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mc:AlternateContent xmlns:mc="http://schemas.openxmlformats.org/markup-compatibility/2006">
    <mc:Choice Requires="x15">
      <x15ac:absPath xmlns:x15ac="http://schemas.microsoft.com/office/spreadsheetml/2010/11/ac" url="https://txdot.sharepoint.com/sites/office-osp/Performancemgmt/Shared Documents/Performance Management/DISCOS/FY2024 Finals/2024-11-8 to ITD/"/>
    </mc:Choice>
  </mc:AlternateContent>
  <xr:revisionPtr revIDLastSave="22" documentId="8_{A15A877E-5953-40FB-9660-76B8FC8B0EA5}" xr6:coauthVersionLast="47" xr6:coauthVersionMax="47" xr10:uidLastSave="{9AB588F9-3767-4333-BE78-2F7B83A2AAED}"/>
  <bookViews>
    <workbookView xWindow="28680" yWindow="-120" windowWidth="29040" windowHeight="15840" tabRatio="947" xr2:uid="{00000000-000D-0000-FFFF-FFFF00000000}"/>
  </bookViews>
  <sheets>
    <sheet name="COUNTY_STATISTICS" sheetId="40" r:id="rId1"/>
    <sheet name="DISTRICT STATISTICS" sheetId="3" r:id="rId2"/>
    <sheet name="SDD-District Contact Info" sheetId="98" r:id="rId3"/>
    <sheet name="District Square Miles" sheetId="42" r:id="rId4"/>
    <sheet name="Square Miles Detail" sheetId="43" r:id="rId5"/>
    <sheet name="DistrictPopulationVehicle Miles" sheetId="44" r:id="rId6"/>
    <sheet name="TPP District Ctr Miles" sheetId="45" r:id="rId7"/>
    <sheet name="FIN-District Cst NonCont &amp; Cont" sheetId="108" r:id="rId8"/>
    <sheet name="FIN-DIST FTE" sheetId="100" r:id="rId9"/>
    <sheet name="FIN-DIV FTE" sheetId="113" r:id="rId10"/>
    <sheet name="TX Counties" sheetId="48" r:id="rId11"/>
    <sheet name="DMV-County Square Miles" sheetId="50" r:id="rId12"/>
    <sheet name="Cty Population Vehicle Miles" sheetId="52" r:id="rId13"/>
    <sheet name="Cty ctr Mile Ln Mile " sheetId="51" r:id="rId14"/>
    <sheet name="FIN-County Cst NonCont &amp; Cont M" sheetId="109" r:id="rId15"/>
    <sheet name="AVN-Aviation Text" sheetId="92" r:id="rId16"/>
    <sheet name="AVN-CIP Pgm" sheetId="90" r:id="rId17"/>
    <sheet name="AVN-RAMP Pgm" sheetId="91" r:id="rId18"/>
    <sheet name="PTN-Public Trans. Text" sheetId="55" r:id="rId19"/>
    <sheet name="PTN-Public Trans Grant" sheetId="112" r:id="rId20"/>
    <sheet name="PFD-SIB text" sheetId="103" r:id="rId21"/>
    <sheet name="PFD-SIB Pg82 CTY" sheetId="104" r:id="rId22"/>
    <sheet name="PFD-SIB Detail -CTY" sheetId="105" r:id="rId23"/>
    <sheet name="PFD-SIB Pg82 - District" sheetId="106" r:id="rId24"/>
    <sheet name="PFD-SIB Pg83-District" sheetId="107" r:id="rId25"/>
    <sheet name="TRF-Safety text" sheetId="94" r:id="rId26"/>
    <sheet name="TRF-Traffic Safety Pgm" sheetId="95" r:id="rId27"/>
    <sheet name="PFD- Pass Thru Tolls" sheetId="33" r:id="rId28"/>
    <sheet name="State Highway Fund" sheetId="23" r:id="rId29"/>
    <sheet name="TX Mobility Fund" sheetId="24" r:id="rId30"/>
    <sheet name="CST-COMPLETED CONST" sheetId="87" r:id="rId31"/>
    <sheet name="CST-CONST COMPLETED on Budget" sheetId="86" r:id="rId32"/>
    <sheet name="ROW-DISCOS ED" sheetId="97" r:id="rId33"/>
    <sheet name="ROW-APPRAISE FEES BY COUNTY" sheetId="101" r:id="rId34"/>
    <sheet name="ROW-ROWAPS Svc Fees" sheetId="102" r:id="rId35"/>
    <sheet name="Public-Relation-Media" sheetId="88" r:id="rId36"/>
    <sheet name="TRV Programs-21" sheetId="93" r:id="rId37"/>
  </sheets>
  <definedNames>
    <definedName name="_xlnm._FilterDatabase" localSheetId="17" hidden="1">'AVN-RAMP Pgm'!$A$2:$D$216</definedName>
    <definedName name="_xlnm._FilterDatabase" localSheetId="0" hidden="1">COUNTY_STATISTICS!$A$4:$AI$258</definedName>
    <definedName name="_xlnm._FilterDatabase" localSheetId="30" hidden="1">'CST-COMPLETED CONST'!$G$2:$G$184</definedName>
    <definedName name="_xlnm._FilterDatabase" localSheetId="31" hidden="1">'CST-CONST COMPLETED on Budget'!$A$2:$K$178</definedName>
    <definedName name="_xlnm._FilterDatabase" localSheetId="12" hidden="1">'Cty Population Vehicle Miles'!$A$2:$F$256</definedName>
    <definedName name="_xlnm._FilterDatabase" localSheetId="14" hidden="1">'FIN-County Cst NonCont &amp; Cont M'!$B$3:$I$256</definedName>
    <definedName name="_xlnm._FilterDatabase" localSheetId="22" hidden="1">'PFD-SIB Detail -CTY'!$A$2:$E$74</definedName>
    <definedName name="_xlnm._FilterDatabase" localSheetId="24" hidden="1">'PFD-SIB Pg83-District'!$A$2:$E$27</definedName>
    <definedName name="_xlnm._FilterDatabase" localSheetId="19" hidden="1">'PTN-Public Trans Grant'!$A$12:$C$90</definedName>
    <definedName name="_xlnm._FilterDatabase" localSheetId="33" hidden="1">'ROW-APPRAISE FEES BY COUNTY'!$A$2:$B$2</definedName>
    <definedName name="_xlnm._FilterDatabase" localSheetId="32" hidden="1">'ROW-DISCOS ED'!$A$2:$E$2</definedName>
    <definedName name="_xlnm._FilterDatabase" localSheetId="34" hidden="1">'ROW-ROWAPS Svc Fees'!$A$2:$B$113</definedName>
    <definedName name="_xlnm._FilterDatabase" localSheetId="29" hidden="1">'TX Mobility Fund'!$A$3:$C$100</definedName>
    <definedName name="_Key1" localSheetId="15" hidden="1">#REF!</definedName>
    <definedName name="_Key1" localSheetId="35" hidden="1">#REF!</definedName>
    <definedName name="_Key1" localSheetId="33" hidden="1">#REF!</definedName>
    <definedName name="_Key1" localSheetId="2" hidden="1">#REF!</definedName>
    <definedName name="_Key1" hidden="1">#REF!</definedName>
    <definedName name="_Order1" hidden="1">255</definedName>
    <definedName name="_Parse_In" localSheetId="15" hidden="1">#REF!</definedName>
    <definedName name="_Parse_In" localSheetId="35" hidden="1">#REF!</definedName>
    <definedName name="_Parse_In" localSheetId="33" hidden="1">#REF!</definedName>
    <definedName name="_Parse_In" localSheetId="2" hidden="1">#REF!</definedName>
    <definedName name="_Parse_In" hidden="1">#REF!</definedName>
    <definedName name="_Parse_Out" localSheetId="15" hidden="1">#REF!</definedName>
    <definedName name="_Parse_Out" localSheetId="35" hidden="1">#REF!</definedName>
    <definedName name="_Parse_Out" localSheetId="33" hidden="1">#REF!</definedName>
    <definedName name="_Parse_Out" localSheetId="2" hidden="1">#REF!</definedName>
    <definedName name="_Parse_Out" hidden="1">#REF!</definedName>
    <definedName name="_Sort" localSheetId="15" hidden="1">#REF!</definedName>
    <definedName name="_Sort" localSheetId="35" hidden="1">#REF!</definedName>
    <definedName name="_Sort" localSheetId="33" hidden="1">#REF!</definedName>
    <definedName name="_Sort" localSheetId="2" hidden="1">#REF!</definedName>
    <definedName name="_Sort" hidden="1">#REF!</definedName>
    <definedName name="atest" localSheetId="15">#REF!</definedName>
    <definedName name="atest" localSheetId="35">#REF!</definedName>
    <definedName name="atest" localSheetId="33">#REF!</definedName>
    <definedName name="atest" localSheetId="2">#REF!</definedName>
    <definedName name="atest">#REF!</definedName>
    <definedName name="CONSTRUCTION" localSheetId="15">#REF!</definedName>
    <definedName name="CONSTRUCTION" localSheetId="14">'FIN-County Cst NonCont &amp; Cont M'!#REF!</definedName>
    <definedName name="CONSTRUCTION" localSheetId="35">#REF!</definedName>
    <definedName name="CONSTRUCTION" localSheetId="33">#REF!</definedName>
    <definedName name="CONSTRUCTION" localSheetId="2">#REF!</definedName>
    <definedName name="CONSTRUCTION">#REF!</definedName>
    <definedName name="DAb" localSheetId="15">#REF!</definedName>
    <definedName name="DAb" localSheetId="35">#REF!</definedName>
    <definedName name="DAb" localSheetId="33">#REF!</definedName>
    <definedName name="DAb" localSheetId="2">#REF!</definedName>
    <definedName name="DAb">#REF!</definedName>
    <definedName name="Data" localSheetId="15">#REF!</definedName>
    <definedName name="Data" localSheetId="35">#REF!</definedName>
    <definedName name="Data" localSheetId="33">#REF!</definedName>
    <definedName name="Data" localSheetId="2">#REF!</definedName>
    <definedName name="Data">#REF!</definedName>
    <definedName name="DIST" localSheetId="15">#REF!</definedName>
    <definedName name="DIST" localSheetId="14">'FIN-County Cst NonCont &amp; Cont M'!$C$3:$C$256</definedName>
    <definedName name="DIST" localSheetId="35">#REF!</definedName>
    <definedName name="DIST" localSheetId="33">#REF!</definedName>
    <definedName name="DIST" localSheetId="2">#REF!</definedName>
    <definedName name="DIST">#REF!</definedName>
    <definedName name="extra" localSheetId="2" hidden="1">#REF!</definedName>
    <definedName name="extra" hidden="1">#REF!</definedName>
    <definedName name="MAINTENANCE" localSheetId="15">#REF!</definedName>
    <definedName name="MAINTENANCE" localSheetId="14">'FIN-County Cst NonCont &amp; Cont M'!$H$3:$H$256</definedName>
    <definedName name="MAINTENANCE" localSheetId="35">#REF!</definedName>
    <definedName name="MAINTENANCE" localSheetId="33">#REF!</definedName>
    <definedName name="MAINTENANCE" localSheetId="2">#REF!</definedName>
    <definedName name="MAINTENANCE">#REF!</definedName>
    <definedName name="NamesHSP" localSheetId="15">#REF!</definedName>
    <definedName name="NamesHSP" localSheetId="35">#REF!</definedName>
    <definedName name="NamesHSP" localSheetId="33">#REF!</definedName>
    <definedName name="NamesHSP" localSheetId="2">#REF!</definedName>
    <definedName name="NamesHSP">#REF!</definedName>
    <definedName name="OBL_OP" localSheetId="35">#REF!</definedName>
    <definedName name="OBL_OP">#REF!</definedName>
    <definedName name="PAGE2" localSheetId="15">#REF!</definedName>
    <definedName name="PAGE2" localSheetId="35">#REF!</definedName>
    <definedName name="PAGE2" localSheetId="33">#REF!</definedName>
    <definedName name="PAGE2" localSheetId="2">#REF!</definedName>
    <definedName name="PAGE2">#REF!</definedName>
    <definedName name="PREVENTIVE" localSheetId="15">#REF!</definedName>
    <definedName name="PREVENTIVE" localSheetId="14">'FIN-County Cst NonCont &amp; Cont M'!#REF!</definedName>
    <definedName name="PREVENTIVE" localSheetId="35">#REF!</definedName>
    <definedName name="PREVENTIVE" localSheetId="33">#REF!</definedName>
    <definedName name="PREVENTIVE" localSheetId="2">#REF!</definedName>
    <definedName name="PREVENTIVE">#REF!</definedName>
    <definedName name="_xlnm.Print_Area" localSheetId="15">'AVN-Aviation Text'!$A$1:$A$6</definedName>
    <definedName name="_xlnm.Print_Area" localSheetId="16">'AVN-CIP Pgm'!$A$1:$D$106</definedName>
    <definedName name="_xlnm.Print_Area" localSheetId="17">'AVN-RAMP Pgm'!$A$1:$D$216</definedName>
    <definedName name="_xlnm.Print_Area" localSheetId="30">'CST-COMPLETED CONST'!$A$1:$G$178</definedName>
    <definedName name="_xlnm.Print_Area" localSheetId="31">'CST-CONST COMPLETED on Budget'!$A$1:$K$180</definedName>
    <definedName name="_xlnm.Print_Area" localSheetId="13">'Cty ctr Mile Ln Mile '!$A$1:$F$262</definedName>
    <definedName name="_xlnm.Print_Area" localSheetId="12">'Cty Population Vehicle Miles'!$A$1:$F$262</definedName>
    <definedName name="_xlnm.Print_Area" localSheetId="3">'District Square Miles'!$A$1:$F$33</definedName>
    <definedName name="_xlnm.Print_Area" localSheetId="1">'DISTRICT STATISTICS'!$A$1:$AE$35</definedName>
    <definedName name="_xlnm.Print_Area" localSheetId="5">'DistrictPopulationVehicle Miles'!$A$1:$F$33</definedName>
    <definedName name="_xlnm.Print_Area" localSheetId="11">'DMV-County Square Miles'!$B$1:$G$262</definedName>
    <definedName name="_xlnm.Print_Area" localSheetId="14">'FIN-County Cst NonCont &amp; Cont M'!$B$1:$I$260</definedName>
    <definedName name="_xlnm.Print_Area" localSheetId="8">'FIN-DIST FTE'!$A$1:$D$35</definedName>
    <definedName name="_xlnm.Print_Area" localSheetId="7">'FIN-District Cst NonCont &amp; Cont'!$A$1:$H$31</definedName>
    <definedName name="_xlnm.Print_Area" localSheetId="9">'FIN-DIV FTE'!$A$1:$D$32</definedName>
    <definedName name="_xlnm.Print_Area" localSheetId="27">'PFD- Pass Thru Tolls'!$A$1:$F$46</definedName>
    <definedName name="_xlnm.Print_Area" localSheetId="22">'PFD-SIB Detail -CTY'!$A$1:$E$74</definedName>
    <definedName name="_xlnm.Print_Area" localSheetId="23">'PFD-SIB Pg82 - District'!$A$1:$E$10</definedName>
    <definedName name="_xlnm.Print_Area" localSheetId="21">'PFD-SIB Pg82 CTY'!$A$1:$E$14</definedName>
    <definedName name="_xlnm.Print_Area" localSheetId="24">'PFD-SIB Pg83-District'!$A$1:$E$27</definedName>
    <definedName name="_xlnm.Print_Area" localSheetId="20">'PFD-SIB text'!$A$1:$A$12</definedName>
    <definedName name="_xlnm.Print_Area" localSheetId="19">'PTN-Public Trans Grant'!$A$1:$K$132</definedName>
    <definedName name="_xlnm.Print_Area" localSheetId="18">'PTN-Public Trans. Text'!$A$1:$B$38</definedName>
    <definedName name="_xlnm.Print_Area" localSheetId="35">'Public-Relation-Media'!$A$1:$D$10</definedName>
    <definedName name="_xlnm.Print_Area" localSheetId="33">'ROW-APPRAISE FEES BY COUNTY'!$A$1:$B$55</definedName>
    <definedName name="_xlnm.Print_Area" localSheetId="32">'ROW-DISCOS ED'!$A$1:$E$259</definedName>
    <definedName name="_xlnm.Print_Area" localSheetId="34">'ROW-ROWAPS Svc Fees'!$A$1:$B$113</definedName>
    <definedName name="_xlnm.Print_Area" localSheetId="2">'SDD-District Contact Info'!$A$1:$E$27</definedName>
    <definedName name="_xlnm.Print_Area" localSheetId="4">'Square Miles Detail'!$A$1:$D$358</definedName>
    <definedName name="_xlnm.Print_Area" localSheetId="28">'State Highway Fund'!$A$1:$C$99</definedName>
    <definedName name="_xlnm.Print_Area" localSheetId="6">'TPP District Ctr Miles'!$A$1:$F$33</definedName>
    <definedName name="_xlnm.Print_Area" localSheetId="25">'TRF-Safety text'!$A$1:$A$16</definedName>
    <definedName name="_xlnm.Print_Area" localSheetId="26">'TRF-Traffic Safety Pgm'!$A$1:$E$17</definedName>
    <definedName name="_xlnm.Print_Area" localSheetId="36">'TRV Programs-21'!$A$1:$A$24</definedName>
    <definedName name="_xlnm.Print_Area" localSheetId="10">'TX Counties'!$A$1:$O$66</definedName>
    <definedName name="_xlnm.Print_Area" localSheetId="29">'TX Mobility Fund'!$A$1:$C$52</definedName>
    <definedName name="_xlnm.Print_Titles" localSheetId="16">'AVN-CIP Pgm'!$2:$2</definedName>
    <definedName name="_xlnm.Print_Titles" localSheetId="17">'AVN-RAMP Pgm'!$2:$2</definedName>
    <definedName name="_xlnm.Print_Titles" localSheetId="30">'CST-COMPLETED CONST'!$2:$2</definedName>
    <definedName name="_xlnm.Print_Titles" localSheetId="31">'CST-CONST COMPLETED on Budget'!$2:$2</definedName>
    <definedName name="_xlnm.Print_Titles" localSheetId="13">'Cty ctr Mile Ln Mile '!$2:$2</definedName>
    <definedName name="_xlnm.Print_Titles" localSheetId="12">'Cty Population Vehicle Miles'!$2:$2</definedName>
    <definedName name="_xlnm.Print_Titles" localSheetId="11">'DMV-County Square Miles'!$2:$2</definedName>
    <definedName name="_xlnm.Print_Titles" localSheetId="14">'FIN-County Cst NonCont &amp; Cont M'!$2:$2</definedName>
    <definedName name="_xlnm.Print_Titles" localSheetId="27">'PFD- Pass Thru Tolls'!$2:$2</definedName>
    <definedName name="_xlnm.Print_Titles" localSheetId="22">'PFD-SIB Detail -CTY'!$2:$2</definedName>
    <definedName name="_xlnm.Print_Titles" localSheetId="19">'PTN-Public Trans Grant'!$1:$1</definedName>
    <definedName name="_xlnm.Print_Titles" localSheetId="18">'PTN-Public Trans. Text'!$1:$1</definedName>
    <definedName name="_xlnm.Print_Titles" localSheetId="32">'ROW-DISCOS ED'!$2:$2</definedName>
    <definedName name="_xlnm.Print_Titles" localSheetId="34">'ROW-ROWAPS Svc Fees'!$2:$2</definedName>
    <definedName name="_xlnm.Print_Titles" localSheetId="4">'Square Miles Detail'!$2:$2</definedName>
    <definedName name="_xlnm.Print_Titles" localSheetId="28">'State Highway Fund'!$9:$9</definedName>
    <definedName name="ProgramNumberLookup" localSheetId="35">#REF!</definedName>
    <definedName name="ProgramNumberLookup">#REF!</definedName>
    <definedName name="ProposalNo" localSheetId="35">#REF!+#REF!</definedName>
    <definedName name="ProposalNo">#REF!+#REF!</definedName>
    <definedName name="STEP" localSheetId="35">#REF!,#REF!,#REF!,#REF!,#REF!,#REF!,#REF!,#REF!,#REF!,#REF!,#REF!,#REF!,#REF!,#REF!,#REF!,#REF!,#REF!</definedName>
    <definedName name="STEP">#REF!,#REF!,#REF!,#REF!,#REF!,#REF!,#REF!,#REF!,#REF!,#REF!,#REF!,#REF!,#REF!,#REF!,#REF!,#REF!,#REF!</definedName>
    <definedName name="total" localSheetId="15">#REF!</definedName>
    <definedName name="total" localSheetId="35">#REF!</definedName>
    <definedName name="total" localSheetId="33">#REF!</definedName>
    <definedName name="total" localSheetId="2">#REF!</definedName>
    <definedName name="total">#REF!</definedName>
    <definedName name="TOTAL040401_OP" localSheetId="15">#REF!</definedName>
    <definedName name="TOTAL040401_OP" localSheetId="35">#REF!</definedName>
    <definedName name="TOTAL040401_OP" localSheetId="33">#REF!</definedName>
    <definedName name="TOTAL040401_OP" localSheetId="2">#REF!</definedName>
    <definedName name="TOTAL040401_OP">#REF!</definedName>
    <definedName name="TOTAL040403_OP" localSheetId="15">#REF!</definedName>
    <definedName name="TOTAL040403_OP" localSheetId="35">#REF!</definedName>
    <definedName name="TOTAL040403_OP" localSheetId="33">#REF!</definedName>
    <definedName name="TOTAL040403_OP" localSheetId="2">#REF!</definedName>
    <definedName name="TOTAL040403_OP">#REF!</definedName>
    <definedName name="Z_1C674B5A_2465_4FF2_9A99_78FB0834017D_.wvu.PrintArea" localSheetId="29" hidden="1">'TX Mobility Fund'!$A$3:$D$45</definedName>
  </definedNames>
  <calcPr calcId="191028"/>
  <customWorkbookViews>
    <customWorkbookView name="TxDOT - Personal View" guid="{1C674B5A-2465-4FF2-9A99-78FB0834017D}" mergeInterval="0" personalView="1" maximized="1" windowWidth="1280" windowHeight="799" tabRatio="92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5" i="23" l="1"/>
  <c r="C82" i="23"/>
  <c r="C97" i="23" s="1"/>
  <c r="C59" i="23"/>
  <c r="C43" i="23"/>
  <c r="C61" i="23" l="1"/>
  <c r="C99" i="23" s="1"/>
  <c r="D46" i="33"/>
  <c r="G179" i="87" l="1"/>
  <c r="G180" i="87"/>
  <c r="G182" i="87"/>
  <c r="G186" i="87"/>
  <c r="G189" i="87"/>
  <c r="G190" i="87"/>
  <c r="G191" i="87"/>
  <c r="G192" i="87"/>
  <c r="G194" i="87"/>
  <c r="I189" i="86" l="1"/>
  <c r="G190" i="86"/>
  <c r="G184" i="86"/>
  <c r="G194" i="86"/>
  <c r="G182" i="86"/>
  <c r="G193" i="86"/>
  <c r="G181" i="86"/>
  <c r="G184" i="87"/>
  <c r="G185" i="86"/>
  <c r="G183" i="86"/>
  <c r="G180" i="86"/>
  <c r="I182" i="86"/>
  <c r="I193" i="86"/>
  <c r="G192" i="86"/>
  <c r="I185" i="86"/>
  <c r="G191" i="86"/>
  <c r="G179" i="86"/>
  <c r="I179" i="86"/>
  <c r="I190" i="86"/>
  <c r="G189" i="86"/>
  <c r="G188" i="86"/>
  <c r="I188" i="86"/>
  <c r="I184" i="86"/>
  <c r="G186" i="86"/>
  <c r="I183" i="86"/>
  <c r="I186" i="86"/>
  <c r="I194" i="86"/>
  <c r="I181" i="86"/>
  <c r="I192" i="86"/>
  <c r="I180" i="86"/>
  <c r="I191" i="86"/>
  <c r="G187" i="86"/>
  <c r="I187" i="86"/>
  <c r="G185" i="87"/>
  <c r="G188" i="87"/>
  <c r="G187" i="87"/>
  <c r="G193" i="87"/>
  <c r="G181" i="87"/>
  <c r="G183" i="87"/>
  <c r="E4" i="42" l="1"/>
  <c r="F6" i="3" s="1"/>
  <c r="E5" i="42"/>
  <c r="F7" i="3" s="1"/>
  <c r="E6" i="42"/>
  <c r="F8" i="3" s="1"/>
  <c r="E7" i="42"/>
  <c r="E8" i="42"/>
  <c r="E9" i="42"/>
  <c r="E10" i="42"/>
  <c r="F12" i="3" s="1"/>
  <c r="E11" i="42"/>
  <c r="F13" i="3" s="1"/>
  <c r="E12" i="42"/>
  <c r="F14" i="3" s="1"/>
  <c r="E13" i="42"/>
  <c r="F15" i="3" s="1"/>
  <c r="E14" i="42"/>
  <c r="F16" i="3" s="1"/>
  <c r="E15" i="42"/>
  <c r="F17" i="3" s="1"/>
  <c r="E16" i="42"/>
  <c r="F18" i="3" s="1"/>
  <c r="E17" i="42"/>
  <c r="F19" i="3" s="1"/>
  <c r="E18" i="42"/>
  <c r="F20" i="3" s="1"/>
  <c r="E19" i="42"/>
  <c r="F21" i="3" s="1"/>
  <c r="E20" i="42"/>
  <c r="E21" i="42"/>
  <c r="E22" i="42"/>
  <c r="F24" i="3" s="1"/>
  <c r="E23" i="42"/>
  <c r="F25" i="3" s="1"/>
  <c r="E24" i="42"/>
  <c r="F26" i="3" s="1"/>
  <c r="E25" i="42"/>
  <c r="F27" i="3" s="1"/>
  <c r="E26" i="42"/>
  <c r="F28" i="3" s="1"/>
  <c r="E27" i="42"/>
  <c r="F29" i="3" s="1"/>
  <c r="E3" i="42"/>
  <c r="F5" i="3" s="1"/>
  <c r="A34" i="44"/>
  <c r="C4" i="44"/>
  <c r="C5" i="44"/>
  <c r="C6" i="44"/>
  <c r="C7" i="44"/>
  <c r="C8" i="44"/>
  <c r="I10" i="3" s="1"/>
  <c r="C9" i="44"/>
  <c r="C10" i="44"/>
  <c r="C11" i="44"/>
  <c r="I13" i="3" s="1"/>
  <c r="C12" i="44"/>
  <c r="C13" i="44"/>
  <c r="I15" i="3" s="1"/>
  <c r="C14" i="44"/>
  <c r="C15" i="44"/>
  <c r="I17" i="3" s="1"/>
  <c r="C16" i="44"/>
  <c r="C17" i="44"/>
  <c r="C18" i="44"/>
  <c r="C19" i="44"/>
  <c r="I21" i="3" s="1"/>
  <c r="C20" i="44"/>
  <c r="I22" i="3" s="1"/>
  <c r="C21" i="44"/>
  <c r="C22" i="44"/>
  <c r="C23" i="44"/>
  <c r="I25" i="3" s="1"/>
  <c r="C24" i="44"/>
  <c r="C25" i="44"/>
  <c r="I27" i="3" s="1"/>
  <c r="C26" i="44"/>
  <c r="C27" i="44"/>
  <c r="I29" i="3" s="1"/>
  <c r="C3" i="44"/>
  <c r="I5" i="3" s="1"/>
  <c r="H258" i="40"/>
  <c r="H257" i="40"/>
  <c r="H256" i="40"/>
  <c r="H255" i="40"/>
  <c r="H254" i="40"/>
  <c r="H253" i="40"/>
  <c r="H252" i="40"/>
  <c r="H251" i="40"/>
  <c r="H250" i="40"/>
  <c r="H249" i="40"/>
  <c r="H248" i="40"/>
  <c r="H247" i="40"/>
  <c r="H246" i="40"/>
  <c r="H245" i="40"/>
  <c r="H244" i="40"/>
  <c r="H243" i="40"/>
  <c r="H242" i="40"/>
  <c r="H241" i="40"/>
  <c r="H240" i="40"/>
  <c r="H239" i="40"/>
  <c r="H238" i="40"/>
  <c r="H237" i="40"/>
  <c r="H236" i="40"/>
  <c r="H235" i="40"/>
  <c r="H234" i="40"/>
  <c r="H233" i="40"/>
  <c r="H232" i="40"/>
  <c r="H231" i="40"/>
  <c r="H230" i="40"/>
  <c r="H229" i="40"/>
  <c r="H228" i="40"/>
  <c r="H227" i="40"/>
  <c r="H226" i="40"/>
  <c r="H225" i="40"/>
  <c r="H224" i="40"/>
  <c r="H223" i="40"/>
  <c r="H222" i="40"/>
  <c r="H221" i="40"/>
  <c r="H220" i="40"/>
  <c r="H219" i="40"/>
  <c r="H218" i="40"/>
  <c r="H217" i="40"/>
  <c r="H216" i="40"/>
  <c r="H215" i="40"/>
  <c r="H214" i="40"/>
  <c r="H213" i="40"/>
  <c r="H212" i="40"/>
  <c r="H211" i="40"/>
  <c r="H210" i="40"/>
  <c r="H209" i="40"/>
  <c r="H208" i="40"/>
  <c r="H207" i="40"/>
  <c r="H206" i="40"/>
  <c r="H205" i="40"/>
  <c r="H204" i="40"/>
  <c r="H203" i="40"/>
  <c r="H202" i="40"/>
  <c r="H201" i="40"/>
  <c r="H200" i="40"/>
  <c r="H199" i="40"/>
  <c r="H198" i="40"/>
  <c r="H197" i="40"/>
  <c r="H196" i="40"/>
  <c r="H195" i="40"/>
  <c r="H194" i="40"/>
  <c r="H193" i="40"/>
  <c r="H192" i="40"/>
  <c r="H191" i="40"/>
  <c r="H190" i="40"/>
  <c r="H189" i="40"/>
  <c r="H188" i="40"/>
  <c r="H187" i="40"/>
  <c r="H186" i="40"/>
  <c r="H185" i="40"/>
  <c r="H184" i="40"/>
  <c r="H183" i="40"/>
  <c r="H182" i="40"/>
  <c r="H181" i="40"/>
  <c r="H180" i="40"/>
  <c r="H179" i="40"/>
  <c r="H178" i="40"/>
  <c r="H177" i="40"/>
  <c r="H176" i="40"/>
  <c r="H175" i="40"/>
  <c r="H174" i="40"/>
  <c r="H173" i="40"/>
  <c r="H172" i="40"/>
  <c r="H171" i="40"/>
  <c r="H170" i="40"/>
  <c r="H169" i="40"/>
  <c r="H168" i="40"/>
  <c r="H167" i="40"/>
  <c r="H166" i="40"/>
  <c r="H165" i="40"/>
  <c r="H164" i="40"/>
  <c r="H163" i="40"/>
  <c r="H162" i="40"/>
  <c r="H161" i="40"/>
  <c r="H160" i="40"/>
  <c r="H159" i="40"/>
  <c r="H158" i="40"/>
  <c r="H157" i="40"/>
  <c r="H156" i="40"/>
  <c r="H155" i="40"/>
  <c r="H154" i="40"/>
  <c r="H153" i="40"/>
  <c r="H152" i="40"/>
  <c r="H151" i="40"/>
  <c r="H150" i="40"/>
  <c r="H149" i="40"/>
  <c r="H148" i="40"/>
  <c r="H147" i="40"/>
  <c r="H146" i="40"/>
  <c r="H145" i="40"/>
  <c r="H144" i="40"/>
  <c r="H143" i="40"/>
  <c r="H142" i="40"/>
  <c r="H141" i="40"/>
  <c r="H140" i="40"/>
  <c r="H139" i="40"/>
  <c r="H138" i="40"/>
  <c r="H137" i="40"/>
  <c r="H136" i="40"/>
  <c r="H135" i="40"/>
  <c r="H134" i="40"/>
  <c r="H133" i="40"/>
  <c r="H132" i="40"/>
  <c r="H131" i="40"/>
  <c r="H130" i="40"/>
  <c r="H129" i="40"/>
  <c r="H128" i="40"/>
  <c r="H127" i="40"/>
  <c r="H126" i="40"/>
  <c r="H125" i="40"/>
  <c r="H124" i="40"/>
  <c r="H123" i="40"/>
  <c r="H122" i="40"/>
  <c r="H121" i="40"/>
  <c r="H120" i="40"/>
  <c r="H119" i="40"/>
  <c r="H118" i="40"/>
  <c r="H117" i="40"/>
  <c r="H116" i="40"/>
  <c r="H115" i="40"/>
  <c r="H114" i="40"/>
  <c r="H113" i="40"/>
  <c r="H112" i="40"/>
  <c r="H111" i="40"/>
  <c r="H110" i="40"/>
  <c r="H109" i="40"/>
  <c r="H108" i="40"/>
  <c r="H107" i="40"/>
  <c r="H106" i="40"/>
  <c r="H105" i="40"/>
  <c r="H104" i="40"/>
  <c r="H103" i="40"/>
  <c r="H102" i="40"/>
  <c r="H101" i="40"/>
  <c r="H100" i="40"/>
  <c r="H99" i="40"/>
  <c r="H98" i="40"/>
  <c r="H97" i="40"/>
  <c r="H96" i="40"/>
  <c r="H95" i="40"/>
  <c r="H94" i="40"/>
  <c r="H93" i="40"/>
  <c r="H92" i="40"/>
  <c r="H91" i="40"/>
  <c r="H90" i="40"/>
  <c r="H89" i="40"/>
  <c r="H88" i="40"/>
  <c r="H87" i="40"/>
  <c r="H86" i="40"/>
  <c r="H85" i="40"/>
  <c r="H84" i="40"/>
  <c r="H83" i="40"/>
  <c r="H82" i="40"/>
  <c r="H81" i="40"/>
  <c r="H80" i="40"/>
  <c r="H79" i="40"/>
  <c r="H78" i="40"/>
  <c r="H77" i="40"/>
  <c r="H76" i="40"/>
  <c r="H75" i="40"/>
  <c r="H74" i="40"/>
  <c r="H73" i="40"/>
  <c r="H72" i="40"/>
  <c r="H71" i="40"/>
  <c r="H70" i="40"/>
  <c r="H69" i="40"/>
  <c r="H68" i="40"/>
  <c r="H67" i="40"/>
  <c r="H66" i="40"/>
  <c r="H65" i="40"/>
  <c r="H64" i="40"/>
  <c r="H63" i="40"/>
  <c r="H62" i="40"/>
  <c r="H61" i="40"/>
  <c r="H60" i="40"/>
  <c r="H59" i="40"/>
  <c r="H58" i="40"/>
  <c r="H57" i="40"/>
  <c r="H56" i="40"/>
  <c r="H55" i="40"/>
  <c r="H54" i="40"/>
  <c r="H53" i="40"/>
  <c r="H52" i="40"/>
  <c r="H51" i="40"/>
  <c r="H50" i="40"/>
  <c r="H49" i="40"/>
  <c r="H48" i="40"/>
  <c r="H47" i="40"/>
  <c r="H46" i="40"/>
  <c r="H45"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H7" i="40"/>
  <c r="H6" i="40"/>
  <c r="H5" i="40"/>
  <c r="M6" i="40"/>
  <c r="M7" i="40"/>
  <c r="M8" i="40"/>
  <c r="M9" i="40"/>
  <c r="M10" i="40"/>
  <c r="M11" i="40"/>
  <c r="M12"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1" i="40"/>
  <c r="M72" i="40"/>
  <c r="M73" i="40"/>
  <c r="M74" i="40"/>
  <c r="M75" i="40"/>
  <c r="M76" i="40"/>
  <c r="M77" i="40"/>
  <c r="M78" i="40"/>
  <c r="M79" i="40"/>
  <c r="M80" i="40"/>
  <c r="M81" i="40"/>
  <c r="M82" i="40"/>
  <c r="M83" i="40"/>
  <c r="M84" i="40"/>
  <c r="M85" i="40"/>
  <c r="M86" i="40"/>
  <c r="M87" i="40"/>
  <c r="M88" i="40"/>
  <c r="M89" i="40"/>
  <c r="M90" i="40"/>
  <c r="M91" i="40"/>
  <c r="M92" i="40"/>
  <c r="M93" i="40"/>
  <c r="M94" i="40"/>
  <c r="M95" i="40"/>
  <c r="M96" i="40"/>
  <c r="M97" i="40"/>
  <c r="M98" i="40"/>
  <c r="M99" i="40"/>
  <c r="M100" i="40"/>
  <c r="M101" i="40"/>
  <c r="M102" i="40"/>
  <c r="M103" i="40"/>
  <c r="M104" i="40"/>
  <c r="M105" i="40"/>
  <c r="M106" i="40"/>
  <c r="M107" i="40"/>
  <c r="M108" i="40"/>
  <c r="M109" i="40"/>
  <c r="M110" i="40"/>
  <c r="M111" i="40"/>
  <c r="M112" i="40"/>
  <c r="M113" i="40"/>
  <c r="M114" i="40"/>
  <c r="M115" i="40"/>
  <c r="M116" i="40"/>
  <c r="M117" i="40"/>
  <c r="M118" i="40"/>
  <c r="M119" i="40"/>
  <c r="M120" i="40"/>
  <c r="M121" i="40"/>
  <c r="M122" i="40"/>
  <c r="M123" i="40"/>
  <c r="M124" i="40"/>
  <c r="M125" i="40"/>
  <c r="M126" i="40"/>
  <c r="M127" i="40"/>
  <c r="M128" i="40"/>
  <c r="M129" i="40"/>
  <c r="M130" i="40"/>
  <c r="M131" i="40"/>
  <c r="M132" i="40"/>
  <c r="M133" i="40"/>
  <c r="M134" i="40"/>
  <c r="M135" i="40"/>
  <c r="M136" i="40"/>
  <c r="M137" i="40"/>
  <c r="M138" i="40"/>
  <c r="M139" i="40"/>
  <c r="M140" i="40"/>
  <c r="M141" i="40"/>
  <c r="M142" i="40"/>
  <c r="M143" i="40"/>
  <c r="M144" i="40"/>
  <c r="M145" i="40"/>
  <c r="M146" i="40"/>
  <c r="M147" i="40"/>
  <c r="M148" i="40"/>
  <c r="M149" i="40"/>
  <c r="M150" i="40"/>
  <c r="M151" i="40"/>
  <c r="M152" i="40"/>
  <c r="M153" i="40"/>
  <c r="M154" i="40"/>
  <c r="M155" i="40"/>
  <c r="M156" i="40"/>
  <c r="M157" i="40"/>
  <c r="M158" i="40"/>
  <c r="M159" i="40"/>
  <c r="M160" i="40"/>
  <c r="M161" i="40"/>
  <c r="M162" i="40"/>
  <c r="M163" i="40"/>
  <c r="M164" i="40"/>
  <c r="M165" i="40"/>
  <c r="M166" i="40"/>
  <c r="M167" i="40"/>
  <c r="M168" i="40"/>
  <c r="M169" i="40"/>
  <c r="M170" i="40"/>
  <c r="M171" i="40"/>
  <c r="M172" i="40"/>
  <c r="M173" i="40"/>
  <c r="M174" i="40"/>
  <c r="M175" i="40"/>
  <c r="M176" i="40"/>
  <c r="M177" i="40"/>
  <c r="M178" i="40"/>
  <c r="M179" i="40"/>
  <c r="M180" i="40"/>
  <c r="M181" i="40"/>
  <c r="M182" i="40"/>
  <c r="M183" i="40"/>
  <c r="M184" i="40"/>
  <c r="M185" i="40"/>
  <c r="M186" i="40"/>
  <c r="M187" i="40"/>
  <c r="M188" i="40"/>
  <c r="M189" i="40"/>
  <c r="M190" i="40"/>
  <c r="M191" i="40"/>
  <c r="M192" i="40"/>
  <c r="M193" i="40"/>
  <c r="M194" i="40"/>
  <c r="M195" i="40"/>
  <c r="M196" i="40"/>
  <c r="M197" i="40"/>
  <c r="M198" i="40"/>
  <c r="M199" i="40"/>
  <c r="M200" i="40"/>
  <c r="M201" i="40"/>
  <c r="M202" i="40"/>
  <c r="M203" i="40"/>
  <c r="M204" i="40"/>
  <c r="M205" i="40"/>
  <c r="M206" i="40"/>
  <c r="M207" i="40"/>
  <c r="M208" i="40"/>
  <c r="M209" i="40"/>
  <c r="M210" i="40"/>
  <c r="M211" i="40"/>
  <c r="M212" i="40"/>
  <c r="M213" i="40"/>
  <c r="M214" i="40"/>
  <c r="M215" i="40"/>
  <c r="M216" i="40"/>
  <c r="M217" i="40"/>
  <c r="M218" i="40"/>
  <c r="M219" i="40"/>
  <c r="M220" i="40"/>
  <c r="M221" i="40"/>
  <c r="M222" i="40"/>
  <c r="M223" i="40"/>
  <c r="M224" i="40"/>
  <c r="M225" i="40"/>
  <c r="M226" i="40"/>
  <c r="M227" i="40"/>
  <c r="M228" i="40"/>
  <c r="M229" i="40"/>
  <c r="M230" i="40"/>
  <c r="M231" i="40"/>
  <c r="M232" i="40"/>
  <c r="M233" i="40"/>
  <c r="M234" i="40"/>
  <c r="M235" i="40"/>
  <c r="M236" i="40"/>
  <c r="M237" i="40"/>
  <c r="M238" i="40"/>
  <c r="M239" i="40"/>
  <c r="M240" i="40"/>
  <c r="M241" i="40"/>
  <c r="M242" i="40"/>
  <c r="M243" i="40"/>
  <c r="M244" i="40"/>
  <c r="M245" i="40"/>
  <c r="M246" i="40"/>
  <c r="M247" i="40"/>
  <c r="M248" i="40"/>
  <c r="M249" i="40"/>
  <c r="M250" i="40"/>
  <c r="M251" i="40"/>
  <c r="M252" i="40"/>
  <c r="M253" i="40"/>
  <c r="M254" i="40"/>
  <c r="M255" i="40"/>
  <c r="M256" i="40"/>
  <c r="M257" i="40"/>
  <c r="M258" i="40"/>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79" i="40"/>
  <c r="K80" i="40"/>
  <c r="K81" i="40"/>
  <c r="K82" i="40"/>
  <c r="K83" i="40"/>
  <c r="K84" i="40"/>
  <c r="K85" i="40"/>
  <c r="K86" i="40"/>
  <c r="K87" i="40"/>
  <c r="K88" i="40"/>
  <c r="K89" i="40"/>
  <c r="K90" i="40"/>
  <c r="K91" i="40"/>
  <c r="K92" i="40"/>
  <c r="K93" i="40"/>
  <c r="K94" i="40"/>
  <c r="K95" i="40"/>
  <c r="K96" i="40"/>
  <c r="K97" i="40"/>
  <c r="K98" i="40"/>
  <c r="K99" i="40"/>
  <c r="K100" i="40"/>
  <c r="K101" i="40"/>
  <c r="K102" i="40"/>
  <c r="K103" i="40"/>
  <c r="K104" i="40"/>
  <c r="K105" i="40"/>
  <c r="K106" i="40"/>
  <c r="K107" i="40"/>
  <c r="K108" i="40"/>
  <c r="K109" i="40"/>
  <c r="K110" i="40"/>
  <c r="K111" i="40"/>
  <c r="K112" i="40"/>
  <c r="K113" i="40"/>
  <c r="K114" i="40"/>
  <c r="K115" i="40"/>
  <c r="K116" i="40"/>
  <c r="K117" i="40"/>
  <c r="K118" i="40"/>
  <c r="K119" i="40"/>
  <c r="K120" i="40"/>
  <c r="K121" i="40"/>
  <c r="K122" i="40"/>
  <c r="K123" i="40"/>
  <c r="K124" i="40"/>
  <c r="K125" i="40"/>
  <c r="K126" i="40"/>
  <c r="K127" i="40"/>
  <c r="K128" i="40"/>
  <c r="K129" i="40"/>
  <c r="K130" i="40"/>
  <c r="K131" i="40"/>
  <c r="K132" i="40"/>
  <c r="K133" i="40"/>
  <c r="K134" i="40"/>
  <c r="K135" i="40"/>
  <c r="K136" i="40"/>
  <c r="K137" i="40"/>
  <c r="K138" i="40"/>
  <c r="K139" i="40"/>
  <c r="K140" i="40"/>
  <c r="K141" i="40"/>
  <c r="K142" i="40"/>
  <c r="K143" i="40"/>
  <c r="K144" i="40"/>
  <c r="K145" i="40"/>
  <c r="K146" i="40"/>
  <c r="K147" i="40"/>
  <c r="K148" i="40"/>
  <c r="K149" i="40"/>
  <c r="K150" i="40"/>
  <c r="K151" i="40"/>
  <c r="K152" i="40"/>
  <c r="K153" i="40"/>
  <c r="K154" i="40"/>
  <c r="K155" i="40"/>
  <c r="K156" i="40"/>
  <c r="K157" i="40"/>
  <c r="K158" i="40"/>
  <c r="K159" i="40"/>
  <c r="K160" i="40"/>
  <c r="K161" i="40"/>
  <c r="K162" i="40"/>
  <c r="K163" i="40"/>
  <c r="K164" i="40"/>
  <c r="K165" i="40"/>
  <c r="K166" i="40"/>
  <c r="K167" i="40"/>
  <c r="K168" i="40"/>
  <c r="K169" i="40"/>
  <c r="K170" i="40"/>
  <c r="K171" i="40"/>
  <c r="K172" i="40"/>
  <c r="K173" i="40"/>
  <c r="K174" i="40"/>
  <c r="K175" i="40"/>
  <c r="K176" i="40"/>
  <c r="K177" i="40"/>
  <c r="K178" i="40"/>
  <c r="K179" i="40"/>
  <c r="K180" i="40"/>
  <c r="K181" i="40"/>
  <c r="K182" i="40"/>
  <c r="K183" i="40"/>
  <c r="K184" i="40"/>
  <c r="K185" i="40"/>
  <c r="K186" i="40"/>
  <c r="K187" i="40"/>
  <c r="K188" i="40"/>
  <c r="K189" i="40"/>
  <c r="K190" i="40"/>
  <c r="K191" i="40"/>
  <c r="K192" i="40"/>
  <c r="K193" i="40"/>
  <c r="K194" i="40"/>
  <c r="K195" i="40"/>
  <c r="K196" i="40"/>
  <c r="K197" i="40"/>
  <c r="K198" i="40"/>
  <c r="K199" i="40"/>
  <c r="K200" i="40"/>
  <c r="K201" i="40"/>
  <c r="K202" i="40"/>
  <c r="K203" i="40"/>
  <c r="K204" i="40"/>
  <c r="K205" i="40"/>
  <c r="K206" i="40"/>
  <c r="K207" i="40"/>
  <c r="K208" i="40"/>
  <c r="K209" i="40"/>
  <c r="K210" i="40"/>
  <c r="K211" i="40"/>
  <c r="K212" i="40"/>
  <c r="K213" i="40"/>
  <c r="K214" i="40"/>
  <c r="K215" i="40"/>
  <c r="K216" i="40"/>
  <c r="K217" i="40"/>
  <c r="K218" i="40"/>
  <c r="K219" i="40"/>
  <c r="K220" i="40"/>
  <c r="K221" i="40"/>
  <c r="K222" i="40"/>
  <c r="K223" i="40"/>
  <c r="K224" i="40"/>
  <c r="K225" i="40"/>
  <c r="K226" i="40"/>
  <c r="K227" i="40"/>
  <c r="K228" i="40"/>
  <c r="K229" i="40"/>
  <c r="K230" i="40"/>
  <c r="K231" i="40"/>
  <c r="K232" i="40"/>
  <c r="K233" i="40"/>
  <c r="K234" i="40"/>
  <c r="K235" i="40"/>
  <c r="K236" i="40"/>
  <c r="K237" i="40"/>
  <c r="K238" i="40"/>
  <c r="K239" i="40"/>
  <c r="K240" i="40"/>
  <c r="K241" i="40"/>
  <c r="K242" i="40"/>
  <c r="K243" i="40"/>
  <c r="K244" i="40"/>
  <c r="K245" i="40"/>
  <c r="K246" i="40"/>
  <c r="K247" i="40"/>
  <c r="K248" i="40"/>
  <c r="K249" i="40"/>
  <c r="K250" i="40"/>
  <c r="K251" i="40"/>
  <c r="K252" i="40"/>
  <c r="K253" i="40"/>
  <c r="K254" i="40"/>
  <c r="K255" i="40"/>
  <c r="K256" i="40"/>
  <c r="K257" i="40"/>
  <c r="K258" i="40"/>
  <c r="M5" i="40"/>
  <c r="K5" i="40"/>
  <c r="S6" i="40"/>
  <c r="S7" i="40"/>
  <c r="S8" i="40"/>
  <c r="S9" i="40"/>
  <c r="S10" i="40"/>
  <c r="S11" i="40"/>
  <c r="S12" i="40"/>
  <c r="S13" i="40"/>
  <c r="S14" i="40"/>
  <c r="S15" i="40"/>
  <c r="S16" i="40"/>
  <c r="S17" i="40"/>
  <c r="S18" i="40"/>
  <c r="S19" i="40"/>
  <c r="S20" i="40"/>
  <c r="S21" i="40"/>
  <c r="S22" i="40"/>
  <c r="S23" i="40"/>
  <c r="S24" i="40"/>
  <c r="S25" i="40"/>
  <c r="S26" i="40"/>
  <c r="S27" i="40"/>
  <c r="S28" i="40"/>
  <c r="S29" i="40"/>
  <c r="S30" i="40"/>
  <c r="S31" i="40"/>
  <c r="S32" i="40"/>
  <c r="S33" i="40"/>
  <c r="S34" i="40"/>
  <c r="S35" i="40"/>
  <c r="S36" i="40"/>
  <c r="S37" i="40"/>
  <c r="S38" i="40"/>
  <c r="S39" i="40"/>
  <c r="S40" i="40"/>
  <c r="S41" i="40"/>
  <c r="S42" i="40"/>
  <c r="S43" i="40"/>
  <c r="S44" i="40"/>
  <c r="S45" i="40"/>
  <c r="S46" i="40"/>
  <c r="S47" i="40"/>
  <c r="S48" i="40"/>
  <c r="S49" i="40"/>
  <c r="S50" i="40"/>
  <c r="S51" i="40"/>
  <c r="S52" i="40"/>
  <c r="S53" i="40"/>
  <c r="S54" i="40"/>
  <c r="S55" i="40"/>
  <c r="S56" i="40"/>
  <c r="S57" i="40"/>
  <c r="S58" i="40"/>
  <c r="S59" i="40"/>
  <c r="S60" i="40"/>
  <c r="S61" i="40"/>
  <c r="S62" i="40"/>
  <c r="S63" i="40"/>
  <c r="S64" i="40"/>
  <c r="S65" i="40"/>
  <c r="S66" i="40"/>
  <c r="S67" i="40"/>
  <c r="S68" i="40"/>
  <c r="S69" i="40"/>
  <c r="S70" i="40"/>
  <c r="S71" i="40"/>
  <c r="S72" i="40"/>
  <c r="S73" i="40"/>
  <c r="S74" i="40"/>
  <c r="S75" i="40"/>
  <c r="S76" i="40"/>
  <c r="S77" i="40"/>
  <c r="S78" i="40"/>
  <c r="S79" i="40"/>
  <c r="S80" i="40"/>
  <c r="S81" i="40"/>
  <c r="S82" i="40"/>
  <c r="S83" i="40"/>
  <c r="S84" i="40"/>
  <c r="S85" i="40"/>
  <c r="S86" i="40"/>
  <c r="S87" i="40"/>
  <c r="S88" i="40"/>
  <c r="S89" i="40"/>
  <c r="S90" i="40"/>
  <c r="S91" i="40"/>
  <c r="S92" i="40"/>
  <c r="S93" i="40"/>
  <c r="S94" i="40"/>
  <c r="S95" i="40"/>
  <c r="S96" i="40"/>
  <c r="S97" i="40"/>
  <c r="S98" i="40"/>
  <c r="S99" i="40"/>
  <c r="S100" i="40"/>
  <c r="S101" i="40"/>
  <c r="S102" i="40"/>
  <c r="S103" i="40"/>
  <c r="S104" i="40"/>
  <c r="S105" i="40"/>
  <c r="S106" i="40"/>
  <c r="S107" i="40"/>
  <c r="S108" i="40"/>
  <c r="S109" i="40"/>
  <c r="S110" i="40"/>
  <c r="S111" i="40"/>
  <c r="S112" i="40"/>
  <c r="S113" i="40"/>
  <c r="S114" i="40"/>
  <c r="S115" i="40"/>
  <c r="S116" i="40"/>
  <c r="S117" i="40"/>
  <c r="S118" i="40"/>
  <c r="S119" i="40"/>
  <c r="S120" i="40"/>
  <c r="S121" i="40"/>
  <c r="S122" i="40"/>
  <c r="S123" i="40"/>
  <c r="S124" i="40"/>
  <c r="S125" i="40"/>
  <c r="S126" i="40"/>
  <c r="S127" i="40"/>
  <c r="S128" i="40"/>
  <c r="S129" i="40"/>
  <c r="S130" i="40"/>
  <c r="S131" i="40"/>
  <c r="S132" i="40"/>
  <c r="S133" i="40"/>
  <c r="S134" i="40"/>
  <c r="S135" i="40"/>
  <c r="S136" i="40"/>
  <c r="S137" i="40"/>
  <c r="S138" i="40"/>
  <c r="S139" i="40"/>
  <c r="S140" i="40"/>
  <c r="S141" i="40"/>
  <c r="S142" i="40"/>
  <c r="S143" i="40"/>
  <c r="S144" i="40"/>
  <c r="S145" i="40"/>
  <c r="S146" i="40"/>
  <c r="S147" i="40"/>
  <c r="S148" i="40"/>
  <c r="S149" i="40"/>
  <c r="S150" i="40"/>
  <c r="S151" i="40"/>
  <c r="S152" i="40"/>
  <c r="S153" i="40"/>
  <c r="S154" i="40"/>
  <c r="S155" i="40"/>
  <c r="S156" i="40"/>
  <c r="S157" i="40"/>
  <c r="S158" i="40"/>
  <c r="S159" i="40"/>
  <c r="S160" i="40"/>
  <c r="S161" i="40"/>
  <c r="S162" i="40"/>
  <c r="S163" i="40"/>
  <c r="S164" i="40"/>
  <c r="S165" i="40"/>
  <c r="S166" i="40"/>
  <c r="S167" i="40"/>
  <c r="S168" i="40"/>
  <c r="S169" i="40"/>
  <c r="S170" i="40"/>
  <c r="S171" i="40"/>
  <c r="S172" i="40"/>
  <c r="S173" i="40"/>
  <c r="S174" i="40"/>
  <c r="S175" i="40"/>
  <c r="S176" i="40"/>
  <c r="S177" i="40"/>
  <c r="S178" i="40"/>
  <c r="S179" i="40"/>
  <c r="S180" i="40"/>
  <c r="S181" i="40"/>
  <c r="S182" i="40"/>
  <c r="S183" i="40"/>
  <c r="S184" i="40"/>
  <c r="S185" i="40"/>
  <c r="S186" i="40"/>
  <c r="S187" i="40"/>
  <c r="S188" i="40"/>
  <c r="S189" i="40"/>
  <c r="S190" i="40"/>
  <c r="S191" i="40"/>
  <c r="S192" i="40"/>
  <c r="S193" i="40"/>
  <c r="S194" i="40"/>
  <c r="S195" i="40"/>
  <c r="S196" i="40"/>
  <c r="S197" i="40"/>
  <c r="S198" i="40"/>
  <c r="S199" i="40"/>
  <c r="S200" i="40"/>
  <c r="S201" i="40"/>
  <c r="S202" i="40"/>
  <c r="S203" i="40"/>
  <c r="S204" i="40"/>
  <c r="S205" i="40"/>
  <c r="S206" i="40"/>
  <c r="S207" i="40"/>
  <c r="S208" i="40"/>
  <c r="S209" i="40"/>
  <c r="S210" i="40"/>
  <c r="S211" i="40"/>
  <c r="S212" i="40"/>
  <c r="S213" i="40"/>
  <c r="S214" i="40"/>
  <c r="S215" i="40"/>
  <c r="S216" i="40"/>
  <c r="S217" i="40"/>
  <c r="S218" i="40"/>
  <c r="S219" i="40"/>
  <c r="S220" i="40"/>
  <c r="S221" i="40"/>
  <c r="S222" i="40"/>
  <c r="S223" i="40"/>
  <c r="S224" i="40"/>
  <c r="S225" i="40"/>
  <c r="S226" i="40"/>
  <c r="S227" i="40"/>
  <c r="S228" i="40"/>
  <c r="S229" i="40"/>
  <c r="S230" i="40"/>
  <c r="S231" i="40"/>
  <c r="S232" i="40"/>
  <c r="S233" i="40"/>
  <c r="S234" i="40"/>
  <c r="S235" i="40"/>
  <c r="S236" i="40"/>
  <c r="S237" i="40"/>
  <c r="S238" i="40"/>
  <c r="S239" i="40"/>
  <c r="S240" i="40"/>
  <c r="S241" i="40"/>
  <c r="S242" i="40"/>
  <c r="S243" i="40"/>
  <c r="S244" i="40"/>
  <c r="S245" i="40"/>
  <c r="S246" i="40"/>
  <c r="S247" i="40"/>
  <c r="S248" i="40"/>
  <c r="S249" i="40"/>
  <c r="S250" i="40"/>
  <c r="S251" i="40"/>
  <c r="S252" i="40"/>
  <c r="S253" i="40"/>
  <c r="S254" i="40"/>
  <c r="S255" i="40"/>
  <c r="S256" i="40"/>
  <c r="S257" i="40"/>
  <c r="S258" i="40"/>
  <c r="P6" i="40"/>
  <c r="P7" i="40"/>
  <c r="P8" i="40"/>
  <c r="P9" i="40"/>
  <c r="P10" i="40"/>
  <c r="P11" i="40"/>
  <c r="P12" i="40"/>
  <c r="P13" i="40"/>
  <c r="P14" i="40"/>
  <c r="P15" i="40"/>
  <c r="P16" i="40"/>
  <c r="P17" i="40"/>
  <c r="P18" i="40"/>
  <c r="P19" i="40"/>
  <c r="P20" i="40"/>
  <c r="P21" i="40"/>
  <c r="P22" i="40"/>
  <c r="P23" i="40"/>
  <c r="P24" i="40"/>
  <c r="P25" i="40"/>
  <c r="P26" i="40"/>
  <c r="P27" i="40"/>
  <c r="P28" i="40"/>
  <c r="P29" i="40"/>
  <c r="P30" i="40"/>
  <c r="P31" i="40"/>
  <c r="P32" i="40"/>
  <c r="P33" i="40"/>
  <c r="P34" i="40"/>
  <c r="P35" i="40"/>
  <c r="P36" i="40"/>
  <c r="P37" i="40"/>
  <c r="P38" i="40"/>
  <c r="P39" i="40"/>
  <c r="P40" i="40"/>
  <c r="P41" i="40"/>
  <c r="P42" i="40"/>
  <c r="P43" i="40"/>
  <c r="P44" i="40"/>
  <c r="P45" i="40"/>
  <c r="P46" i="40"/>
  <c r="P47" i="40"/>
  <c r="P48" i="40"/>
  <c r="P49" i="40"/>
  <c r="P50" i="40"/>
  <c r="P51" i="40"/>
  <c r="P52" i="40"/>
  <c r="P53" i="40"/>
  <c r="P54" i="40"/>
  <c r="P55" i="40"/>
  <c r="P56" i="40"/>
  <c r="P57" i="40"/>
  <c r="P58" i="40"/>
  <c r="P59" i="40"/>
  <c r="P60" i="40"/>
  <c r="P61" i="40"/>
  <c r="P62" i="40"/>
  <c r="P63" i="40"/>
  <c r="P64" i="40"/>
  <c r="P65" i="40"/>
  <c r="P66" i="40"/>
  <c r="P67" i="40"/>
  <c r="P68" i="40"/>
  <c r="P69" i="40"/>
  <c r="P70" i="40"/>
  <c r="P71" i="40"/>
  <c r="P72" i="40"/>
  <c r="P73" i="40"/>
  <c r="P74" i="40"/>
  <c r="P75" i="40"/>
  <c r="P76" i="40"/>
  <c r="P77" i="40"/>
  <c r="P78" i="40"/>
  <c r="P79" i="40"/>
  <c r="P80" i="40"/>
  <c r="P81" i="40"/>
  <c r="P82" i="40"/>
  <c r="P83" i="40"/>
  <c r="P84" i="40"/>
  <c r="P85" i="40"/>
  <c r="P86" i="40"/>
  <c r="P87" i="40"/>
  <c r="P88" i="40"/>
  <c r="P89" i="40"/>
  <c r="P90" i="40"/>
  <c r="P91" i="40"/>
  <c r="P92" i="40"/>
  <c r="P93" i="40"/>
  <c r="P94" i="40"/>
  <c r="P95" i="40"/>
  <c r="P96" i="40"/>
  <c r="P97" i="40"/>
  <c r="P98" i="40"/>
  <c r="P99" i="40"/>
  <c r="P100" i="40"/>
  <c r="P101" i="40"/>
  <c r="P102" i="40"/>
  <c r="P103" i="40"/>
  <c r="P104" i="40"/>
  <c r="P105" i="40"/>
  <c r="P106" i="40"/>
  <c r="P107" i="40"/>
  <c r="P108" i="40"/>
  <c r="P109" i="40"/>
  <c r="P110" i="40"/>
  <c r="P111" i="40"/>
  <c r="P112" i="40"/>
  <c r="P113" i="40"/>
  <c r="P114" i="40"/>
  <c r="P115" i="40"/>
  <c r="P116" i="40"/>
  <c r="P117" i="40"/>
  <c r="P118" i="40"/>
  <c r="P119" i="40"/>
  <c r="P120" i="40"/>
  <c r="P121" i="40"/>
  <c r="P122" i="40"/>
  <c r="P123" i="40"/>
  <c r="P124" i="40"/>
  <c r="P125" i="40"/>
  <c r="P126" i="40"/>
  <c r="P127" i="40"/>
  <c r="P128" i="40"/>
  <c r="P129" i="40"/>
  <c r="P130" i="40"/>
  <c r="P131" i="40"/>
  <c r="P132" i="40"/>
  <c r="P133" i="40"/>
  <c r="P134" i="40"/>
  <c r="P135" i="40"/>
  <c r="P136" i="40"/>
  <c r="P137" i="40"/>
  <c r="P138" i="40"/>
  <c r="P139" i="40"/>
  <c r="P140" i="40"/>
  <c r="P141" i="40"/>
  <c r="P142" i="40"/>
  <c r="P143" i="40"/>
  <c r="P144" i="40"/>
  <c r="P145" i="40"/>
  <c r="P146" i="40"/>
  <c r="P147" i="40"/>
  <c r="P148" i="40"/>
  <c r="P149" i="40"/>
  <c r="P150" i="40"/>
  <c r="P151" i="40"/>
  <c r="P152" i="40"/>
  <c r="P153" i="40"/>
  <c r="P154" i="40"/>
  <c r="P155" i="40"/>
  <c r="P156" i="40"/>
  <c r="P157" i="40"/>
  <c r="P158" i="40"/>
  <c r="P159" i="40"/>
  <c r="P160" i="40"/>
  <c r="P161" i="40"/>
  <c r="P162" i="40"/>
  <c r="P163" i="40"/>
  <c r="P164" i="40"/>
  <c r="P165" i="40"/>
  <c r="P166" i="40"/>
  <c r="P167" i="40"/>
  <c r="P168" i="40"/>
  <c r="P169" i="40"/>
  <c r="P170" i="40"/>
  <c r="P171" i="40"/>
  <c r="P172" i="40"/>
  <c r="P173" i="40"/>
  <c r="P174" i="40"/>
  <c r="P175" i="40"/>
  <c r="P176" i="40"/>
  <c r="P177" i="40"/>
  <c r="P178" i="40"/>
  <c r="P179" i="40"/>
  <c r="P180" i="40"/>
  <c r="P181" i="40"/>
  <c r="P182" i="40"/>
  <c r="P183" i="40"/>
  <c r="P184" i="40"/>
  <c r="P185" i="40"/>
  <c r="P186" i="40"/>
  <c r="P187" i="40"/>
  <c r="P188" i="40"/>
  <c r="P189" i="40"/>
  <c r="P190" i="40"/>
  <c r="P191" i="40"/>
  <c r="P192" i="40"/>
  <c r="P193" i="40"/>
  <c r="P194" i="40"/>
  <c r="P195" i="40"/>
  <c r="P196" i="40"/>
  <c r="P197" i="40"/>
  <c r="P198" i="40"/>
  <c r="P199" i="40"/>
  <c r="P200" i="40"/>
  <c r="P201" i="40"/>
  <c r="P202" i="40"/>
  <c r="P203" i="40"/>
  <c r="P204" i="40"/>
  <c r="P205" i="40"/>
  <c r="P206" i="40"/>
  <c r="P207" i="40"/>
  <c r="P208" i="40"/>
  <c r="P209" i="40"/>
  <c r="P210" i="40"/>
  <c r="P211" i="40"/>
  <c r="P212" i="40"/>
  <c r="P213" i="40"/>
  <c r="P214" i="40"/>
  <c r="P215" i="40"/>
  <c r="P216" i="40"/>
  <c r="P217" i="40"/>
  <c r="P218" i="40"/>
  <c r="P219" i="40"/>
  <c r="P220" i="40"/>
  <c r="P221" i="40"/>
  <c r="P222" i="40"/>
  <c r="P223" i="40"/>
  <c r="P224" i="40"/>
  <c r="P225" i="40"/>
  <c r="P226" i="40"/>
  <c r="P227" i="40"/>
  <c r="P228" i="40"/>
  <c r="P229" i="40"/>
  <c r="P230" i="40"/>
  <c r="P231" i="40"/>
  <c r="P232" i="40"/>
  <c r="P233" i="40"/>
  <c r="P234" i="40"/>
  <c r="P235" i="40"/>
  <c r="P236" i="40"/>
  <c r="P237" i="40"/>
  <c r="P238" i="40"/>
  <c r="P239" i="40"/>
  <c r="P240" i="40"/>
  <c r="P241" i="40"/>
  <c r="P242" i="40"/>
  <c r="P243" i="40"/>
  <c r="P244" i="40"/>
  <c r="P245" i="40"/>
  <c r="P246" i="40"/>
  <c r="P247" i="40"/>
  <c r="P248" i="40"/>
  <c r="P249" i="40"/>
  <c r="P250" i="40"/>
  <c r="P251" i="40"/>
  <c r="P252" i="40"/>
  <c r="P253" i="40"/>
  <c r="P254" i="40"/>
  <c r="P255" i="40"/>
  <c r="P256" i="40"/>
  <c r="P257" i="40"/>
  <c r="P258" i="40"/>
  <c r="S5" i="40"/>
  <c r="P5" i="40"/>
  <c r="AB6" i="40"/>
  <c r="AB7" i="40"/>
  <c r="AB8" i="40"/>
  <c r="AB9" i="40"/>
  <c r="AB10" i="40"/>
  <c r="AB11" i="40"/>
  <c r="AB12" i="40"/>
  <c r="AB13" i="40"/>
  <c r="AB14" i="40"/>
  <c r="AB15" i="40"/>
  <c r="AB16" i="40"/>
  <c r="AB17" i="40"/>
  <c r="AB18" i="40"/>
  <c r="AB19" i="40"/>
  <c r="AB20" i="40"/>
  <c r="AB21" i="40"/>
  <c r="AB22" i="40"/>
  <c r="AB23" i="40"/>
  <c r="AB24" i="40"/>
  <c r="AB25" i="40"/>
  <c r="AB26" i="40"/>
  <c r="AB27" i="40"/>
  <c r="AB28" i="40"/>
  <c r="AB29" i="40"/>
  <c r="AB30" i="40"/>
  <c r="AB31" i="40"/>
  <c r="AB32" i="40"/>
  <c r="AB33" i="40"/>
  <c r="AB34" i="40"/>
  <c r="AB35" i="40"/>
  <c r="AB36" i="40"/>
  <c r="AB37" i="40"/>
  <c r="AB38" i="40"/>
  <c r="AB39" i="40"/>
  <c r="AB40" i="40"/>
  <c r="AB41" i="40"/>
  <c r="AB42" i="40"/>
  <c r="AB43" i="40"/>
  <c r="AB44" i="40"/>
  <c r="AB45" i="40"/>
  <c r="AB46" i="40"/>
  <c r="AB47" i="40"/>
  <c r="AB48" i="40"/>
  <c r="AB49" i="40"/>
  <c r="AB50" i="40"/>
  <c r="AB51" i="40"/>
  <c r="AB52" i="40"/>
  <c r="AB53" i="40"/>
  <c r="AB54" i="40"/>
  <c r="AB55" i="40"/>
  <c r="AB56" i="40"/>
  <c r="AB57" i="40"/>
  <c r="AB58" i="40"/>
  <c r="AB59" i="40"/>
  <c r="AB60" i="40"/>
  <c r="AB61" i="40"/>
  <c r="AB62" i="40"/>
  <c r="AB63" i="40"/>
  <c r="AB64" i="40"/>
  <c r="AB65" i="40"/>
  <c r="AB66" i="40"/>
  <c r="AB67" i="40"/>
  <c r="AB68" i="40"/>
  <c r="AB69" i="40"/>
  <c r="AB70" i="40"/>
  <c r="AB71" i="40"/>
  <c r="AB72" i="40"/>
  <c r="AB73" i="40"/>
  <c r="AB74" i="40"/>
  <c r="AB75" i="40"/>
  <c r="AB76" i="40"/>
  <c r="AB77" i="40"/>
  <c r="AB78" i="40"/>
  <c r="AB79" i="40"/>
  <c r="AB80" i="40"/>
  <c r="AB81" i="40"/>
  <c r="AB82" i="40"/>
  <c r="AB83" i="40"/>
  <c r="AB84" i="40"/>
  <c r="AB85" i="40"/>
  <c r="AB86" i="40"/>
  <c r="AB87" i="40"/>
  <c r="AB88" i="40"/>
  <c r="AB89" i="40"/>
  <c r="AB90" i="40"/>
  <c r="AB91" i="40"/>
  <c r="AB92" i="40"/>
  <c r="AB93" i="40"/>
  <c r="AB94" i="40"/>
  <c r="AB95" i="40"/>
  <c r="AB96" i="40"/>
  <c r="AB97" i="40"/>
  <c r="AB98" i="40"/>
  <c r="AB99" i="40"/>
  <c r="AB100" i="40"/>
  <c r="AB101" i="40"/>
  <c r="AB102" i="40"/>
  <c r="AB103" i="40"/>
  <c r="AB104" i="40"/>
  <c r="AB105" i="40"/>
  <c r="AB106" i="40"/>
  <c r="AB107" i="40"/>
  <c r="AB108" i="40"/>
  <c r="AB109" i="40"/>
  <c r="AB110" i="40"/>
  <c r="AB111" i="40"/>
  <c r="AB112" i="40"/>
  <c r="AB113" i="40"/>
  <c r="AB114" i="40"/>
  <c r="AB115" i="40"/>
  <c r="AB116" i="40"/>
  <c r="AB117" i="40"/>
  <c r="AB118" i="40"/>
  <c r="AB119" i="40"/>
  <c r="AB120" i="40"/>
  <c r="AB121" i="40"/>
  <c r="AB122" i="40"/>
  <c r="AB123" i="40"/>
  <c r="AB124" i="40"/>
  <c r="AB125" i="40"/>
  <c r="AB126" i="40"/>
  <c r="AB127" i="40"/>
  <c r="AB128" i="40"/>
  <c r="AB129" i="40"/>
  <c r="AB130" i="40"/>
  <c r="AB131" i="40"/>
  <c r="AB132" i="40"/>
  <c r="AB133" i="40"/>
  <c r="AB134" i="40"/>
  <c r="AB135" i="40"/>
  <c r="AB136" i="40"/>
  <c r="AB137" i="40"/>
  <c r="AB138" i="40"/>
  <c r="AB139" i="40"/>
  <c r="AB140" i="40"/>
  <c r="AB141" i="40"/>
  <c r="AB142" i="40"/>
  <c r="AB143" i="40"/>
  <c r="AB144" i="40"/>
  <c r="AB145" i="40"/>
  <c r="AB146" i="40"/>
  <c r="AB147" i="40"/>
  <c r="AB148" i="40"/>
  <c r="AB149" i="40"/>
  <c r="AB150" i="40"/>
  <c r="AB151" i="40"/>
  <c r="AB152" i="40"/>
  <c r="AB153" i="40"/>
  <c r="AB154" i="40"/>
  <c r="AB155" i="40"/>
  <c r="AB156" i="40"/>
  <c r="AB157" i="40"/>
  <c r="AB158" i="40"/>
  <c r="AB159" i="40"/>
  <c r="AB160" i="40"/>
  <c r="AB161" i="40"/>
  <c r="AB162" i="40"/>
  <c r="AB163" i="40"/>
  <c r="AB164" i="40"/>
  <c r="AB165" i="40"/>
  <c r="AB166" i="40"/>
  <c r="AB167" i="40"/>
  <c r="AB168" i="40"/>
  <c r="AB169" i="40"/>
  <c r="AB170" i="40"/>
  <c r="AB171" i="40"/>
  <c r="AB172" i="40"/>
  <c r="AB173" i="40"/>
  <c r="AB174" i="40"/>
  <c r="AB175" i="40"/>
  <c r="AB176" i="40"/>
  <c r="AB177" i="40"/>
  <c r="AB178" i="40"/>
  <c r="AB179" i="40"/>
  <c r="AB180" i="40"/>
  <c r="AB181" i="40"/>
  <c r="AB182" i="40"/>
  <c r="AB183" i="40"/>
  <c r="AB184" i="40"/>
  <c r="AB185" i="40"/>
  <c r="AB186" i="40"/>
  <c r="AB187" i="40"/>
  <c r="AB188" i="40"/>
  <c r="AB189" i="40"/>
  <c r="AB190" i="40"/>
  <c r="AB191" i="40"/>
  <c r="AB192" i="40"/>
  <c r="AB193" i="40"/>
  <c r="AB194" i="40"/>
  <c r="AB195" i="40"/>
  <c r="AB196" i="40"/>
  <c r="AB197" i="40"/>
  <c r="AB198" i="40"/>
  <c r="AB199" i="40"/>
  <c r="AB200" i="40"/>
  <c r="AB201" i="40"/>
  <c r="AB202" i="40"/>
  <c r="AB203" i="40"/>
  <c r="AB204" i="40"/>
  <c r="AB205" i="40"/>
  <c r="AB206" i="40"/>
  <c r="AB207" i="40"/>
  <c r="AB208" i="40"/>
  <c r="AB209" i="40"/>
  <c r="AB210" i="40"/>
  <c r="AB211" i="40"/>
  <c r="AB212" i="40"/>
  <c r="AB213" i="40"/>
  <c r="AB214" i="40"/>
  <c r="AB215" i="40"/>
  <c r="AB216" i="40"/>
  <c r="AB217" i="40"/>
  <c r="AB218" i="40"/>
  <c r="AB219" i="40"/>
  <c r="AB220" i="40"/>
  <c r="AB221" i="40"/>
  <c r="AB222" i="40"/>
  <c r="AB223" i="40"/>
  <c r="AB224" i="40"/>
  <c r="AB225" i="40"/>
  <c r="AB226" i="40"/>
  <c r="AB227" i="40"/>
  <c r="AB228" i="40"/>
  <c r="AB229" i="40"/>
  <c r="AB230" i="40"/>
  <c r="AB231" i="40"/>
  <c r="AB232" i="40"/>
  <c r="AB233" i="40"/>
  <c r="AB234" i="40"/>
  <c r="AB235" i="40"/>
  <c r="AB236" i="40"/>
  <c r="AB237" i="40"/>
  <c r="AB238" i="40"/>
  <c r="AB239" i="40"/>
  <c r="AB240" i="40"/>
  <c r="AB241" i="40"/>
  <c r="AB242" i="40"/>
  <c r="AB243" i="40"/>
  <c r="AB244" i="40"/>
  <c r="AB245" i="40"/>
  <c r="AB246" i="40"/>
  <c r="AB247" i="40"/>
  <c r="AB248" i="40"/>
  <c r="AB249" i="40"/>
  <c r="AB250" i="40"/>
  <c r="AB251" i="40"/>
  <c r="AB252" i="40"/>
  <c r="AB253" i="40"/>
  <c r="AB254" i="40"/>
  <c r="AB255" i="40"/>
  <c r="AB256" i="40"/>
  <c r="AB257" i="40"/>
  <c r="AB258" i="40"/>
  <c r="Y6" i="40"/>
  <c r="Y7" i="40"/>
  <c r="Y8" i="40"/>
  <c r="Y9" i="40"/>
  <c r="Y10" i="40"/>
  <c r="Y11" i="40"/>
  <c r="Y12" i="40"/>
  <c r="Y13" i="40"/>
  <c r="Y14" i="40"/>
  <c r="Y15" i="40"/>
  <c r="Y16" i="40"/>
  <c r="Y17" i="40"/>
  <c r="Y18" i="40"/>
  <c r="Y19" i="40"/>
  <c r="Y20" i="40"/>
  <c r="Y21" i="40"/>
  <c r="Y22" i="40"/>
  <c r="Y23" i="40"/>
  <c r="Y24" i="40"/>
  <c r="Y25" i="40"/>
  <c r="Y26" i="40"/>
  <c r="Y27" i="40"/>
  <c r="Y28" i="40"/>
  <c r="Y29" i="40"/>
  <c r="Y30" i="40"/>
  <c r="Y31" i="40"/>
  <c r="Y32" i="40"/>
  <c r="Y33" i="40"/>
  <c r="Y34" i="40"/>
  <c r="Y35" i="40"/>
  <c r="Y36" i="40"/>
  <c r="Y37" i="40"/>
  <c r="Y38" i="40"/>
  <c r="Y39" i="40"/>
  <c r="Y40" i="40"/>
  <c r="Y41" i="40"/>
  <c r="Y42" i="40"/>
  <c r="Y43" i="40"/>
  <c r="Y44" i="40"/>
  <c r="Y45" i="40"/>
  <c r="Y46" i="40"/>
  <c r="Y47" i="40"/>
  <c r="Y48" i="40"/>
  <c r="Y49" i="40"/>
  <c r="Y50" i="40"/>
  <c r="Y51" i="40"/>
  <c r="Y52" i="40"/>
  <c r="Y53" i="40"/>
  <c r="Y54" i="40"/>
  <c r="Y55" i="40"/>
  <c r="Y56" i="40"/>
  <c r="Y57" i="40"/>
  <c r="Y58" i="40"/>
  <c r="Y59" i="40"/>
  <c r="Y60" i="40"/>
  <c r="Y61" i="40"/>
  <c r="Y62" i="40"/>
  <c r="Y63" i="40"/>
  <c r="Y64" i="40"/>
  <c r="Y65" i="40"/>
  <c r="Y66" i="40"/>
  <c r="Y67" i="40"/>
  <c r="Y68" i="40"/>
  <c r="Y69" i="40"/>
  <c r="Y70" i="40"/>
  <c r="Y71" i="40"/>
  <c r="Y72" i="40"/>
  <c r="Y73" i="40"/>
  <c r="Y74" i="40"/>
  <c r="Y75" i="40"/>
  <c r="Y76" i="40"/>
  <c r="Y77" i="40"/>
  <c r="Y78" i="40"/>
  <c r="Y79" i="40"/>
  <c r="Y80" i="40"/>
  <c r="Y81" i="40"/>
  <c r="Y82" i="40"/>
  <c r="Y83" i="40"/>
  <c r="Y84" i="40"/>
  <c r="Y85" i="40"/>
  <c r="Y86" i="40"/>
  <c r="Y87" i="40"/>
  <c r="Y88" i="40"/>
  <c r="Y89" i="40"/>
  <c r="Y90" i="40"/>
  <c r="Y91" i="40"/>
  <c r="Y92" i="40"/>
  <c r="Y93" i="40"/>
  <c r="Y94" i="40"/>
  <c r="Y95" i="40"/>
  <c r="Y96" i="40"/>
  <c r="Y97" i="40"/>
  <c r="Y98" i="40"/>
  <c r="Y99" i="40"/>
  <c r="Y100" i="40"/>
  <c r="Y101" i="40"/>
  <c r="Y102" i="40"/>
  <c r="Y103" i="40"/>
  <c r="Y104" i="40"/>
  <c r="Y105" i="40"/>
  <c r="Y106" i="40"/>
  <c r="Y107" i="40"/>
  <c r="Y108" i="40"/>
  <c r="Y109" i="40"/>
  <c r="Y110" i="40"/>
  <c r="Y111" i="40"/>
  <c r="Y112" i="40"/>
  <c r="Y113" i="40"/>
  <c r="Y114" i="40"/>
  <c r="Y115" i="40"/>
  <c r="Y116" i="40"/>
  <c r="Y117" i="40"/>
  <c r="Y118" i="40"/>
  <c r="Y119" i="40"/>
  <c r="Y120" i="40"/>
  <c r="Y121" i="40"/>
  <c r="Y122" i="40"/>
  <c r="Y123" i="40"/>
  <c r="Y124" i="40"/>
  <c r="Y125" i="40"/>
  <c r="Y126" i="40"/>
  <c r="Y127" i="40"/>
  <c r="Y128" i="40"/>
  <c r="Y129" i="40"/>
  <c r="Y130" i="40"/>
  <c r="Y131" i="40"/>
  <c r="Y132" i="40"/>
  <c r="Y133" i="40"/>
  <c r="Y134" i="40"/>
  <c r="Y135" i="40"/>
  <c r="Y136" i="40"/>
  <c r="Y137" i="40"/>
  <c r="Y138" i="40"/>
  <c r="Y139" i="40"/>
  <c r="Y140" i="40"/>
  <c r="Y141" i="40"/>
  <c r="Y142" i="40"/>
  <c r="Y143" i="40"/>
  <c r="Y144" i="40"/>
  <c r="Y145" i="40"/>
  <c r="Y146" i="40"/>
  <c r="Y147" i="40"/>
  <c r="Y148" i="40"/>
  <c r="Y149" i="40"/>
  <c r="Y150" i="40"/>
  <c r="Y151" i="40"/>
  <c r="Y152" i="40"/>
  <c r="Y153" i="40"/>
  <c r="Y154" i="40"/>
  <c r="Y155" i="40"/>
  <c r="Y156" i="40"/>
  <c r="Y157" i="40"/>
  <c r="Y158" i="40"/>
  <c r="Y159" i="40"/>
  <c r="Y160" i="40"/>
  <c r="Y161" i="40"/>
  <c r="Y162" i="40"/>
  <c r="Y163" i="40"/>
  <c r="Y164" i="40"/>
  <c r="Y165" i="40"/>
  <c r="Y166" i="40"/>
  <c r="Y167" i="40"/>
  <c r="Y168" i="40"/>
  <c r="Y169" i="40"/>
  <c r="Y170" i="40"/>
  <c r="Y171" i="40"/>
  <c r="Y172" i="40"/>
  <c r="Y173" i="40"/>
  <c r="Y174" i="40"/>
  <c r="Y175" i="40"/>
  <c r="Y176" i="40"/>
  <c r="Y177" i="40"/>
  <c r="Y178" i="40"/>
  <c r="Y179" i="40"/>
  <c r="Y180" i="40"/>
  <c r="Y181" i="40"/>
  <c r="Y182" i="40"/>
  <c r="Y183" i="40"/>
  <c r="Y184" i="40"/>
  <c r="Y185" i="40"/>
  <c r="Y186" i="40"/>
  <c r="Y187" i="40"/>
  <c r="Y188" i="40"/>
  <c r="Y189" i="40"/>
  <c r="Y190" i="40"/>
  <c r="Y191" i="40"/>
  <c r="Y192" i="40"/>
  <c r="Y193" i="40"/>
  <c r="Y194" i="40"/>
  <c r="Y195" i="40"/>
  <c r="Y196" i="40"/>
  <c r="Y197" i="40"/>
  <c r="Y198" i="40"/>
  <c r="Y199" i="40"/>
  <c r="Y200" i="40"/>
  <c r="Y201" i="40"/>
  <c r="Y202" i="40"/>
  <c r="Y203" i="40"/>
  <c r="Y204" i="40"/>
  <c r="Y205" i="40"/>
  <c r="Y206" i="40"/>
  <c r="Y207" i="40"/>
  <c r="Y208" i="40"/>
  <c r="Y209" i="40"/>
  <c r="Y210" i="40"/>
  <c r="Y211" i="40"/>
  <c r="Y212" i="40"/>
  <c r="Y213" i="40"/>
  <c r="Y214" i="40"/>
  <c r="Y215" i="40"/>
  <c r="Y216" i="40"/>
  <c r="Y217" i="40"/>
  <c r="Y218" i="40"/>
  <c r="Y219" i="40"/>
  <c r="Y220" i="40"/>
  <c r="Y221" i="40"/>
  <c r="Y222" i="40"/>
  <c r="Y223" i="40"/>
  <c r="Y224" i="40"/>
  <c r="Y225" i="40"/>
  <c r="Y226" i="40"/>
  <c r="Y227" i="40"/>
  <c r="Y228" i="40"/>
  <c r="Y229" i="40"/>
  <c r="Y230" i="40"/>
  <c r="Y231" i="40"/>
  <c r="Y232" i="40"/>
  <c r="Y233" i="40"/>
  <c r="Y234" i="40"/>
  <c r="Y235" i="40"/>
  <c r="Y236" i="40"/>
  <c r="Y237" i="40"/>
  <c r="Y238" i="40"/>
  <c r="Y239" i="40"/>
  <c r="Y240" i="40"/>
  <c r="Y241" i="40"/>
  <c r="Y242" i="40"/>
  <c r="Y243" i="40"/>
  <c r="Y244" i="40"/>
  <c r="Y245" i="40"/>
  <c r="Y246" i="40"/>
  <c r="Y247" i="40"/>
  <c r="Y248" i="40"/>
  <c r="Y249" i="40"/>
  <c r="Y250" i="40"/>
  <c r="Y251" i="40"/>
  <c r="Y252" i="40"/>
  <c r="Y253" i="40"/>
  <c r="Y254" i="40"/>
  <c r="Y255" i="40"/>
  <c r="Y256" i="40"/>
  <c r="Y257" i="40"/>
  <c r="Y258" i="40"/>
  <c r="V6" i="40"/>
  <c r="V7" i="40"/>
  <c r="V8" i="40"/>
  <c r="V9" i="40"/>
  <c r="V10" i="40"/>
  <c r="V11" i="40"/>
  <c r="V12" i="40"/>
  <c r="V13" i="40"/>
  <c r="V14" i="40"/>
  <c r="V15" i="40"/>
  <c r="V16" i="40"/>
  <c r="V17" i="40"/>
  <c r="V18" i="40"/>
  <c r="V19" i="40"/>
  <c r="V20" i="40"/>
  <c r="V21" i="40"/>
  <c r="V22" i="40"/>
  <c r="V23" i="40"/>
  <c r="V24" i="40"/>
  <c r="V25" i="40"/>
  <c r="V26" i="40"/>
  <c r="V27" i="40"/>
  <c r="V28" i="40"/>
  <c r="V29" i="40"/>
  <c r="V30" i="40"/>
  <c r="V31" i="40"/>
  <c r="V32" i="40"/>
  <c r="V33" i="40"/>
  <c r="V34" i="40"/>
  <c r="V35" i="40"/>
  <c r="V36" i="40"/>
  <c r="V37" i="40"/>
  <c r="V38" i="40"/>
  <c r="V39" i="40"/>
  <c r="V40" i="40"/>
  <c r="V41" i="40"/>
  <c r="V42" i="40"/>
  <c r="V43" i="40"/>
  <c r="V44" i="40"/>
  <c r="V45" i="40"/>
  <c r="V46" i="40"/>
  <c r="V47" i="40"/>
  <c r="V48" i="40"/>
  <c r="V49" i="40"/>
  <c r="V50" i="40"/>
  <c r="V51" i="40"/>
  <c r="V52" i="40"/>
  <c r="V53" i="40"/>
  <c r="V54" i="40"/>
  <c r="V55" i="40"/>
  <c r="V56" i="40"/>
  <c r="V57" i="40"/>
  <c r="V58" i="40"/>
  <c r="V59" i="40"/>
  <c r="V60" i="40"/>
  <c r="V61" i="40"/>
  <c r="V62" i="40"/>
  <c r="V63" i="40"/>
  <c r="V64" i="40"/>
  <c r="V65" i="40"/>
  <c r="V66" i="40"/>
  <c r="V67" i="40"/>
  <c r="V68" i="40"/>
  <c r="V69" i="40"/>
  <c r="V70" i="40"/>
  <c r="V71" i="40"/>
  <c r="V72" i="40"/>
  <c r="V73" i="40"/>
  <c r="V74" i="40"/>
  <c r="V75" i="40"/>
  <c r="V76" i="40"/>
  <c r="V77" i="40"/>
  <c r="V78" i="40"/>
  <c r="V79" i="40"/>
  <c r="V80" i="40"/>
  <c r="V81" i="40"/>
  <c r="V82" i="40"/>
  <c r="V83" i="40"/>
  <c r="V84" i="40"/>
  <c r="V85" i="40"/>
  <c r="V86" i="40"/>
  <c r="V87" i="40"/>
  <c r="V88" i="40"/>
  <c r="V89" i="40"/>
  <c r="V90" i="40"/>
  <c r="V91" i="40"/>
  <c r="V92" i="40"/>
  <c r="V93" i="40"/>
  <c r="V94" i="40"/>
  <c r="V95" i="40"/>
  <c r="V96" i="40"/>
  <c r="V97" i="40"/>
  <c r="V98" i="40"/>
  <c r="V99" i="40"/>
  <c r="V100" i="40"/>
  <c r="V101" i="40"/>
  <c r="V102" i="40"/>
  <c r="V103" i="40"/>
  <c r="V104" i="40"/>
  <c r="V105" i="40"/>
  <c r="V106" i="40"/>
  <c r="V107" i="40"/>
  <c r="V108" i="40"/>
  <c r="V109" i="40"/>
  <c r="V110" i="40"/>
  <c r="V111" i="40"/>
  <c r="V112" i="40"/>
  <c r="V113" i="40"/>
  <c r="V114" i="40"/>
  <c r="V115" i="40"/>
  <c r="V116" i="40"/>
  <c r="V117" i="40"/>
  <c r="V118" i="40"/>
  <c r="V119" i="40"/>
  <c r="V120" i="40"/>
  <c r="V121" i="40"/>
  <c r="V122" i="40"/>
  <c r="V123" i="40"/>
  <c r="V124" i="40"/>
  <c r="V125" i="40"/>
  <c r="V126" i="40"/>
  <c r="V127" i="40"/>
  <c r="V128" i="40"/>
  <c r="V129" i="40"/>
  <c r="V130" i="40"/>
  <c r="V131" i="40"/>
  <c r="V132" i="40"/>
  <c r="V133" i="40"/>
  <c r="V134" i="40"/>
  <c r="V135" i="40"/>
  <c r="V136" i="40"/>
  <c r="V137" i="40"/>
  <c r="V138" i="40"/>
  <c r="V139" i="40"/>
  <c r="V140" i="40"/>
  <c r="V141" i="40"/>
  <c r="V142" i="40"/>
  <c r="V143" i="40"/>
  <c r="V144" i="40"/>
  <c r="V145" i="40"/>
  <c r="V146" i="40"/>
  <c r="V147" i="40"/>
  <c r="V148" i="40"/>
  <c r="V149" i="40"/>
  <c r="V150" i="40"/>
  <c r="V151" i="40"/>
  <c r="V152" i="40"/>
  <c r="V153" i="40"/>
  <c r="V154" i="40"/>
  <c r="V155" i="40"/>
  <c r="V156" i="40"/>
  <c r="V157" i="40"/>
  <c r="V158" i="40"/>
  <c r="V159" i="40"/>
  <c r="V160" i="40"/>
  <c r="V161" i="40"/>
  <c r="V162" i="40"/>
  <c r="V163" i="40"/>
  <c r="V164" i="40"/>
  <c r="V165" i="40"/>
  <c r="V166" i="40"/>
  <c r="V167" i="40"/>
  <c r="V168" i="40"/>
  <c r="V169" i="40"/>
  <c r="V170" i="40"/>
  <c r="V171" i="40"/>
  <c r="V172" i="40"/>
  <c r="V173" i="40"/>
  <c r="V174" i="40"/>
  <c r="V175" i="40"/>
  <c r="V176" i="40"/>
  <c r="V177" i="40"/>
  <c r="V178" i="40"/>
  <c r="V179" i="40"/>
  <c r="V180" i="40"/>
  <c r="V181" i="40"/>
  <c r="V182" i="40"/>
  <c r="V183" i="40"/>
  <c r="V184" i="40"/>
  <c r="V185" i="40"/>
  <c r="V186" i="40"/>
  <c r="V187" i="40"/>
  <c r="V188" i="40"/>
  <c r="V189" i="40"/>
  <c r="V190" i="40"/>
  <c r="V191" i="40"/>
  <c r="V192" i="40"/>
  <c r="V193" i="40"/>
  <c r="V194" i="40"/>
  <c r="V195" i="40"/>
  <c r="V196" i="40"/>
  <c r="V197" i="40"/>
  <c r="V198" i="40"/>
  <c r="V199" i="40"/>
  <c r="V200" i="40"/>
  <c r="V201" i="40"/>
  <c r="V202" i="40"/>
  <c r="V203" i="40"/>
  <c r="V204" i="40"/>
  <c r="V205" i="40"/>
  <c r="V206" i="40"/>
  <c r="V207" i="40"/>
  <c r="V208" i="40"/>
  <c r="V209" i="40"/>
  <c r="V210" i="40"/>
  <c r="V211" i="40"/>
  <c r="V212" i="40"/>
  <c r="V213" i="40"/>
  <c r="V214" i="40"/>
  <c r="V215" i="40"/>
  <c r="V216" i="40"/>
  <c r="V217" i="40"/>
  <c r="V218" i="40"/>
  <c r="V219" i="40"/>
  <c r="V220" i="40"/>
  <c r="V221" i="40"/>
  <c r="V222" i="40"/>
  <c r="V223" i="40"/>
  <c r="V224" i="40"/>
  <c r="V225" i="40"/>
  <c r="V226" i="40"/>
  <c r="V227" i="40"/>
  <c r="V228" i="40"/>
  <c r="V229" i="40"/>
  <c r="V230" i="40"/>
  <c r="V231" i="40"/>
  <c r="V232" i="40"/>
  <c r="V233" i="40"/>
  <c r="V234" i="40"/>
  <c r="V235" i="40"/>
  <c r="V236" i="40"/>
  <c r="V237" i="40"/>
  <c r="V238" i="40"/>
  <c r="V239" i="40"/>
  <c r="V240" i="40"/>
  <c r="V241" i="40"/>
  <c r="V242" i="40"/>
  <c r="V243" i="40"/>
  <c r="V244" i="40"/>
  <c r="V245" i="40"/>
  <c r="V246" i="40"/>
  <c r="V247" i="40"/>
  <c r="V248" i="40"/>
  <c r="V249" i="40"/>
  <c r="V250" i="40"/>
  <c r="V251" i="40"/>
  <c r="V252" i="40"/>
  <c r="V253" i="40"/>
  <c r="V254" i="40"/>
  <c r="V255" i="40"/>
  <c r="V256" i="40"/>
  <c r="V257" i="40"/>
  <c r="V258" i="40"/>
  <c r="AB5" i="40"/>
  <c r="Y5" i="40"/>
  <c r="V5" i="40"/>
  <c r="AH6" i="40"/>
  <c r="AH7" i="40"/>
  <c r="AH8" i="40"/>
  <c r="AH9" i="40"/>
  <c r="AH10" i="40"/>
  <c r="AH11" i="40"/>
  <c r="AH12" i="40"/>
  <c r="AH13" i="40"/>
  <c r="AH14" i="40"/>
  <c r="AH15" i="40"/>
  <c r="AH16" i="40"/>
  <c r="AH17" i="40"/>
  <c r="AH18" i="40"/>
  <c r="AH19" i="40"/>
  <c r="AH20" i="40"/>
  <c r="AH21" i="40"/>
  <c r="AH22" i="40"/>
  <c r="AH23" i="40"/>
  <c r="AH24" i="40"/>
  <c r="AH25" i="40"/>
  <c r="AH26" i="40"/>
  <c r="AH27" i="40"/>
  <c r="AH28" i="40"/>
  <c r="AH29" i="40"/>
  <c r="AH30" i="40"/>
  <c r="AH31" i="40"/>
  <c r="AH32" i="40"/>
  <c r="AH33" i="40"/>
  <c r="AH34" i="40"/>
  <c r="AH35" i="40"/>
  <c r="AH36" i="40"/>
  <c r="AH37" i="40"/>
  <c r="AH38" i="40"/>
  <c r="AH39" i="40"/>
  <c r="AH40" i="40"/>
  <c r="AH41" i="40"/>
  <c r="AH42" i="40"/>
  <c r="AH43" i="40"/>
  <c r="AH44" i="40"/>
  <c r="AH45" i="40"/>
  <c r="AH46" i="40"/>
  <c r="AH47" i="40"/>
  <c r="AH48" i="40"/>
  <c r="AH49" i="40"/>
  <c r="AH50" i="40"/>
  <c r="AH51" i="40"/>
  <c r="AH52" i="40"/>
  <c r="AH53" i="40"/>
  <c r="AH54" i="40"/>
  <c r="AH55" i="40"/>
  <c r="AH56" i="40"/>
  <c r="AH57" i="40"/>
  <c r="AH58" i="40"/>
  <c r="AH59" i="40"/>
  <c r="AH60" i="40"/>
  <c r="AH61" i="40"/>
  <c r="AH62" i="40"/>
  <c r="AH63" i="40"/>
  <c r="AH64" i="40"/>
  <c r="AH65" i="40"/>
  <c r="AH66" i="40"/>
  <c r="AH67" i="40"/>
  <c r="AH68" i="40"/>
  <c r="AH69" i="40"/>
  <c r="AH70" i="40"/>
  <c r="AH71" i="40"/>
  <c r="AH72" i="40"/>
  <c r="AH73" i="40"/>
  <c r="AH74" i="40"/>
  <c r="AH75" i="40"/>
  <c r="AH76" i="40"/>
  <c r="AH77" i="40"/>
  <c r="AH78" i="40"/>
  <c r="AH79" i="40"/>
  <c r="AH80" i="40"/>
  <c r="AH81" i="40"/>
  <c r="AH82" i="40"/>
  <c r="AH83" i="40"/>
  <c r="AH84" i="40"/>
  <c r="AH85" i="40"/>
  <c r="AH86" i="40"/>
  <c r="AH87" i="40"/>
  <c r="AH88" i="40"/>
  <c r="AH89" i="40"/>
  <c r="AH90" i="40"/>
  <c r="AH91" i="40"/>
  <c r="AH92" i="40"/>
  <c r="AH93" i="40"/>
  <c r="AH94" i="40"/>
  <c r="AH95" i="40"/>
  <c r="AH96" i="40"/>
  <c r="AH97" i="40"/>
  <c r="AH98" i="40"/>
  <c r="AH99" i="40"/>
  <c r="AH100" i="40"/>
  <c r="AH101" i="40"/>
  <c r="AH102" i="40"/>
  <c r="AH103" i="40"/>
  <c r="AH104" i="40"/>
  <c r="AH105" i="40"/>
  <c r="AH106" i="40"/>
  <c r="AH107" i="40"/>
  <c r="AH108" i="40"/>
  <c r="AH109" i="40"/>
  <c r="AH110" i="40"/>
  <c r="AH111" i="40"/>
  <c r="AH112" i="40"/>
  <c r="AH113" i="40"/>
  <c r="AH114" i="40"/>
  <c r="AH115" i="40"/>
  <c r="AH116" i="40"/>
  <c r="AH117" i="40"/>
  <c r="AH118" i="40"/>
  <c r="AH119" i="40"/>
  <c r="AH120" i="40"/>
  <c r="AH121" i="40"/>
  <c r="AH122" i="40"/>
  <c r="AH123" i="40"/>
  <c r="AH124" i="40"/>
  <c r="AH125" i="40"/>
  <c r="AH126" i="40"/>
  <c r="AH127" i="40"/>
  <c r="AH128" i="40"/>
  <c r="AH129" i="40"/>
  <c r="AH130" i="40"/>
  <c r="AH131" i="40"/>
  <c r="AH132" i="40"/>
  <c r="AH133" i="40"/>
  <c r="AH134" i="40"/>
  <c r="AH135" i="40"/>
  <c r="AH136" i="40"/>
  <c r="AH137" i="40"/>
  <c r="AH138" i="40"/>
  <c r="AH139" i="40"/>
  <c r="AH140" i="40"/>
  <c r="AH141" i="40"/>
  <c r="AH142" i="40"/>
  <c r="AH143" i="40"/>
  <c r="AH144" i="40"/>
  <c r="AH145" i="40"/>
  <c r="AH146" i="40"/>
  <c r="AH147" i="40"/>
  <c r="AH148" i="40"/>
  <c r="AH149" i="40"/>
  <c r="AH150" i="40"/>
  <c r="AH151" i="40"/>
  <c r="AH152" i="40"/>
  <c r="AH153" i="40"/>
  <c r="AH154" i="40"/>
  <c r="AH155" i="40"/>
  <c r="AH156" i="40"/>
  <c r="AH157" i="40"/>
  <c r="AH158" i="40"/>
  <c r="AH159" i="40"/>
  <c r="AH160" i="40"/>
  <c r="AH161" i="40"/>
  <c r="AH162" i="40"/>
  <c r="AH163" i="40"/>
  <c r="AH164" i="40"/>
  <c r="AH165" i="40"/>
  <c r="AH166" i="40"/>
  <c r="AH167" i="40"/>
  <c r="AH168" i="40"/>
  <c r="AH169" i="40"/>
  <c r="AH170" i="40"/>
  <c r="AH171" i="40"/>
  <c r="AH172" i="40"/>
  <c r="AH173" i="40"/>
  <c r="AH174" i="40"/>
  <c r="AH175" i="40"/>
  <c r="AH176" i="40"/>
  <c r="AH177" i="40"/>
  <c r="AH178" i="40"/>
  <c r="AH179" i="40"/>
  <c r="AH180" i="40"/>
  <c r="AH181" i="40"/>
  <c r="AH182" i="40"/>
  <c r="AH183" i="40"/>
  <c r="AH184" i="40"/>
  <c r="AH185" i="40"/>
  <c r="AH186" i="40"/>
  <c r="AH187" i="40"/>
  <c r="AH188" i="40"/>
  <c r="AH189" i="40"/>
  <c r="AH190" i="40"/>
  <c r="AH191" i="40"/>
  <c r="AH192" i="40"/>
  <c r="AH193" i="40"/>
  <c r="AH194" i="40"/>
  <c r="AH195" i="40"/>
  <c r="AH196" i="40"/>
  <c r="AH197" i="40"/>
  <c r="AH198" i="40"/>
  <c r="AH199" i="40"/>
  <c r="AH200" i="40"/>
  <c r="AH201" i="40"/>
  <c r="AH202" i="40"/>
  <c r="AH203" i="40"/>
  <c r="AH204" i="40"/>
  <c r="AH205" i="40"/>
  <c r="AH206" i="40"/>
  <c r="AH207" i="40"/>
  <c r="AH208" i="40"/>
  <c r="AH209" i="40"/>
  <c r="AH210" i="40"/>
  <c r="AH211" i="40"/>
  <c r="AH212" i="40"/>
  <c r="AH213" i="40"/>
  <c r="AH214" i="40"/>
  <c r="AH215" i="40"/>
  <c r="AH216" i="40"/>
  <c r="AH217" i="40"/>
  <c r="AH218" i="40"/>
  <c r="AH219" i="40"/>
  <c r="AH220" i="40"/>
  <c r="AH221" i="40"/>
  <c r="AH222" i="40"/>
  <c r="AH223" i="40"/>
  <c r="AH224" i="40"/>
  <c r="AH225" i="40"/>
  <c r="AH226" i="40"/>
  <c r="AH227" i="40"/>
  <c r="AH228" i="40"/>
  <c r="AH229" i="40"/>
  <c r="AH230" i="40"/>
  <c r="AH231" i="40"/>
  <c r="AH232" i="40"/>
  <c r="AH233" i="40"/>
  <c r="AH234" i="40"/>
  <c r="AH235" i="40"/>
  <c r="AH236" i="40"/>
  <c r="AH237" i="40"/>
  <c r="AH238" i="40"/>
  <c r="AH239" i="40"/>
  <c r="AH240" i="40"/>
  <c r="AH241" i="40"/>
  <c r="AH242" i="40"/>
  <c r="AH243" i="40"/>
  <c r="AH244" i="40"/>
  <c r="AH245" i="40"/>
  <c r="AH246" i="40"/>
  <c r="AH247" i="40"/>
  <c r="AH248" i="40"/>
  <c r="AH249" i="40"/>
  <c r="AH250" i="40"/>
  <c r="AH251" i="40"/>
  <c r="AH252" i="40"/>
  <c r="AH253" i="40"/>
  <c r="AH254" i="40"/>
  <c r="AH255" i="40"/>
  <c r="AH256" i="40"/>
  <c r="AH257" i="40"/>
  <c r="AH258" i="40"/>
  <c r="AH5" i="40"/>
  <c r="Z6" i="3"/>
  <c r="Z7" i="3"/>
  <c r="Z8" i="3"/>
  <c r="Z9" i="3"/>
  <c r="Z10" i="3"/>
  <c r="Z11" i="3"/>
  <c r="Z12" i="3"/>
  <c r="Z13" i="3"/>
  <c r="Z14" i="3"/>
  <c r="Z15" i="3"/>
  <c r="Z16" i="3"/>
  <c r="Z17" i="3"/>
  <c r="Z18" i="3"/>
  <c r="Z19" i="3"/>
  <c r="Z20" i="3"/>
  <c r="Z21" i="3"/>
  <c r="Z22" i="3"/>
  <c r="Z23" i="3"/>
  <c r="Z24" i="3"/>
  <c r="Z25" i="3"/>
  <c r="Z26" i="3"/>
  <c r="Z27" i="3"/>
  <c r="Z28" i="3"/>
  <c r="Z29" i="3"/>
  <c r="W6" i="3"/>
  <c r="W7" i="3"/>
  <c r="W8" i="3"/>
  <c r="W9" i="3"/>
  <c r="W10" i="3"/>
  <c r="W11" i="3"/>
  <c r="W12" i="3"/>
  <c r="W13" i="3"/>
  <c r="W14" i="3"/>
  <c r="W15" i="3"/>
  <c r="W16" i="3"/>
  <c r="W17" i="3"/>
  <c r="W18" i="3"/>
  <c r="W19" i="3"/>
  <c r="W20" i="3"/>
  <c r="W21" i="3"/>
  <c r="W22" i="3"/>
  <c r="W23" i="3"/>
  <c r="W24" i="3"/>
  <c r="W25" i="3"/>
  <c r="W26" i="3"/>
  <c r="W27" i="3"/>
  <c r="W28" i="3"/>
  <c r="W29" i="3"/>
  <c r="T6" i="3"/>
  <c r="T7" i="3"/>
  <c r="T8" i="3"/>
  <c r="T9" i="3"/>
  <c r="T10" i="3"/>
  <c r="T11" i="3"/>
  <c r="T12" i="3"/>
  <c r="T13" i="3"/>
  <c r="T14" i="3"/>
  <c r="T15" i="3"/>
  <c r="T16" i="3"/>
  <c r="T17" i="3"/>
  <c r="T18" i="3"/>
  <c r="T19" i="3"/>
  <c r="T20" i="3"/>
  <c r="T21" i="3"/>
  <c r="T22" i="3"/>
  <c r="T23" i="3"/>
  <c r="T24" i="3"/>
  <c r="T25" i="3"/>
  <c r="T26" i="3"/>
  <c r="T27" i="3"/>
  <c r="T28" i="3"/>
  <c r="T29" i="3"/>
  <c r="Z5" i="3"/>
  <c r="W5" i="3"/>
  <c r="T5" i="3"/>
  <c r="Q6" i="3"/>
  <c r="Q7" i="3"/>
  <c r="Q8" i="3"/>
  <c r="Q9" i="3"/>
  <c r="Q10" i="3"/>
  <c r="Q11" i="3"/>
  <c r="Q12" i="3"/>
  <c r="Q13" i="3"/>
  <c r="Q14" i="3"/>
  <c r="Q15" i="3"/>
  <c r="Q16" i="3"/>
  <c r="Q17" i="3"/>
  <c r="Q18" i="3"/>
  <c r="Q19" i="3"/>
  <c r="Q20" i="3"/>
  <c r="Q21" i="3"/>
  <c r="Q22" i="3"/>
  <c r="Q23" i="3"/>
  <c r="Q24" i="3"/>
  <c r="Q25" i="3"/>
  <c r="Q26" i="3"/>
  <c r="Q27" i="3"/>
  <c r="Q28" i="3"/>
  <c r="Q29" i="3"/>
  <c r="N6" i="3"/>
  <c r="N7" i="3"/>
  <c r="N8" i="3"/>
  <c r="N9" i="3"/>
  <c r="N10" i="3"/>
  <c r="N11" i="3"/>
  <c r="N12" i="3"/>
  <c r="N13" i="3"/>
  <c r="N14" i="3"/>
  <c r="N15" i="3"/>
  <c r="N16" i="3"/>
  <c r="N17" i="3"/>
  <c r="N18" i="3"/>
  <c r="N19" i="3"/>
  <c r="N20" i="3"/>
  <c r="N21" i="3"/>
  <c r="N22" i="3"/>
  <c r="N23" i="3"/>
  <c r="N24" i="3"/>
  <c r="N25" i="3"/>
  <c r="N26" i="3"/>
  <c r="N27" i="3"/>
  <c r="N28" i="3"/>
  <c r="N29" i="3"/>
  <c r="Q5" i="3"/>
  <c r="N5" i="3"/>
  <c r="K6" i="3"/>
  <c r="K7" i="3"/>
  <c r="K8" i="3"/>
  <c r="K9" i="3"/>
  <c r="K10" i="3"/>
  <c r="K11" i="3"/>
  <c r="K12" i="3"/>
  <c r="K13" i="3"/>
  <c r="K14" i="3"/>
  <c r="K15" i="3"/>
  <c r="K16" i="3"/>
  <c r="K17" i="3"/>
  <c r="K18" i="3"/>
  <c r="K19" i="3"/>
  <c r="K20" i="3"/>
  <c r="K21" i="3"/>
  <c r="K22" i="3"/>
  <c r="K23" i="3"/>
  <c r="K24" i="3"/>
  <c r="K25" i="3"/>
  <c r="K26" i="3"/>
  <c r="K27" i="3"/>
  <c r="K28" i="3"/>
  <c r="K29" i="3"/>
  <c r="K5" i="3"/>
  <c r="I9" i="3"/>
  <c r="I11" i="3"/>
  <c r="I12" i="3"/>
  <c r="I14" i="3"/>
  <c r="I16" i="3"/>
  <c r="I18" i="3"/>
  <c r="I19" i="3"/>
  <c r="I20" i="3"/>
  <c r="I23" i="3"/>
  <c r="I24" i="3"/>
  <c r="I26" i="3"/>
  <c r="I28" i="3"/>
  <c r="I6" i="3"/>
  <c r="I7" i="3"/>
  <c r="I8" i="3"/>
  <c r="F9" i="3"/>
  <c r="F10" i="3"/>
  <c r="F11" i="3"/>
  <c r="F22" i="3"/>
  <c r="F23" i="3"/>
  <c r="D4" i="50"/>
  <c r="E6" i="40" s="1"/>
  <c r="D5" i="50"/>
  <c r="E7" i="40" s="1"/>
  <c r="D6" i="50"/>
  <c r="E8" i="40" s="1"/>
  <c r="D7" i="50"/>
  <c r="E9" i="40" s="1"/>
  <c r="D8" i="50"/>
  <c r="E10" i="40" s="1"/>
  <c r="D9" i="50"/>
  <c r="E11" i="40" s="1"/>
  <c r="D10" i="50"/>
  <c r="E12" i="40" s="1"/>
  <c r="D11" i="50"/>
  <c r="E13" i="40" s="1"/>
  <c r="D12" i="50"/>
  <c r="E14" i="40" s="1"/>
  <c r="D13" i="50"/>
  <c r="E15" i="40" s="1"/>
  <c r="D14" i="50"/>
  <c r="E16" i="40" s="1"/>
  <c r="D15" i="50"/>
  <c r="E17" i="40" s="1"/>
  <c r="D16" i="50"/>
  <c r="E18" i="40" s="1"/>
  <c r="D17" i="50"/>
  <c r="E19" i="40" s="1"/>
  <c r="D18" i="50"/>
  <c r="E20" i="40" s="1"/>
  <c r="D19" i="50"/>
  <c r="E21" i="40" s="1"/>
  <c r="D20" i="50"/>
  <c r="E22" i="40" s="1"/>
  <c r="D21" i="50"/>
  <c r="E23" i="40" s="1"/>
  <c r="D22" i="50"/>
  <c r="E24" i="40" s="1"/>
  <c r="D23" i="50"/>
  <c r="E25" i="40" s="1"/>
  <c r="D24" i="50"/>
  <c r="E26" i="40" s="1"/>
  <c r="D25" i="50"/>
  <c r="E27" i="40" s="1"/>
  <c r="D26" i="50"/>
  <c r="E28" i="40" s="1"/>
  <c r="D27" i="50"/>
  <c r="E29" i="40" s="1"/>
  <c r="D28" i="50"/>
  <c r="E30" i="40" s="1"/>
  <c r="D29" i="50"/>
  <c r="E31" i="40" s="1"/>
  <c r="D30" i="50"/>
  <c r="E32" i="40" s="1"/>
  <c r="D31" i="50"/>
  <c r="E33" i="40" s="1"/>
  <c r="D32" i="50"/>
  <c r="E34" i="40" s="1"/>
  <c r="D33" i="50"/>
  <c r="E35" i="40" s="1"/>
  <c r="D34" i="50"/>
  <c r="E36" i="40" s="1"/>
  <c r="D35" i="50"/>
  <c r="E37" i="40" s="1"/>
  <c r="D36" i="50"/>
  <c r="E38" i="40" s="1"/>
  <c r="D37" i="50"/>
  <c r="E39" i="40" s="1"/>
  <c r="D38" i="50"/>
  <c r="E40" i="40" s="1"/>
  <c r="D39" i="50"/>
  <c r="E41" i="40" s="1"/>
  <c r="D40" i="50"/>
  <c r="E42" i="40" s="1"/>
  <c r="D41" i="50"/>
  <c r="E43" i="40" s="1"/>
  <c r="D42" i="50"/>
  <c r="E44" i="40" s="1"/>
  <c r="D43" i="50"/>
  <c r="E45" i="40" s="1"/>
  <c r="D44" i="50"/>
  <c r="E46" i="40" s="1"/>
  <c r="D45" i="50"/>
  <c r="E47" i="40" s="1"/>
  <c r="D46" i="50"/>
  <c r="E48" i="40" s="1"/>
  <c r="D47" i="50"/>
  <c r="E49" i="40" s="1"/>
  <c r="D48" i="50"/>
  <c r="E50" i="40" s="1"/>
  <c r="D49" i="50"/>
  <c r="E51" i="40" s="1"/>
  <c r="D50" i="50"/>
  <c r="E52" i="40" s="1"/>
  <c r="D51" i="50"/>
  <c r="E53" i="40" s="1"/>
  <c r="D52" i="50"/>
  <c r="E54" i="40" s="1"/>
  <c r="D53" i="50"/>
  <c r="E55" i="40" s="1"/>
  <c r="D54" i="50"/>
  <c r="E56" i="40" s="1"/>
  <c r="D55" i="50"/>
  <c r="E57" i="40" s="1"/>
  <c r="D56" i="50"/>
  <c r="E58" i="40" s="1"/>
  <c r="D57" i="50"/>
  <c r="E59" i="40" s="1"/>
  <c r="D58" i="50"/>
  <c r="E60" i="40" s="1"/>
  <c r="D59" i="50"/>
  <c r="E61" i="40" s="1"/>
  <c r="D60" i="50"/>
  <c r="E62" i="40" s="1"/>
  <c r="D61" i="50"/>
  <c r="E63" i="40" s="1"/>
  <c r="D62" i="50"/>
  <c r="E64" i="40" s="1"/>
  <c r="D63" i="50"/>
  <c r="E65" i="40" s="1"/>
  <c r="D64" i="50"/>
  <c r="E66" i="40" s="1"/>
  <c r="D65" i="50"/>
  <c r="E67" i="40" s="1"/>
  <c r="D66" i="50"/>
  <c r="E68" i="40" s="1"/>
  <c r="D67" i="50"/>
  <c r="E69" i="40" s="1"/>
  <c r="D68" i="50"/>
  <c r="E70" i="40" s="1"/>
  <c r="D69" i="50"/>
  <c r="E71" i="40" s="1"/>
  <c r="D70" i="50"/>
  <c r="E72" i="40" s="1"/>
  <c r="D71" i="50"/>
  <c r="E73" i="40" s="1"/>
  <c r="D72" i="50"/>
  <c r="E75" i="40" s="1"/>
  <c r="D73" i="50"/>
  <c r="E74" i="40" s="1"/>
  <c r="D74" i="50"/>
  <c r="E76" i="40" s="1"/>
  <c r="D75" i="50"/>
  <c r="E77" i="40" s="1"/>
  <c r="D76" i="50"/>
  <c r="E78" i="40" s="1"/>
  <c r="D77" i="50"/>
  <c r="E79" i="40" s="1"/>
  <c r="D78" i="50"/>
  <c r="E80" i="40" s="1"/>
  <c r="D79" i="50"/>
  <c r="E81" i="40" s="1"/>
  <c r="D80" i="50"/>
  <c r="E82" i="40" s="1"/>
  <c r="D81" i="50"/>
  <c r="E83" i="40" s="1"/>
  <c r="D82" i="50"/>
  <c r="E84" i="40" s="1"/>
  <c r="D83" i="50"/>
  <c r="E85" i="40" s="1"/>
  <c r="D84" i="50"/>
  <c r="E86" i="40" s="1"/>
  <c r="D85" i="50"/>
  <c r="E87" i="40" s="1"/>
  <c r="D86" i="50"/>
  <c r="E88" i="40" s="1"/>
  <c r="D87" i="50"/>
  <c r="E89" i="40" s="1"/>
  <c r="D88" i="50"/>
  <c r="E90" i="40" s="1"/>
  <c r="D89" i="50"/>
  <c r="E91" i="40" s="1"/>
  <c r="D90" i="50"/>
  <c r="E92" i="40" s="1"/>
  <c r="D91" i="50"/>
  <c r="E93" i="40" s="1"/>
  <c r="D92" i="50"/>
  <c r="E94" i="40" s="1"/>
  <c r="D93" i="50"/>
  <c r="E95" i="40" s="1"/>
  <c r="D94" i="50"/>
  <c r="E96" i="40" s="1"/>
  <c r="D95" i="50"/>
  <c r="E97" i="40" s="1"/>
  <c r="D96" i="50"/>
  <c r="E98" i="40" s="1"/>
  <c r="D97" i="50"/>
  <c r="E99" i="40" s="1"/>
  <c r="D98" i="50"/>
  <c r="E100" i="40" s="1"/>
  <c r="D99" i="50"/>
  <c r="E101" i="40" s="1"/>
  <c r="D100" i="50"/>
  <c r="E102" i="40" s="1"/>
  <c r="D101" i="50"/>
  <c r="E103" i="40" s="1"/>
  <c r="D102" i="50"/>
  <c r="E104" i="40" s="1"/>
  <c r="D103" i="50"/>
  <c r="E105" i="40" s="1"/>
  <c r="D104" i="50"/>
  <c r="E106" i="40" s="1"/>
  <c r="D105" i="50"/>
  <c r="E107" i="40" s="1"/>
  <c r="D106" i="50"/>
  <c r="E108" i="40" s="1"/>
  <c r="D107" i="50"/>
  <c r="E109" i="40" s="1"/>
  <c r="D108" i="50"/>
  <c r="E110" i="40" s="1"/>
  <c r="D109" i="50"/>
  <c r="E111" i="40" s="1"/>
  <c r="D110" i="50"/>
  <c r="E112" i="40" s="1"/>
  <c r="D111" i="50"/>
  <c r="E113" i="40" s="1"/>
  <c r="D112" i="50"/>
  <c r="E114" i="40" s="1"/>
  <c r="D113" i="50"/>
  <c r="E115" i="40" s="1"/>
  <c r="D114" i="50"/>
  <c r="E116" i="40" s="1"/>
  <c r="D115" i="50"/>
  <c r="E117" i="40" s="1"/>
  <c r="D116" i="50"/>
  <c r="E118" i="40" s="1"/>
  <c r="D117" i="50"/>
  <c r="E119" i="40" s="1"/>
  <c r="D118" i="50"/>
  <c r="E120" i="40" s="1"/>
  <c r="D119" i="50"/>
  <c r="E121" i="40" s="1"/>
  <c r="D120" i="50"/>
  <c r="E122" i="40" s="1"/>
  <c r="D121" i="50"/>
  <c r="E123" i="40" s="1"/>
  <c r="D122" i="50"/>
  <c r="E124" i="40" s="1"/>
  <c r="D123" i="50"/>
  <c r="E125" i="40" s="1"/>
  <c r="D124" i="50"/>
  <c r="E126" i="40" s="1"/>
  <c r="D125" i="50"/>
  <c r="E127" i="40" s="1"/>
  <c r="D126" i="50"/>
  <c r="E128" i="40" s="1"/>
  <c r="D127" i="50"/>
  <c r="E129" i="40" s="1"/>
  <c r="D128" i="50"/>
  <c r="E130" i="40" s="1"/>
  <c r="D129" i="50"/>
  <c r="E131" i="40" s="1"/>
  <c r="D130" i="50"/>
  <c r="E132" i="40" s="1"/>
  <c r="D131" i="50"/>
  <c r="E133" i="40" s="1"/>
  <c r="D132" i="50"/>
  <c r="E134" i="40" s="1"/>
  <c r="D133" i="50"/>
  <c r="E135" i="40" s="1"/>
  <c r="D134" i="50"/>
  <c r="E136" i="40" s="1"/>
  <c r="D135" i="50"/>
  <c r="E137" i="40" s="1"/>
  <c r="D136" i="50"/>
  <c r="E138" i="40" s="1"/>
  <c r="D137" i="50"/>
  <c r="E139" i="40" s="1"/>
  <c r="D138" i="50"/>
  <c r="E140" i="40" s="1"/>
  <c r="D139" i="50"/>
  <c r="E141" i="40" s="1"/>
  <c r="D140" i="50"/>
  <c r="E142" i="40" s="1"/>
  <c r="D141" i="50"/>
  <c r="E146" i="40" s="1"/>
  <c r="D142" i="50"/>
  <c r="E143" i="40" s="1"/>
  <c r="D143" i="50"/>
  <c r="E144" i="40" s="1"/>
  <c r="D144" i="50"/>
  <c r="E145" i="40" s="1"/>
  <c r="D145" i="50"/>
  <c r="E147" i="40" s="1"/>
  <c r="D146" i="50"/>
  <c r="E148" i="40" s="1"/>
  <c r="D147" i="50"/>
  <c r="E149" i="40" s="1"/>
  <c r="D148" i="50"/>
  <c r="E150" i="40" s="1"/>
  <c r="D149" i="50"/>
  <c r="E151" i="40" s="1"/>
  <c r="D150" i="50"/>
  <c r="E152" i="40" s="1"/>
  <c r="D151" i="50"/>
  <c r="E153" i="40" s="1"/>
  <c r="D152" i="50"/>
  <c r="E154" i="40" s="1"/>
  <c r="D153" i="50"/>
  <c r="E155" i="40" s="1"/>
  <c r="D154" i="50"/>
  <c r="E156" i="40" s="1"/>
  <c r="D155" i="50"/>
  <c r="E157" i="40" s="1"/>
  <c r="D156" i="50"/>
  <c r="E158" i="40" s="1"/>
  <c r="D157" i="50"/>
  <c r="E159" i="40" s="1"/>
  <c r="D158" i="50"/>
  <c r="E160" i="40" s="1"/>
  <c r="D159" i="50"/>
  <c r="E161" i="40" s="1"/>
  <c r="D160" i="50"/>
  <c r="E162" i="40" s="1"/>
  <c r="D161" i="50"/>
  <c r="E163" i="40" s="1"/>
  <c r="D162" i="50"/>
  <c r="E164" i="40" s="1"/>
  <c r="D163" i="50"/>
  <c r="E165" i="40" s="1"/>
  <c r="D164" i="50"/>
  <c r="E166" i="40" s="1"/>
  <c r="D165" i="50"/>
  <c r="E167" i="40" s="1"/>
  <c r="D166" i="50"/>
  <c r="E168" i="40" s="1"/>
  <c r="D167" i="50"/>
  <c r="E169" i="40" s="1"/>
  <c r="D168" i="50"/>
  <c r="E170" i="40" s="1"/>
  <c r="D169" i="50"/>
  <c r="E171" i="40" s="1"/>
  <c r="D170" i="50"/>
  <c r="E172" i="40" s="1"/>
  <c r="D171" i="50"/>
  <c r="E173" i="40" s="1"/>
  <c r="D172" i="50"/>
  <c r="E174" i="40" s="1"/>
  <c r="D173" i="50"/>
  <c r="E175" i="40" s="1"/>
  <c r="D174" i="50"/>
  <c r="E176" i="40" s="1"/>
  <c r="D175" i="50"/>
  <c r="E177" i="40" s="1"/>
  <c r="D176" i="50"/>
  <c r="E178" i="40" s="1"/>
  <c r="D177" i="50"/>
  <c r="E179" i="40" s="1"/>
  <c r="D178" i="50"/>
  <c r="E180" i="40" s="1"/>
  <c r="D179" i="50"/>
  <c r="E181" i="40" s="1"/>
  <c r="D180" i="50"/>
  <c r="E182" i="40" s="1"/>
  <c r="D181" i="50"/>
  <c r="E183" i="40" s="1"/>
  <c r="D182" i="50"/>
  <c r="E184" i="40" s="1"/>
  <c r="D183" i="50"/>
  <c r="E185" i="40" s="1"/>
  <c r="D184" i="50"/>
  <c r="E186" i="40" s="1"/>
  <c r="D185" i="50"/>
  <c r="E187" i="40" s="1"/>
  <c r="D186" i="50"/>
  <c r="E188" i="40" s="1"/>
  <c r="D187" i="50"/>
  <c r="E189" i="40" s="1"/>
  <c r="D188" i="50"/>
  <c r="E190" i="40" s="1"/>
  <c r="D189" i="50"/>
  <c r="E191" i="40" s="1"/>
  <c r="D190" i="50"/>
  <c r="E192" i="40" s="1"/>
  <c r="D191" i="50"/>
  <c r="E193" i="40" s="1"/>
  <c r="D192" i="50"/>
  <c r="E194" i="40" s="1"/>
  <c r="D193" i="50"/>
  <c r="E195" i="40" s="1"/>
  <c r="D194" i="50"/>
  <c r="E196" i="40" s="1"/>
  <c r="D195" i="50"/>
  <c r="E197" i="40" s="1"/>
  <c r="D196" i="50"/>
  <c r="E198" i="40" s="1"/>
  <c r="D197" i="50"/>
  <c r="E199" i="40" s="1"/>
  <c r="D198" i="50"/>
  <c r="E200" i="40" s="1"/>
  <c r="D199" i="50"/>
  <c r="E201" i="40" s="1"/>
  <c r="D200" i="50"/>
  <c r="E202" i="40" s="1"/>
  <c r="D201" i="50"/>
  <c r="E203" i="40" s="1"/>
  <c r="D202" i="50"/>
  <c r="E204" i="40" s="1"/>
  <c r="D203" i="50"/>
  <c r="E205" i="40" s="1"/>
  <c r="D204" i="50"/>
  <c r="E206" i="40" s="1"/>
  <c r="D205" i="50"/>
  <c r="E207" i="40" s="1"/>
  <c r="D206" i="50"/>
  <c r="E208" i="40" s="1"/>
  <c r="D207" i="50"/>
  <c r="E209" i="40" s="1"/>
  <c r="D208" i="50"/>
  <c r="E210" i="40" s="1"/>
  <c r="D209" i="50"/>
  <c r="E211" i="40" s="1"/>
  <c r="D210" i="50"/>
  <c r="E212" i="40" s="1"/>
  <c r="D211" i="50"/>
  <c r="E213" i="40" s="1"/>
  <c r="D212" i="50"/>
  <c r="E214" i="40" s="1"/>
  <c r="D213" i="50"/>
  <c r="E215" i="40" s="1"/>
  <c r="D214" i="50"/>
  <c r="E216" i="40" s="1"/>
  <c r="D215" i="50"/>
  <c r="E217" i="40" s="1"/>
  <c r="D216" i="50"/>
  <c r="E218" i="40" s="1"/>
  <c r="D217" i="50"/>
  <c r="E219" i="40" s="1"/>
  <c r="D218" i="50"/>
  <c r="E220" i="40" s="1"/>
  <c r="D219" i="50"/>
  <c r="E221" i="40" s="1"/>
  <c r="D220" i="50"/>
  <c r="E222" i="40" s="1"/>
  <c r="D221" i="50"/>
  <c r="E223" i="40" s="1"/>
  <c r="D222" i="50"/>
  <c r="E224" i="40" s="1"/>
  <c r="D223" i="50"/>
  <c r="E225" i="40" s="1"/>
  <c r="D224" i="50"/>
  <c r="E226" i="40" s="1"/>
  <c r="D225" i="50"/>
  <c r="E227" i="40" s="1"/>
  <c r="D226" i="50"/>
  <c r="E228" i="40" s="1"/>
  <c r="D227" i="50"/>
  <c r="E229" i="40" s="1"/>
  <c r="D228" i="50"/>
  <c r="E230" i="40" s="1"/>
  <c r="D229" i="50"/>
  <c r="E231" i="40" s="1"/>
  <c r="D230" i="50"/>
  <c r="E232" i="40" s="1"/>
  <c r="D231" i="50"/>
  <c r="E233" i="40" s="1"/>
  <c r="D232" i="50"/>
  <c r="E234" i="40" s="1"/>
  <c r="D233" i="50"/>
  <c r="E235" i="40" s="1"/>
  <c r="D234" i="50"/>
  <c r="E236" i="40" s="1"/>
  <c r="D235" i="50"/>
  <c r="E237" i="40" s="1"/>
  <c r="D236" i="50"/>
  <c r="E238" i="40" s="1"/>
  <c r="D237" i="50"/>
  <c r="E239" i="40" s="1"/>
  <c r="D238" i="50"/>
  <c r="E240" i="40" s="1"/>
  <c r="D239" i="50"/>
  <c r="E241" i="40" s="1"/>
  <c r="D240" i="50"/>
  <c r="E242" i="40" s="1"/>
  <c r="D241" i="50"/>
  <c r="E243" i="40" s="1"/>
  <c r="D242" i="50"/>
  <c r="E244" i="40" s="1"/>
  <c r="D243" i="50"/>
  <c r="E245" i="40" s="1"/>
  <c r="D244" i="50"/>
  <c r="E246" i="40" s="1"/>
  <c r="D245" i="50"/>
  <c r="E247" i="40" s="1"/>
  <c r="D246" i="50"/>
  <c r="E248" i="40" s="1"/>
  <c r="D247" i="50"/>
  <c r="E249" i="40" s="1"/>
  <c r="D248" i="50"/>
  <c r="E250" i="40" s="1"/>
  <c r="D249" i="50"/>
  <c r="E251" i="40" s="1"/>
  <c r="D250" i="50"/>
  <c r="E252" i="40" s="1"/>
  <c r="D251" i="50"/>
  <c r="E253" i="40" s="1"/>
  <c r="D252" i="50"/>
  <c r="E254" i="40" s="1"/>
  <c r="D253" i="50"/>
  <c r="E255" i="40" s="1"/>
  <c r="D254" i="50"/>
  <c r="E256" i="40" s="1"/>
  <c r="D255" i="50"/>
  <c r="E257" i="40" s="1"/>
  <c r="D256" i="50"/>
  <c r="E258" i="40" s="1"/>
  <c r="D3" i="50"/>
  <c r="E5" i="40" s="1"/>
  <c r="D19" i="43"/>
  <c r="C3" i="42" s="1"/>
  <c r="C5" i="3" s="1"/>
  <c r="D40" i="43"/>
  <c r="C4" i="42" s="1"/>
  <c r="C6" i="3" s="1"/>
  <c r="D53" i="43"/>
  <c r="C5" i="42" s="1"/>
  <c r="C7" i="3" s="1"/>
  <c r="D68" i="43"/>
  <c r="C6" i="42" s="1"/>
  <c r="C8" i="3" s="1"/>
  <c r="D80" i="43"/>
  <c r="C7" i="42" s="1"/>
  <c r="C9" i="3" s="1"/>
  <c r="D93" i="43"/>
  <c r="C8" i="42" s="1"/>
  <c r="C10" i="3" s="1"/>
  <c r="D107" i="43"/>
  <c r="C9" i="42" s="1"/>
  <c r="C11" i="3" s="1"/>
  <c r="D124" i="43"/>
  <c r="C10" i="42" s="1"/>
  <c r="C12" i="3" s="1"/>
  <c r="D138" i="43"/>
  <c r="C11" i="42" s="1"/>
  <c r="C13" i="3" s="1"/>
  <c r="D149" i="43"/>
  <c r="C12" i="42" s="1"/>
  <c r="C14" i="3" s="1"/>
  <c r="D159" i="43"/>
  <c r="C13" i="42" s="1"/>
  <c r="C15" i="3" s="1"/>
  <c r="D172" i="43"/>
  <c r="C14" i="42" s="1"/>
  <c r="C16" i="3" s="1"/>
  <c r="D182" i="43"/>
  <c r="C15" i="42" s="1"/>
  <c r="C17" i="3" s="1"/>
  <c r="D194" i="43"/>
  <c r="C16" i="42" s="1"/>
  <c r="C18" i="3" s="1"/>
  <c r="D215" i="43"/>
  <c r="C17" i="42" s="1"/>
  <c r="C19" i="3" s="1"/>
  <c r="D228" i="43"/>
  <c r="C18" i="42" s="1"/>
  <c r="C20" i="3" s="1"/>
  <c r="D244" i="43"/>
  <c r="C19" i="42" s="1"/>
  <c r="C21" i="3" s="1"/>
  <c r="D257" i="43"/>
  <c r="C20" i="42" s="1"/>
  <c r="C22" i="3" s="1"/>
  <c r="D269" i="43"/>
  <c r="C21" i="42" s="1"/>
  <c r="C23" i="3" s="1"/>
  <c r="D288" i="43"/>
  <c r="C22" i="42" s="1"/>
  <c r="C24" i="3" s="1"/>
  <c r="D304" i="43"/>
  <c r="C23" i="42" s="1"/>
  <c r="C25" i="3" s="1"/>
  <c r="D316" i="43"/>
  <c r="C24" i="42" s="1"/>
  <c r="C26" i="3" s="1"/>
  <c r="D328" i="43"/>
  <c r="D341" i="43"/>
  <c r="C26" i="42" s="1"/>
  <c r="C28" i="3" s="1"/>
  <c r="D356" i="43"/>
  <c r="C27" i="42" s="1"/>
  <c r="C29" i="3" s="1"/>
  <c r="D358" i="43" l="1"/>
  <c r="C25" i="42"/>
  <c r="C27" i="3" s="1"/>
  <c r="C29" i="42" l="1"/>
  <c r="K260" i="40" l="1"/>
  <c r="E260" i="40"/>
  <c r="D258" i="50" l="1"/>
  <c r="I4" i="86" l="1"/>
  <c r="I5" i="86"/>
  <c r="I6" i="86"/>
  <c r="I7" i="86"/>
  <c r="I8" i="86"/>
  <c r="I9" i="86"/>
  <c r="I10"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3" i="86"/>
  <c r="I52" i="86"/>
  <c r="I54" i="86"/>
  <c r="I55" i="86"/>
  <c r="I56" i="86"/>
  <c r="I57" i="86"/>
  <c r="I58" i="86"/>
  <c r="I59" i="86"/>
  <c r="I60" i="86"/>
  <c r="I61" i="86"/>
  <c r="I62" i="86"/>
  <c r="I63" i="86"/>
  <c r="I64" i="86"/>
  <c r="I65" i="86"/>
  <c r="I66" i="86"/>
  <c r="I67" i="86"/>
  <c r="I68" i="86"/>
  <c r="I69" i="86"/>
  <c r="I70" i="86"/>
  <c r="I71" i="86"/>
  <c r="I72" i="86"/>
  <c r="I73" i="86"/>
  <c r="I74" i="86"/>
  <c r="I75" i="86"/>
  <c r="I76" i="86"/>
  <c r="I77" i="86"/>
  <c r="I78" i="86"/>
  <c r="I79" i="86"/>
  <c r="I80" i="86"/>
  <c r="I81" i="86"/>
  <c r="I82" i="86"/>
  <c r="I83" i="86"/>
  <c r="I84" i="86"/>
  <c r="I85" i="86"/>
  <c r="I86" i="86"/>
  <c r="I87" i="86"/>
  <c r="I88" i="86"/>
  <c r="I89" i="86"/>
  <c r="I90" i="86"/>
  <c r="I91" i="86"/>
  <c r="I92" i="86"/>
  <c r="I93" i="86"/>
  <c r="I94" i="86"/>
  <c r="I95" i="86"/>
  <c r="I96" i="86"/>
  <c r="I97" i="86"/>
  <c r="I98" i="86"/>
  <c r="I100" i="86"/>
  <c r="I101" i="86"/>
  <c r="I99" i="86"/>
  <c r="I102" i="86"/>
  <c r="I103" i="86"/>
  <c r="I104" i="86"/>
  <c r="I105" i="86"/>
  <c r="I106" i="86"/>
  <c r="I107" i="86"/>
  <c r="I108" i="86"/>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3" i="86"/>
  <c r="G4" i="86"/>
  <c r="G5" i="86"/>
  <c r="G6" i="86"/>
  <c r="G7" i="86"/>
  <c r="G8" i="86"/>
  <c r="G9" i="86"/>
  <c r="G10" i="86"/>
  <c r="G11" i="86"/>
  <c r="G12" i="86"/>
  <c r="G13" i="86"/>
  <c r="G14" i="86"/>
  <c r="G15" i="86"/>
  <c r="G16" i="86"/>
  <c r="G17" i="86"/>
  <c r="G18" i="86"/>
  <c r="G19" i="86"/>
  <c r="G20" i="86"/>
  <c r="G21" i="86"/>
  <c r="G22" i="86"/>
  <c r="G23" i="86"/>
  <c r="G24" i="86"/>
  <c r="G25" i="86"/>
  <c r="G26" i="86"/>
  <c r="G27" i="86"/>
  <c r="G28" i="86"/>
  <c r="G29" i="86"/>
  <c r="G30" i="86"/>
  <c r="G31" i="86"/>
  <c r="G32" i="86"/>
  <c r="G33" i="86"/>
  <c r="G34" i="86"/>
  <c r="G35" i="86"/>
  <c r="G36" i="86"/>
  <c r="G37" i="86"/>
  <c r="G38" i="86"/>
  <c r="G39" i="86"/>
  <c r="G40" i="86"/>
  <c r="G41" i="86"/>
  <c r="G42" i="86"/>
  <c r="G43" i="86"/>
  <c r="G44" i="86"/>
  <c r="G45" i="86"/>
  <c r="G46" i="86"/>
  <c r="G47" i="86"/>
  <c r="G48" i="86"/>
  <c r="G49" i="86"/>
  <c r="G50" i="86"/>
  <c r="G51" i="86"/>
  <c r="G53" i="86"/>
  <c r="G52" i="86"/>
  <c r="G54" i="86"/>
  <c r="G55" i="86"/>
  <c r="G56" i="86"/>
  <c r="G57" i="86"/>
  <c r="G58" i="86"/>
  <c r="G59" i="86"/>
  <c r="G60" i="86"/>
  <c r="G61" i="86"/>
  <c r="G62" i="86"/>
  <c r="G63" i="86"/>
  <c r="G64" i="86"/>
  <c r="G65" i="86"/>
  <c r="G66" i="86"/>
  <c r="G67" i="86"/>
  <c r="G68" i="86"/>
  <c r="G69" i="86"/>
  <c r="G70" i="86"/>
  <c r="G71" i="86"/>
  <c r="G72" i="86"/>
  <c r="G73" i="86"/>
  <c r="G74" i="86"/>
  <c r="G75" i="86"/>
  <c r="G76" i="86"/>
  <c r="G77" i="86"/>
  <c r="G78" i="86"/>
  <c r="G79" i="86"/>
  <c r="G80" i="86"/>
  <c r="G81" i="86"/>
  <c r="G82" i="86"/>
  <c r="G83" i="86"/>
  <c r="G84" i="86"/>
  <c r="G85" i="86"/>
  <c r="G86" i="86"/>
  <c r="G87" i="86"/>
  <c r="G88" i="86"/>
  <c r="G89" i="86"/>
  <c r="G90" i="86"/>
  <c r="G91" i="86"/>
  <c r="G92" i="86"/>
  <c r="G93" i="86"/>
  <c r="G94" i="86"/>
  <c r="G95" i="86"/>
  <c r="G96" i="86"/>
  <c r="G97" i="86"/>
  <c r="G98" i="86"/>
  <c r="G100" i="86"/>
  <c r="G101" i="86"/>
  <c r="G99" i="86"/>
  <c r="G102" i="86"/>
  <c r="G103" i="86"/>
  <c r="G104" i="86"/>
  <c r="G105" i="86"/>
  <c r="G106" i="86"/>
  <c r="G107" i="86"/>
  <c r="G108" i="86"/>
  <c r="G109" i="86"/>
  <c r="G110" i="86"/>
  <c r="G111" i="86"/>
  <c r="G112" i="86"/>
  <c r="G113" i="86"/>
  <c r="G114" i="86"/>
  <c r="G115" i="86"/>
  <c r="G116" i="86"/>
  <c r="G117" i="86"/>
  <c r="G118" i="86"/>
  <c r="G119" i="86"/>
  <c r="G120" i="86"/>
  <c r="G121" i="86"/>
  <c r="G122" i="86"/>
  <c r="G123" i="86"/>
  <c r="G124" i="86"/>
  <c r="G125" i="86"/>
  <c r="G126" i="86"/>
  <c r="G127" i="86"/>
  <c r="G128" i="86"/>
  <c r="G129" i="86"/>
  <c r="G130" i="86"/>
  <c r="G131" i="86"/>
  <c r="G132" i="86"/>
  <c r="G133" i="86"/>
  <c r="G134" i="86"/>
  <c r="G135" i="86"/>
  <c r="G136" i="86"/>
  <c r="G137" i="86"/>
  <c r="G138" i="86"/>
  <c r="G139" i="86"/>
  <c r="G140" i="86"/>
  <c r="G141" i="86"/>
  <c r="G142" i="86"/>
  <c r="G143" i="86"/>
  <c r="G144" i="86"/>
  <c r="G145" i="86"/>
  <c r="G146" i="86"/>
  <c r="G147" i="86"/>
  <c r="G148" i="86"/>
  <c r="G149" i="86"/>
  <c r="G150" i="86"/>
  <c r="G151" i="86"/>
  <c r="G152" i="86"/>
  <c r="G153" i="86"/>
  <c r="G154" i="86"/>
  <c r="G155" i="86"/>
  <c r="G156" i="86"/>
  <c r="G157" i="86"/>
  <c r="G158" i="86"/>
  <c r="G159" i="86"/>
  <c r="G160" i="86"/>
  <c r="G161" i="86"/>
  <c r="G162" i="86"/>
  <c r="G163" i="86"/>
  <c r="G164" i="86"/>
  <c r="G165" i="86"/>
  <c r="G166" i="86"/>
  <c r="G167" i="86"/>
  <c r="G168" i="86"/>
  <c r="G169" i="86"/>
  <c r="G170" i="86"/>
  <c r="G171" i="86"/>
  <c r="G172" i="86"/>
  <c r="G173" i="86"/>
  <c r="G174" i="86"/>
  <c r="G175" i="86"/>
  <c r="G176" i="86"/>
  <c r="G177" i="86"/>
  <c r="G178" i="86"/>
  <c r="G3" i="86"/>
  <c r="G4" i="87"/>
  <c r="G5" i="87"/>
  <c r="G6" i="87"/>
  <c r="G7" i="87"/>
  <c r="G8" i="87"/>
  <c r="G9" i="87"/>
  <c r="G10" i="87"/>
  <c r="G11" i="87"/>
  <c r="G12" i="87"/>
  <c r="G13" i="87"/>
  <c r="G14" i="87"/>
  <c r="G15" i="87"/>
  <c r="G16" i="87"/>
  <c r="G17" i="87"/>
  <c r="G18" i="87"/>
  <c r="G19" i="87"/>
  <c r="G20" i="87"/>
  <c r="G21" i="87"/>
  <c r="G22" i="87"/>
  <c r="G23" i="87"/>
  <c r="G24" i="87"/>
  <c r="G25" i="87"/>
  <c r="G26" i="87"/>
  <c r="G27" i="87"/>
  <c r="G28" i="87"/>
  <c r="G29" i="87"/>
  <c r="G30" i="87"/>
  <c r="G31" i="87"/>
  <c r="G32" i="87"/>
  <c r="G33" i="87"/>
  <c r="G34" i="87"/>
  <c r="G35" i="87"/>
  <c r="G36" i="87"/>
  <c r="G37" i="87"/>
  <c r="G38" i="87"/>
  <c r="G39" i="87"/>
  <c r="G40" i="87"/>
  <c r="G41" i="87"/>
  <c r="G42" i="87"/>
  <c r="G43" i="87"/>
  <c r="G44" i="87"/>
  <c r="G45" i="87"/>
  <c r="G46" i="87"/>
  <c r="G47" i="87"/>
  <c r="G48" i="87"/>
  <c r="G49" i="87"/>
  <c r="G50" i="87"/>
  <c r="G51" i="87"/>
  <c r="G53" i="87"/>
  <c r="G52" i="87"/>
  <c r="G54" i="87"/>
  <c r="G55" i="87"/>
  <c r="G56" i="87"/>
  <c r="G57" i="87"/>
  <c r="G58" i="87"/>
  <c r="G59" i="87"/>
  <c r="G60" i="87"/>
  <c r="G61" i="87"/>
  <c r="G62" i="87"/>
  <c r="G63" i="87"/>
  <c r="G64" i="87"/>
  <c r="G65" i="87"/>
  <c r="G66" i="87"/>
  <c r="G67" i="87"/>
  <c r="G68" i="87"/>
  <c r="G69" i="87"/>
  <c r="G70" i="87"/>
  <c r="G71" i="87"/>
  <c r="G72" i="87"/>
  <c r="G73" i="87"/>
  <c r="G74" i="87"/>
  <c r="G75" i="87"/>
  <c r="G76" i="87"/>
  <c r="G77" i="87"/>
  <c r="G78" i="87"/>
  <c r="G79" i="87"/>
  <c r="G80" i="87"/>
  <c r="G81" i="87"/>
  <c r="G82" i="87"/>
  <c r="G83" i="87"/>
  <c r="G84" i="87"/>
  <c r="G85" i="87"/>
  <c r="G86" i="87"/>
  <c r="G87" i="87"/>
  <c r="G88" i="87"/>
  <c r="G89" i="87"/>
  <c r="G90" i="87"/>
  <c r="G91" i="87"/>
  <c r="G92" i="87"/>
  <c r="G93" i="87"/>
  <c r="G94" i="87"/>
  <c r="G95" i="87"/>
  <c r="G96" i="87"/>
  <c r="G97" i="87"/>
  <c r="G98" i="87"/>
  <c r="G100" i="87"/>
  <c r="G101" i="87"/>
  <c r="G99" i="87"/>
  <c r="G102" i="87"/>
  <c r="G103" i="87"/>
  <c r="G104" i="87"/>
  <c r="G105" i="87"/>
  <c r="G106" i="87"/>
  <c r="G107" i="87"/>
  <c r="G108" i="87"/>
  <c r="G109" i="87"/>
  <c r="G110" i="87"/>
  <c r="G111" i="87"/>
  <c r="G112" i="87"/>
  <c r="G113" i="87"/>
  <c r="G114" i="87"/>
  <c r="G115" i="87"/>
  <c r="G116" i="87"/>
  <c r="G117" i="87"/>
  <c r="G118" i="87"/>
  <c r="G119" i="87"/>
  <c r="G120" i="87"/>
  <c r="G121" i="87"/>
  <c r="G122" i="87"/>
  <c r="G123" i="87"/>
  <c r="G124" i="87"/>
  <c r="G125" i="87"/>
  <c r="G126" i="87"/>
  <c r="G127" i="87"/>
  <c r="G128" i="87"/>
  <c r="G129" i="87"/>
  <c r="G130" i="87"/>
  <c r="G131" i="87"/>
  <c r="G132" i="87"/>
  <c r="G133" i="87"/>
  <c r="G134" i="87"/>
  <c r="G135" i="87"/>
  <c r="G136" i="87"/>
  <c r="G137" i="87"/>
  <c r="G138" i="87"/>
  <c r="G139" i="87"/>
  <c r="G140" i="87"/>
  <c r="G141" i="87"/>
  <c r="G142" i="87"/>
  <c r="G143" i="87"/>
  <c r="G144" i="87"/>
  <c r="G145" i="87"/>
  <c r="G146" i="87"/>
  <c r="G147" i="87"/>
  <c r="G148" i="87"/>
  <c r="G149" i="87"/>
  <c r="G150" i="87"/>
  <c r="G151" i="87"/>
  <c r="G152" i="87"/>
  <c r="G153" i="87"/>
  <c r="G154" i="87"/>
  <c r="G155" i="87"/>
  <c r="G156" i="87"/>
  <c r="G157" i="87"/>
  <c r="G158" i="87"/>
  <c r="G159" i="87"/>
  <c r="G160" i="87"/>
  <c r="G161" i="87"/>
  <c r="G162" i="87"/>
  <c r="G163" i="87"/>
  <c r="G164" i="87"/>
  <c r="G165" i="87"/>
  <c r="G166" i="87"/>
  <c r="G167" i="87"/>
  <c r="G168" i="87"/>
  <c r="G169" i="87"/>
  <c r="G170" i="87"/>
  <c r="G171" i="87"/>
  <c r="G172" i="87"/>
  <c r="G173" i="87"/>
  <c r="G174" i="87"/>
  <c r="G175" i="87"/>
  <c r="G176" i="87"/>
  <c r="G177" i="87"/>
  <c r="G178" i="87"/>
  <c r="G3" i="87"/>
  <c r="E29" i="45"/>
  <c r="C29" i="108" l="1"/>
  <c r="D3" i="108" s="1"/>
  <c r="B113" i="102"/>
  <c r="C31" i="108" l="1"/>
  <c r="C29" i="100"/>
  <c r="B55" i="101" l="1"/>
  <c r="C31" i="3" l="1"/>
  <c r="D6" i="3" s="1"/>
  <c r="AE6" i="40"/>
  <c r="AE7" i="40"/>
  <c r="AE8" i="40"/>
  <c r="AE9" i="40"/>
  <c r="AE10" i="40"/>
  <c r="AE11" i="40"/>
  <c r="AE12" i="40"/>
  <c r="AE13" i="40"/>
  <c r="AE14" i="40"/>
  <c r="AE15" i="40"/>
  <c r="AE16" i="40"/>
  <c r="AE17" i="40"/>
  <c r="AE18" i="40"/>
  <c r="AE19" i="40"/>
  <c r="AE20" i="40"/>
  <c r="AE21" i="40"/>
  <c r="AE22" i="40"/>
  <c r="AE23" i="40"/>
  <c r="AE24" i="40"/>
  <c r="AE25" i="40"/>
  <c r="AE26" i="40"/>
  <c r="AE27" i="40"/>
  <c r="AE28" i="40"/>
  <c r="AE29" i="40"/>
  <c r="AE30" i="40"/>
  <c r="AE31" i="40"/>
  <c r="AE32" i="40"/>
  <c r="AE33" i="40"/>
  <c r="AE34" i="40"/>
  <c r="AE35" i="40"/>
  <c r="AE36" i="40"/>
  <c r="AE37" i="40"/>
  <c r="AE38" i="40"/>
  <c r="AE39" i="40"/>
  <c r="AE40" i="40"/>
  <c r="AE41" i="40"/>
  <c r="AE42" i="40"/>
  <c r="AE43" i="40"/>
  <c r="AE44" i="40"/>
  <c r="AE45" i="40"/>
  <c r="AE46" i="40"/>
  <c r="AE47" i="40"/>
  <c r="AE48" i="40"/>
  <c r="AE49" i="40"/>
  <c r="AE50" i="40"/>
  <c r="AE51" i="40"/>
  <c r="AE52" i="40"/>
  <c r="AE53" i="40"/>
  <c r="AE54" i="40"/>
  <c r="AE55" i="40"/>
  <c r="AE56" i="40"/>
  <c r="AE57" i="40"/>
  <c r="AE58" i="40"/>
  <c r="AE59" i="40"/>
  <c r="AE60" i="40"/>
  <c r="AE61" i="40"/>
  <c r="AE62" i="40"/>
  <c r="AE63" i="40"/>
  <c r="AE64" i="40"/>
  <c r="AE65" i="40"/>
  <c r="AE66" i="40"/>
  <c r="AE67" i="40"/>
  <c r="AE68" i="40"/>
  <c r="AE69" i="40"/>
  <c r="AE70" i="40"/>
  <c r="AE71" i="40"/>
  <c r="AE72" i="40"/>
  <c r="AE73" i="40"/>
  <c r="AE74" i="40"/>
  <c r="AE75" i="40"/>
  <c r="AE76" i="40"/>
  <c r="AE77" i="40"/>
  <c r="AE78" i="40"/>
  <c r="AE79" i="40"/>
  <c r="AE80" i="40"/>
  <c r="AE81" i="40"/>
  <c r="AE82" i="40"/>
  <c r="AE83" i="40"/>
  <c r="AE84" i="40"/>
  <c r="AE85" i="40"/>
  <c r="AE86" i="40"/>
  <c r="AE87" i="40"/>
  <c r="AE88" i="40"/>
  <c r="AE89" i="40"/>
  <c r="AE90" i="40"/>
  <c r="AE91" i="40"/>
  <c r="AE92" i="40"/>
  <c r="AE93" i="40"/>
  <c r="AE94" i="40"/>
  <c r="AE95" i="40"/>
  <c r="AE96" i="40"/>
  <c r="AE97" i="40"/>
  <c r="AE98" i="40"/>
  <c r="AE99" i="40"/>
  <c r="AE100" i="40"/>
  <c r="AE101" i="40"/>
  <c r="AE102" i="40"/>
  <c r="AE103" i="40"/>
  <c r="AE104" i="40"/>
  <c r="AE105" i="40"/>
  <c r="AE106" i="40"/>
  <c r="AE107" i="40"/>
  <c r="AE108" i="40"/>
  <c r="AE109" i="40"/>
  <c r="AE110" i="40"/>
  <c r="AE111" i="40"/>
  <c r="AE112" i="40"/>
  <c r="AE113" i="40"/>
  <c r="AE114" i="40"/>
  <c r="AE115" i="40"/>
  <c r="AE116" i="40"/>
  <c r="AE117" i="40"/>
  <c r="AE118" i="40"/>
  <c r="AE119" i="40"/>
  <c r="AE120" i="40"/>
  <c r="AE121" i="40"/>
  <c r="AE122" i="40"/>
  <c r="AE123" i="40"/>
  <c r="AE124" i="40"/>
  <c r="AE125" i="40"/>
  <c r="AE126" i="40"/>
  <c r="AE127" i="40"/>
  <c r="AE128" i="40"/>
  <c r="AE129" i="40"/>
  <c r="AE130" i="40"/>
  <c r="AE131" i="40"/>
  <c r="AE132" i="40"/>
  <c r="AE133" i="40"/>
  <c r="AE134" i="40"/>
  <c r="AE135" i="40"/>
  <c r="AE136" i="40"/>
  <c r="AE137" i="40"/>
  <c r="AE138" i="40"/>
  <c r="AE139" i="40"/>
  <c r="AE140" i="40"/>
  <c r="AE141" i="40"/>
  <c r="AE142" i="40"/>
  <c r="AE143" i="40"/>
  <c r="AE144" i="40"/>
  <c r="AE145" i="40"/>
  <c r="AE146" i="40"/>
  <c r="AE147" i="40"/>
  <c r="AE148" i="40"/>
  <c r="AE149" i="40"/>
  <c r="AE150" i="40"/>
  <c r="AE151" i="40"/>
  <c r="AE152" i="40"/>
  <c r="AE153" i="40"/>
  <c r="AE154" i="40"/>
  <c r="AE155" i="40"/>
  <c r="AE156" i="40"/>
  <c r="AE157" i="40"/>
  <c r="AE158" i="40"/>
  <c r="AE159" i="40"/>
  <c r="AE160" i="40"/>
  <c r="AE161" i="40"/>
  <c r="AE162" i="40"/>
  <c r="AE163" i="40"/>
  <c r="AE164" i="40"/>
  <c r="AE165" i="40"/>
  <c r="AE166" i="40"/>
  <c r="AE167" i="40"/>
  <c r="AE168" i="40"/>
  <c r="AE169" i="40"/>
  <c r="AE170" i="40"/>
  <c r="AE171" i="40"/>
  <c r="AE172" i="40"/>
  <c r="AE173" i="40"/>
  <c r="AE174" i="40"/>
  <c r="AE175" i="40"/>
  <c r="AE176" i="40"/>
  <c r="AE177" i="40"/>
  <c r="AE178" i="40"/>
  <c r="AE179" i="40"/>
  <c r="AE180" i="40"/>
  <c r="AE181" i="40"/>
  <c r="AE182" i="40"/>
  <c r="AE183" i="40"/>
  <c r="AE184" i="40"/>
  <c r="AE185" i="40"/>
  <c r="AE186" i="40"/>
  <c r="AE187" i="40"/>
  <c r="AE188" i="40"/>
  <c r="AE189" i="40"/>
  <c r="AE190" i="40"/>
  <c r="AE191" i="40"/>
  <c r="AE192" i="40"/>
  <c r="AE193" i="40"/>
  <c r="AE194" i="40"/>
  <c r="AE195" i="40"/>
  <c r="AE196" i="40"/>
  <c r="AE197" i="40"/>
  <c r="AE198" i="40"/>
  <c r="AE199" i="40"/>
  <c r="AE200" i="40"/>
  <c r="AE201" i="40"/>
  <c r="AE202" i="40"/>
  <c r="AE203" i="40"/>
  <c r="AE204" i="40"/>
  <c r="AE205" i="40"/>
  <c r="AE206" i="40"/>
  <c r="AE207" i="40"/>
  <c r="AE208" i="40"/>
  <c r="AE209" i="40"/>
  <c r="AE210" i="40"/>
  <c r="AE211" i="40"/>
  <c r="AE212" i="40"/>
  <c r="AE213" i="40"/>
  <c r="AE214" i="40"/>
  <c r="AE215" i="40"/>
  <c r="AE216" i="40"/>
  <c r="AE217" i="40"/>
  <c r="AE218" i="40"/>
  <c r="AE219" i="40"/>
  <c r="AE220" i="40"/>
  <c r="AE221" i="40"/>
  <c r="AE222" i="40"/>
  <c r="AE223" i="40"/>
  <c r="AE224" i="40"/>
  <c r="AE225" i="40"/>
  <c r="AE226" i="40"/>
  <c r="AE227" i="40"/>
  <c r="AE228" i="40"/>
  <c r="AE229" i="40"/>
  <c r="AE230" i="40"/>
  <c r="AE231" i="40"/>
  <c r="AE232" i="40"/>
  <c r="AE233" i="40"/>
  <c r="AE234" i="40"/>
  <c r="AE235" i="40"/>
  <c r="AE236" i="40"/>
  <c r="AE237" i="40"/>
  <c r="AE238" i="40"/>
  <c r="AE239" i="40"/>
  <c r="AE240" i="40"/>
  <c r="AE241" i="40"/>
  <c r="AE242" i="40"/>
  <c r="AE243" i="40"/>
  <c r="AE244" i="40"/>
  <c r="AE245" i="40"/>
  <c r="AE246" i="40"/>
  <c r="AE247" i="40"/>
  <c r="AE248" i="40"/>
  <c r="AE249" i="40"/>
  <c r="AE250" i="40"/>
  <c r="AE251" i="40"/>
  <c r="AE252" i="40"/>
  <c r="AE253" i="40"/>
  <c r="AE254" i="40"/>
  <c r="AE255" i="40"/>
  <c r="AE256" i="40"/>
  <c r="AE257" i="40"/>
  <c r="AE258" i="40"/>
  <c r="AE5" i="40"/>
  <c r="D13" i="3" l="1"/>
  <c r="D29" i="3"/>
  <c r="D21" i="3"/>
  <c r="D28" i="3"/>
  <c r="D20" i="3"/>
  <c r="D12" i="3"/>
  <c r="D27" i="3"/>
  <c r="D19" i="3"/>
  <c r="D11" i="3"/>
  <c r="D26" i="3"/>
  <c r="D18" i="3"/>
  <c r="D10" i="3"/>
  <c r="D25" i="3"/>
  <c r="D17" i="3"/>
  <c r="D9" i="3"/>
  <c r="D24" i="3"/>
  <c r="D16" i="3"/>
  <c r="D8" i="3"/>
  <c r="D23" i="3"/>
  <c r="D15" i="3"/>
  <c r="D7" i="3"/>
  <c r="D22" i="3"/>
  <c r="D14" i="3"/>
  <c r="E119" i="112" l="1"/>
  <c r="F119" i="112"/>
  <c r="G119" i="112"/>
  <c r="H119" i="112"/>
  <c r="I119" i="112"/>
  <c r="J119" i="112"/>
  <c r="D119" i="112"/>
  <c r="D25" i="113" l="1"/>
  <c r="C25" i="113"/>
  <c r="E29" i="108"/>
  <c r="E31" i="108" s="1"/>
  <c r="C29" i="44" l="1"/>
  <c r="M260" i="40"/>
  <c r="E29" i="44"/>
  <c r="E4" i="50"/>
  <c r="E5" i="50"/>
  <c r="E6" i="50"/>
  <c r="E7" i="50"/>
  <c r="E8" i="50"/>
  <c r="E9" i="50"/>
  <c r="E10" i="50"/>
  <c r="E11" i="50"/>
  <c r="E12" i="50"/>
  <c r="E13" i="50"/>
  <c r="E14" i="50"/>
  <c r="E15" i="50"/>
  <c r="E16" i="50"/>
  <c r="E17" i="50"/>
  <c r="E18" i="50"/>
  <c r="E19" i="50"/>
  <c r="E20" i="50"/>
  <c r="E21" i="50"/>
  <c r="E22" i="50"/>
  <c r="E23" i="50"/>
  <c r="E24" i="50"/>
  <c r="E25" i="50"/>
  <c r="E26" i="50"/>
  <c r="E27" i="50"/>
  <c r="E28" i="50"/>
  <c r="E29" i="50"/>
  <c r="E30" i="50"/>
  <c r="E31" i="50"/>
  <c r="E32" i="50"/>
  <c r="E33" i="50"/>
  <c r="E34" i="50"/>
  <c r="E35" i="50"/>
  <c r="E36" i="50"/>
  <c r="E37" i="50"/>
  <c r="E38" i="50"/>
  <c r="E39" i="50"/>
  <c r="E40" i="50"/>
  <c r="E41" i="50"/>
  <c r="E42" i="50"/>
  <c r="E43" i="50"/>
  <c r="E44" i="50"/>
  <c r="E45" i="50"/>
  <c r="E46" i="50"/>
  <c r="E47" i="50"/>
  <c r="E48" i="50"/>
  <c r="E49" i="50"/>
  <c r="E50" i="50"/>
  <c r="E51" i="50"/>
  <c r="E52" i="50"/>
  <c r="E53" i="50"/>
  <c r="E54" i="50"/>
  <c r="E55" i="50"/>
  <c r="E56" i="50"/>
  <c r="E57" i="50"/>
  <c r="E58" i="50"/>
  <c r="E59" i="50"/>
  <c r="E60" i="50"/>
  <c r="E61" i="50"/>
  <c r="E62" i="50"/>
  <c r="E63" i="50"/>
  <c r="E64" i="50"/>
  <c r="E65" i="50"/>
  <c r="E66" i="50"/>
  <c r="E67" i="50"/>
  <c r="E68" i="50"/>
  <c r="E69" i="50"/>
  <c r="E70" i="50"/>
  <c r="E71" i="50"/>
  <c r="E73" i="50"/>
  <c r="E72" i="50"/>
  <c r="E74" i="50"/>
  <c r="E75" i="50"/>
  <c r="E76" i="50"/>
  <c r="E77" i="50"/>
  <c r="E78" i="50"/>
  <c r="E79" i="50"/>
  <c r="E80" i="50"/>
  <c r="E81" i="50"/>
  <c r="E82" i="50"/>
  <c r="E83" i="50"/>
  <c r="E84" i="50"/>
  <c r="E85" i="50"/>
  <c r="E86" i="50"/>
  <c r="E87" i="50"/>
  <c r="E88" i="50"/>
  <c r="E89" i="50"/>
  <c r="E90" i="50"/>
  <c r="E91" i="50"/>
  <c r="E92" i="50"/>
  <c r="E93" i="50"/>
  <c r="E94" i="50"/>
  <c r="E95" i="50"/>
  <c r="E96" i="50"/>
  <c r="E97" i="50"/>
  <c r="E98" i="50"/>
  <c r="E99" i="50"/>
  <c r="E100" i="50"/>
  <c r="E101" i="50"/>
  <c r="E102" i="50"/>
  <c r="E103" i="50"/>
  <c r="E104" i="50"/>
  <c r="E105" i="50"/>
  <c r="E106" i="50"/>
  <c r="E107" i="50"/>
  <c r="E108" i="50"/>
  <c r="E109" i="50"/>
  <c r="E110" i="50"/>
  <c r="E111" i="50"/>
  <c r="E112" i="50"/>
  <c r="E113" i="50"/>
  <c r="E114" i="50"/>
  <c r="E115" i="50"/>
  <c r="E116" i="50"/>
  <c r="E117" i="50"/>
  <c r="E118" i="50"/>
  <c r="E119" i="50"/>
  <c r="E120" i="50"/>
  <c r="E121" i="50"/>
  <c r="E122" i="50"/>
  <c r="E123" i="50"/>
  <c r="E124" i="50"/>
  <c r="E125" i="50"/>
  <c r="E126" i="50"/>
  <c r="E127" i="50"/>
  <c r="E128" i="50"/>
  <c r="E129" i="50"/>
  <c r="E130" i="50"/>
  <c r="E131" i="50"/>
  <c r="E132" i="50"/>
  <c r="E133" i="50"/>
  <c r="E134" i="50"/>
  <c r="E135" i="50"/>
  <c r="E136" i="50"/>
  <c r="E137" i="50"/>
  <c r="E138" i="50"/>
  <c r="E139" i="50"/>
  <c r="E140" i="50"/>
  <c r="E142" i="50"/>
  <c r="E143" i="50"/>
  <c r="E144" i="50"/>
  <c r="E141" i="50"/>
  <c r="E145" i="50"/>
  <c r="E146" i="50"/>
  <c r="E147" i="50"/>
  <c r="E148" i="50"/>
  <c r="E149" i="50"/>
  <c r="E150" i="50"/>
  <c r="E151" i="50"/>
  <c r="E152" i="50"/>
  <c r="E153" i="50"/>
  <c r="E154" i="50"/>
  <c r="E155" i="50"/>
  <c r="E156" i="50"/>
  <c r="E157" i="50"/>
  <c r="E158" i="50"/>
  <c r="E159" i="50"/>
  <c r="E160" i="50"/>
  <c r="E161" i="50"/>
  <c r="E162" i="50"/>
  <c r="E163" i="50"/>
  <c r="E164" i="50"/>
  <c r="E165" i="50"/>
  <c r="E166" i="50"/>
  <c r="E167" i="50"/>
  <c r="E168" i="50"/>
  <c r="E169" i="50"/>
  <c r="E170" i="50"/>
  <c r="E171" i="50"/>
  <c r="E172" i="50"/>
  <c r="E173" i="50"/>
  <c r="E174" i="50"/>
  <c r="E175" i="50"/>
  <c r="E176" i="50"/>
  <c r="E177" i="50"/>
  <c r="E178" i="50"/>
  <c r="E179" i="50"/>
  <c r="E180" i="50"/>
  <c r="E181" i="50"/>
  <c r="E182" i="50"/>
  <c r="E183" i="50"/>
  <c r="E184" i="50"/>
  <c r="E185" i="50"/>
  <c r="E186" i="50"/>
  <c r="E187" i="50"/>
  <c r="E188" i="50"/>
  <c r="E189" i="50"/>
  <c r="E190" i="50"/>
  <c r="E191" i="50"/>
  <c r="E192" i="50"/>
  <c r="E193" i="50"/>
  <c r="E194" i="50"/>
  <c r="E195" i="50"/>
  <c r="E196" i="50"/>
  <c r="E197" i="50"/>
  <c r="E198" i="50"/>
  <c r="E199" i="50"/>
  <c r="E200" i="50"/>
  <c r="E201" i="50"/>
  <c r="E202" i="50"/>
  <c r="E203" i="50"/>
  <c r="E204" i="50"/>
  <c r="E205" i="50"/>
  <c r="E206" i="50"/>
  <c r="E207" i="50"/>
  <c r="E208" i="50"/>
  <c r="E209" i="50"/>
  <c r="E210" i="50"/>
  <c r="E211" i="50"/>
  <c r="E212" i="50"/>
  <c r="E213" i="50"/>
  <c r="E214" i="50"/>
  <c r="E215" i="50"/>
  <c r="E216" i="50"/>
  <c r="E217" i="50"/>
  <c r="E218" i="50"/>
  <c r="E219" i="50"/>
  <c r="E220" i="50"/>
  <c r="E221" i="50"/>
  <c r="E222" i="50"/>
  <c r="E223" i="50"/>
  <c r="E224" i="50"/>
  <c r="E225" i="50"/>
  <c r="E226" i="50"/>
  <c r="E227" i="50"/>
  <c r="E228" i="50"/>
  <c r="E229" i="50"/>
  <c r="E230" i="50"/>
  <c r="E231" i="50"/>
  <c r="E232" i="50"/>
  <c r="E233" i="50"/>
  <c r="E234" i="50"/>
  <c r="E235" i="50"/>
  <c r="E236" i="50"/>
  <c r="E237" i="50"/>
  <c r="E238" i="50"/>
  <c r="E239" i="50"/>
  <c r="E240" i="50"/>
  <c r="E241" i="50"/>
  <c r="E242" i="50"/>
  <c r="E243" i="50"/>
  <c r="E244" i="50"/>
  <c r="E245" i="50"/>
  <c r="E246" i="50"/>
  <c r="E247" i="50"/>
  <c r="E248" i="50"/>
  <c r="E249" i="50"/>
  <c r="E250" i="50"/>
  <c r="E251" i="50"/>
  <c r="E252" i="50"/>
  <c r="E253" i="50"/>
  <c r="E254" i="50"/>
  <c r="E255" i="50"/>
  <c r="E256" i="50"/>
  <c r="E3" i="50"/>
  <c r="E258" i="50" l="1"/>
  <c r="D4" i="42"/>
  <c r="D5" i="42"/>
  <c r="D6" i="42"/>
  <c r="D7" i="42"/>
  <c r="D8" i="42"/>
  <c r="D9" i="42"/>
  <c r="D10" i="42"/>
  <c r="D11" i="42"/>
  <c r="D12" i="42"/>
  <c r="D13" i="42"/>
  <c r="D14" i="42"/>
  <c r="D15" i="42"/>
  <c r="D16" i="42"/>
  <c r="D17" i="42"/>
  <c r="D18" i="42"/>
  <c r="D19" i="42"/>
  <c r="D20" i="42"/>
  <c r="D21" i="42"/>
  <c r="D22" i="42"/>
  <c r="D23" i="42"/>
  <c r="D24" i="42"/>
  <c r="D25" i="42"/>
  <c r="D26" i="42"/>
  <c r="D27" i="42"/>
  <c r="D3" i="42"/>
  <c r="D31" i="42" l="1"/>
  <c r="D12" i="44"/>
  <c r="D24" i="44"/>
  <c r="D3" i="44"/>
  <c r="D11" i="44"/>
  <c r="D13" i="44"/>
  <c r="D25" i="44"/>
  <c r="D16" i="44"/>
  <c r="D14" i="44"/>
  <c r="D26" i="44"/>
  <c r="D4" i="44"/>
  <c r="D15" i="44"/>
  <c r="D27" i="44"/>
  <c r="D23" i="44"/>
  <c r="D5" i="44"/>
  <c r="D17" i="44"/>
  <c r="D21" i="44"/>
  <c r="D22" i="44"/>
  <c r="D6" i="44"/>
  <c r="D18" i="44"/>
  <c r="D7" i="44"/>
  <c r="D19" i="44"/>
  <c r="D9" i="44"/>
  <c r="D8" i="44"/>
  <c r="D20" i="44"/>
  <c r="D10" i="44"/>
  <c r="D31" i="44" l="1"/>
  <c r="K119" i="112"/>
  <c r="C48" i="24" l="1"/>
  <c r="C42" i="24"/>
  <c r="C28" i="24"/>
  <c r="C22" i="24"/>
  <c r="E17" i="95"/>
  <c r="C17" i="95"/>
  <c r="B17" i="95"/>
  <c r="D10" i="106"/>
  <c r="C10" i="106"/>
  <c r="D14" i="104"/>
  <c r="C14" i="104"/>
  <c r="C106" i="90"/>
  <c r="H258" i="109"/>
  <c r="F258" i="109"/>
  <c r="D258" i="109"/>
  <c r="E260" i="51"/>
  <c r="C260" i="51"/>
  <c r="E258" i="51"/>
  <c r="C258" i="51"/>
  <c r="E260" i="52"/>
  <c r="E258" i="52"/>
  <c r="C258" i="52"/>
  <c r="F260" i="50"/>
  <c r="E260" i="50"/>
  <c r="D260" i="50"/>
  <c r="F258" i="50"/>
  <c r="D29" i="100"/>
  <c r="D27" i="113" s="1"/>
  <c r="C27" i="113"/>
  <c r="G29" i="108"/>
  <c r="E31" i="45"/>
  <c r="C31" i="45"/>
  <c r="C29" i="45"/>
  <c r="E31" i="44"/>
  <c r="C31" i="44"/>
  <c r="E31" i="42"/>
  <c r="C31" i="42"/>
  <c r="E29" i="42"/>
  <c r="Z31" i="3"/>
  <c r="AA21" i="3" s="1"/>
  <c r="W31" i="3"/>
  <c r="X21" i="3" s="1"/>
  <c r="T31" i="3"/>
  <c r="U25" i="3" s="1"/>
  <c r="Q31" i="3"/>
  <c r="R28" i="3" s="1"/>
  <c r="N31" i="3"/>
  <c r="O16" i="3" s="1"/>
  <c r="K31" i="3"/>
  <c r="L14" i="3" s="1"/>
  <c r="I31" i="3"/>
  <c r="J11" i="3" s="1"/>
  <c r="F31" i="3"/>
  <c r="G21" i="3" s="1"/>
  <c r="AC29" i="3"/>
  <c r="AE29" i="3" s="1"/>
  <c r="AB29" i="3"/>
  <c r="Y29" i="3"/>
  <c r="V29" i="3"/>
  <c r="S29" i="3"/>
  <c r="P29" i="3"/>
  <c r="M29" i="3"/>
  <c r="H29" i="3"/>
  <c r="E29" i="3"/>
  <c r="AC28" i="3"/>
  <c r="AE28" i="3" s="1"/>
  <c r="AB28" i="3"/>
  <c r="Y28" i="3"/>
  <c r="V28" i="3"/>
  <c r="S28" i="3"/>
  <c r="P28" i="3"/>
  <c r="M28" i="3"/>
  <c r="H28" i="3"/>
  <c r="E28" i="3"/>
  <c r="AC27" i="3"/>
  <c r="AE27" i="3" s="1"/>
  <c r="AB27" i="3"/>
  <c r="Y27" i="3"/>
  <c r="V27" i="3"/>
  <c r="S27" i="3"/>
  <c r="P27" i="3"/>
  <c r="M27" i="3"/>
  <c r="H27" i="3"/>
  <c r="E27" i="3"/>
  <c r="AC26" i="3"/>
  <c r="AB26" i="3"/>
  <c r="Y26" i="3"/>
  <c r="V26" i="3"/>
  <c r="S26" i="3"/>
  <c r="P26" i="3"/>
  <c r="M26" i="3"/>
  <c r="H26" i="3"/>
  <c r="E26" i="3"/>
  <c r="AC24" i="3"/>
  <c r="AE24" i="3" s="1"/>
  <c r="AB24" i="3"/>
  <c r="Y24" i="3"/>
  <c r="V24" i="3"/>
  <c r="S24" i="3"/>
  <c r="P24" i="3"/>
  <c r="M24" i="3"/>
  <c r="H24" i="3"/>
  <c r="E24" i="3"/>
  <c r="AC25" i="3"/>
  <c r="AB25" i="3"/>
  <c r="Y25" i="3"/>
  <c r="V25" i="3"/>
  <c r="S25" i="3"/>
  <c r="P25" i="3"/>
  <c r="M25" i="3"/>
  <c r="H25" i="3"/>
  <c r="E25" i="3"/>
  <c r="AC23" i="3"/>
  <c r="AE23" i="3" s="1"/>
  <c r="AB23" i="3"/>
  <c r="Y23" i="3"/>
  <c r="V23" i="3"/>
  <c r="S23" i="3"/>
  <c r="P23" i="3"/>
  <c r="M23" i="3"/>
  <c r="H23" i="3"/>
  <c r="E23" i="3"/>
  <c r="AC22" i="3"/>
  <c r="AE22" i="3" s="1"/>
  <c r="AB22" i="3"/>
  <c r="Y22" i="3"/>
  <c r="V22" i="3"/>
  <c r="S22" i="3"/>
  <c r="P22" i="3"/>
  <c r="M22" i="3"/>
  <c r="H22" i="3"/>
  <c r="E22" i="3"/>
  <c r="AC21" i="3"/>
  <c r="AE21" i="3" s="1"/>
  <c r="AB21" i="3"/>
  <c r="Y21" i="3"/>
  <c r="V21" i="3"/>
  <c r="S21" i="3"/>
  <c r="P21" i="3"/>
  <c r="M21" i="3"/>
  <c r="H21" i="3"/>
  <c r="E21" i="3"/>
  <c r="AC18" i="3"/>
  <c r="AE18" i="3" s="1"/>
  <c r="AB18" i="3"/>
  <c r="Y18" i="3"/>
  <c r="V18" i="3"/>
  <c r="S18" i="3"/>
  <c r="P18" i="3"/>
  <c r="M18" i="3"/>
  <c r="H18" i="3"/>
  <c r="E18" i="3"/>
  <c r="AC20" i="3"/>
  <c r="AE20" i="3" s="1"/>
  <c r="AB20" i="3"/>
  <c r="Y20" i="3"/>
  <c r="V20" i="3"/>
  <c r="S20" i="3"/>
  <c r="P20" i="3"/>
  <c r="M20" i="3"/>
  <c r="H20" i="3"/>
  <c r="E20" i="3"/>
  <c r="AC19" i="3"/>
  <c r="AE19" i="3" s="1"/>
  <c r="AB19" i="3"/>
  <c r="Y19" i="3"/>
  <c r="V19" i="3"/>
  <c r="S19" i="3"/>
  <c r="P19" i="3"/>
  <c r="M19" i="3"/>
  <c r="H19" i="3"/>
  <c r="E19" i="3"/>
  <c r="AC17" i="3"/>
  <c r="AE17" i="3" s="1"/>
  <c r="AB17" i="3"/>
  <c r="Y17" i="3"/>
  <c r="V17" i="3"/>
  <c r="S17" i="3"/>
  <c r="P17" i="3"/>
  <c r="M17" i="3"/>
  <c r="H17" i="3"/>
  <c r="E17" i="3"/>
  <c r="AC16" i="3"/>
  <c r="AE16" i="3" s="1"/>
  <c r="AB16" i="3"/>
  <c r="Y16" i="3"/>
  <c r="V16" i="3"/>
  <c r="S16" i="3"/>
  <c r="P16" i="3"/>
  <c r="M16" i="3"/>
  <c r="H16" i="3"/>
  <c r="E16" i="3"/>
  <c r="AC15" i="3"/>
  <c r="AE15" i="3" s="1"/>
  <c r="AB15" i="3"/>
  <c r="Y15" i="3"/>
  <c r="V15" i="3"/>
  <c r="S15" i="3"/>
  <c r="P15" i="3"/>
  <c r="M15" i="3"/>
  <c r="H15" i="3"/>
  <c r="E15" i="3"/>
  <c r="AC14" i="3"/>
  <c r="AB14" i="3"/>
  <c r="Y14" i="3"/>
  <c r="V14" i="3"/>
  <c r="S14" i="3"/>
  <c r="P14" i="3"/>
  <c r="M14" i="3"/>
  <c r="H14" i="3"/>
  <c r="E14" i="3"/>
  <c r="AC13" i="3"/>
  <c r="AE13" i="3" s="1"/>
  <c r="AB13" i="3"/>
  <c r="Y13" i="3"/>
  <c r="V13" i="3"/>
  <c r="S13" i="3"/>
  <c r="P13" i="3"/>
  <c r="M13" i="3"/>
  <c r="H13" i="3"/>
  <c r="E13" i="3"/>
  <c r="AC12" i="3"/>
  <c r="AE12" i="3" s="1"/>
  <c r="AB12" i="3"/>
  <c r="Y12" i="3"/>
  <c r="V12" i="3"/>
  <c r="S12" i="3"/>
  <c r="P12" i="3"/>
  <c r="M12" i="3"/>
  <c r="H12" i="3"/>
  <c r="E12" i="3"/>
  <c r="AC10" i="3"/>
  <c r="AE10" i="3" s="1"/>
  <c r="AB10" i="3"/>
  <c r="Y10" i="3"/>
  <c r="V10" i="3"/>
  <c r="S10" i="3"/>
  <c r="P10" i="3"/>
  <c r="M10" i="3"/>
  <c r="H10" i="3"/>
  <c r="E10" i="3"/>
  <c r="AC11" i="3"/>
  <c r="AE11" i="3" s="1"/>
  <c r="AB11" i="3"/>
  <c r="Y11" i="3"/>
  <c r="V11" i="3"/>
  <c r="S11" i="3"/>
  <c r="P11" i="3"/>
  <c r="M11" i="3"/>
  <c r="H11" i="3"/>
  <c r="E11" i="3"/>
  <c r="AC9" i="3"/>
  <c r="AE9" i="3" s="1"/>
  <c r="AB9" i="3"/>
  <c r="Y9" i="3"/>
  <c r="V9" i="3"/>
  <c r="S9" i="3"/>
  <c r="P9" i="3"/>
  <c r="M9" i="3"/>
  <c r="H9" i="3"/>
  <c r="E9" i="3"/>
  <c r="AC8" i="3"/>
  <c r="AE8" i="3" s="1"/>
  <c r="AB8" i="3"/>
  <c r="Y8" i="3"/>
  <c r="V8" i="3"/>
  <c r="S8" i="3"/>
  <c r="P8" i="3"/>
  <c r="M8" i="3"/>
  <c r="H8" i="3"/>
  <c r="E8" i="3"/>
  <c r="AC7" i="3"/>
  <c r="AE7" i="3" s="1"/>
  <c r="AB7" i="3"/>
  <c r="Y7" i="3"/>
  <c r="V7" i="3"/>
  <c r="S7" i="3"/>
  <c r="P7" i="3"/>
  <c r="M7" i="3"/>
  <c r="H7" i="3"/>
  <c r="E7" i="3"/>
  <c r="AC6" i="3"/>
  <c r="AE6" i="3" s="1"/>
  <c r="AB6" i="3"/>
  <c r="Y6" i="3"/>
  <c r="V6" i="3"/>
  <c r="S6" i="3"/>
  <c r="P6" i="3"/>
  <c r="M6" i="3"/>
  <c r="H6" i="3"/>
  <c r="E6" i="3"/>
  <c r="AC5" i="3"/>
  <c r="AE5" i="3" s="1"/>
  <c r="AB5" i="3"/>
  <c r="Y5" i="3"/>
  <c r="V5" i="3"/>
  <c r="S5" i="3"/>
  <c r="P5" i="3"/>
  <c r="M5" i="3"/>
  <c r="H5" i="3"/>
  <c r="E5" i="3"/>
  <c r="AB260" i="40"/>
  <c r="AC252" i="40" s="1"/>
  <c r="Y260" i="40"/>
  <c r="Z254" i="40" s="1"/>
  <c r="V260" i="40"/>
  <c r="W256" i="40" s="1"/>
  <c r="S260" i="40"/>
  <c r="T258" i="40" s="1"/>
  <c r="P260" i="40"/>
  <c r="Q249" i="40" s="1"/>
  <c r="N256" i="40"/>
  <c r="H260" i="40"/>
  <c r="F255" i="40"/>
  <c r="AG258" i="40"/>
  <c r="AD258" i="40"/>
  <c r="AA258" i="40"/>
  <c r="X258" i="40"/>
  <c r="U258" i="40"/>
  <c r="R258" i="40"/>
  <c r="O258" i="40"/>
  <c r="J258" i="40"/>
  <c r="G258" i="40"/>
  <c r="AG257" i="40"/>
  <c r="AD257" i="40"/>
  <c r="AA257" i="40"/>
  <c r="X257" i="40"/>
  <c r="U257" i="40"/>
  <c r="R257" i="40"/>
  <c r="O257" i="40"/>
  <c r="J257" i="40"/>
  <c r="G257" i="40"/>
  <c r="AG256" i="40"/>
  <c r="AD256" i="40"/>
  <c r="AA256" i="40"/>
  <c r="X256" i="40"/>
  <c r="U256" i="40"/>
  <c r="R256" i="40"/>
  <c r="O256" i="40"/>
  <c r="J256" i="40"/>
  <c r="G256" i="40"/>
  <c r="AG255" i="40"/>
  <c r="AD255" i="40"/>
  <c r="AA255" i="40"/>
  <c r="X255" i="40"/>
  <c r="U255" i="40"/>
  <c r="R255" i="40"/>
  <c r="O255" i="40"/>
  <c r="J255" i="40"/>
  <c r="G255" i="40"/>
  <c r="AG254" i="40"/>
  <c r="AD254" i="40"/>
  <c r="AA254" i="40"/>
  <c r="X254" i="40"/>
  <c r="U254" i="40"/>
  <c r="R254" i="40"/>
  <c r="O254" i="40"/>
  <c r="J254" i="40"/>
  <c r="G254" i="40"/>
  <c r="AG253" i="40"/>
  <c r="AD253" i="40"/>
  <c r="AA253" i="40"/>
  <c r="X253" i="40"/>
  <c r="U253" i="40"/>
  <c r="R253" i="40"/>
  <c r="O253" i="40"/>
  <c r="J253" i="40"/>
  <c r="G253" i="40"/>
  <c r="AG252" i="40"/>
  <c r="AD252" i="40"/>
  <c r="AA252" i="40"/>
  <c r="X252" i="40"/>
  <c r="U252" i="40"/>
  <c r="R252" i="40"/>
  <c r="O252" i="40"/>
  <c r="J252" i="40"/>
  <c r="G252" i="40"/>
  <c r="AG251" i="40"/>
  <c r="AD251" i="40"/>
  <c r="AA251" i="40"/>
  <c r="X251" i="40"/>
  <c r="U251" i="40"/>
  <c r="R251" i="40"/>
  <c r="O251" i="40"/>
  <c r="J251" i="40"/>
  <c r="G251" i="40"/>
  <c r="AG250" i="40"/>
  <c r="AD250" i="40"/>
  <c r="AA250" i="40"/>
  <c r="X250" i="40"/>
  <c r="U250" i="40"/>
  <c r="R250" i="40"/>
  <c r="O250" i="40"/>
  <c r="J250" i="40"/>
  <c r="G250" i="40"/>
  <c r="AG249" i="40"/>
  <c r="AD249" i="40"/>
  <c r="AA249" i="40"/>
  <c r="X249" i="40"/>
  <c r="U249" i="40"/>
  <c r="R249" i="40"/>
  <c r="O249" i="40"/>
  <c r="J249" i="40"/>
  <c r="G249" i="40"/>
  <c r="AG248" i="40"/>
  <c r="AD248" i="40"/>
  <c r="AA248" i="40"/>
  <c r="X248" i="40"/>
  <c r="U248" i="40"/>
  <c r="R248" i="40"/>
  <c r="O248" i="40"/>
  <c r="J248" i="40"/>
  <c r="G248" i="40"/>
  <c r="AG247" i="40"/>
  <c r="AD247" i="40"/>
  <c r="AA247" i="40"/>
  <c r="X247" i="40"/>
  <c r="U247" i="40"/>
  <c r="R247" i="40"/>
  <c r="O247" i="40"/>
  <c r="J247" i="40"/>
  <c r="G247" i="40"/>
  <c r="AG246" i="40"/>
  <c r="AD246" i="40"/>
  <c r="AA246" i="40"/>
  <c r="X246" i="40"/>
  <c r="U246" i="40"/>
  <c r="R246" i="40"/>
  <c r="O246" i="40"/>
  <c r="J246" i="40"/>
  <c r="G246" i="40"/>
  <c r="AG245" i="40"/>
  <c r="AD245" i="40"/>
  <c r="AA245" i="40"/>
  <c r="X245" i="40"/>
  <c r="U245" i="40"/>
  <c r="R245" i="40"/>
  <c r="O245" i="40"/>
  <c r="J245" i="40"/>
  <c r="G245" i="40"/>
  <c r="AG244" i="40"/>
  <c r="AD244" i="40"/>
  <c r="AA244" i="40"/>
  <c r="X244" i="40"/>
  <c r="U244" i="40"/>
  <c r="R244" i="40"/>
  <c r="O244" i="40"/>
  <c r="J244" i="40"/>
  <c r="G244" i="40"/>
  <c r="AG243" i="40"/>
  <c r="AD243" i="40"/>
  <c r="AA243" i="40"/>
  <c r="X243" i="40"/>
  <c r="U243" i="40"/>
  <c r="R243" i="40"/>
  <c r="O243" i="40"/>
  <c r="J243" i="40"/>
  <c r="G243" i="40"/>
  <c r="AG242" i="40"/>
  <c r="AD242" i="40"/>
  <c r="AA242" i="40"/>
  <c r="X242" i="40"/>
  <c r="U242" i="40"/>
  <c r="R242" i="40"/>
  <c r="O242" i="40"/>
  <c r="J242" i="40"/>
  <c r="G242" i="40"/>
  <c r="AG241" i="40"/>
  <c r="AD241" i="40"/>
  <c r="AA241" i="40"/>
  <c r="X241" i="40"/>
  <c r="U241" i="40"/>
  <c r="R241" i="40"/>
  <c r="O241" i="40"/>
  <c r="J241" i="40"/>
  <c r="G241" i="40"/>
  <c r="AG240" i="40"/>
  <c r="AD240" i="40"/>
  <c r="AA240" i="40"/>
  <c r="X240" i="40"/>
  <c r="U240" i="40"/>
  <c r="R240" i="40"/>
  <c r="O240" i="40"/>
  <c r="J240" i="40"/>
  <c r="G240" i="40"/>
  <c r="AG239" i="40"/>
  <c r="AD239" i="40"/>
  <c r="AA239" i="40"/>
  <c r="X239" i="40"/>
  <c r="U239" i="40"/>
  <c r="R239" i="40"/>
  <c r="O239" i="40"/>
  <c r="J239" i="40"/>
  <c r="G239" i="40"/>
  <c r="AG238" i="40"/>
  <c r="AD238" i="40"/>
  <c r="AA238" i="40"/>
  <c r="X238" i="40"/>
  <c r="U238" i="40"/>
  <c r="R238" i="40"/>
  <c r="O238" i="40"/>
  <c r="J238" i="40"/>
  <c r="G238" i="40"/>
  <c r="AG237" i="40"/>
  <c r="AD237" i="40"/>
  <c r="AA237" i="40"/>
  <c r="X237" i="40"/>
  <c r="U237" i="40"/>
  <c r="R237" i="40"/>
  <c r="O237" i="40"/>
  <c r="J237" i="40"/>
  <c r="G237" i="40"/>
  <c r="AG236" i="40"/>
  <c r="AD236" i="40"/>
  <c r="AA236" i="40"/>
  <c r="X236" i="40"/>
  <c r="U236" i="40"/>
  <c r="R236" i="40"/>
  <c r="O236" i="40"/>
  <c r="J236" i="40"/>
  <c r="G236" i="40"/>
  <c r="AG235" i="40"/>
  <c r="AD235" i="40"/>
  <c r="AA235" i="40"/>
  <c r="X235" i="40"/>
  <c r="U235" i="40"/>
  <c r="R235" i="40"/>
  <c r="O235" i="40"/>
  <c r="J235" i="40"/>
  <c r="G235" i="40"/>
  <c r="AG234" i="40"/>
  <c r="AD234" i="40"/>
  <c r="AA234" i="40"/>
  <c r="X234" i="40"/>
  <c r="U234" i="40"/>
  <c r="R234" i="40"/>
  <c r="O234" i="40"/>
  <c r="J234" i="40"/>
  <c r="G234" i="40"/>
  <c r="AG233" i="40"/>
  <c r="AD233" i="40"/>
  <c r="AA233" i="40"/>
  <c r="X233" i="40"/>
  <c r="U233" i="40"/>
  <c r="R233" i="40"/>
  <c r="O233" i="40"/>
  <c r="J233" i="40"/>
  <c r="G233" i="40"/>
  <c r="AG232" i="40"/>
  <c r="AD232" i="40"/>
  <c r="AA232" i="40"/>
  <c r="X232" i="40"/>
  <c r="U232" i="40"/>
  <c r="R232" i="40"/>
  <c r="O232" i="40"/>
  <c r="J232" i="40"/>
  <c r="G232" i="40"/>
  <c r="AG231" i="40"/>
  <c r="AD231" i="40"/>
  <c r="AA231" i="40"/>
  <c r="X231" i="40"/>
  <c r="U231" i="40"/>
  <c r="R231" i="40"/>
  <c r="O231" i="40"/>
  <c r="J231" i="40"/>
  <c r="G231" i="40"/>
  <c r="AG230" i="40"/>
  <c r="AD230" i="40"/>
  <c r="AA230" i="40"/>
  <c r="X230" i="40"/>
  <c r="U230" i="40"/>
  <c r="R230" i="40"/>
  <c r="O230" i="40"/>
  <c r="J230" i="40"/>
  <c r="G230" i="40"/>
  <c r="AG229" i="40"/>
  <c r="AD229" i="40"/>
  <c r="AA229" i="40"/>
  <c r="X229" i="40"/>
  <c r="U229" i="40"/>
  <c r="R229" i="40"/>
  <c r="O229" i="40"/>
  <c r="J229" i="40"/>
  <c r="G229" i="40"/>
  <c r="AG228" i="40"/>
  <c r="AD228" i="40"/>
  <c r="AA228" i="40"/>
  <c r="X228" i="40"/>
  <c r="U228" i="40"/>
  <c r="R228" i="40"/>
  <c r="O228" i="40"/>
  <c r="J228" i="40"/>
  <c r="G228" i="40"/>
  <c r="AG227" i="40"/>
  <c r="AD227" i="40"/>
  <c r="AA227" i="40"/>
  <c r="X227" i="40"/>
  <c r="U227" i="40"/>
  <c r="R227" i="40"/>
  <c r="O227" i="40"/>
  <c r="J227" i="40"/>
  <c r="G227" i="40"/>
  <c r="AG226" i="40"/>
  <c r="AD226" i="40"/>
  <c r="AA226" i="40"/>
  <c r="X226" i="40"/>
  <c r="U226" i="40"/>
  <c r="R226" i="40"/>
  <c r="O226" i="40"/>
  <c r="J226" i="40"/>
  <c r="G226" i="40"/>
  <c r="AG225" i="40"/>
  <c r="AD225" i="40"/>
  <c r="AA225" i="40"/>
  <c r="X225" i="40"/>
  <c r="U225" i="40"/>
  <c r="R225" i="40"/>
  <c r="O225" i="40"/>
  <c r="J225" i="40"/>
  <c r="G225" i="40"/>
  <c r="AG224" i="40"/>
  <c r="AD224" i="40"/>
  <c r="AA224" i="40"/>
  <c r="X224" i="40"/>
  <c r="U224" i="40"/>
  <c r="R224" i="40"/>
  <c r="O224" i="40"/>
  <c r="J224" i="40"/>
  <c r="G224" i="40"/>
  <c r="AG223" i="40"/>
  <c r="AD223" i="40"/>
  <c r="AA223" i="40"/>
  <c r="X223" i="40"/>
  <c r="U223" i="40"/>
  <c r="R223" i="40"/>
  <c r="O223" i="40"/>
  <c r="J223" i="40"/>
  <c r="G223" i="40"/>
  <c r="AG222" i="40"/>
  <c r="AD222" i="40"/>
  <c r="AA222" i="40"/>
  <c r="X222" i="40"/>
  <c r="U222" i="40"/>
  <c r="R222" i="40"/>
  <c r="O222" i="40"/>
  <c r="J222" i="40"/>
  <c r="G222" i="40"/>
  <c r="AG221" i="40"/>
  <c r="AD221" i="40"/>
  <c r="AA221" i="40"/>
  <c r="X221" i="40"/>
  <c r="U221" i="40"/>
  <c r="R221" i="40"/>
  <c r="O221" i="40"/>
  <c r="J221" i="40"/>
  <c r="G221" i="40"/>
  <c r="AG220" i="40"/>
  <c r="AD220" i="40"/>
  <c r="AA220" i="40"/>
  <c r="X220" i="40"/>
  <c r="U220" i="40"/>
  <c r="R220" i="40"/>
  <c r="O220" i="40"/>
  <c r="J220" i="40"/>
  <c r="G220" i="40"/>
  <c r="AG219" i="40"/>
  <c r="AD219" i="40"/>
  <c r="AA219" i="40"/>
  <c r="X219" i="40"/>
  <c r="U219" i="40"/>
  <c r="R219" i="40"/>
  <c r="O219" i="40"/>
  <c r="J219" i="40"/>
  <c r="G219" i="40"/>
  <c r="AG218" i="40"/>
  <c r="AD218" i="40"/>
  <c r="AA218" i="40"/>
  <c r="X218" i="40"/>
  <c r="U218" i="40"/>
  <c r="R218" i="40"/>
  <c r="O218" i="40"/>
  <c r="J218" i="40"/>
  <c r="G218" i="40"/>
  <c r="AG217" i="40"/>
  <c r="AD217" i="40"/>
  <c r="AA217" i="40"/>
  <c r="X217" i="40"/>
  <c r="U217" i="40"/>
  <c r="R217" i="40"/>
  <c r="O217" i="40"/>
  <c r="J217" i="40"/>
  <c r="G217" i="40"/>
  <c r="AG216" i="40"/>
  <c r="AD216" i="40"/>
  <c r="AA216" i="40"/>
  <c r="X216" i="40"/>
  <c r="U216" i="40"/>
  <c r="R216" i="40"/>
  <c r="O216" i="40"/>
  <c r="J216" i="40"/>
  <c r="G216" i="40"/>
  <c r="AG215" i="40"/>
  <c r="AD215" i="40"/>
  <c r="AA215" i="40"/>
  <c r="X215" i="40"/>
  <c r="U215" i="40"/>
  <c r="R215" i="40"/>
  <c r="O215" i="40"/>
  <c r="J215" i="40"/>
  <c r="G215" i="40"/>
  <c r="AG214" i="40"/>
  <c r="AD214" i="40"/>
  <c r="AA214" i="40"/>
  <c r="X214" i="40"/>
  <c r="U214" i="40"/>
  <c r="R214" i="40"/>
  <c r="O214" i="40"/>
  <c r="J214" i="40"/>
  <c r="G214" i="40"/>
  <c r="AG213" i="40"/>
  <c r="AD213" i="40"/>
  <c r="AA213" i="40"/>
  <c r="X213" i="40"/>
  <c r="U213" i="40"/>
  <c r="R213" i="40"/>
  <c r="O213" i="40"/>
  <c r="J213" i="40"/>
  <c r="G213" i="40"/>
  <c r="AG212" i="40"/>
  <c r="AD212" i="40"/>
  <c r="AA212" i="40"/>
  <c r="X212" i="40"/>
  <c r="U212" i="40"/>
  <c r="R212" i="40"/>
  <c r="O212" i="40"/>
  <c r="J212" i="40"/>
  <c r="G212" i="40"/>
  <c r="AG211" i="40"/>
  <c r="AD211" i="40"/>
  <c r="AA211" i="40"/>
  <c r="X211" i="40"/>
  <c r="U211" i="40"/>
  <c r="R211" i="40"/>
  <c r="O211" i="40"/>
  <c r="J211" i="40"/>
  <c r="G211" i="40"/>
  <c r="AG210" i="40"/>
  <c r="AD210" i="40"/>
  <c r="AA210" i="40"/>
  <c r="X210" i="40"/>
  <c r="U210" i="40"/>
  <c r="R210" i="40"/>
  <c r="O210" i="40"/>
  <c r="J210" i="40"/>
  <c r="G210" i="40"/>
  <c r="AG209" i="40"/>
  <c r="AD209" i="40"/>
  <c r="AA209" i="40"/>
  <c r="X209" i="40"/>
  <c r="U209" i="40"/>
  <c r="R209" i="40"/>
  <c r="O209" i="40"/>
  <c r="J209" i="40"/>
  <c r="G209" i="40"/>
  <c r="AG208" i="40"/>
  <c r="AD208" i="40"/>
  <c r="AA208" i="40"/>
  <c r="X208" i="40"/>
  <c r="U208" i="40"/>
  <c r="R208" i="40"/>
  <c r="O208" i="40"/>
  <c r="J208" i="40"/>
  <c r="G208" i="40"/>
  <c r="AG207" i="40"/>
  <c r="AD207" i="40"/>
  <c r="AA207" i="40"/>
  <c r="X207" i="40"/>
  <c r="U207" i="40"/>
  <c r="R207" i="40"/>
  <c r="O207" i="40"/>
  <c r="J207" i="40"/>
  <c r="G207" i="40"/>
  <c r="AG206" i="40"/>
  <c r="AD206" i="40"/>
  <c r="AA206" i="40"/>
  <c r="X206" i="40"/>
  <c r="U206" i="40"/>
  <c r="R206" i="40"/>
  <c r="O206" i="40"/>
  <c r="J206" i="40"/>
  <c r="G206" i="40"/>
  <c r="AD205" i="40"/>
  <c r="AA205" i="40"/>
  <c r="X205" i="40"/>
  <c r="U205" i="40"/>
  <c r="R205" i="40"/>
  <c r="O205" i="40"/>
  <c r="J205" i="40"/>
  <c r="G205" i="40"/>
  <c r="AG204" i="40"/>
  <c r="AD204" i="40"/>
  <c r="AA204" i="40"/>
  <c r="X204" i="40"/>
  <c r="U204" i="40"/>
  <c r="R204" i="40"/>
  <c r="O204" i="40"/>
  <c r="J204" i="40"/>
  <c r="G204" i="40"/>
  <c r="AG203" i="40"/>
  <c r="AD203" i="40"/>
  <c r="AA203" i="40"/>
  <c r="X203" i="40"/>
  <c r="U203" i="40"/>
  <c r="R203" i="40"/>
  <c r="O203" i="40"/>
  <c r="J203" i="40"/>
  <c r="G203" i="40"/>
  <c r="AG202" i="40"/>
  <c r="AD202" i="40"/>
  <c r="AA202" i="40"/>
  <c r="X202" i="40"/>
  <c r="U202" i="40"/>
  <c r="R202" i="40"/>
  <c r="O202" i="40"/>
  <c r="J202" i="40"/>
  <c r="G202" i="40"/>
  <c r="AG201" i="40"/>
  <c r="AD201" i="40"/>
  <c r="AA201" i="40"/>
  <c r="X201" i="40"/>
  <c r="U201" i="40"/>
  <c r="R201" i="40"/>
  <c r="O201" i="40"/>
  <c r="J201" i="40"/>
  <c r="G201" i="40"/>
  <c r="AG200" i="40"/>
  <c r="AD200" i="40"/>
  <c r="AA200" i="40"/>
  <c r="X200" i="40"/>
  <c r="U200" i="40"/>
  <c r="R200" i="40"/>
  <c r="O200" i="40"/>
  <c r="J200" i="40"/>
  <c r="G200" i="40"/>
  <c r="AG199" i="40"/>
  <c r="AD199" i="40"/>
  <c r="AA199" i="40"/>
  <c r="X199" i="40"/>
  <c r="U199" i="40"/>
  <c r="R199" i="40"/>
  <c r="O199" i="40"/>
  <c r="J199" i="40"/>
  <c r="G199" i="40"/>
  <c r="AG198" i="40"/>
  <c r="AD198" i="40"/>
  <c r="AA198" i="40"/>
  <c r="X198" i="40"/>
  <c r="U198" i="40"/>
  <c r="R198" i="40"/>
  <c r="O198" i="40"/>
  <c r="J198" i="40"/>
  <c r="G198" i="40"/>
  <c r="AD197" i="40"/>
  <c r="AA197" i="40"/>
  <c r="X197" i="40"/>
  <c r="U197" i="40"/>
  <c r="R197" i="40"/>
  <c r="O197" i="40"/>
  <c r="J197" i="40"/>
  <c r="G197" i="40"/>
  <c r="AG196" i="40"/>
  <c r="AD196" i="40"/>
  <c r="AA196" i="40"/>
  <c r="X196" i="40"/>
  <c r="U196" i="40"/>
  <c r="R196" i="40"/>
  <c r="O196" i="40"/>
  <c r="J196" i="40"/>
  <c r="G196" i="40"/>
  <c r="AG195" i="40"/>
  <c r="AD195" i="40"/>
  <c r="AA195" i="40"/>
  <c r="X195" i="40"/>
  <c r="U195" i="40"/>
  <c r="R195" i="40"/>
  <c r="O195" i="40"/>
  <c r="J195" i="40"/>
  <c r="G195" i="40"/>
  <c r="AG194" i="40"/>
  <c r="AD194" i="40"/>
  <c r="AA194" i="40"/>
  <c r="X194" i="40"/>
  <c r="U194" i="40"/>
  <c r="R194" i="40"/>
  <c r="O194" i="40"/>
  <c r="J194" i="40"/>
  <c r="G194" i="40"/>
  <c r="AG193" i="40"/>
  <c r="AD193" i="40"/>
  <c r="AA193" i="40"/>
  <c r="X193" i="40"/>
  <c r="U193" i="40"/>
  <c r="R193" i="40"/>
  <c r="O193" i="40"/>
  <c r="J193" i="40"/>
  <c r="G193" i="40"/>
  <c r="AG192" i="40"/>
  <c r="AD192" i="40"/>
  <c r="AA192" i="40"/>
  <c r="X192" i="40"/>
  <c r="U192" i="40"/>
  <c r="R192" i="40"/>
  <c r="O192" i="40"/>
  <c r="J192" i="40"/>
  <c r="G192" i="40"/>
  <c r="AG191" i="40"/>
  <c r="AD191" i="40"/>
  <c r="AA191" i="40"/>
  <c r="X191" i="40"/>
  <c r="U191" i="40"/>
  <c r="R191" i="40"/>
  <c r="O191" i="40"/>
  <c r="J191" i="40"/>
  <c r="G191" i="40"/>
  <c r="AG190" i="40"/>
  <c r="AD190" i="40"/>
  <c r="AA190" i="40"/>
  <c r="X190" i="40"/>
  <c r="U190" i="40"/>
  <c r="R190" i="40"/>
  <c r="O190" i="40"/>
  <c r="J190" i="40"/>
  <c r="G190" i="40"/>
  <c r="AD189" i="40"/>
  <c r="AA189" i="40"/>
  <c r="X189" i="40"/>
  <c r="U189" i="40"/>
  <c r="R189" i="40"/>
  <c r="O189" i="40"/>
  <c r="J189" i="40"/>
  <c r="G189" i="40"/>
  <c r="AG188" i="40"/>
  <c r="AD188" i="40"/>
  <c r="AA188" i="40"/>
  <c r="X188" i="40"/>
  <c r="U188" i="40"/>
  <c r="R188" i="40"/>
  <c r="O188" i="40"/>
  <c r="J188" i="40"/>
  <c r="G188" i="40"/>
  <c r="AG187" i="40"/>
  <c r="AD187" i="40"/>
  <c r="AA187" i="40"/>
  <c r="X187" i="40"/>
  <c r="U187" i="40"/>
  <c r="R187" i="40"/>
  <c r="O187" i="40"/>
  <c r="J187" i="40"/>
  <c r="G187" i="40"/>
  <c r="AG186" i="40"/>
  <c r="AD186" i="40"/>
  <c r="AA186" i="40"/>
  <c r="X186" i="40"/>
  <c r="U186" i="40"/>
  <c r="R186" i="40"/>
  <c r="O186" i="40"/>
  <c r="J186" i="40"/>
  <c r="G186" i="40"/>
  <c r="AG185" i="40"/>
  <c r="AD185" i="40"/>
  <c r="AA185" i="40"/>
  <c r="X185" i="40"/>
  <c r="U185" i="40"/>
  <c r="R185" i="40"/>
  <c r="O185" i="40"/>
  <c r="J185" i="40"/>
  <c r="G185" i="40"/>
  <c r="AG184" i="40"/>
  <c r="AD184" i="40"/>
  <c r="AA184" i="40"/>
  <c r="X184" i="40"/>
  <c r="U184" i="40"/>
  <c r="R184" i="40"/>
  <c r="O184" i="40"/>
  <c r="J184" i="40"/>
  <c r="G184" i="40"/>
  <c r="AG183" i="40"/>
  <c r="AD183" i="40"/>
  <c r="AA183" i="40"/>
  <c r="X183" i="40"/>
  <c r="U183" i="40"/>
  <c r="R183" i="40"/>
  <c r="O183" i="40"/>
  <c r="J183" i="40"/>
  <c r="G183" i="40"/>
  <c r="AG182" i="40"/>
  <c r="AD182" i="40"/>
  <c r="AA182" i="40"/>
  <c r="X182" i="40"/>
  <c r="U182" i="40"/>
  <c r="R182" i="40"/>
  <c r="O182" i="40"/>
  <c r="J182" i="40"/>
  <c r="G182" i="40"/>
  <c r="AD181" i="40"/>
  <c r="AA181" i="40"/>
  <c r="X181" i="40"/>
  <c r="U181" i="40"/>
  <c r="R181" i="40"/>
  <c r="O181" i="40"/>
  <c r="J181" i="40"/>
  <c r="G181" i="40"/>
  <c r="AG180" i="40"/>
  <c r="AD180" i="40"/>
  <c r="AA180" i="40"/>
  <c r="X180" i="40"/>
  <c r="U180" i="40"/>
  <c r="R180" i="40"/>
  <c r="O180" i="40"/>
  <c r="J180" i="40"/>
  <c r="G180" i="40"/>
  <c r="AG179" i="40"/>
  <c r="AD179" i="40"/>
  <c r="AA179" i="40"/>
  <c r="X179" i="40"/>
  <c r="U179" i="40"/>
  <c r="R179" i="40"/>
  <c r="O179" i="40"/>
  <c r="J179" i="40"/>
  <c r="G179" i="40"/>
  <c r="AG178" i="40"/>
  <c r="AD178" i="40"/>
  <c r="AA178" i="40"/>
  <c r="X178" i="40"/>
  <c r="U178" i="40"/>
  <c r="R178" i="40"/>
  <c r="O178" i="40"/>
  <c r="J178" i="40"/>
  <c r="G178" i="40"/>
  <c r="AG177" i="40"/>
  <c r="AD177" i="40"/>
  <c r="AA177" i="40"/>
  <c r="X177" i="40"/>
  <c r="U177" i="40"/>
  <c r="R177" i="40"/>
  <c r="O177" i="40"/>
  <c r="J177" i="40"/>
  <c r="G177" i="40"/>
  <c r="AG176" i="40"/>
  <c r="AD176" i="40"/>
  <c r="AA176" i="40"/>
  <c r="X176" i="40"/>
  <c r="U176" i="40"/>
  <c r="R176" i="40"/>
  <c r="O176" i="40"/>
  <c r="J176" i="40"/>
  <c r="G176" i="40"/>
  <c r="AG175" i="40"/>
  <c r="AD175" i="40"/>
  <c r="AA175" i="40"/>
  <c r="X175" i="40"/>
  <c r="U175" i="40"/>
  <c r="R175" i="40"/>
  <c r="O175" i="40"/>
  <c r="J175" i="40"/>
  <c r="G175" i="40"/>
  <c r="AG174" i="40"/>
  <c r="AD174" i="40"/>
  <c r="AA174" i="40"/>
  <c r="X174" i="40"/>
  <c r="U174" i="40"/>
  <c r="R174" i="40"/>
  <c r="O174" i="40"/>
  <c r="J174" i="40"/>
  <c r="G174" i="40"/>
  <c r="AD173" i="40"/>
  <c r="AA173" i="40"/>
  <c r="X173" i="40"/>
  <c r="U173" i="40"/>
  <c r="R173" i="40"/>
  <c r="O173" i="40"/>
  <c r="J173" i="40"/>
  <c r="G173" i="40"/>
  <c r="AG172" i="40"/>
  <c r="AD172" i="40"/>
  <c r="AA172" i="40"/>
  <c r="X172" i="40"/>
  <c r="U172" i="40"/>
  <c r="R172" i="40"/>
  <c r="O172" i="40"/>
  <c r="J172" i="40"/>
  <c r="G172" i="40"/>
  <c r="AG171" i="40"/>
  <c r="AD171" i="40"/>
  <c r="AA171" i="40"/>
  <c r="X171" i="40"/>
  <c r="U171" i="40"/>
  <c r="R171" i="40"/>
  <c r="O171" i="40"/>
  <c r="J171" i="40"/>
  <c r="G171" i="40"/>
  <c r="AG170" i="40"/>
  <c r="AD170" i="40"/>
  <c r="AA170" i="40"/>
  <c r="X170" i="40"/>
  <c r="U170" i="40"/>
  <c r="R170" i="40"/>
  <c r="O170" i="40"/>
  <c r="J170" i="40"/>
  <c r="G170" i="40"/>
  <c r="AG169" i="40"/>
  <c r="AD169" i="40"/>
  <c r="AA169" i="40"/>
  <c r="X169" i="40"/>
  <c r="U169" i="40"/>
  <c r="R169" i="40"/>
  <c r="O169" i="40"/>
  <c r="J169" i="40"/>
  <c r="G169" i="40"/>
  <c r="AG168" i="40"/>
  <c r="AD168" i="40"/>
  <c r="AA168" i="40"/>
  <c r="X168" i="40"/>
  <c r="U168" i="40"/>
  <c r="R168" i="40"/>
  <c r="O168" i="40"/>
  <c r="J168" i="40"/>
  <c r="G168" i="40"/>
  <c r="AG167" i="40"/>
  <c r="AD167" i="40"/>
  <c r="AA167" i="40"/>
  <c r="X167" i="40"/>
  <c r="U167" i="40"/>
  <c r="R167" i="40"/>
  <c r="O167" i="40"/>
  <c r="J167" i="40"/>
  <c r="G167" i="40"/>
  <c r="AG166" i="40"/>
  <c r="AD166" i="40"/>
  <c r="AA166" i="40"/>
  <c r="X166" i="40"/>
  <c r="U166" i="40"/>
  <c r="R166" i="40"/>
  <c r="O166" i="40"/>
  <c r="J166" i="40"/>
  <c r="G166" i="40"/>
  <c r="AD165" i="40"/>
  <c r="AA165" i="40"/>
  <c r="X165" i="40"/>
  <c r="U165" i="40"/>
  <c r="R165" i="40"/>
  <c r="O165" i="40"/>
  <c r="J165" i="40"/>
  <c r="G165" i="40"/>
  <c r="AG164" i="40"/>
  <c r="AD164" i="40"/>
  <c r="AA164" i="40"/>
  <c r="X164" i="40"/>
  <c r="U164" i="40"/>
  <c r="R164" i="40"/>
  <c r="O164" i="40"/>
  <c r="J164" i="40"/>
  <c r="G164" i="40"/>
  <c r="AG163" i="40"/>
  <c r="AD163" i="40"/>
  <c r="AA163" i="40"/>
  <c r="X163" i="40"/>
  <c r="U163" i="40"/>
  <c r="R163" i="40"/>
  <c r="O163" i="40"/>
  <c r="J163" i="40"/>
  <c r="G163" i="40"/>
  <c r="AG162" i="40"/>
  <c r="AD162" i="40"/>
  <c r="AA162" i="40"/>
  <c r="X162" i="40"/>
  <c r="U162" i="40"/>
  <c r="R162" i="40"/>
  <c r="O162" i="40"/>
  <c r="J162" i="40"/>
  <c r="G162" i="40"/>
  <c r="AG161" i="40"/>
  <c r="AD161" i="40"/>
  <c r="AA161" i="40"/>
  <c r="X161" i="40"/>
  <c r="U161" i="40"/>
  <c r="R161" i="40"/>
  <c r="O161" i="40"/>
  <c r="J161" i="40"/>
  <c r="G161" i="40"/>
  <c r="AG160" i="40"/>
  <c r="AD160" i="40"/>
  <c r="AA160" i="40"/>
  <c r="X160" i="40"/>
  <c r="U160" i="40"/>
  <c r="R160" i="40"/>
  <c r="O160" i="40"/>
  <c r="J160" i="40"/>
  <c r="G160" i="40"/>
  <c r="AG159" i="40"/>
  <c r="AD159" i="40"/>
  <c r="AA159" i="40"/>
  <c r="X159" i="40"/>
  <c r="U159" i="40"/>
  <c r="R159" i="40"/>
  <c r="O159" i="40"/>
  <c r="J159" i="40"/>
  <c r="G159" i="40"/>
  <c r="AG158" i="40"/>
  <c r="AD158" i="40"/>
  <c r="AA158" i="40"/>
  <c r="X158" i="40"/>
  <c r="U158" i="40"/>
  <c r="R158" i="40"/>
  <c r="O158" i="40"/>
  <c r="J158" i="40"/>
  <c r="G158" i="40"/>
  <c r="AD157" i="40"/>
  <c r="AA157" i="40"/>
  <c r="X157" i="40"/>
  <c r="U157" i="40"/>
  <c r="R157" i="40"/>
  <c r="O157" i="40"/>
  <c r="J157" i="40"/>
  <c r="G157" i="40"/>
  <c r="AG156" i="40"/>
  <c r="AD156" i="40"/>
  <c r="AA156" i="40"/>
  <c r="X156" i="40"/>
  <c r="U156" i="40"/>
  <c r="R156" i="40"/>
  <c r="O156" i="40"/>
  <c r="J156" i="40"/>
  <c r="G156" i="40"/>
  <c r="AG155" i="40"/>
  <c r="AD155" i="40"/>
  <c r="AA155" i="40"/>
  <c r="X155" i="40"/>
  <c r="U155" i="40"/>
  <c r="R155" i="40"/>
  <c r="O155" i="40"/>
  <c r="J155" i="40"/>
  <c r="G155" i="40"/>
  <c r="AG154" i="40"/>
  <c r="AD154" i="40"/>
  <c r="AA154" i="40"/>
  <c r="X154" i="40"/>
  <c r="U154" i="40"/>
  <c r="R154" i="40"/>
  <c r="O154" i="40"/>
  <c r="J154" i="40"/>
  <c r="G154" i="40"/>
  <c r="AG153" i="40"/>
  <c r="AD153" i="40"/>
  <c r="AA153" i="40"/>
  <c r="X153" i="40"/>
  <c r="U153" i="40"/>
  <c r="R153" i="40"/>
  <c r="O153" i="40"/>
  <c r="J153" i="40"/>
  <c r="G153" i="40"/>
  <c r="AG152" i="40"/>
  <c r="AD152" i="40"/>
  <c r="AA152" i="40"/>
  <c r="X152" i="40"/>
  <c r="U152" i="40"/>
  <c r="R152" i="40"/>
  <c r="O152" i="40"/>
  <c r="J152" i="40"/>
  <c r="G152" i="40"/>
  <c r="AG151" i="40"/>
  <c r="AD151" i="40"/>
  <c r="AA151" i="40"/>
  <c r="X151" i="40"/>
  <c r="U151" i="40"/>
  <c r="R151" i="40"/>
  <c r="O151" i="40"/>
  <c r="J151" i="40"/>
  <c r="G151" i="40"/>
  <c r="AG150" i="40"/>
  <c r="AD150" i="40"/>
  <c r="AA150" i="40"/>
  <c r="X150" i="40"/>
  <c r="U150" i="40"/>
  <c r="R150" i="40"/>
  <c r="O150" i="40"/>
  <c r="J150" i="40"/>
  <c r="G150" i="40"/>
  <c r="AD149" i="40"/>
  <c r="AA149" i="40"/>
  <c r="X149" i="40"/>
  <c r="U149" i="40"/>
  <c r="R149" i="40"/>
  <c r="O149" i="40"/>
  <c r="J149" i="40"/>
  <c r="G149" i="40"/>
  <c r="AG148" i="40"/>
  <c r="AD148" i="40"/>
  <c r="AA148" i="40"/>
  <c r="X148" i="40"/>
  <c r="U148" i="40"/>
  <c r="R148" i="40"/>
  <c r="O148" i="40"/>
  <c r="J148" i="40"/>
  <c r="G148" i="40"/>
  <c r="AG147" i="40"/>
  <c r="AD147" i="40"/>
  <c r="AA147" i="40"/>
  <c r="X147" i="40"/>
  <c r="U147" i="40"/>
  <c r="R147" i="40"/>
  <c r="O147" i="40"/>
  <c r="J147" i="40"/>
  <c r="G147" i="40"/>
  <c r="AG146" i="40"/>
  <c r="AD146" i="40"/>
  <c r="AA146" i="40"/>
  <c r="X146" i="40"/>
  <c r="U146" i="40"/>
  <c r="R146" i="40"/>
  <c r="O146" i="40"/>
  <c r="J146" i="40"/>
  <c r="G146" i="40"/>
  <c r="AG145" i="40"/>
  <c r="AD145" i="40"/>
  <c r="AA145" i="40"/>
  <c r="X145" i="40"/>
  <c r="U145" i="40"/>
  <c r="R145" i="40"/>
  <c r="O145" i="40"/>
  <c r="J145" i="40"/>
  <c r="G145" i="40"/>
  <c r="AG144" i="40"/>
  <c r="AD144" i="40"/>
  <c r="AA144" i="40"/>
  <c r="X144" i="40"/>
  <c r="U144" i="40"/>
  <c r="R144" i="40"/>
  <c r="O144" i="40"/>
  <c r="J144" i="40"/>
  <c r="G144" i="40"/>
  <c r="AG143" i="40"/>
  <c r="AD143" i="40"/>
  <c r="AA143" i="40"/>
  <c r="X143" i="40"/>
  <c r="U143" i="40"/>
  <c r="R143" i="40"/>
  <c r="O143" i="40"/>
  <c r="J143" i="40"/>
  <c r="G143" i="40"/>
  <c r="AG142" i="40"/>
  <c r="AD142" i="40"/>
  <c r="AA142" i="40"/>
  <c r="X142" i="40"/>
  <c r="U142" i="40"/>
  <c r="R142" i="40"/>
  <c r="O142" i="40"/>
  <c r="J142" i="40"/>
  <c r="G142" i="40"/>
  <c r="AD141" i="40"/>
  <c r="AA141" i="40"/>
  <c r="X141" i="40"/>
  <c r="U141" i="40"/>
  <c r="R141" i="40"/>
  <c r="O141" i="40"/>
  <c r="J141" i="40"/>
  <c r="G141" i="40"/>
  <c r="AG140" i="40"/>
  <c r="AD140" i="40"/>
  <c r="AA140" i="40"/>
  <c r="X140" i="40"/>
  <c r="U140" i="40"/>
  <c r="R140" i="40"/>
  <c r="O140" i="40"/>
  <c r="J140" i="40"/>
  <c r="G140" i="40"/>
  <c r="AG139" i="40"/>
  <c r="AD139" i="40"/>
  <c r="AA139" i="40"/>
  <c r="X139" i="40"/>
  <c r="U139" i="40"/>
  <c r="R139" i="40"/>
  <c r="O139" i="40"/>
  <c r="J139" i="40"/>
  <c r="G139" i="40"/>
  <c r="AG138" i="40"/>
  <c r="AD138" i="40"/>
  <c r="AA138" i="40"/>
  <c r="X138" i="40"/>
  <c r="U138" i="40"/>
  <c r="R138" i="40"/>
  <c r="O138" i="40"/>
  <c r="J138" i="40"/>
  <c r="G138" i="40"/>
  <c r="AG137" i="40"/>
  <c r="AD137" i="40"/>
  <c r="AA137" i="40"/>
  <c r="X137" i="40"/>
  <c r="U137" i="40"/>
  <c r="R137" i="40"/>
  <c r="O137" i="40"/>
  <c r="J137" i="40"/>
  <c r="G137" i="40"/>
  <c r="AG136" i="40"/>
  <c r="AD136" i="40"/>
  <c r="AA136" i="40"/>
  <c r="X136" i="40"/>
  <c r="U136" i="40"/>
  <c r="R136" i="40"/>
  <c r="O136" i="40"/>
  <c r="J136" i="40"/>
  <c r="G136" i="40"/>
  <c r="AG135" i="40"/>
  <c r="AD135" i="40"/>
  <c r="AA135" i="40"/>
  <c r="X135" i="40"/>
  <c r="U135" i="40"/>
  <c r="R135" i="40"/>
  <c r="O135" i="40"/>
  <c r="J135" i="40"/>
  <c r="G135" i="40"/>
  <c r="AG134" i="40"/>
  <c r="AD134" i="40"/>
  <c r="AA134" i="40"/>
  <c r="X134" i="40"/>
  <c r="U134" i="40"/>
  <c r="R134" i="40"/>
  <c r="O134" i="40"/>
  <c r="J134" i="40"/>
  <c r="G134" i="40"/>
  <c r="AD133" i="40"/>
  <c r="AA133" i="40"/>
  <c r="X133" i="40"/>
  <c r="U133" i="40"/>
  <c r="R133" i="40"/>
  <c r="O133" i="40"/>
  <c r="J133" i="40"/>
  <c r="G133" i="40"/>
  <c r="AG132" i="40"/>
  <c r="AD132" i="40"/>
  <c r="AA132" i="40"/>
  <c r="X132" i="40"/>
  <c r="U132" i="40"/>
  <c r="R132" i="40"/>
  <c r="O132" i="40"/>
  <c r="J132" i="40"/>
  <c r="G132" i="40"/>
  <c r="AG131" i="40"/>
  <c r="AD131" i="40"/>
  <c r="AA131" i="40"/>
  <c r="X131" i="40"/>
  <c r="U131" i="40"/>
  <c r="R131" i="40"/>
  <c r="O131" i="40"/>
  <c r="J131" i="40"/>
  <c r="G131" i="40"/>
  <c r="AG130" i="40"/>
  <c r="AD130" i="40"/>
  <c r="AA130" i="40"/>
  <c r="X130" i="40"/>
  <c r="U130" i="40"/>
  <c r="R130" i="40"/>
  <c r="O130" i="40"/>
  <c r="J130" i="40"/>
  <c r="G130" i="40"/>
  <c r="AG129" i="40"/>
  <c r="AD129" i="40"/>
  <c r="AA129" i="40"/>
  <c r="X129" i="40"/>
  <c r="U129" i="40"/>
  <c r="R129" i="40"/>
  <c r="O129" i="40"/>
  <c r="J129" i="40"/>
  <c r="G129" i="40"/>
  <c r="AG128" i="40"/>
  <c r="AD128" i="40"/>
  <c r="AA128" i="40"/>
  <c r="X128" i="40"/>
  <c r="U128" i="40"/>
  <c r="R128" i="40"/>
  <c r="O128" i="40"/>
  <c r="J128" i="40"/>
  <c r="G128" i="40"/>
  <c r="AG127" i="40"/>
  <c r="AD127" i="40"/>
  <c r="AA127" i="40"/>
  <c r="X127" i="40"/>
  <c r="U127" i="40"/>
  <c r="R127" i="40"/>
  <c r="O127" i="40"/>
  <c r="J127" i="40"/>
  <c r="G127" i="40"/>
  <c r="AG126" i="40"/>
  <c r="AD126" i="40"/>
  <c r="AA126" i="40"/>
  <c r="X126" i="40"/>
  <c r="U126" i="40"/>
  <c r="R126" i="40"/>
  <c r="O126" i="40"/>
  <c r="J126" i="40"/>
  <c r="G126" i="40"/>
  <c r="AG125" i="40"/>
  <c r="AD125" i="40"/>
  <c r="AA125" i="40"/>
  <c r="X125" i="40"/>
  <c r="U125" i="40"/>
  <c r="R125" i="40"/>
  <c r="O125" i="40"/>
  <c r="J125" i="40"/>
  <c r="G125" i="40"/>
  <c r="AG124" i="40"/>
  <c r="AD124" i="40"/>
  <c r="AA124" i="40"/>
  <c r="X124" i="40"/>
  <c r="U124" i="40"/>
  <c r="R124" i="40"/>
  <c r="O124" i="40"/>
  <c r="J124" i="40"/>
  <c r="G124" i="40"/>
  <c r="AG123" i="40"/>
  <c r="AD123" i="40"/>
  <c r="AA123" i="40"/>
  <c r="X123" i="40"/>
  <c r="U123" i="40"/>
  <c r="R123" i="40"/>
  <c r="O123" i="40"/>
  <c r="J123" i="40"/>
  <c r="G123" i="40"/>
  <c r="AG122" i="40"/>
  <c r="AD122" i="40"/>
  <c r="AA122" i="40"/>
  <c r="X122" i="40"/>
  <c r="U122" i="40"/>
  <c r="R122" i="40"/>
  <c r="O122" i="40"/>
  <c r="J122" i="40"/>
  <c r="G122" i="40"/>
  <c r="AG121" i="40"/>
  <c r="AD121" i="40"/>
  <c r="AA121" i="40"/>
  <c r="X121" i="40"/>
  <c r="U121" i="40"/>
  <c r="R121" i="40"/>
  <c r="O121" i="40"/>
  <c r="J121" i="40"/>
  <c r="G121" i="40"/>
  <c r="AG120" i="40"/>
  <c r="AD120" i="40"/>
  <c r="AA120" i="40"/>
  <c r="X120" i="40"/>
  <c r="U120" i="40"/>
  <c r="R120" i="40"/>
  <c r="O120" i="40"/>
  <c r="J120" i="40"/>
  <c r="G120" i="40"/>
  <c r="AG119" i="40"/>
  <c r="AD119" i="40"/>
  <c r="AA119" i="40"/>
  <c r="X119" i="40"/>
  <c r="U119" i="40"/>
  <c r="R119" i="40"/>
  <c r="O119" i="40"/>
  <c r="J119" i="40"/>
  <c r="G119" i="40"/>
  <c r="AG118" i="40"/>
  <c r="AD118" i="40"/>
  <c r="AA118" i="40"/>
  <c r="X118" i="40"/>
  <c r="U118" i="40"/>
  <c r="R118" i="40"/>
  <c r="O118" i="40"/>
  <c r="J118" i="40"/>
  <c r="G118" i="40"/>
  <c r="AG117" i="40"/>
  <c r="AD117" i="40"/>
  <c r="AA117" i="40"/>
  <c r="X117" i="40"/>
  <c r="U117" i="40"/>
  <c r="R117" i="40"/>
  <c r="O117" i="40"/>
  <c r="J117" i="40"/>
  <c r="G117" i="40"/>
  <c r="AG116" i="40"/>
  <c r="AD116" i="40"/>
  <c r="AA116" i="40"/>
  <c r="X116" i="40"/>
  <c r="U116" i="40"/>
  <c r="R116" i="40"/>
  <c r="O116" i="40"/>
  <c r="J116" i="40"/>
  <c r="G116" i="40"/>
  <c r="AG115" i="40"/>
  <c r="AD115" i="40"/>
  <c r="AA115" i="40"/>
  <c r="X115" i="40"/>
  <c r="U115" i="40"/>
  <c r="R115" i="40"/>
  <c r="O115" i="40"/>
  <c r="J115" i="40"/>
  <c r="G115" i="40"/>
  <c r="AG114" i="40"/>
  <c r="AD114" i="40"/>
  <c r="AA114" i="40"/>
  <c r="X114" i="40"/>
  <c r="U114" i="40"/>
  <c r="R114" i="40"/>
  <c r="O114" i="40"/>
  <c r="J114" i="40"/>
  <c r="G114" i="40"/>
  <c r="AG113" i="40"/>
  <c r="AD113" i="40"/>
  <c r="AA113" i="40"/>
  <c r="X113" i="40"/>
  <c r="U113" i="40"/>
  <c r="R113" i="40"/>
  <c r="O113" i="40"/>
  <c r="J113" i="40"/>
  <c r="G113" i="40"/>
  <c r="AG112" i="40"/>
  <c r="AD112" i="40"/>
  <c r="AA112" i="40"/>
  <c r="X112" i="40"/>
  <c r="U112" i="40"/>
  <c r="R112" i="40"/>
  <c r="O112" i="40"/>
  <c r="J112" i="40"/>
  <c r="G112" i="40"/>
  <c r="AG111" i="40"/>
  <c r="AD111" i="40"/>
  <c r="AA111" i="40"/>
  <c r="X111" i="40"/>
  <c r="U111" i="40"/>
  <c r="R111" i="40"/>
  <c r="O111" i="40"/>
  <c r="J111" i="40"/>
  <c r="G111" i="40"/>
  <c r="AG110" i="40"/>
  <c r="AD110" i="40"/>
  <c r="AA110" i="40"/>
  <c r="X110" i="40"/>
  <c r="U110" i="40"/>
  <c r="R110" i="40"/>
  <c r="O110" i="40"/>
  <c r="J110" i="40"/>
  <c r="G110" i="40"/>
  <c r="AG109" i="40"/>
  <c r="AD109" i="40"/>
  <c r="AA109" i="40"/>
  <c r="X109" i="40"/>
  <c r="U109" i="40"/>
  <c r="R109" i="40"/>
  <c r="O109" i="40"/>
  <c r="J109" i="40"/>
  <c r="G109" i="40"/>
  <c r="AG108" i="40"/>
  <c r="AD108" i="40"/>
  <c r="AA108" i="40"/>
  <c r="X108" i="40"/>
  <c r="U108" i="40"/>
  <c r="R108" i="40"/>
  <c r="O108" i="40"/>
  <c r="J108" i="40"/>
  <c r="G108" i="40"/>
  <c r="AG107" i="40"/>
  <c r="AD107" i="40"/>
  <c r="AA107" i="40"/>
  <c r="X107" i="40"/>
  <c r="U107" i="40"/>
  <c r="R107" i="40"/>
  <c r="O107" i="40"/>
  <c r="J107" i="40"/>
  <c r="G107" i="40"/>
  <c r="AG106" i="40"/>
  <c r="AD106" i="40"/>
  <c r="AA106" i="40"/>
  <c r="X106" i="40"/>
  <c r="U106" i="40"/>
  <c r="R106" i="40"/>
  <c r="O106" i="40"/>
  <c r="J106" i="40"/>
  <c r="G106" i="40"/>
  <c r="AG105" i="40"/>
  <c r="AD105" i="40"/>
  <c r="AA105" i="40"/>
  <c r="X105" i="40"/>
  <c r="U105" i="40"/>
  <c r="R105" i="40"/>
  <c r="O105" i="40"/>
  <c r="J105" i="40"/>
  <c r="G105" i="40"/>
  <c r="AG104" i="40"/>
  <c r="AD104" i="40"/>
  <c r="AA104" i="40"/>
  <c r="X104" i="40"/>
  <c r="U104" i="40"/>
  <c r="R104" i="40"/>
  <c r="O104" i="40"/>
  <c r="J104" i="40"/>
  <c r="G104" i="40"/>
  <c r="AG103" i="40"/>
  <c r="AD103" i="40"/>
  <c r="AA103" i="40"/>
  <c r="X103" i="40"/>
  <c r="U103" i="40"/>
  <c r="R103" i="40"/>
  <c r="O103" i="40"/>
  <c r="J103" i="40"/>
  <c r="G103" i="40"/>
  <c r="AG102" i="40"/>
  <c r="AD102" i="40"/>
  <c r="AA102" i="40"/>
  <c r="X102" i="40"/>
  <c r="U102" i="40"/>
  <c r="R102" i="40"/>
  <c r="O102" i="40"/>
  <c r="J102" i="40"/>
  <c r="G102" i="40"/>
  <c r="AG101" i="40"/>
  <c r="AD101" i="40"/>
  <c r="AA101" i="40"/>
  <c r="X101" i="40"/>
  <c r="U101" i="40"/>
  <c r="R101" i="40"/>
  <c r="O101" i="40"/>
  <c r="J101" i="40"/>
  <c r="G101" i="40"/>
  <c r="AG100" i="40"/>
  <c r="AD100" i="40"/>
  <c r="AA100" i="40"/>
  <c r="X100" i="40"/>
  <c r="U100" i="40"/>
  <c r="R100" i="40"/>
  <c r="O100" i="40"/>
  <c r="J100" i="40"/>
  <c r="G100" i="40"/>
  <c r="AG99" i="40"/>
  <c r="AD99" i="40"/>
  <c r="AA99" i="40"/>
  <c r="X99" i="40"/>
  <c r="U99" i="40"/>
  <c r="R99" i="40"/>
  <c r="O99" i="40"/>
  <c r="J99" i="40"/>
  <c r="G99" i="40"/>
  <c r="AG98" i="40"/>
  <c r="AD98" i="40"/>
  <c r="AA98" i="40"/>
  <c r="X98" i="40"/>
  <c r="U98" i="40"/>
  <c r="R98" i="40"/>
  <c r="O98" i="40"/>
  <c r="J98" i="40"/>
  <c r="G98" i="40"/>
  <c r="AG97" i="40"/>
  <c r="AD97" i="40"/>
  <c r="AA97" i="40"/>
  <c r="X97" i="40"/>
  <c r="U97" i="40"/>
  <c r="R97" i="40"/>
  <c r="O97" i="40"/>
  <c r="J97" i="40"/>
  <c r="G97" i="40"/>
  <c r="AG96" i="40"/>
  <c r="AD96" i="40"/>
  <c r="AA96" i="40"/>
  <c r="X96" i="40"/>
  <c r="U96" i="40"/>
  <c r="R96" i="40"/>
  <c r="O96" i="40"/>
  <c r="J96" i="40"/>
  <c r="G96" i="40"/>
  <c r="AG95" i="40"/>
  <c r="AD95" i="40"/>
  <c r="AA95" i="40"/>
  <c r="X95" i="40"/>
  <c r="U95" i="40"/>
  <c r="R95" i="40"/>
  <c r="O95" i="40"/>
  <c r="J95" i="40"/>
  <c r="G95" i="40"/>
  <c r="AG94" i="40"/>
  <c r="AD94" i="40"/>
  <c r="AA94" i="40"/>
  <c r="X94" i="40"/>
  <c r="U94" i="40"/>
  <c r="R94" i="40"/>
  <c r="O94" i="40"/>
  <c r="J94" i="40"/>
  <c r="G94" i="40"/>
  <c r="AG93" i="40"/>
  <c r="AD93" i="40"/>
  <c r="AA93" i="40"/>
  <c r="X93" i="40"/>
  <c r="U93" i="40"/>
  <c r="R93" i="40"/>
  <c r="O93" i="40"/>
  <c r="J93" i="40"/>
  <c r="G93" i="40"/>
  <c r="AG92" i="40"/>
  <c r="AD92" i="40"/>
  <c r="AA92" i="40"/>
  <c r="X92" i="40"/>
  <c r="U92" i="40"/>
  <c r="R92" i="40"/>
  <c r="O92" i="40"/>
  <c r="J92" i="40"/>
  <c r="G92" i="40"/>
  <c r="AG91" i="40"/>
  <c r="AD91" i="40"/>
  <c r="AA91" i="40"/>
  <c r="X91" i="40"/>
  <c r="U91" i="40"/>
  <c r="R91" i="40"/>
  <c r="O91" i="40"/>
  <c r="J91" i="40"/>
  <c r="G91" i="40"/>
  <c r="AG90" i="40"/>
  <c r="AD90" i="40"/>
  <c r="AA90" i="40"/>
  <c r="X90" i="40"/>
  <c r="U90" i="40"/>
  <c r="R90" i="40"/>
  <c r="O90" i="40"/>
  <c r="J90" i="40"/>
  <c r="G90" i="40"/>
  <c r="AG89" i="40"/>
  <c r="AD89" i="40"/>
  <c r="AA89" i="40"/>
  <c r="X89" i="40"/>
  <c r="U89" i="40"/>
  <c r="R89" i="40"/>
  <c r="O89" i="40"/>
  <c r="J89" i="40"/>
  <c r="G89" i="40"/>
  <c r="AG88" i="40"/>
  <c r="AD88" i="40"/>
  <c r="AA88" i="40"/>
  <c r="X88" i="40"/>
  <c r="U88" i="40"/>
  <c r="R88" i="40"/>
  <c r="O88" i="40"/>
  <c r="J88" i="40"/>
  <c r="G88" i="40"/>
  <c r="AG87" i="40"/>
  <c r="AD87" i="40"/>
  <c r="AA87" i="40"/>
  <c r="X87" i="40"/>
  <c r="U87" i="40"/>
  <c r="R87" i="40"/>
  <c r="O87" i="40"/>
  <c r="J87" i="40"/>
  <c r="G87" i="40"/>
  <c r="AG86" i="40"/>
  <c r="AD86" i="40"/>
  <c r="AA86" i="40"/>
  <c r="X86" i="40"/>
  <c r="U86" i="40"/>
  <c r="R86" i="40"/>
  <c r="O86" i="40"/>
  <c r="J86" i="40"/>
  <c r="G86" i="40"/>
  <c r="AG85" i="40"/>
  <c r="AD85" i="40"/>
  <c r="AA85" i="40"/>
  <c r="X85" i="40"/>
  <c r="U85" i="40"/>
  <c r="R85" i="40"/>
  <c r="O85" i="40"/>
  <c r="J85" i="40"/>
  <c r="G85" i="40"/>
  <c r="AG84" i="40"/>
  <c r="AD84" i="40"/>
  <c r="AA84" i="40"/>
  <c r="X84" i="40"/>
  <c r="U84" i="40"/>
  <c r="R84" i="40"/>
  <c r="O84" i="40"/>
  <c r="J84" i="40"/>
  <c r="G84" i="40"/>
  <c r="AG83" i="40"/>
  <c r="AD83" i="40"/>
  <c r="AA83" i="40"/>
  <c r="X83" i="40"/>
  <c r="U83" i="40"/>
  <c r="R83" i="40"/>
  <c r="O83" i="40"/>
  <c r="J83" i="40"/>
  <c r="G83" i="40"/>
  <c r="AG82" i="40"/>
  <c r="AD82" i="40"/>
  <c r="AA82" i="40"/>
  <c r="X82" i="40"/>
  <c r="U82" i="40"/>
  <c r="R82" i="40"/>
  <c r="O82" i="40"/>
  <c r="J82" i="40"/>
  <c r="G82" i="40"/>
  <c r="AG81" i="40"/>
  <c r="AD81" i="40"/>
  <c r="AA81" i="40"/>
  <c r="X81" i="40"/>
  <c r="U81" i="40"/>
  <c r="R81" i="40"/>
  <c r="O81" i="40"/>
  <c r="J81" i="40"/>
  <c r="G81" i="40"/>
  <c r="AG80" i="40"/>
  <c r="AD80" i="40"/>
  <c r="AA80" i="40"/>
  <c r="X80" i="40"/>
  <c r="U80" i="40"/>
  <c r="R80" i="40"/>
  <c r="O80" i="40"/>
  <c r="J80" i="40"/>
  <c r="G80" i="40"/>
  <c r="AG79" i="40"/>
  <c r="AD79" i="40"/>
  <c r="AA79" i="40"/>
  <c r="X79" i="40"/>
  <c r="U79" i="40"/>
  <c r="R79" i="40"/>
  <c r="O79" i="40"/>
  <c r="J79" i="40"/>
  <c r="G79" i="40"/>
  <c r="AG78" i="40"/>
  <c r="AD78" i="40"/>
  <c r="AA78" i="40"/>
  <c r="X78" i="40"/>
  <c r="U78" i="40"/>
  <c r="R78" i="40"/>
  <c r="O78" i="40"/>
  <c r="J78" i="40"/>
  <c r="G78" i="40"/>
  <c r="AG77" i="40"/>
  <c r="AD77" i="40"/>
  <c r="AA77" i="40"/>
  <c r="X77" i="40"/>
  <c r="U77" i="40"/>
  <c r="R77" i="40"/>
  <c r="O77" i="40"/>
  <c r="J77" i="40"/>
  <c r="G77" i="40"/>
  <c r="AG76" i="40"/>
  <c r="AD76" i="40"/>
  <c r="AA76" i="40"/>
  <c r="X76" i="40"/>
  <c r="U76" i="40"/>
  <c r="R76" i="40"/>
  <c r="O76" i="40"/>
  <c r="J76" i="40"/>
  <c r="G76" i="40"/>
  <c r="AG75" i="40"/>
  <c r="AD75" i="40"/>
  <c r="AA75" i="40"/>
  <c r="X75" i="40"/>
  <c r="U75" i="40"/>
  <c r="R75" i="40"/>
  <c r="O75" i="40"/>
  <c r="J75" i="40"/>
  <c r="G75" i="40"/>
  <c r="AG74" i="40"/>
  <c r="AD74" i="40"/>
  <c r="AA74" i="40"/>
  <c r="X74" i="40"/>
  <c r="U74" i="40"/>
  <c r="R74" i="40"/>
  <c r="O74" i="40"/>
  <c r="J74" i="40"/>
  <c r="G74" i="40"/>
  <c r="AG73" i="40"/>
  <c r="AD73" i="40"/>
  <c r="AA73" i="40"/>
  <c r="X73" i="40"/>
  <c r="U73" i="40"/>
  <c r="R73" i="40"/>
  <c r="O73" i="40"/>
  <c r="J73" i="40"/>
  <c r="G73" i="40"/>
  <c r="AG72" i="40"/>
  <c r="AD72" i="40"/>
  <c r="AA72" i="40"/>
  <c r="X72" i="40"/>
  <c r="U72" i="40"/>
  <c r="R72" i="40"/>
  <c r="O72" i="40"/>
  <c r="J72" i="40"/>
  <c r="G72" i="40"/>
  <c r="AG71" i="40"/>
  <c r="AD71" i="40"/>
  <c r="AA71" i="40"/>
  <c r="X71" i="40"/>
  <c r="U71" i="40"/>
  <c r="R71" i="40"/>
  <c r="O71" i="40"/>
  <c r="J71" i="40"/>
  <c r="G71" i="40"/>
  <c r="AG70" i="40"/>
  <c r="AD70" i="40"/>
  <c r="AA70" i="40"/>
  <c r="X70" i="40"/>
  <c r="U70" i="40"/>
  <c r="R70" i="40"/>
  <c r="O70" i="40"/>
  <c r="J70" i="40"/>
  <c r="G70" i="40"/>
  <c r="AG69" i="40"/>
  <c r="AD69" i="40"/>
  <c r="AA69" i="40"/>
  <c r="X69" i="40"/>
  <c r="U69" i="40"/>
  <c r="R69" i="40"/>
  <c r="O69" i="40"/>
  <c r="J69" i="40"/>
  <c r="G69" i="40"/>
  <c r="AG68" i="40"/>
  <c r="AD68" i="40"/>
  <c r="AA68" i="40"/>
  <c r="X68" i="40"/>
  <c r="U68" i="40"/>
  <c r="R68" i="40"/>
  <c r="O68" i="40"/>
  <c r="J68" i="40"/>
  <c r="G68" i="40"/>
  <c r="AG67" i="40"/>
  <c r="AD67" i="40"/>
  <c r="AA67" i="40"/>
  <c r="X67" i="40"/>
  <c r="U67" i="40"/>
  <c r="R67" i="40"/>
  <c r="O67" i="40"/>
  <c r="J67" i="40"/>
  <c r="G67" i="40"/>
  <c r="AG66" i="40"/>
  <c r="AD66" i="40"/>
  <c r="AA66" i="40"/>
  <c r="X66" i="40"/>
  <c r="U66" i="40"/>
  <c r="R66" i="40"/>
  <c r="O66" i="40"/>
  <c r="J66" i="40"/>
  <c r="G66" i="40"/>
  <c r="AG65" i="40"/>
  <c r="AD65" i="40"/>
  <c r="AA65" i="40"/>
  <c r="X65" i="40"/>
  <c r="U65" i="40"/>
  <c r="R65" i="40"/>
  <c r="O65" i="40"/>
  <c r="J65" i="40"/>
  <c r="G65" i="40"/>
  <c r="AG64" i="40"/>
  <c r="AD64" i="40"/>
  <c r="AA64" i="40"/>
  <c r="X64" i="40"/>
  <c r="U64" i="40"/>
  <c r="R64" i="40"/>
  <c r="O64" i="40"/>
  <c r="J64" i="40"/>
  <c r="G64" i="40"/>
  <c r="AG63" i="40"/>
  <c r="AD63" i="40"/>
  <c r="AA63" i="40"/>
  <c r="X63" i="40"/>
  <c r="U63" i="40"/>
  <c r="R63" i="40"/>
  <c r="O63" i="40"/>
  <c r="J63" i="40"/>
  <c r="G63" i="40"/>
  <c r="AG62" i="40"/>
  <c r="AD62" i="40"/>
  <c r="AA62" i="40"/>
  <c r="X62" i="40"/>
  <c r="U62" i="40"/>
  <c r="R62" i="40"/>
  <c r="O62" i="40"/>
  <c r="J62" i="40"/>
  <c r="G62" i="40"/>
  <c r="AG61" i="40"/>
  <c r="AD61" i="40"/>
  <c r="AA61" i="40"/>
  <c r="X61" i="40"/>
  <c r="U61" i="40"/>
  <c r="R61" i="40"/>
  <c r="O61" i="40"/>
  <c r="J61" i="40"/>
  <c r="G61" i="40"/>
  <c r="AG60" i="40"/>
  <c r="AD60" i="40"/>
  <c r="AA60" i="40"/>
  <c r="X60" i="40"/>
  <c r="U60" i="40"/>
  <c r="R60" i="40"/>
  <c r="O60" i="40"/>
  <c r="J60" i="40"/>
  <c r="G60" i="40"/>
  <c r="AG59" i="40"/>
  <c r="AD59" i="40"/>
  <c r="AA59" i="40"/>
  <c r="X59" i="40"/>
  <c r="U59" i="40"/>
  <c r="R59" i="40"/>
  <c r="O59" i="40"/>
  <c r="J59" i="40"/>
  <c r="G59" i="40"/>
  <c r="AG58" i="40"/>
  <c r="AD58" i="40"/>
  <c r="AA58" i="40"/>
  <c r="X58" i="40"/>
  <c r="U58" i="40"/>
  <c r="R58" i="40"/>
  <c r="O58" i="40"/>
  <c r="J58" i="40"/>
  <c r="G58" i="40"/>
  <c r="AG57" i="40"/>
  <c r="AD57" i="40"/>
  <c r="AA57" i="40"/>
  <c r="X57" i="40"/>
  <c r="U57" i="40"/>
  <c r="R57" i="40"/>
  <c r="O57" i="40"/>
  <c r="J57" i="40"/>
  <c r="G57" i="40"/>
  <c r="AG56" i="40"/>
  <c r="AD56" i="40"/>
  <c r="AA56" i="40"/>
  <c r="X56" i="40"/>
  <c r="U56" i="40"/>
  <c r="R56" i="40"/>
  <c r="O56" i="40"/>
  <c r="J56" i="40"/>
  <c r="G56" i="40"/>
  <c r="AG55" i="40"/>
  <c r="AD55" i="40"/>
  <c r="AA55" i="40"/>
  <c r="X55" i="40"/>
  <c r="U55" i="40"/>
  <c r="R55" i="40"/>
  <c r="O55" i="40"/>
  <c r="J55" i="40"/>
  <c r="G55" i="40"/>
  <c r="AG54" i="40"/>
  <c r="AD54" i="40"/>
  <c r="AA54" i="40"/>
  <c r="X54" i="40"/>
  <c r="U54" i="40"/>
  <c r="R54" i="40"/>
  <c r="O54" i="40"/>
  <c r="J54" i="40"/>
  <c r="G54" i="40"/>
  <c r="AG53" i="40"/>
  <c r="AD53" i="40"/>
  <c r="AA53" i="40"/>
  <c r="X53" i="40"/>
  <c r="U53" i="40"/>
  <c r="R53" i="40"/>
  <c r="O53" i="40"/>
  <c r="J53" i="40"/>
  <c r="G53" i="40"/>
  <c r="AG52" i="40"/>
  <c r="AD52" i="40"/>
  <c r="AA52" i="40"/>
  <c r="X52" i="40"/>
  <c r="U52" i="40"/>
  <c r="R52" i="40"/>
  <c r="O52" i="40"/>
  <c r="J52" i="40"/>
  <c r="G52" i="40"/>
  <c r="AG51" i="40"/>
  <c r="AD51" i="40"/>
  <c r="AA51" i="40"/>
  <c r="X51" i="40"/>
  <c r="U51" i="40"/>
  <c r="R51" i="40"/>
  <c r="O51" i="40"/>
  <c r="J51" i="40"/>
  <c r="G51" i="40"/>
  <c r="AG50" i="40"/>
  <c r="AD50" i="40"/>
  <c r="AA50" i="40"/>
  <c r="X50" i="40"/>
  <c r="U50" i="40"/>
  <c r="R50" i="40"/>
  <c r="O50" i="40"/>
  <c r="J50" i="40"/>
  <c r="G50" i="40"/>
  <c r="AG49" i="40"/>
  <c r="AD49" i="40"/>
  <c r="AA49" i="40"/>
  <c r="X49" i="40"/>
  <c r="U49" i="40"/>
  <c r="R49" i="40"/>
  <c r="O49" i="40"/>
  <c r="J49" i="40"/>
  <c r="G49" i="40"/>
  <c r="AG48" i="40"/>
  <c r="AD48" i="40"/>
  <c r="AA48" i="40"/>
  <c r="X48" i="40"/>
  <c r="U48" i="40"/>
  <c r="R48" i="40"/>
  <c r="O48" i="40"/>
  <c r="J48" i="40"/>
  <c r="G48" i="40"/>
  <c r="AG47" i="40"/>
  <c r="AD47" i="40"/>
  <c r="AA47" i="40"/>
  <c r="X47" i="40"/>
  <c r="U47" i="40"/>
  <c r="R47" i="40"/>
  <c r="O47" i="40"/>
  <c r="J47" i="40"/>
  <c r="G47" i="40"/>
  <c r="AG46" i="40"/>
  <c r="AD46" i="40"/>
  <c r="AA46" i="40"/>
  <c r="X46" i="40"/>
  <c r="U46" i="40"/>
  <c r="R46" i="40"/>
  <c r="O46" i="40"/>
  <c r="J46" i="40"/>
  <c r="G46" i="40"/>
  <c r="AG45" i="40"/>
  <c r="AD45" i="40"/>
  <c r="AA45" i="40"/>
  <c r="X45" i="40"/>
  <c r="U45" i="40"/>
  <c r="R45" i="40"/>
  <c r="O45" i="40"/>
  <c r="J45" i="40"/>
  <c r="G45" i="40"/>
  <c r="AG44" i="40"/>
  <c r="AD44" i="40"/>
  <c r="AA44" i="40"/>
  <c r="X44" i="40"/>
  <c r="U44" i="40"/>
  <c r="R44" i="40"/>
  <c r="O44" i="40"/>
  <c r="J44" i="40"/>
  <c r="G44" i="40"/>
  <c r="AG43" i="40"/>
  <c r="AD43" i="40"/>
  <c r="AA43" i="40"/>
  <c r="X43" i="40"/>
  <c r="U43" i="40"/>
  <c r="R43" i="40"/>
  <c r="O43" i="40"/>
  <c r="J43" i="40"/>
  <c r="G43" i="40"/>
  <c r="AG42" i="40"/>
  <c r="AD42" i="40"/>
  <c r="AA42" i="40"/>
  <c r="X42" i="40"/>
  <c r="U42" i="40"/>
  <c r="R42" i="40"/>
  <c r="O42" i="40"/>
  <c r="J42" i="40"/>
  <c r="G42" i="40"/>
  <c r="AG41" i="40"/>
  <c r="AD41" i="40"/>
  <c r="AA41" i="40"/>
  <c r="X41" i="40"/>
  <c r="U41" i="40"/>
  <c r="R41" i="40"/>
  <c r="O41" i="40"/>
  <c r="J41" i="40"/>
  <c r="G41" i="40"/>
  <c r="AG40" i="40"/>
  <c r="AD40" i="40"/>
  <c r="AA40" i="40"/>
  <c r="X40" i="40"/>
  <c r="U40" i="40"/>
  <c r="R40" i="40"/>
  <c r="O40" i="40"/>
  <c r="J40" i="40"/>
  <c r="G40" i="40"/>
  <c r="AG39" i="40"/>
  <c r="AD39" i="40"/>
  <c r="AA39" i="40"/>
  <c r="X39" i="40"/>
  <c r="U39" i="40"/>
  <c r="R39" i="40"/>
  <c r="O39" i="40"/>
  <c r="J39" i="40"/>
  <c r="G39" i="40"/>
  <c r="AG38" i="40"/>
  <c r="AD38" i="40"/>
  <c r="AA38" i="40"/>
  <c r="X38" i="40"/>
  <c r="U38" i="40"/>
  <c r="R38" i="40"/>
  <c r="O38" i="40"/>
  <c r="J38" i="40"/>
  <c r="G38" i="40"/>
  <c r="AG37" i="40"/>
  <c r="AD37" i="40"/>
  <c r="AA37" i="40"/>
  <c r="X37" i="40"/>
  <c r="U37" i="40"/>
  <c r="R37" i="40"/>
  <c r="O37" i="40"/>
  <c r="J37" i="40"/>
  <c r="G37" i="40"/>
  <c r="AG36" i="40"/>
  <c r="AD36" i="40"/>
  <c r="AA36" i="40"/>
  <c r="X36" i="40"/>
  <c r="U36" i="40"/>
  <c r="R36" i="40"/>
  <c r="O36" i="40"/>
  <c r="J36" i="40"/>
  <c r="G36" i="40"/>
  <c r="AG35" i="40"/>
  <c r="AD35" i="40"/>
  <c r="AA35" i="40"/>
  <c r="X35" i="40"/>
  <c r="U35" i="40"/>
  <c r="R35" i="40"/>
  <c r="O35" i="40"/>
  <c r="J35" i="40"/>
  <c r="G35" i="40"/>
  <c r="AG34" i="40"/>
  <c r="AD34" i="40"/>
  <c r="AA34" i="40"/>
  <c r="X34" i="40"/>
  <c r="U34" i="40"/>
  <c r="R34" i="40"/>
  <c r="O34" i="40"/>
  <c r="J34" i="40"/>
  <c r="G34" i="40"/>
  <c r="AD33" i="40"/>
  <c r="AA33" i="40"/>
  <c r="X33" i="40"/>
  <c r="U33" i="40"/>
  <c r="R33" i="40"/>
  <c r="O33" i="40"/>
  <c r="J33" i="40"/>
  <c r="G33" i="40"/>
  <c r="AG32" i="40"/>
  <c r="AD32" i="40"/>
  <c r="AA32" i="40"/>
  <c r="X32" i="40"/>
  <c r="U32" i="40"/>
  <c r="R32" i="40"/>
  <c r="O32" i="40"/>
  <c r="J32" i="40"/>
  <c r="G32" i="40"/>
  <c r="AG31" i="40"/>
  <c r="AD31" i="40"/>
  <c r="AA31" i="40"/>
  <c r="X31" i="40"/>
  <c r="U31" i="40"/>
  <c r="R31" i="40"/>
  <c r="O31" i="40"/>
  <c r="J31" i="40"/>
  <c r="G31" i="40"/>
  <c r="AG30" i="40"/>
  <c r="AD30" i="40"/>
  <c r="AA30" i="40"/>
  <c r="X30" i="40"/>
  <c r="U30" i="40"/>
  <c r="R30" i="40"/>
  <c r="O30" i="40"/>
  <c r="J30" i="40"/>
  <c r="G30" i="40"/>
  <c r="AG29" i="40"/>
  <c r="AD29" i="40"/>
  <c r="AA29" i="40"/>
  <c r="X29" i="40"/>
  <c r="U29" i="40"/>
  <c r="R29" i="40"/>
  <c r="O29" i="40"/>
  <c r="J29" i="40"/>
  <c r="G29" i="40"/>
  <c r="AG28" i="40"/>
  <c r="AD28" i="40"/>
  <c r="AA28" i="40"/>
  <c r="X28" i="40"/>
  <c r="U28" i="40"/>
  <c r="R28" i="40"/>
  <c r="O28" i="40"/>
  <c r="J28" i="40"/>
  <c r="G28" i="40"/>
  <c r="AG27" i="40"/>
  <c r="AD27" i="40"/>
  <c r="AA27" i="40"/>
  <c r="X27" i="40"/>
  <c r="U27" i="40"/>
  <c r="R27" i="40"/>
  <c r="O27" i="40"/>
  <c r="J27" i="40"/>
  <c r="G27" i="40"/>
  <c r="AG26" i="40"/>
  <c r="AD26" i="40"/>
  <c r="AA26" i="40"/>
  <c r="X26" i="40"/>
  <c r="U26" i="40"/>
  <c r="R26" i="40"/>
  <c r="O26" i="40"/>
  <c r="J26" i="40"/>
  <c r="G26" i="40"/>
  <c r="AD25" i="40"/>
  <c r="AA25" i="40"/>
  <c r="X25" i="40"/>
  <c r="U25" i="40"/>
  <c r="R25" i="40"/>
  <c r="O25" i="40"/>
  <c r="J25" i="40"/>
  <c r="G25" i="40"/>
  <c r="AG24" i="40"/>
  <c r="AD24" i="40"/>
  <c r="AA24" i="40"/>
  <c r="X24" i="40"/>
  <c r="U24" i="40"/>
  <c r="R24" i="40"/>
  <c r="O24" i="40"/>
  <c r="J24" i="40"/>
  <c r="G24" i="40"/>
  <c r="AG23" i="40"/>
  <c r="AD23" i="40"/>
  <c r="AA23" i="40"/>
  <c r="X23" i="40"/>
  <c r="U23" i="40"/>
  <c r="R23" i="40"/>
  <c r="O23" i="40"/>
  <c r="J23" i="40"/>
  <c r="G23" i="40"/>
  <c r="AG22" i="40"/>
  <c r="AD22" i="40"/>
  <c r="AA22" i="40"/>
  <c r="X22" i="40"/>
  <c r="U22" i="40"/>
  <c r="R22" i="40"/>
  <c r="O22" i="40"/>
  <c r="J22" i="40"/>
  <c r="G22" i="40"/>
  <c r="AG21" i="40"/>
  <c r="AD21" i="40"/>
  <c r="AA21" i="40"/>
  <c r="X21" i="40"/>
  <c r="U21" i="40"/>
  <c r="R21" i="40"/>
  <c r="O21" i="40"/>
  <c r="J21" i="40"/>
  <c r="G21" i="40"/>
  <c r="AG20" i="40"/>
  <c r="AD20" i="40"/>
  <c r="AA20" i="40"/>
  <c r="X20" i="40"/>
  <c r="U20" i="40"/>
  <c r="R20" i="40"/>
  <c r="O20" i="40"/>
  <c r="J20" i="40"/>
  <c r="G20" i="40"/>
  <c r="AG19" i="40"/>
  <c r="AD19" i="40"/>
  <c r="AA19" i="40"/>
  <c r="X19" i="40"/>
  <c r="U19" i="40"/>
  <c r="R19" i="40"/>
  <c r="O19" i="40"/>
  <c r="J19" i="40"/>
  <c r="G19" i="40"/>
  <c r="AG18" i="40"/>
  <c r="AD18" i="40"/>
  <c r="AA18" i="40"/>
  <c r="X18" i="40"/>
  <c r="U18" i="40"/>
  <c r="R18" i="40"/>
  <c r="O18" i="40"/>
  <c r="J18" i="40"/>
  <c r="G18" i="40"/>
  <c r="AD17" i="40"/>
  <c r="AA17" i="40"/>
  <c r="X17" i="40"/>
  <c r="U17" i="40"/>
  <c r="R17" i="40"/>
  <c r="O17" i="40"/>
  <c r="J17" i="40"/>
  <c r="G17" i="40"/>
  <c r="AG16" i="40"/>
  <c r="AD16" i="40"/>
  <c r="AA16" i="40"/>
  <c r="X16" i="40"/>
  <c r="U16" i="40"/>
  <c r="R16" i="40"/>
  <c r="O16" i="40"/>
  <c r="J16" i="40"/>
  <c r="G16" i="40"/>
  <c r="AG15" i="40"/>
  <c r="AD15" i="40"/>
  <c r="AA15" i="40"/>
  <c r="X15" i="40"/>
  <c r="U15" i="40"/>
  <c r="R15" i="40"/>
  <c r="O15" i="40"/>
  <c r="J15" i="40"/>
  <c r="G15" i="40"/>
  <c r="AG14" i="40"/>
  <c r="AD14" i="40"/>
  <c r="AA14" i="40"/>
  <c r="X14" i="40"/>
  <c r="U14" i="40"/>
  <c r="R14" i="40"/>
  <c r="O14" i="40"/>
  <c r="J14" i="40"/>
  <c r="G14" i="40"/>
  <c r="AG13" i="40"/>
  <c r="AD13" i="40"/>
  <c r="AA13" i="40"/>
  <c r="X13" i="40"/>
  <c r="U13" i="40"/>
  <c r="R13" i="40"/>
  <c r="O13" i="40"/>
  <c r="J13" i="40"/>
  <c r="G13" i="40"/>
  <c r="AG12" i="40"/>
  <c r="AD12" i="40"/>
  <c r="AA12" i="40"/>
  <c r="X12" i="40"/>
  <c r="U12" i="40"/>
  <c r="R12" i="40"/>
  <c r="O12" i="40"/>
  <c r="J12" i="40"/>
  <c r="G12" i="40"/>
  <c r="AG11" i="40"/>
  <c r="AD11" i="40"/>
  <c r="AA11" i="40"/>
  <c r="X11" i="40"/>
  <c r="U11" i="40"/>
  <c r="R11" i="40"/>
  <c r="O11" i="40"/>
  <c r="J11" i="40"/>
  <c r="G11" i="40"/>
  <c r="AG10" i="40"/>
  <c r="AD10" i="40"/>
  <c r="AA10" i="40"/>
  <c r="X10" i="40"/>
  <c r="U10" i="40"/>
  <c r="R10" i="40"/>
  <c r="O10" i="40"/>
  <c r="J10" i="40"/>
  <c r="G10" i="40"/>
  <c r="AD9" i="40"/>
  <c r="AA9" i="40"/>
  <c r="X9" i="40"/>
  <c r="U9" i="40"/>
  <c r="R9" i="40"/>
  <c r="O9" i="40"/>
  <c r="J9" i="40"/>
  <c r="G9" i="40"/>
  <c r="AG8" i="40"/>
  <c r="AD8" i="40"/>
  <c r="AA8" i="40"/>
  <c r="X8" i="40"/>
  <c r="U8" i="40"/>
  <c r="R8" i="40"/>
  <c r="O8" i="40"/>
  <c r="J8" i="40"/>
  <c r="G8" i="40"/>
  <c r="AG7" i="40"/>
  <c r="AD7" i="40"/>
  <c r="AA7" i="40"/>
  <c r="X7" i="40"/>
  <c r="U7" i="40"/>
  <c r="R7" i="40"/>
  <c r="O7" i="40"/>
  <c r="J7" i="40"/>
  <c r="G7" i="40"/>
  <c r="AG6" i="40"/>
  <c r="AD6" i="40"/>
  <c r="AA6" i="40"/>
  <c r="X6" i="40"/>
  <c r="U6" i="40"/>
  <c r="R6" i="40"/>
  <c r="O6" i="40"/>
  <c r="J6" i="40"/>
  <c r="G6" i="40"/>
  <c r="AD5" i="40"/>
  <c r="AA5" i="40"/>
  <c r="X5" i="40"/>
  <c r="U5" i="40"/>
  <c r="R5" i="40"/>
  <c r="O5" i="40"/>
  <c r="J5" i="40"/>
  <c r="G5" i="40"/>
  <c r="D22" i="90" l="1"/>
  <c r="D34" i="90"/>
  <c r="D46" i="90"/>
  <c r="D58" i="90"/>
  <c r="D70" i="90"/>
  <c r="D82" i="90"/>
  <c r="D94" i="90"/>
  <c r="D20" i="90"/>
  <c r="D57" i="90"/>
  <c r="D23" i="90"/>
  <c r="D35" i="90"/>
  <c r="D47" i="90"/>
  <c r="D59" i="90"/>
  <c r="D71" i="90"/>
  <c r="D83" i="90"/>
  <c r="D95" i="90"/>
  <c r="D55" i="90"/>
  <c r="D68" i="90"/>
  <c r="D81" i="90"/>
  <c r="D24" i="90"/>
  <c r="D36" i="90"/>
  <c r="D48" i="90"/>
  <c r="D60" i="90"/>
  <c r="D72" i="90"/>
  <c r="D84" i="90"/>
  <c r="D96" i="90"/>
  <c r="D91" i="90"/>
  <c r="D32" i="90"/>
  <c r="D33" i="90"/>
  <c r="D13" i="90"/>
  <c r="D25" i="90"/>
  <c r="D37" i="90"/>
  <c r="D49" i="90"/>
  <c r="D61" i="90"/>
  <c r="D73" i="90"/>
  <c r="D85" i="90"/>
  <c r="D97" i="90"/>
  <c r="D79" i="90"/>
  <c r="D92" i="90"/>
  <c r="D14" i="90"/>
  <c r="D26" i="90"/>
  <c r="D38" i="90"/>
  <c r="D50" i="90"/>
  <c r="D62" i="90"/>
  <c r="D74" i="90"/>
  <c r="D86" i="90"/>
  <c r="D98" i="90"/>
  <c r="D103" i="90"/>
  <c r="D104" i="90"/>
  <c r="D15" i="90"/>
  <c r="D27" i="90"/>
  <c r="D39" i="90"/>
  <c r="D51" i="90"/>
  <c r="D63" i="90"/>
  <c r="D75" i="90"/>
  <c r="D87" i="90"/>
  <c r="D99" i="90"/>
  <c r="D43" i="90"/>
  <c r="D80" i="90"/>
  <c r="D93" i="90"/>
  <c r="D16" i="90"/>
  <c r="D28" i="90"/>
  <c r="D40" i="90"/>
  <c r="D52" i="90"/>
  <c r="D64" i="90"/>
  <c r="D76" i="90"/>
  <c r="D88" i="90"/>
  <c r="D100" i="90"/>
  <c r="D67" i="90"/>
  <c r="D17" i="90"/>
  <c r="D29" i="90"/>
  <c r="D41" i="90"/>
  <c r="D53" i="90"/>
  <c r="D65" i="90"/>
  <c r="D77" i="90"/>
  <c r="D89" i="90"/>
  <c r="D101" i="90"/>
  <c r="D19" i="90"/>
  <c r="D44" i="90"/>
  <c r="D45" i="90"/>
  <c r="D18" i="90"/>
  <c r="D30" i="90"/>
  <c r="D42" i="90"/>
  <c r="D54" i="90"/>
  <c r="D66" i="90"/>
  <c r="D78" i="90"/>
  <c r="D90" i="90"/>
  <c r="D102" i="90"/>
  <c r="D31" i="90"/>
  <c r="D56" i="90"/>
  <c r="D69" i="90"/>
  <c r="D21" i="90"/>
  <c r="E3" i="106"/>
  <c r="F58" i="52"/>
  <c r="F59" i="52"/>
  <c r="F60" i="52"/>
  <c r="F61" i="52"/>
  <c r="F62" i="52"/>
  <c r="F63" i="52"/>
  <c r="F64" i="52"/>
  <c r="F65" i="52"/>
  <c r="F66" i="52"/>
  <c r="F67" i="52"/>
  <c r="F68" i="52"/>
  <c r="D59" i="52"/>
  <c r="D60" i="52"/>
  <c r="D61" i="52"/>
  <c r="D62" i="52"/>
  <c r="D63" i="52"/>
  <c r="D64" i="52"/>
  <c r="D65" i="52"/>
  <c r="D66" i="52"/>
  <c r="D67" i="52"/>
  <c r="D68" i="52"/>
  <c r="D69" i="52"/>
  <c r="D70" i="52"/>
  <c r="F141" i="52"/>
  <c r="F142" i="52"/>
  <c r="F143" i="52"/>
  <c r="F144" i="52"/>
  <c r="F145" i="52"/>
  <c r="F146" i="52"/>
  <c r="F147" i="52"/>
  <c r="F148" i="52"/>
  <c r="D142" i="52"/>
  <c r="D143" i="52"/>
  <c r="D144" i="52"/>
  <c r="D145" i="52"/>
  <c r="D146" i="52"/>
  <c r="D141" i="52"/>
  <c r="F72" i="52"/>
  <c r="F73" i="52"/>
  <c r="D72" i="52"/>
  <c r="D73" i="52"/>
  <c r="D256" i="52"/>
  <c r="F253" i="52"/>
  <c r="D3" i="90"/>
  <c r="I253" i="40"/>
  <c r="I5" i="40"/>
  <c r="L8" i="40"/>
  <c r="L5" i="40"/>
  <c r="L11" i="3"/>
  <c r="AA16" i="3"/>
  <c r="T43" i="40"/>
  <c r="T70" i="40"/>
  <c r="T147" i="40"/>
  <c r="T60" i="40"/>
  <c r="T209" i="40"/>
  <c r="G18" i="3"/>
  <c r="G9" i="3"/>
  <c r="G24" i="3"/>
  <c r="T16" i="40"/>
  <c r="T80" i="40"/>
  <c r="T13" i="40"/>
  <c r="T30" i="40"/>
  <c r="T37" i="40"/>
  <c r="T54" i="40"/>
  <c r="T99" i="40"/>
  <c r="T68" i="40"/>
  <c r="T21" i="40"/>
  <c r="T24" i="40"/>
  <c r="T65" i="40"/>
  <c r="T107" i="40"/>
  <c r="T238" i="40"/>
  <c r="X12" i="3"/>
  <c r="T40" i="40"/>
  <c r="T74" i="40"/>
  <c r="T77" i="40"/>
  <c r="T117" i="40"/>
  <c r="T34" i="40"/>
  <c r="T48" i="40"/>
  <c r="T71" i="40"/>
  <c r="T96" i="40"/>
  <c r="T110" i="40"/>
  <c r="T129" i="40"/>
  <c r="T226" i="40"/>
  <c r="T28" i="40"/>
  <c r="T31" i="40"/>
  <c r="T52" i="40"/>
  <c r="T55" i="40"/>
  <c r="T62" i="40"/>
  <c r="T146" i="40"/>
  <c r="T208" i="40"/>
  <c r="X8" i="3"/>
  <c r="T102" i="40"/>
  <c r="T27" i="40"/>
  <c r="T7" i="40"/>
  <c r="T49" i="40"/>
  <c r="T86" i="40"/>
  <c r="T143" i="40"/>
  <c r="T19" i="40"/>
  <c r="T22" i="40"/>
  <c r="T76" i="40"/>
  <c r="T176" i="40"/>
  <c r="T205" i="40"/>
  <c r="X10" i="3"/>
  <c r="X5" i="3"/>
  <c r="X15" i="3"/>
  <c r="D3" i="45"/>
  <c r="D11" i="45"/>
  <c r="D19" i="45"/>
  <c r="D27" i="45"/>
  <c r="D4" i="45"/>
  <c r="D12" i="45"/>
  <c r="D20" i="45"/>
  <c r="D22" i="45"/>
  <c r="D5" i="45"/>
  <c r="D13" i="45"/>
  <c r="D21" i="45"/>
  <c r="D14" i="45"/>
  <c r="D6" i="45"/>
  <c r="D7" i="45"/>
  <c r="D15" i="45"/>
  <c r="D23" i="45"/>
  <c r="D8" i="45"/>
  <c r="D16" i="45"/>
  <c r="D24" i="45"/>
  <c r="D9" i="45"/>
  <c r="D17" i="45"/>
  <c r="D25" i="45"/>
  <c r="D10" i="45"/>
  <c r="D18" i="45"/>
  <c r="D26" i="45"/>
  <c r="L12" i="3"/>
  <c r="J6" i="3"/>
  <c r="G13" i="3"/>
  <c r="G17" i="3"/>
  <c r="G22" i="3"/>
  <c r="G27" i="3"/>
  <c r="G7" i="3"/>
  <c r="G10" i="3"/>
  <c r="G14" i="3"/>
  <c r="G19" i="3"/>
  <c r="G23" i="3"/>
  <c r="G29" i="3"/>
  <c r="AC121" i="40"/>
  <c r="AC78" i="40"/>
  <c r="AC39" i="40"/>
  <c r="U8" i="3"/>
  <c r="F61" i="40"/>
  <c r="F16" i="40"/>
  <c r="AC67" i="40"/>
  <c r="AC10" i="40"/>
  <c r="F43" i="40"/>
  <c r="F125" i="40"/>
  <c r="R8" i="3"/>
  <c r="AC62" i="40"/>
  <c r="F65" i="40"/>
  <c r="AC73" i="40"/>
  <c r="F47" i="40"/>
  <c r="AC47" i="40"/>
  <c r="F74" i="40"/>
  <c r="R19" i="3"/>
  <c r="F106" i="40"/>
  <c r="AC124" i="40"/>
  <c r="X9" i="3"/>
  <c r="X14" i="3"/>
  <c r="X17" i="3"/>
  <c r="X7" i="3"/>
  <c r="X18" i="3"/>
  <c r="X11" i="3"/>
  <c r="X16" i="3"/>
  <c r="X19" i="3"/>
  <c r="X13" i="3"/>
  <c r="X6" i="3"/>
  <c r="X20" i="3"/>
  <c r="X26" i="3"/>
  <c r="X27" i="3"/>
  <c r="X25" i="3"/>
  <c r="U6" i="3"/>
  <c r="U19" i="3"/>
  <c r="U21" i="3"/>
  <c r="X29" i="3"/>
  <c r="L7" i="3"/>
  <c r="X23" i="3"/>
  <c r="U11" i="3"/>
  <c r="U12" i="3"/>
  <c r="U22" i="3"/>
  <c r="U5" i="3"/>
  <c r="L13" i="3"/>
  <c r="U28" i="3"/>
  <c r="U7" i="3"/>
  <c r="L8" i="3"/>
  <c r="X22" i="3"/>
  <c r="U24" i="3"/>
  <c r="U9" i="3"/>
  <c r="U10" i="3"/>
  <c r="U16" i="3"/>
  <c r="U23" i="3"/>
  <c r="X24" i="3"/>
  <c r="U26" i="3"/>
  <c r="R11" i="3"/>
  <c r="R21" i="3"/>
  <c r="R23" i="3"/>
  <c r="R17" i="3"/>
  <c r="X28" i="3"/>
  <c r="R18" i="3"/>
  <c r="E11" i="104"/>
  <c r="E9" i="104"/>
  <c r="E10" i="104"/>
  <c r="AA6" i="3"/>
  <c r="F25" i="40"/>
  <c r="Z41" i="40"/>
  <c r="F57" i="40"/>
  <c r="AC57" i="40"/>
  <c r="AC65" i="40"/>
  <c r="F94" i="40"/>
  <c r="AC104" i="40"/>
  <c r="F110" i="40"/>
  <c r="AC126" i="40"/>
  <c r="F140" i="40"/>
  <c r="G12" i="3"/>
  <c r="G16" i="3"/>
  <c r="G20" i="3"/>
  <c r="AA23" i="3"/>
  <c r="Z74" i="40"/>
  <c r="F20" i="40"/>
  <c r="AC29" i="40"/>
  <c r="AC31" i="40"/>
  <c r="AC49" i="40"/>
  <c r="AC55" i="40"/>
  <c r="F70" i="40"/>
  <c r="Z70" i="40"/>
  <c r="F84" i="40"/>
  <c r="AC84" i="40"/>
  <c r="AC98" i="40"/>
  <c r="G5" i="3"/>
  <c r="G8" i="3"/>
  <c r="R9" i="3"/>
  <c r="Z61" i="40"/>
  <c r="AC24" i="40"/>
  <c r="AC45" i="40"/>
  <c r="F66" i="40"/>
  <c r="F118" i="40"/>
  <c r="AC118" i="40"/>
  <c r="Z131" i="40"/>
  <c r="G11" i="3"/>
  <c r="AA10" i="3"/>
  <c r="R16" i="3"/>
  <c r="G25" i="3"/>
  <c r="U29" i="3"/>
  <c r="V31" i="3"/>
  <c r="D4" i="90"/>
  <c r="D12" i="90"/>
  <c r="D11" i="90"/>
  <c r="D5" i="90"/>
  <c r="D6" i="90"/>
  <c r="D7" i="90"/>
  <c r="D9" i="90"/>
  <c r="D10" i="90"/>
  <c r="D8" i="90"/>
  <c r="G26" i="3"/>
  <c r="R27" i="3"/>
  <c r="G28" i="3"/>
  <c r="F12" i="40"/>
  <c r="F30" i="40"/>
  <c r="F56" i="40"/>
  <c r="F69" i="40"/>
  <c r="AC69" i="40"/>
  <c r="AC116" i="40"/>
  <c r="F131" i="40"/>
  <c r="G6" i="3"/>
  <c r="G15" i="3"/>
  <c r="E6" i="106"/>
  <c r="E7" i="106"/>
  <c r="E8" i="106"/>
  <c r="E5" i="106"/>
  <c r="E4" i="106"/>
  <c r="AA28" i="3"/>
  <c r="U14" i="3"/>
  <c r="U17" i="3"/>
  <c r="U18" i="3"/>
  <c r="AC31" i="3"/>
  <c r="AD10" i="3" s="1"/>
  <c r="U20" i="3"/>
  <c r="AE25" i="3"/>
  <c r="U27" i="3"/>
  <c r="U13" i="3"/>
  <c r="U15" i="3"/>
  <c r="R14" i="3"/>
  <c r="R25" i="3"/>
  <c r="R6" i="3"/>
  <c r="R7" i="3"/>
  <c r="R13" i="3"/>
  <c r="R5" i="3"/>
  <c r="R10" i="3"/>
  <c r="R12" i="3"/>
  <c r="R20" i="3"/>
  <c r="R22" i="3"/>
  <c r="R26" i="3"/>
  <c r="R15" i="3"/>
  <c r="R29" i="3"/>
  <c r="R24" i="3"/>
  <c r="O14" i="3"/>
  <c r="O18" i="3"/>
  <c r="O26" i="3"/>
  <c r="O10" i="3"/>
  <c r="O20" i="3"/>
  <c r="O24" i="3"/>
  <c r="O5" i="3"/>
  <c r="O6" i="3"/>
  <c r="O11" i="3"/>
  <c r="O19" i="3"/>
  <c r="O22" i="3"/>
  <c r="O28" i="3"/>
  <c r="O29" i="3"/>
  <c r="O12" i="3"/>
  <c r="O7" i="3"/>
  <c r="O8" i="3"/>
  <c r="O17" i="3"/>
  <c r="O23" i="3"/>
  <c r="O25" i="3"/>
  <c r="O15" i="3"/>
  <c r="O21" i="3"/>
  <c r="O27" i="3"/>
  <c r="O9" i="3"/>
  <c r="O13" i="3"/>
  <c r="L28" i="3"/>
  <c r="L27" i="3"/>
  <c r="L22" i="3"/>
  <c r="L25" i="3"/>
  <c r="L24" i="3"/>
  <c r="L26" i="3"/>
  <c r="L29" i="3"/>
  <c r="L21" i="3"/>
  <c r="L16" i="3"/>
  <c r="L20" i="3"/>
  <c r="L18" i="3"/>
  <c r="L5" i="3"/>
  <c r="L15" i="3"/>
  <c r="L17" i="3"/>
  <c r="L19" i="3"/>
  <c r="L23" i="3"/>
  <c r="L6" i="3"/>
  <c r="L9" i="3"/>
  <c r="L10" i="3"/>
  <c r="AC8" i="40"/>
  <c r="AC37" i="40"/>
  <c r="AC179" i="40"/>
  <c r="AC14" i="40"/>
  <c r="AC119" i="40"/>
  <c r="AC122" i="40"/>
  <c r="AC140" i="40"/>
  <c r="AC143" i="40"/>
  <c r="AC146" i="40"/>
  <c r="AC149" i="40"/>
  <c r="AC6" i="40"/>
  <c r="AC35" i="40"/>
  <c r="AC46" i="40"/>
  <c r="AC51" i="40"/>
  <c r="AC56" i="40"/>
  <c r="AC68" i="40"/>
  <c r="AC72" i="40"/>
  <c r="AC89" i="40"/>
  <c r="AC108" i="40"/>
  <c r="AC114" i="40"/>
  <c r="AC12" i="40"/>
  <c r="AC20" i="40"/>
  <c r="AC25" i="40"/>
  <c r="AC59" i="40"/>
  <c r="AC66" i="40"/>
  <c r="AC74" i="40"/>
  <c r="AC111" i="40"/>
  <c r="AC125" i="40"/>
  <c r="AC138" i="40"/>
  <c r="AC18" i="40"/>
  <c r="AC28" i="40"/>
  <c r="AC33" i="40"/>
  <c r="AC41" i="40"/>
  <c r="AC70" i="40"/>
  <c r="AC80" i="40"/>
  <c r="AC106" i="40"/>
  <c r="AC123" i="40"/>
  <c r="AC135" i="40"/>
  <c r="AC154" i="40"/>
  <c r="D9" i="108"/>
  <c r="D21" i="108"/>
  <c r="D13" i="108"/>
  <c r="D7" i="108"/>
  <c r="D10" i="108"/>
  <c r="D22" i="108"/>
  <c r="D12" i="108"/>
  <c r="D25" i="108"/>
  <c r="D14" i="108"/>
  <c r="D27" i="108"/>
  <c r="D4" i="108"/>
  <c r="D17" i="108"/>
  <c r="D19" i="108"/>
  <c r="D11" i="108"/>
  <c r="D23" i="108"/>
  <c r="D24" i="108"/>
  <c r="D26" i="108"/>
  <c r="D15" i="108"/>
  <c r="D16" i="108"/>
  <c r="D18" i="108"/>
  <c r="D8" i="108"/>
  <c r="D20" i="108"/>
  <c r="D5" i="108"/>
  <c r="D6" i="108"/>
  <c r="F10" i="108"/>
  <c r="F22" i="108"/>
  <c r="F27" i="108"/>
  <c r="F4" i="108"/>
  <c r="F17" i="108"/>
  <c r="F18" i="108"/>
  <c r="F7" i="108"/>
  <c r="F11" i="108"/>
  <c r="F23" i="108"/>
  <c r="F13" i="108"/>
  <c r="F14" i="108"/>
  <c r="F15" i="108"/>
  <c r="F3" i="108"/>
  <c r="F19" i="108"/>
  <c r="F12" i="108"/>
  <c r="F24" i="108"/>
  <c r="F25" i="108"/>
  <c r="F26" i="108"/>
  <c r="F16" i="108"/>
  <c r="F6" i="108"/>
  <c r="F8" i="108"/>
  <c r="F9" i="108"/>
  <c r="F21" i="108"/>
  <c r="F5" i="108"/>
  <c r="F20" i="108"/>
  <c r="H11" i="108"/>
  <c r="H23" i="108"/>
  <c r="H12" i="108"/>
  <c r="H24" i="108"/>
  <c r="H14" i="108"/>
  <c r="H15" i="108"/>
  <c r="H16" i="108"/>
  <c r="H17" i="108"/>
  <c r="H18" i="108"/>
  <c r="H7" i="108"/>
  <c r="H21" i="108"/>
  <c r="H13" i="108"/>
  <c r="H25" i="108"/>
  <c r="H26" i="108"/>
  <c r="H27" i="108"/>
  <c r="H4" i="108"/>
  <c r="H3" i="108"/>
  <c r="H5" i="108"/>
  <c r="H6" i="108"/>
  <c r="H20" i="108"/>
  <c r="H10" i="108"/>
  <c r="H22" i="108"/>
  <c r="H19" i="108"/>
  <c r="H8" i="108"/>
  <c r="H9" i="108"/>
  <c r="E12" i="104"/>
  <c r="E8" i="104"/>
  <c r="E7" i="104"/>
  <c r="E6" i="104"/>
  <c r="E5" i="104"/>
  <c r="E4" i="104"/>
  <c r="E3" i="104"/>
  <c r="E13" i="109"/>
  <c r="E25" i="109"/>
  <c r="E37" i="109"/>
  <c r="E49" i="109"/>
  <c r="E61" i="109"/>
  <c r="E73" i="109"/>
  <c r="E85" i="109"/>
  <c r="E97" i="109"/>
  <c r="E109" i="109"/>
  <c r="E121" i="109"/>
  <c r="E133" i="109"/>
  <c r="E145" i="109"/>
  <c r="E157" i="109"/>
  <c r="E169" i="109"/>
  <c r="E181" i="109"/>
  <c r="E193" i="109"/>
  <c r="E205" i="109"/>
  <c r="E217" i="109"/>
  <c r="E229" i="109"/>
  <c r="E241" i="109"/>
  <c r="E253" i="109"/>
  <c r="E168" i="109"/>
  <c r="E14" i="109"/>
  <c r="E26" i="109"/>
  <c r="E38" i="109"/>
  <c r="E50" i="109"/>
  <c r="E62" i="109"/>
  <c r="E74" i="109"/>
  <c r="E86" i="109"/>
  <c r="E98" i="109"/>
  <c r="E110" i="109"/>
  <c r="E122" i="109"/>
  <c r="E134" i="109"/>
  <c r="E146" i="109"/>
  <c r="E158" i="109"/>
  <c r="E170" i="109"/>
  <c r="E182" i="109"/>
  <c r="E194" i="109"/>
  <c r="E206" i="109"/>
  <c r="E218" i="109"/>
  <c r="E230" i="109"/>
  <c r="E242" i="109"/>
  <c r="E254" i="109"/>
  <c r="E156" i="109"/>
  <c r="E15" i="109"/>
  <c r="E27" i="109"/>
  <c r="E39" i="109"/>
  <c r="E51" i="109"/>
  <c r="E63" i="109"/>
  <c r="E75" i="109"/>
  <c r="E87" i="109"/>
  <c r="E99" i="109"/>
  <c r="E111" i="109"/>
  <c r="E123" i="109"/>
  <c r="E135" i="109"/>
  <c r="E147" i="109"/>
  <c r="E159" i="109"/>
  <c r="E171" i="109"/>
  <c r="E183" i="109"/>
  <c r="E195" i="109"/>
  <c r="E207" i="109"/>
  <c r="E219" i="109"/>
  <c r="E231" i="109"/>
  <c r="E243" i="109"/>
  <c r="E255" i="109"/>
  <c r="E216" i="109"/>
  <c r="E4" i="109"/>
  <c r="E16" i="109"/>
  <c r="E28" i="109"/>
  <c r="E40" i="109"/>
  <c r="E52" i="109"/>
  <c r="E64" i="109"/>
  <c r="E76" i="109"/>
  <c r="E88" i="109"/>
  <c r="E100" i="109"/>
  <c r="E112" i="109"/>
  <c r="E124" i="109"/>
  <c r="E136" i="109"/>
  <c r="E148" i="109"/>
  <c r="E160" i="109"/>
  <c r="E172" i="109"/>
  <c r="E184" i="109"/>
  <c r="E196" i="109"/>
  <c r="E208" i="109"/>
  <c r="E220" i="109"/>
  <c r="E232" i="109"/>
  <c r="E244" i="109"/>
  <c r="E256" i="109"/>
  <c r="E192" i="109"/>
  <c r="E5" i="109"/>
  <c r="E17" i="109"/>
  <c r="E29" i="109"/>
  <c r="E41" i="109"/>
  <c r="E53" i="109"/>
  <c r="E65" i="109"/>
  <c r="E77" i="109"/>
  <c r="E89" i="109"/>
  <c r="E101" i="109"/>
  <c r="E113" i="109"/>
  <c r="E125" i="109"/>
  <c r="E137" i="109"/>
  <c r="E149" i="109"/>
  <c r="E161" i="109"/>
  <c r="E173" i="109"/>
  <c r="E185" i="109"/>
  <c r="E197" i="109"/>
  <c r="E209" i="109"/>
  <c r="E221" i="109"/>
  <c r="E233" i="109"/>
  <c r="E245" i="109"/>
  <c r="E204" i="109"/>
  <c r="E6" i="109"/>
  <c r="E18" i="109"/>
  <c r="E30" i="109"/>
  <c r="E42" i="109"/>
  <c r="E54" i="109"/>
  <c r="E66" i="109"/>
  <c r="E78" i="109"/>
  <c r="E90" i="109"/>
  <c r="E102" i="109"/>
  <c r="E114" i="109"/>
  <c r="E126" i="109"/>
  <c r="E138" i="109"/>
  <c r="E150" i="109"/>
  <c r="E162" i="109"/>
  <c r="E174" i="109"/>
  <c r="E186" i="109"/>
  <c r="E198" i="109"/>
  <c r="E210" i="109"/>
  <c r="E222" i="109"/>
  <c r="E234" i="109"/>
  <c r="E246" i="109"/>
  <c r="E240" i="109"/>
  <c r="E7" i="109"/>
  <c r="E19" i="109"/>
  <c r="E31" i="109"/>
  <c r="E43" i="109"/>
  <c r="E55" i="109"/>
  <c r="E67" i="109"/>
  <c r="E79" i="109"/>
  <c r="E91" i="109"/>
  <c r="E103" i="109"/>
  <c r="E115" i="109"/>
  <c r="E127" i="109"/>
  <c r="E139" i="109"/>
  <c r="E151" i="109"/>
  <c r="E163" i="109"/>
  <c r="E175" i="109"/>
  <c r="E187" i="109"/>
  <c r="E199" i="109"/>
  <c r="E211" i="109"/>
  <c r="E223" i="109"/>
  <c r="E235" i="109"/>
  <c r="E247" i="109"/>
  <c r="E120" i="109"/>
  <c r="E8" i="109"/>
  <c r="E20" i="109"/>
  <c r="E32" i="109"/>
  <c r="E44" i="109"/>
  <c r="E56" i="109"/>
  <c r="E68" i="109"/>
  <c r="E80" i="109"/>
  <c r="E92" i="109"/>
  <c r="E104" i="109"/>
  <c r="E116" i="109"/>
  <c r="E128" i="109"/>
  <c r="E140" i="109"/>
  <c r="E152" i="109"/>
  <c r="E164" i="109"/>
  <c r="E176" i="109"/>
  <c r="E188" i="109"/>
  <c r="E200" i="109"/>
  <c r="E212" i="109"/>
  <c r="E224" i="109"/>
  <c r="E236" i="109"/>
  <c r="E248" i="109"/>
  <c r="E84" i="109"/>
  <c r="E9" i="109"/>
  <c r="E21" i="109"/>
  <c r="E33" i="109"/>
  <c r="E45" i="109"/>
  <c r="E57" i="109"/>
  <c r="E69" i="109"/>
  <c r="E81" i="109"/>
  <c r="E93" i="109"/>
  <c r="E105" i="109"/>
  <c r="E117" i="109"/>
  <c r="E129" i="109"/>
  <c r="E141" i="109"/>
  <c r="E153" i="109"/>
  <c r="E165" i="109"/>
  <c r="E177" i="109"/>
  <c r="E189" i="109"/>
  <c r="E201" i="109"/>
  <c r="E213" i="109"/>
  <c r="E225" i="109"/>
  <c r="E237" i="109"/>
  <c r="E249" i="109"/>
  <c r="E3" i="109"/>
  <c r="E108" i="109"/>
  <c r="E10" i="109"/>
  <c r="E22" i="109"/>
  <c r="E34" i="109"/>
  <c r="E46" i="109"/>
  <c r="E58" i="109"/>
  <c r="E70" i="109"/>
  <c r="E82" i="109"/>
  <c r="E94" i="109"/>
  <c r="E106" i="109"/>
  <c r="E118" i="109"/>
  <c r="E130" i="109"/>
  <c r="E142" i="109"/>
  <c r="E154" i="109"/>
  <c r="E166" i="109"/>
  <c r="E178" i="109"/>
  <c r="E190" i="109"/>
  <c r="E202" i="109"/>
  <c r="E214" i="109"/>
  <c r="E226" i="109"/>
  <c r="E238" i="109"/>
  <c r="E250" i="109"/>
  <c r="E132" i="109"/>
  <c r="E11" i="109"/>
  <c r="E23" i="109"/>
  <c r="E35" i="109"/>
  <c r="E47" i="109"/>
  <c r="E59" i="109"/>
  <c r="E71" i="109"/>
  <c r="E83" i="109"/>
  <c r="E95" i="109"/>
  <c r="E107" i="109"/>
  <c r="E119" i="109"/>
  <c r="E131" i="109"/>
  <c r="E143" i="109"/>
  <c r="E155" i="109"/>
  <c r="E167" i="109"/>
  <c r="E179" i="109"/>
  <c r="E191" i="109"/>
  <c r="E203" i="109"/>
  <c r="E215" i="109"/>
  <c r="E227" i="109"/>
  <c r="E239" i="109"/>
  <c r="E251" i="109"/>
  <c r="E12" i="109"/>
  <c r="E24" i="109"/>
  <c r="E36" i="109"/>
  <c r="E48" i="109"/>
  <c r="E60" i="109"/>
  <c r="E72" i="109"/>
  <c r="E96" i="109"/>
  <c r="E144" i="109"/>
  <c r="E180" i="109"/>
  <c r="E228" i="109"/>
  <c r="E252" i="109"/>
  <c r="G12" i="109"/>
  <c r="G24" i="109"/>
  <c r="G36" i="109"/>
  <c r="G48" i="109"/>
  <c r="G60" i="109"/>
  <c r="G72" i="109"/>
  <c r="G84" i="109"/>
  <c r="G96" i="109"/>
  <c r="G108" i="109"/>
  <c r="G120" i="109"/>
  <c r="G132" i="109"/>
  <c r="G144" i="109"/>
  <c r="G156" i="109"/>
  <c r="G168" i="109"/>
  <c r="G180" i="109"/>
  <c r="G192" i="109"/>
  <c r="G204" i="109"/>
  <c r="G216" i="109"/>
  <c r="G228" i="109"/>
  <c r="G240" i="109"/>
  <c r="G252" i="109"/>
  <c r="G35" i="109"/>
  <c r="G167" i="109"/>
  <c r="G13" i="109"/>
  <c r="G25" i="109"/>
  <c r="G37" i="109"/>
  <c r="G49" i="109"/>
  <c r="G61" i="109"/>
  <c r="G73" i="109"/>
  <c r="G85" i="109"/>
  <c r="G97" i="109"/>
  <c r="G109" i="109"/>
  <c r="G121" i="109"/>
  <c r="G133" i="109"/>
  <c r="G145" i="109"/>
  <c r="G157" i="109"/>
  <c r="G169" i="109"/>
  <c r="G181" i="109"/>
  <c r="G193" i="109"/>
  <c r="G205" i="109"/>
  <c r="G217" i="109"/>
  <c r="G229" i="109"/>
  <c r="G241" i="109"/>
  <c r="G253" i="109"/>
  <c r="G47" i="109"/>
  <c r="G191" i="109"/>
  <c r="G14" i="109"/>
  <c r="G26" i="109"/>
  <c r="G38" i="109"/>
  <c r="G50" i="109"/>
  <c r="G62" i="109"/>
  <c r="G74" i="109"/>
  <c r="G86" i="109"/>
  <c r="G98" i="109"/>
  <c r="G110" i="109"/>
  <c r="G122" i="109"/>
  <c r="G134" i="109"/>
  <c r="G146" i="109"/>
  <c r="G158" i="109"/>
  <c r="G170" i="109"/>
  <c r="G182" i="109"/>
  <c r="G194" i="109"/>
  <c r="G206" i="109"/>
  <c r="G218" i="109"/>
  <c r="G230" i="109"/>
  <c r="G242" i="109"/>
  <c r="G254" i="109"/>
  <c r="G143" i="109"/>
  <c r="G15" i="109"/>
  <c r="G27" i="109"/>
  <c r="G39" i="109"/>
  <c r="G51" i="109"/>
  <c r="G63" i="109"/>
  <c r="G75" i="109"/>
  <c r="G87" i="109"/>
  <c r="G99" i="109"/>
  <c r="G111" i="109"/>
  <c r="G123" i="109"/>
  <c r="G135" i="109"/>
  <c r="G147" i="109"/>
  <c r="G159" i="109"/>
  <c r="G171" i="109"/>
  <c r="G183" i="109"/>
  <c r="G195" i="109"/>
  <c r="G207" i="109"/>
  <c r="G219" i="109"/>
  <c r="G231" i="109"/>
  <c r="G243" i="109"/>
  <c r="G255" i="109"/>
  <c r="G71" i="109"/>
  <c r="G179" i="109"/>
  <c r="G4" i="109"/>
  <c r="G16" i="109"/>
  <c r="G28" i="109"/>
  <c r="G40" i="109"/>
  <c r="G52" i="109"/>
  <c r="G64" i="109"/>
  <c r="G76" i="109"/>
  <c r="G88" i="109"/>
  <c r="G100" i="109"/>
  <c r="G112" i="109"/>
  <c r="G124" i="109"/>
  <c r="G136" i="109"/>
  <c r="G148" i="109"/>
  <c r="G160" i="109"/>
  <c r="G172" i="109"/>
  <c r="G184" i="109"/>
  <c r="G196" i="109"/>
  <c r="G208" i="109"/>
  <c r="G220" i="109"/>
  <c r="G232" i="109"/>
  <c r="G244" i="109"/>
  <c r="G256" i="109"/>
  <c r="G155" i="109"/>
  <c r="G5" i="109"/>
  <c r="G17" i="109"/>
  <c r="G29" i="109"/>
  <c r="G41" i="109"/>
  <c r="G53" i="109"/>
  <c r="G65" i="109"/>
  <c r="G77" i="109"/>
  <c r="G89" i="109"/>
  <c r="G101" i="109"/>
  <c r="G113" i="109"/>
  <c r="G125" i="109"/>
  <c r="G137" i="109"/>
  <c r="G149" i="109"/>
  <c r="G161" i="109"/>
  <c r="G173" i="109"/>
  <c r="G185" i="109"/>
  <c r="G197" i="109"/>
  <c r="G209" i="109"/>
  <c r="G221" i="109"/>
  <c r="G233" i="109"/>
  <c r="G245" i="109"/>
  <c r="G227" i="109"/>
  <c r="G6" i="109"/>
  <c r="G18" i="109"/>
  <c r="G30" i="109"/>
  <c r="G42" i="109"/>
  <c r="G54" i="109"/>
  <c r="G66" i="109"/>
  <c r="G78" i="109"/>
  <c r="G90" i="109"/>
  <c r="G102" i="109"/>
  <c r="G114" i="109"/>
  <c r="G126" i="109"/>
  <c r="G138" i="109"/>
  <c r="G150" i="109"/>
  <c r="G162" i="109"/>
  <c r="G174" i="109"/>
  <c r="G186" i="109"/>
  <c r="G198" i="109"/>
  <c r="G210" i="109"/>
  <c r="G222" i="109"/>
  <c r="G234" i="109"/>
  <c r="G246" i="109"/>
  <c r="G3" i="109"/>
  <c r="G95" i="109"/>
  <c r="G239" i="109"/>
  <c r="G7" i="109"/>
  <c r="G19" i="109"/>
  <c r="G31" i="109"/>
  <c r="G43" i="109"/>
  <c r="G55" i="109"/>
  <c r="G67" i="109"/>
  <c r="G79" i="109"/>
  <c r="G91" i="109"/>
  <c r="G103" i="109"/>
  <c r="G115" i="109"/>
  <c r="G127" i="109"/>
  <c r="G139" i="109"/>
  <c r="G151" i="109"/>
  <c r="G163" i="109"/>
  <c r="G175" i="109"/>
  <c r="G187" i="109"/>
  <c r="G199" i="109"/>
  <c r="G211" i="109"/>
  <c r="G223" i="109"/>
  <c r="G235" i="109"/>
  <c r="G247" i="109"/>
  <c r="G119" i="109"/>
  <c r="G8" i="109"/>
  <c r="G20" i="109"/>
  <c r="G32" i="109"/>
  <c r="G44" i="109"/>
  <c r="G56" i="109"/>
  <c r="G68" i="109"/>
  <c r="G80" i="109"/>
  <c r="G92" i="109"/>
  <c r="G104" i="109"/>
  <c r="G116" i="109"/>
  <c r="G128" i="109"/>
  <c r="G140" i="109"/>
  <c r="G152" i="109"/>
  <c r="G164" i="109"/>
  <c r="G176" i="109"/>
  <c r="G188" i="109"/>
  <c r="G200" i="109"/>
  <c r="G212" i="109"/>
  <c r="G224" i="109"/>
  <c r="G236" i="109"/>
  <c r="G248" i="109"/>
  <c r="G107" i="109"/>
  <c r="G251" i="109"/>
  <c r="G9" i="109"/>
  <c r="G21" i="109"/>
  <c r="G33" i="109"/>
  <c r="G45" i="109"/>
  <c r="G57" i="109"/>
  <c r="G69" i="109"/>
  <c r="G81" i="109"/>
  <c r="G93" i="109"/>
  <c r="G105" i="109"/>
  <c r="G117" i="109"/>
  <c r="G129" i="109"/>
  <c r="G141" i="109"/>
  <c r="G153" i="109"/>
  <c r="G165" i="109"/>
  <c r="G177" i="109"/>
  <c r="G189" i="109"/>
  <c r="G201" i="109"/>
  <c r="G213" i="109"/>
  <c r="G225" i="109"/>
  <c r="G237" i="109"/>
  <c r="G249" i="109"/>
  <c r="G83" i="109"/>
  <c r="G215" i="109"/>
  <c r="G10" i="109"/>
  <c r="G22" i="109"/>
  <c r="G34" i="109"/>
  <c r="G46" i="109"/>
  <c r="G58" i="109"/>
  <c r="G70" i="109"/>
  <c r="G82" i="109"/>
  <c r="G94" i="109"/>
  <c r="G106" i="109"/>
  <c r="G118" i="109"/>
  <c r="G130" i="109"/>
  <c r="G142" i="109"/>
  <c r="G154" i="109"/>
  <c r="G166" i="109"/>
  <c r="G178" i="109"/>
  <c r="G190" i="109"/>
  <c r="G202" i="109"/>
  <c r="G214" i="109"/>
  <c r="G226" i="109"/>
  <c r="G238" i="109"/>
  <c r="G250" i="109"/>
  <c r="G11" i="109"/>
  <c r="G23" i="109"/>
  <c r="G59" i="109"/>
  <c r="G131" i="109"/>
  <c r="G203" i="109"/>
  <c r="I11" i="109"/>
  <c r="I23" i="109"/>
  <c r="I35" i="109"/>
  <c r="I47" i="109"/>
  <c r="I59" i="109"/>
  <c r="I71" i="109"/>
  <c r="I83" i="109"/>
  <c r="I95" i="109"/>
  <c r="I107" i="109"/>
  <c r="I119" i="109"/>
  <c r="I131" i="109"/>
  <c r="I143" i="109"/>
  <c r="I155" i="109"/>
  <c r="I167" i="109"/>
  <c r="I179" i="109"/>
  <c r="I191" i="109"/>
  <c r="I203" i="109"/>
  <c r="I215" i="109"/>
  <c r="I227" i="109"/>
  <c r="I239" i="109"/>
  <c r="I251" i="109"/>
  <c r="I144" i="109"/>
  <c r="I204" i="109"/>
  <c r="I228" i="109"/>
  <c r="I252" i="109"/>
  <c r="I34" i="109"/>
  <c r="I154" i="109"/>
  <c r="I12" i="109"/>
  <c r="I24" i="109"/>
  <c r="I36" i="109"/>
  <c r="I48" i="109"/>
  <c r="I60" i="109"/>
  <c r="I72" i="109"/>
  <c r="I84" i="109"/>
  <c r="I96" i="109"/>
  <c r="I108" i="109"/>
  <c r="I120" i="109"/>
  <c r="I132" i="109"/>
  <c r="I156" i="109"/>
  <c r="I168" i="109"/>
  <c r="I180" i="109"/>
  <c r="I192" i="109"/>
  <c r="I216" i="109"/>
  <c r="I240" i="109"/>
  <c r="I82" i="109"/>
  <c r="I214" i="109"/>
  <c r="I13" i="109"/>
  <c r="I25" i="109"/>
  <c r="I37" i="109"/>
  <c r="I49" i="109"/>
  <c r="I61" i="109"/>
  <c r="I73" i="109"/>
  <c r="I85" i="109"/>
  <c r="I97" i="109"/>
  <c r="I109" i="109"/>
  <c r="I121" i="109"/>
  <c r="I133" i="109"/>
  <c r="I145" i="109"/>
  <c r="I157" i="109"/>
  <c r="I169" i="109"/>
  <c r="I181" i="109"/>
  <c r="I193" i="109"/>
  <c r="I205" i="109"/>
  <c r="I217" i="109"/>
  <c r="I229" i="109"/>
  <c r="I241" i="109"/>
  <c r="I253" i="109"/>
  <c r="I194" i="109"/>
  <c r="I242" i="109"/>
  <c r="I256" i="109"/>
  <c r="I10" i="109"/>
  <c r="I130" i="109"/>
  <c r="I14" i="109"/>
  <c r="I26" i="109"/>
  <c r="I38" i="109"/>
  <c r="I50" i="109"/>
  <c r="I62" i="109"/>
  <c r="I74" i="109"/>
  <c r="I86" i="109"/>
  <c r="I98" i="109"/>
  <c r="I110" i="109"/>
  <c r="I122" i="109"/>
  <c r="I134" i="109"/>
  <c r="I146" i="109"/>
  <c r="I158" i="109"/>
  <c r="I170" i="109"/>
  <c r="I182" i="109"/>
  <c r="I206" i="109"/>
  <c r="I218" i="109"/>
  <c r="I230" i="109"/>
  <c r="I254" i="109"/>
  <c r="I22" i="109"/>
  <c r="I118" i="109"/>
  <c r="I238" i="109"/>
  <c r="I15" i="109"/>
  <c r="I27" i="109"/>
  <c r="I39" i="109"/>
  <c r="I51" i="109"/>
  <c r="I63" i="109"/>
  <c r="I75" i="109"/>
  <c r="I87" i="109"/>
  <c r="I99" i="109"/>
  <c r="I111" i="109"/>
  <c r="I123" i="109"/>
  <c r="I135" i="109"/>
  <c r="I147" i="109"/>
  <c r="I159" i="109"/>
  <c r="I171" i="109"/>
  <c r="I183" i="109"/>
  <c r="I195" i="109"/>
  <c r="I207" i="109"/>
  <c r="I219" i="109"/>
  <c r="I231" i="109"/>
  <c r="I243" i="109"/>
  <c r="I255" i="109"/>
  <c r="I64" i="109"/>
  <c r="I124" i="109"/>
  <c r="I160" i="109"/>
  <c r="I196" i="109"/>
  <c r="I220" i="109"/>
  <c r="I244" i="109"/>
  <c r="I70" i="109"/>
  <c r="I202" i="109"/>
  <c r="I4" i="109"/>
  <c r="I16" i="109"/>
  <c r="I28" i="109"/>
  <c r="I40" i="109"/>
  <c r="I52" i="109"/>
  <c r="I76" i="109"/>
  <c r="I88" i="109"/>
  <c r="I100" i="109"/>
  <c r="I112" i="109"/>
  <c r="I136" i="109"/>
  <c r="I148" i="109"/>
  <c r="I172" i="109"/>
  <c r="I184" i="109"/>
  <c r="I208" i="109"/>
  <c r="I232" i="109"/>
  <c r="I178" i="109"/>
  <c r="I5" i="109"/>
  <c r="I17" i="109"/>
  <c r="I29" i="109"/>
  <c r="I41" i="109"/>
  <c r="I53" i="109"/>
  <c r="I65" i="109"/>
  <c r="I77" i="109"/>
  <c r="I89" i="109"/>
  <c r="I101" i="109"/>
  <c r="I113" i="109"/>
  <c r="I125" i="109"/>
  <c r="I137" i="109"/>
  <c r="I149" i="109"/>
  <c r="I161" i="109"/>
  <c r="I173" i="109"/>
  <c r="I185" i="109"/>
  <c r="I197" i="109"/>
  <c r="I209" i="109"/>
  <c r="I221" i="109"/>
  <c r="I233" i="109"/>
  <c r="I245" i="109"/>
  <c r="I3" i="109"/>
  <c r="I138" i="109"/>
  <c r="I198" i="109"/>
  <c r="I234" i="109"/>
  <c r="I106" i="109"/>
  <c r="I250" i="109"/>
  <c r="I6" i="109"/>
  <c r="I18" i="109"/>
  <c r="I30" i="109"/>
  <c r="I42" i="109"/>
  <c r="I54" i="109"/>
  <c r="I66" i="109"/>
  <c r="I78" i="109"/>
  <c r="I90" i="109"/>
  <c r="I102" i="109"/>
  <c r="I114" i="109"/>
  <c r="I126" i="109"/>
  <c r="I150" i="109"/>
  <c r="I162" i="109"/>
  <c r="I174" i="109"/>
  <c r="I186" i="109"/>
  <c r="I210" i="109"/>
  <c r="I222" i="109"/>
  <c r="I246" i="109"/>
  <c r="I46" i="109"/>
  <c r="I190" i="109"/>
  <c r="I7" i="109"/>
  <c r="I19" i="109"/>
  <c r="I31" i="109"/>
  <c r="I43" i="109"/>
  <c r="I55" i="109"/>
  <c r="I67" i="109"/>
  <c r="I79" i="109"/>
  <c r="I91" i="109"/>
  <c r="I103" i="109"/>
  <c r="I115" i="109"/>
  <c r="I127" i="109"/>
  <c r="I139" i="109"/>
  <c r="I151" i="109"/>
  <c r="I163" i="109"/>
  <c r="I175" i="109"/>
  <c r="I187" i="109"/>
  <c r="I199" i="109"/>
  <c r="I211" i="109"/>
  <c r="I223" i="109"/>
  <c r="I235" i="109"/>
  <c r="I247" i="109"/>
  <c r="I104" i="109"/>
  <c r="I164" i="109"/>
  <c r="I188" i="109"/>
  <c r="I212" i="109"/>
  <c r="I236" i="109"/>
  <c r="I142" i="109"/>
  <c r="I8" i="109"/>
  <c r="I20" i="109"/>
  <c r="I32" i="109"/>
  <c r="I44" i="109"/>
  <c r="I56" i="109"/>
  <c r="I68" i="109"/>
  <c r="I80" i="109"/>
  <c r="I92" i="109"/>
  <c r="I116" i="109"/>
  <c r="I128" i="109"/>
  <c r="I140" i="109"/>
  <c r="I152" i="109"/>
  <c r="I176" i="109"/>
  <c r="I200" i="109"/>
  <c r="I224" i="109"/>
  <c r="I248" i="109"/>
  <c r="I94" i="109"/>
  <c r="I226" i="109"/>
  <c r="I9" i="109"/>
  <c r="I21" i="109"/>
  <c r="I33" i="109"/>
  <c r="I45" i="109"/>
  <c r="I57" i="109"/>
  <c r="I69" i="109"/>
  <c r="I81" i="109"/>
  <c r="I93" i="109"/>
  <c r="I105" i="109"/>
  <c r="I117" i="109"/>
  <c r="I129" i="109"/>
  <c r="I141" i="109"/>
  <c r="I153" i="109"/>
  <c r="I165" i="109"/>
  <c r="I177" i="109"/>
  <c r="I189" i="109"/>
  <c r="I201" i="109"/>
  <c r="I213" i="109"/>
  <c r="I225" i="109"/>
  <c r="I237" i="109"/>
  <c r="I249" i="109"/>
  <c r="I58" i="109"/>
  <c r="I166" i="109"/>
  <c r="D14" i="51"/>
  <c r="D26" i="51"/>
  <c r="D38" i="51"/>
  <c r="D50" i="51"/>
  <c r="D62" i="51"/>
  <c r="D74" i="51"/>
  <c r="D86" i="51"/>
  <c r="D98" i="51"/>
  <c r="D110" i="51"/>
  <c r="D122" i="51"/>
  <c r="D134" i="51"/>
  <c r="D146" i="51"/>
  <c r="D158" i="51"/>
  <c r="D170" i="51"/>
  <c r="D182" i="51"/>
  <c r="D194" i="51"/>
  <c r="D206" i="51"/>
  <c r="D218" i="51"/>
  <c r="D230" i="51"/>
  <c r="D242" i="51"/>
  <c r="D254" i="51"/>
  <c r="D22" i="51"/>
  <c r="D82" i="51"/>
  <c r="D142" i="51"/>
  <c r="D238" i="51"/>
  <c r="D83" i="51"/>
  <c r="D155" i="51"/>
  <c r="D251" i="51"/>
  <c r="D217" i="51"/>
  <c r="D15" i="51"/>
  <c r="D27" i="51"/>
  <c r="D39" i="51"/>
  <c r="D51" i="51"/>
  <c r="D63" i="51"/>
  <c r="D75" i="51"/>
  <c r="D87" i="51"/>
  <c r="D99" i="51"/>
  <c r="D111" i="51"/>
  <c r="D123" i="51"/>
  <c r="D135" i="51"/>
  <c r="D147" i="51"/>
  <c r="D159" i="51"/>
  <c r="D171" i="51"/>
  <c r="D183" i="51"/>
  <c r="D195" i="51"/>
  <c r="D207" i="51"/>
  <c r="D219" i="51"/>
  <c r="D231" i="51"/>
  <c r="D243" i="51"/>
  <c r="D255" i="51"/>
  <c r="D106" i="51"/>
  <c r="D190" i="51"/>
  <c r="D35" i="51"/>
  <c r="D131" i="51"/>
  <c r="D227" i="51"/>
  <c r="D193" i="51"/>
  <c r="D4" i="51"/>
  <c r="D16" i="51"/>
  <c r="D28" i="51"/>
  <c r="D40" i="51"/>
  <c r="D52" i="51"/>
  <c r="D64" i="51"/>
  <c r="D76" i="51"/>
  <c r="D88" i="51"/>
  <c r="D100" i="51"/>
  <c r="D112" i="51"/>
  <c r="D124" i="51"/>
  <c r="D136" i="51"/>
  <c r="D148" i="51"/>
  <c r="D160" i="51"/>
  <c r="D172" i="51"/>
  <c r="D184" i="51"/>
  <c r="D196" i="51"/>
  <c r="D208" i="51"/>
  <c r="D220" i="51"/>
  <c r="D232" i="51"/>
  <c r="D244" i="51"/>
  <c r="D256" i="51"/>
  <c r="D34" i="51"/>
  <c r="D130" i="51"/>
  <c r="D202" i="51"/>
  <c r="D11" i="51"/>
  <c r="D107" i="51"/>
  <c r="D203" i="51"/>
  <c r="D181" i="51"/>
  <c r="D5" i="51"/>
  <c r="D17" i="51"/>
  <c r="D29" i="51"/>
  <c r="D41" i="51"/>
  <c r="D53" i="51"/>
  <c r="D65" i="51"/>
  <c r="D77" i="51"/>
  <c r="D89" i="51"/>
  <c r="D101" i="51"/>
  <c r="D113" i="51"/>
  <c r="D125" i="51"/>
  <c r="D137" i="51"/>
  <c r="D149" i="51"/>
  <c r="D161" i="51"/>
  <c r="D173" i="51"/>
  <c r="D185" i="51"/>
  <c r="D197" i="51"/>
  <c r="D209" i="51"/>
  <c r="D221" i="51"/>
  <c r="D233" i="51"/>
  <c r="D245" i="51"/>
  <c r="D58" i="51"/>
  <c r="D178" i="51"/>
  <c r="D95" i="51"/>
  <c r="D191" i="51"/>
  <c r="D229" i="51"/>
  <c r="D6" i="51"/>
  <c r="D18" i="51"/>
  <c r="D30" i="51"/>
  <c r="D42" i="51"/>
  <c r="D54" i="51"/>
  <c r="D66" i="51"/>
  <c r="D78" i="51"/>
  <c r="D90" i="51"/>
  <c r="D102" i="51"/>
  <c r="D114" i="51"/>
  <c r="D126" i="51"/>
  <c r="D138" i="51"/>
  <c r="D150" i="51"/>
  <c r="D162" i="51"/>
  <c r="D174" i="51"/>
  <c r="D186" i="51"/>
  <c r="D198" i="51"/>
  <c r="D210" i="51"/>
  <c r="D222" i="51"/>
  <c r="D234" i="51"/>
  <c r="D246" i="51"/>
  <c r="D3" i="51"/>
  <c r="D46" i="51"/>
  <c r="D154" i="51"/>
  <c r="D59" i="51"/>
  <c r="D179" i="51"/>
  <c r="D253" i="51"/>
  <c r="D7" i="51"/>
  <c r="D19" i="51"/>
  <c r="D31" i="51"/>
  <c r="D43" i="51"/>
  <c r="D55" i="51"/>
  <c r="D67" i="51"/>
  <c r="D79" i="51"/>
  <c r="D91" i="51"/>
  <c r="D103" i="51"/>
  <c r="D115" i="51"/>
  <c r="D127" i="51"/>
  <c r="D139" i="51"/>
  <c r="D151" i="51"/>
  <c r="D163" i="51"/>
  <c r="D175" i="51"/>
  <c r="D187" i="51"/>
  <c r="D199" i="51"/>
  <c r="D211" i="51"/>
  <c r="D223" i="51"/>
  <c r="D235" i="51"/>
  <c r="D247" i="51"/>
  <c r="D94" i="51"/>
  <c r="D214" i="51"/>
  <c r="D71" i="51"/>
  <c r="D167" i="51"/>
  <c r="D169" i="51"/>
  <c r="D8" i="51"/>
  <c r="D20" i="51"/>
  <c r="D32" i="51"/>
  <c r="D44" i="51"/>
  <c r="D56" i="51"/>
  <c r="D68" i="51"/>
  <c r="D80" i="51"/>
  <c r="D92" i="51"/>
  <c r="D104" i="51"/>
  <c r="D116" i="51"/>
  <c r="D128" i="51"/>
  <c r="D140" i="51"/>
  <c r="D152" i="51"/>
  <c r="D164" i="51"/>
  <c r="D176" i="51"/>
  <c r="D188" i="51"/>
  <c r="D200" i="51"/>
  <c r="D212" i="51"/>
  <c r="D224" i="51"/>
  <c r="D236" i="51"/>
  <c r="D248" i="51"/>
  <c r="D10" i="51"/>
  <c r="D118" i="51"/>
  <c r="D226" i="51"/>
  <c r="D23" i="51"/>
  <c r="D119" i="51"/>
  <c r="D215" i="51"/>
  <c r="D241" i="51"/>
  <c r="D9" i="51"/>
  <c r="D21" i="51"/>
  <c r="D33" i="51"/>
  <c r="D45" i="51"/>
  <c r="D57" i="51"/>
  <c r="D69" i="51"/>
  <c r="D81" i="51"/>
  <c r="D93" i="51"/>
  <c r="D105" i="51"/>
  <c r="D117" i="51"/>
  <c r="D129" i="51"/>
  <c r="D141" i="51"/>
  <c r="D153" i="51"/>
  <c r="D165" i="51"/>
  <c r="D177" i="51"/>
  <c r="D189" i="51"/>
  <c r="D201" i="51"/>
  <c r="D213" i="51"/>
  <c r="D225" i="51"/>
  <c r="D237" i="51"/>
  <c r="D249" i="51"/>
  <c r="D70" i="51"/>
  <c r="D166" i="51"/>
  <c r="D250" i="51"/>
  <c r="D47" i="51"/>
  <c r="D143" i="51"/>
  <c r="D239" i="51"/>
  <c r="D205" i="51"/>
  <c r="D12" i="51"/>
  <c r="D24" i="51"/>
  <c r="D36" i="51"/>
  <c r="D48" i="51"/>
  <c r="D60" i="51"/>
  <c r="D72" i="51"/>
  <c r="D84" i="51"/>
  <c r="D96" i="51"/>
  <c r="D108" i="51"/>
  <c r="D120" i="51"/>
  <c r="D132" i="51"/>
  <c r="D144" i="51"/>
  <c r="D156" i="51"/>
  <c r="D168" i="51"/>
  <c r="D180" i="51"/>
  <c r="D192" i="51"/>
  <c r="D204" i="51"/>
  <c r="D216" i="51"/>
  <c r="D228" i="51"/>
  <c r="D240" i="51"/>
  <c r="D252" i="51"/>
  <c r="D13" i="51"/>
  <c r="D25" i="51"/>
  <c r="D37" i="51"/>
  <c r="D49" i="51"/>
  <c r="D61" i="51"/>
  <c r="D73" i="51"/>
  <c r="D85" i="51"/>
  <c r="D97" i="51"/>
  <c r="D109" i="51"/>
  <c r="D121" i="51"/>
  <c r="D133" i="51"/>
  <c r="D145" i="51"/>
  <c r="D157" i="51"/>
  <c r="F15" i="51"/>
  <c r="F27" i="51"/>
  <c r="F39" i="51"/>
  <c r="F51" i="51"/>
  <c r="F63" i="51"/>
  <c r="F75" i="51"/>
  <c r="F87" i="51"/>
  <c r="F99" i="51"/>
  <c r="F111" i="51"/>
  <c r="F123" i="51"/>
  <c r="F135" i="51"/>
  <c r="F147" i="51"/>
  <c r="F159" i="51"/>
  <c r="F171" i="51"/>
  <c r="F183" i="51"/>
  <c r="F195" i="51"/>
  <c r="F207" i="51"/>
  <c r="F219" i="51"/>
  <c r="F231" i="51"/>
  <c r="F243" i="51"/>
  <c r="F255" i="51"/>
  <c r="F95" i="51"/>
  <c r="F107" i="51"/>
  <c r="F131" i="51"/>
  <c r="F203" i="51"/>
  <c r="F12" i="51"/>
  <c r="F132" i="51"/>
  <c r="F240" i="51"/>
  <c r="F4" i="51"/>
  <c r="F16" i="51"/>
  <c r="F28" i="51"/>
  <c r="F40" i="51"/>
  <c r="F52" i="51"/>
  <c r="F64" i="51"/>
  <c r="F76" i="51"/>
  <c r="F88" i="51"/>
  <c r="F100" i="51"/>
  <c r="F112" i="51"/>
  <c r="F124" i="51"/>
  <c r="F136" i="51"/>
  <c r="F148" i="51"/>
  <c r="F160" i="51"/>
  <c r="F172" i="51"/>
  <c r="F184" i="51"/>
  <c r="F196" i="51"/>
  <c r="F208" i="51"/>
  <c r="F220" i="51"/>
  <c r="F232" i="51"/>
  <c r="F244" i="51"/>
  <c r="F256" i="51"/>
  <c r="F71" i="51"/>
  <c r="F167" i="51"/>
  <c r="F251" i="51"/>
  <c r="F36" i="51"/>
  <c r="F108" i="51"/>
  <c r="F204" i="51"/>
  <c r="F5" i="51"/>
  <c r="F17" i="51"/>
  <c r="F29" i="51"/>
  <c r="F41" i="51"/>
  <c r="F53" i="51"/>
  <c r="F65" i="51"/>
  <c r="F77" i="51"/>
  <c r="F89" i="51"/>
  <c r="F101" i="51"/>
  <c r="F113" i="51"/>
  <c r="F125" i="51"/>
  <c r="F137" i="51"/>
  <c r="F149" i="51"/>
  <c r="F161" i="51"/>
  <c r="F173" i="51"/>
  <c r="F185" i="51"/>
  <c r="F197" i="51"/>
  <c r="F209" i="51"/>
  <c r="F221" i="51"/>
  <c r="F233" i="51"/>
  <c r="F245" i="51"/>
  <c r="F83" i="51"/>
  <c r="F179" i="51"/>
  <c r="F24" i="51"/>
  <c r="F156" i="51"/>
  <c r="F6" i="51"/>
  <c r="F18" i="51"/>
  <c r="F30" i="51"/>
  <c r="F42" i="51"/>
  <c r="F54" i="51"/>
  <c r="F66" i="51"/>
  <c r="F78" i="51"/>
  <c r="F90" i="51"/>
  <c r="F102" i="51"/>
  <c r="F114" i="51"/>
  <c r="F126" i="51"/>
  <c r="F138" i="51"/>
  <c r="F150" i="51"/>
  <c r="F162" i="51"/>
  <c r="F174" i="51"/>
  <c r="F186" i="51"/>
  <c r="F198" i="51"/>
  <c r="F210" i="51"/>
  <c r="F222" i="51"/>
  <c r="F234" i="51"/>
  <c r="F246" i="51"/>
  <c r="F3" i="51"/>
  <c r="F35" i="51"/>
  <c r="F215" i="51"/>
  <c r="F72" i="51"/>
  <c r="F168" i="51"/>
  <c r="F252" i="51"/>
  <c r="F7" i="51"/>
  <c r="F19" i="51"/>
  <c r="F31" i="51"/>
  <c r="F43" i="51"/>
  <c r="F55" i="51"/>
  <c r="F67" i="51"/>
  <c r="F79" i="51"/>
  <c r="F91" i="51"/>
  <c r="F103" i="51"/>
  <c r="F115" i="51"/>
  <c r="F127" i="51"/>
  <c r="F139" i="51"/>
  <c r="F151" i="51"/>
  <c r="F163" i="51"/>
  <c r="F175" i="51"/>
  <c r="F187" i="51"/>
  <c r="F199" i="51"/>
  <c r="F211" i="51"/>
  <c r="F223" i="51"/>
  <c r="F235" i="51"/>
  <c r="F247" i="51"/>
  <c r="F59" i="51"/>
  <c r="F191" i="51"/>
  <c r="F96" i="51"/>
  <c r="F192" i="51"/>
  <c r="F8" i="51"/>
  <c r="F20" i="51"/>
  <c r="F32" i="51"/>
  <c r="F44" i="51"/>
  <c r="F56" i="51"/>
  <c r="F68" i="51"/>
  <c r="F80" i="51"/>
  <c r="F92" i="51"/>
  <c r="F104" i="51"/>
  <c r="F116" i="51"/>
  <c r="F128" i="51"/>
  <c r="F140" i="51"/>
  <c r="F152" i="51"/>
  <c r="F164" i="51"/>
  <c r="F176" i="51"/>
  <c r="F188" i="51"/>
  <c r="F200" i="51"/>
  <c r="F212" i="51"/>
  <c r="F224" i="51"/>
  <c r="F236" i="51"/>
  <c r="F248" i="51"/>
  <c r="F47" i="51"/>
  <c r="F119" i="51"/>
  <c r="F227" i="51"/>
  <c r="F60" i="51"/>
  <c r="F144" i="51"/>
  <c r="F228" i="51"/>
  <c r="F9" i="51"/>
  <c r="F21" i="51"/>
  <c r="F33" i="51"/>
  <c r="F45" i="51"/>
  <c r="F57" i="51"/>
  <c r="F69" i="51"/>
  <c r="F81" i="51"/>
  <c r="F93" i="51"/>
  <c r="F105" i="51"/>
  <c r="F117" i="51"/>
  <c r="F129" i="51"/>
  <c r="F141" i="51"/>
  <c r="F153" i="51"/>
  <c r="F165" i="51"/>
  <c r="F177" i="51"/>
  <c r="F189" i="51"/>
  <c r="F201" i="51"/>
  <c r="F213" i="51"/>
  <c r="F225" i="51"/>
  <c r="F237" i="51"/>
  <c r="F249" i="51"/>
  <c r="F23" i="51"/>
  <c r="F155" i="51"/>
  <c r="F84" i="51"/>
  <c r="F180" i="51"/>
  <c r="F10" i="51"/>
  <c r="F22" i="51"/>
  <c r="F34" i="51"/>
  <c r="F46" i="51"/>
  <c r="F58" i="51"/>
  <c r="F70" i="51"/>
  <c r="F82" i="51"/>
  <c r="F94" i="51"/>
  <c r="F106" i="51"/>
  <c r="F118" i="51"/>
  <c r="F130" i="51"/>
  <c r="F142" i="51"/>
  <c r="F154" i="51"/>
  <c r="F166" i="51"/>
  <c r="F178" i="51"/>
  <c r="F190" i="51"/>
  <c r="F202" i="51"/>
  <c r="F214" i="51"/>
  <c r="F226" i="51"/>
  <c r="F238" i="51"/>
  <c r="F250" i="51"/>
  <c r="F11" i="51"/>
  <c r="F143" i="51"/>
  <c r="F239" i="51"/>
  <c r="F48" i="51"/>
  <c r="F120" i="51"/>
  <c r="F216" i="51"/>
  <c r="F13" i="51"/>
  <c r="F25" i="51"/>
  <c r="F37" i="51"/>
  <c r="F49" i="51"/>
  <c r="F61" i="51"/>
  <c r="F73" i="51"/>
  <c r="F85" i="51"/>
  <c r="F97" i="51"/>
  <c r="F109" i="51"/>
  <c r="F121" i="51"/>
  <c r="F133" i="51"/>
  <c r="F145" i="51"/>
  <c r="F157" i="51"/>
  <c r="F169" i="51"/>
  <c r="F181" i="51"/>
  <c r="F193" i="51"/>
  <c r="F205" i="51"/>
  <c r="F217" i="51"/>
  <c r="F229" i="51"/>
  <c r="F241" i="51"/>
  <c r="F253" i="51"/>
  <c r="F14" i="51"/>
  <c r="F26" i="51"/>
  <c r="F38" i="51"/>
  <c r="F50" i="51"/>
  <c r="F62" i="51"/>
  <c r="F74" i="51"/>
  <c r="F86" i="51"/>
  <c r="F98" i="51"/>
  <c r="F110" i="51"/>
  <c r="F122" i="51"/>
  <c r="F134" i="51"/>
  <c r="F146" i="51"/>
  <c r="F158" i="51"/>
  <c r="F170" i="51"/>
  <c r="F182" i="51"/>
  <c r="F194" i="51"/>
  <c r="F206" i="51"/>
  <c r="F218" i="51"/>
  <c r="F230" i="51"/>
  <c r="F242" i="51"/>
  <c r="F254" i="51"/>
  <c r="G12" i="50"/>
  <c r="G24" i="50"/>
  <c r="G36" i="50"/>
  <c r="G48" i="50"/>
  <c r="G60" i="50"/>
  <c r="G73" i="50"/>
  <c r="G84" i="50"/>
  <c r="G96" i="50"/>
  <c r="G108" i="50"/>
  <c r="G120" i="50"/>
  <c r="G132" i="50"/>
  <c r="G141" i="50"/>
  <c r="G156" i="50"/>
  <c r="G168" i="50"/>
  <c r="G180" i="50"/>
  <c r="G192" i="50"/>
  <c r="G204" i="50"/>
  <c r="G216" i="50"/>
  <c r="G228" i="50"/>
  <c r="G240" i="50"/>
  <c r="G252" i="50"/>
  <c r="G25" i="50"/>
  <c r="G49" i="50"/>
  <c r="G72" i="50"/>
  <c r="G97" i="50"/>
  <c r="G121" i="50"/>
  <c r="G145" i="50"/>
  <c r="G169" i="50"/>
  <c r="G193" i="50"/>
  <c r="G217" i="50"/>
  <c r="G253" i="50"/>
  <c r="G239" i="50"/>
  <c r="G13" i="50"/>
  <c r="G37" i="50"/>
  <c r="G61" i="50"/>
  <c r="G85" i="50"/>
  <c r="G109" i="50"/>
  <c r="G133" i="50"/>
  <c r="G157" i="50"/>
  <c r="G181" i="50"/>
  <c r="G205" i="50"/>
  <c r="G229" i="50"/>
  <c r="G241" i="50"/>
  <c r="G215" i="50"/>
  <c r="G14" i="50"/>
  <c r="G26" i="50"/>
  <c r="G38" i="50"/>
  <c r="G50" i="50"/>
  <c r="G62" i="50"/>
  <c r="G74" i="50"/>
  <c r="G86" i="50"/>
  <c r="G98" i="50"/>
  <c r="G110" i="50"/>
  <c r="G122" i="50"/>
  <c r="G134" i="50"/>
  <c r="G146" i="50"/>
  <c r="G158" i="50"/>
  <c r="G170" i="50"/>
  <c r="G182" i="50"/>
  <c r="G194" i="50"/>
  <c r="G206" i="50"/>
  <c r="G218" i="50"/>
  <c r="G230" i="50"/>
  <c r="G242" i="50"/>
  <c r="G254" i="50"/>
  <c r="G15" i="50"/>
  <c r="G27" i="50"/>
  <c r="G39" i="50"/>
  <c r="G63" i="50"/>
  <c r="G87" i="50"/>
  <c r="G99" i="50"/>
  <c r="G123" i="50"/>
  <c r="G147" i="50"/>
  <c r="G171" i="50"/>
  <c r="G195" i="50"/>
  <c r="G219" i="50"/>
  <c r="G243" i="50"/>
  <c r="G11" i="50"/>
  <c r="G83" i="50"/>
  <c r="G179" i="50"/>
  <c r="G3" i="50"/>
  <c r="G51" i="50"/>
  <c r="G75" i="50"/>
  <c r="G111" i="50"/>
  <c r="G135" i="50"/>
  <c r="G159" i="50"/>
  <c r="G183" i="50"/>
  <c r="G207" i="50"/>
  <c r="G231" i="50"/>
  <c r="G255" i="50"/>
  <c r="G35" i="50"/>
  <c r="G119" i="50"/>
  <c r="G227" i="50"/>
  <c r="G4" i="50"/>
  <c r="G16" i="50"/>
  <c r="G28" i="50"/>
  <c r="G40" i="50"/>
  <c r="G52" i="50"/>
  <c r="G64" i="50"/>
  <c r="G76" i="50"/>
  <c r="G88" i="50"/>
  <c r="G100" i="50"/>
  <c r="G112" i="50"/>
  <c r="G124" i="50"/>
  <c r="G136" i="50"/>
  <c r="G148" i="50"/>
  <c r="G160" i="50"/>
  <c r="G172" i="50"/>
  <c r="G184" i="50"/>
  <c r="G196" i="50"/>
  <c r="G208" i="50"/>
  <c r="G220" i="50"/>
  <c r="G232" i="50"/>
  <c r="G244" i="50"/>
  <c r="G256" i="50"/>
  <c r="G186" i="50"/>
  <c r="G222" i="50"/>
  <c r="G43" i="50"/>
  <c r="G55" i="50"/>
  <c r="G91" i="50"/>
  <c r="G139" i="50"/>
  <c r="G163" i="50"/>
  <c r="G211" i="50"/>
  <c r="G71" i="50"/>
  <c r="G203" i="50"/>
  <c r="G5" i="50"/>
  <c r="G17" i="50"/>
  <c r="G29" i="50"/>
  <c r="G41" i="50"/>
  <c r="G53" i="50"/>
  <c r="G65" i="50"/>
  <c r="G77" i="50"/>
  <c r="G89" i="50"/>
  <c r="G101" i="50"/>
  <c r="G113" i="50"/>
  <c r="G125" i="50"/>
  <c r="G137" i="50"/>
  <c r="G149" i="50"/>
  <c r="G161" i="50"/>
  <c r="G173" i="50"/>
  <c r="G185" i="50"/>
  <c r="G197" i="50"/>
  <c r="G209" i="50"/>
  <c r="G221" i="50"/>
  <c r="G233" i="50"/>
  <c r="G245" i="50"/>
  <c r="G174" i="50"/>
  <c r="G234" i="50"/>
  <c r="G19" i="50"/>
  <c r="G67" i="50"/>
  <c r="G127" i="50"/>
  <c r="G175" i="50"/>
  <c r="G223" i="50"/>
  <c r="G95" i="50"/>
  <c r="G6" i="50"/>
  <c r="G18" i="50"/>
  <c r="G30" i="50"/>
  <c r="G42" i="50"/>
  <c r="G54" i="50"/>
  <c r="G66" i="50"/>
  <c r="G78" i="50"/>
  <c r="G90" i="50"/>
  <c r="G102" i="50"/>
  <c r="G114" i="50"/>
  <c r="G126" i="50"/>
  <c r="G138" i="50"/>
  <c r="G150" i="50"/>
  <c r="G162" i="50"/>
  <c r="G198" i="50"/>
  <c r="G210" i="50"/>
  <c r="G246" i="50"/>
  <c r="G31" i="50"/>
  <c r="G79" i="50"/>
  <c r="G115" i="50"/>
  <c r="G151" i="50"/>
  <c r="G199" i="50"/>
  <c r="G235" i="50"/>
  <c r="G59" i="50"/>
  <c r="G191" i="50"/>
  <c r="G7" i="50"/>
  <c r="G103" i="50"/>
  <c r="G187" i="50"/>
  <c r="G247" i="50"/>
  <c r="G23" i="50"/>
  <c r="G131" i="50"/>
  <c r="G251" i="50"/>
  <c r="G8" i="50"/>
  <c r="G20" i="50"/>
  <c r="G32" i="50"/>
  <c r="G44" i="50"/>
  <c r="G56" i="50"/>
  <c r="G68" i="50"/>
  <c r="G80" i="50"/>
  <c r="G92" i="50"/>
  <c r="G104" i="50"/>
  <c r="G116" i="50"/>
  <c r="G128" i="50"/>
  <c r="G140" i="50"/>
  <c r="G152" i="50"/>
  <c r="G164" i="50"/>
  <c r="G176" i="50"/>
  <c r="G188" i="50"/>
  <c r="G200" i="50"/>
  <c r="G212" i="50"/>
  <c r="G224" i="50"/>
  <c r="G236" i="50"/>
  <c r="G248" i="50"/>
  <c r="G21" i="50"/>
  <c r="G33" i="50"/>
  <c r="G57" i="50"/>
  <c r="G69" i="50"/>
  <c r="G93" i="50"/>
  <c r="G117" i="50"/>
  <c r="G142" i="50"/>
  <c r="G153" i="50"/>
  <c r="G177" i="50"/>
  <c r="G201" i="50"/>
  <c r="G225" i="50"/>
  <c r="G249" i="50"/>
  <c r="G144" i="50"/>
  <c r="G9" i="50"/>
  <c r="G45" i="50"/>
  <c r="G81" i="50"/>
  <c r="G105" i="50"/>
  <c r="G129" i="50"/>
  <c r="G165" i="50"/>
  <c r="G189" i="50"/>
  <c r="G213" i="50"/>
  <c r="G237" i="50"/>
  <c r="G155" i="50"/>
  <c r="G10" i="50"/>
  <c r="G22" i="50"/>
  <c r="G34" i="50"/>
  <c r="G46" i="50"/>
  <c r="G58" i="50"/>
  <c r="G70" i="50"/>
  <c r="G82" i="50"/>
  <c r="G94" i="50"/>
  <c r="G106" i="50"/>
  <c r="G118" i="50"/>
  <c r="G130" i="50"/>
  <c r="G143" i="50"/>
  <c r="G154" i="50"/>
  <c r="G166" i="50"/>
  <c r="G178" i="50"/>
  <c r="G190" i="50"/>
  <c r="G202" i="50"/>
  <c r="G214" i="50"/>
  <c r="G226" i="50"/>
  <c r="G238" i="50"/>
  <c r="G250" i="50"/>
  <c r="G47" i="50"/>
  <c r="G107" i="50"/>
  <c r="G167" i="50"/>
  <c r="F4" i="45"/>
  <c r="F16" i="45"/>
  <c r="F3" i="45"/>
  <c r="F5" i="45"/>
  <c r="F17" i="45"/>
  <c r="F19" i="45"/>
  <c r="F11" i="45"/>
  <c r="F15" i="45"/>
  <c r="F6" i="45"/>
  <c r="F18" i="45"/>
  <c r="F7" i="45"/>
  <c r="F21" i="45"/>
  <c r="F22" i="45"/>
  <c r="F23" i="45"/>
  <c r="F24" i="45"/>
  <c r="F27" i="45"/>
  <c r="F8" i="45"/>
  <c r="F20" i="45"/>
  <c r="F10" i="45"/>
  <c r="F12" i="45"/>
  <c r="F9" i="45"/>
  <c r="F14" i="45"/>
  <c r="F25" i="45"/>
  <c r="F26" i="45"/>
  <c r="F13" i="45"/>
  <c r="F18" i="44"/>
  <c r="F6" i="44"/>
  <c r="F17" i="44"/>
  <c r="F5" i="44"/>
  <c r="F19" i="44"/>
  <c r="F16" i="44"/>
  <c r="F4" i="44"/>
  <c r="F7" i="44"/>
  <c r="F27" i="44"/>
  <c r="F15" i="44"/>
  <c r="F3" i="44"/>
  <c r="F14" i="44"/>
  <c r="F26" i="44"/>
  <c r="F25" i="44"/>
  <c r="F13" i="44"/>
  <c r="F24" i="44"/>
  <c r="F12" i="44"/>
  <c r="F9" i="44"/>
  <c r="F8" i="44"/>
  <c r="F23" i="44"/>
  <c r="F11" i="44"/>
  <c r="F20" i="44"/>
  <c r="F22" i="44"/>
  <c r="F10" i="44"/>
  <c r="F21" i="44"/>
  <c r="F6" i="42"/>
  <c r="F18" i="42"/>
  <c r="F10" i="42"/>
  <c r="F23" i="42"/>
  <c r="F26" i="42"/>
  <c r="F27" i="42"/>
  <c r="F17" i="42"/>
  <c r="F7" i="42"/>
  <c r="F19" i="42"/>
  <c r="F11" i="42"/>
  <c r="F25" i="42"/>
  <c r="F3" i="42"/>
  <c r="F8" i="42"/>
  <c r="F20" i="42"/>
  <c r="F22" i="42"/>
  <c r="F13" i="42"/>
  <c r="F15" i="42"/>
  <c r="F9" i="42"/>
  <c r="F21" i="42"/>
  <c r="F24" i="42"/>
  <c r="F14" i="42"/>
  <c r="F4" i="42"/>
  <c r="F12" i="42"/>
  <c r="F5" i="42"/>
  <c r="F16" i="42"/>
  <c r="D5" i="3"/>
  <c r="AA8" i="3"/>
  <c r="AA13" i="3"/>
  <c r="AE14" i="3"/>
  <c r="AA19" i="3"/>
  <c r="AE26" i="3"/>
  <c r="AA24" i="3"/>
  <c r="AA5" i="3"/>
  <c r="AA18" i="3"/>
  <c r="AA11" i="3"/>
  <c r="AA15" i="3"/>
  <c r="AA27" i="3"/>
  <c r="AA22" i="3"/>
  <c r="AA7" i="3"/>
  <c r="AA12" i="3"/>
  <c r="AA17" i="3"/>
  <c r="AA29" i="3"/>
  <c r="AA25" i="3"/>
  <c r="AA9" i="3"/>
  <c r="AA20" i="3"/>
  <c r="AA14" i="3"/>
  <c r="AA26" i="3"/>
  <c r="J14" i="3"/>
  <c r="C30" i="24"/>
  <c r="C50" i="24"/>
  <c r="D17" i="95"/>
  <c r="D27" i="107"/>
  <c r="D74" i="105"/>
  <c r="C74" i="105"/>
  <c r="D106" i="90"/>
  <c r="D260" i="109"/>
  <c r="E260" i="109" s="1"/>
  <c r="F260" i="109"/>
  <c r="G260" i="109" s="1"/>
  <c r="H260" i="109"/>
  <c r="I260" i="109" s="1"/>
  <c r="F13" i="52"/>
  <c r="F137" i="52"/>
  <c r="F18" i="52"/>
  <c r="F77" i="52"/>
  <c r="F29" i="52"/>
  <c r="F83" i="52"/>
  <c r="F164" i="52"/>
  <c r="F9" i="52"/>
  <c r="F158" i="52"/>
  <c r="F30" i="52"/>
  <c r="F93" i="52"/>
  <c r="F183" i="52"/>
  <c r="F19" i="52"/>
  <c r="F82" i="52"/>
  <c r="F36" i="52"/>
  <c r="F94" i="52"/>
  <c r="F185" i="52"/>
  <c r="F40" i="52"/>
  <c r="F100" i="52"/>
  <c r="F212" i="52"/>
  <c r="F46" i="52"/>
  <c r="F104" i="52"/>
  <c r="F228" i="52"/>
  <c r="F131" i="52"/>
  <c r="F55" i="52"/>
  <c r="F119" i="52"/>
  <c r="F247" i="52"/>
  <c r="F56" i="52"/>
  <c r="F120" i="52"/>
  <c r="F3" i="52"/>
  <c r="F57" i="52"/>
  <c r="F121" i="52"/>
  <c r="G31" i="108"/>
  <c r="C27" i="107"/>
  <c r="D89" i="52"/>
  <c r="D9" i="52"/>
  <c r="D82" i="52"/>
  <c r="D109" i="52"/>
  <c r="D22" i="52"/>
  <c r="D241" i="52"/>
  <c r="J18" i="3"/>
  <c r="J22" i="3"/>
  <c r="J8" i="3"/>
  <c r="J12" i="3"/>
  <c r="J19" i="3"/>
  <c r="J26" i="3"/>
  <c r="J25" i="3"/>
  <c r="P31" i="3"/>
  <c r="Y31" i="3"/>
  <c r="E31" i="3"/>
  <c r="J16" i="3"/>
  <c r="S31" i="3"/>
  <c r="AB31" i="3"/>
  <c r="J28" i="3"/>
  <c r="H31" i="3"/>
  <c r="J5" i="3"/>
  <c r="J7" i="3"/>
  <c r="J9" i="3"/>
  <c r="J10" i="3"/>
  <c r="J13" i="3"/>
  <c r="J15" i="3"/>
  <c r="J17" i="3"/>
  <c r="J20" i="3"/>
  <c r="J21" i="3"/>
  <c r="J23" i="3"/>
  <c r="J24" i="3"/>
  <c r="J27" i="3"/>
  <c r="J29" i="3"/>
  <c r="M31" i="3"/>
  <c r="Z172" i="40"/>
  <c r="Z31" i="40"/>
  <c r="Z20" i="40"/>
  <c r="Z94" i="40"/>
  <c r="Z35" i="40"/>
  <c r="Z82" i="40"/>
  <c r="Z88" i="40"/>
  <c r="Z86" i="40"/>
  <c r="Z192" i="40"/>
  <c r="Z110" i="40"/>
  <c r="Z133" i="40"/>
  <c r="Z152" i="40"/>
  <c r="Z106" i="40"/>
  <c r="Z175" i="40"/>
  <c r="Z28" i="40"/>
  <c r="Z121" i="40"/>
  <c r="Z123" i="40"/>
  <c r="Z182" i="40"/>
  <c r="AC5" i="40"/>
  <c r="Z7" i="40"/>
  <c r="Z9" i="40"/>
  <c r="AC16" i="40"/>
  <c r="AC22" i="40"/>
  <c r="F24" i="40"/>
  <c r="AC26" i="40"/>
  <c r="AC43" i="40"/>
  <c r="F53" i="40"/>
  <c r="AC53" i="40"/>
  <c r="AC61" i="40"/>
  <c r="AC63" i="40"/>
  <c r="AC76" i="40"/>
  <c r="AC82" i="40"/>
  <c r="AC86" i="40"/>
  <c r="AC88" i="40"/>
  <c r="AC90" i="40"/>
  <c r="F92" i="40"/>
  <c r="AC92" i="40"/>
  <c r="AC94" i="40"/>
  <c r="AC96" i="40"/>
  <c r="F100" i="40"/>
  <c r="AC100" i="40"/>
  <c r="AC102" i="40"/>
  <c r="AC110" i="40"/>
  <c r="AC112" i="40"/>
  <c r="F121" i="40"/>
  <c r="AC127" i="40"/>
  <c r="AC129" i="40"/>
  <c r="AC131" i="40"/>
  <c r="AC144" i="40"/>
  <c r="Z150" i="40"/>
  <c r="AC152" i="40"/>
  <c r="F158" i="40"/>
  <c r="Z234" i="40"/>
  <c r="Z40" i="40"/>
  <c r="Z42" i="40"/>
  <c r="Z115" i="40"/>
  <c r="AC9" i="40"/>
  <c r="F11" i="40"/>
  <c r="AC11" i="40"/>
  <c r="F15" i="40"/>
  <c r="AC19" i="40"/>
  <c r="Z23" i="40"/>
  <c r="AC30" i="40"/>
  <c r="AC32" i="40"/>
  <c r="F34" i="40"/>
  <c r="AC36" i="40"/>
  <c r="F38" i="40"/>
  <c r="F48" i="40"/>
  <c r="F52" i="40"/>
  <c r="Z52" i="40"/>
  <c r="Z75" i="40"/>
  <c r="Z79" i="40"/>
  <c r="Z87" i="40"/>
  <c r="F99" i="40"/>
  <c r="Z99" i="40"/>
  <c r="Z101" i="40"/>
  <c r="AC105" i="40"/>
  <c r="AC109" i="40"/>
  <c r="Z113" i="40"/>
  <c r="AC117" i="40"/>
  <c r="Z132" i="40"/>
  <c r="Z134" i="40"/>
  <c r="AC156" i="40"/>
  <c r="Z55" i="40"/>
  <c r="Z65" i="40"/>
  <c r="Z67" i="40"/>
  <c r="Z80" i="40"/>
  <c r="Z13" i="40"/>
  <c r="Z15" i="40"/>
  <c r="Z38" i="40"/>
  <c r="Z50" i="40"/>
  <c r="Z159" i="40"/>
  <c r="AC7" i="40"/>
  <c r="Z6" i="40"/>
  <c r="AC13" i="40"/>
  <c r="AC15" i="40"/>
  <c r="AC17" i="40"/>
  <c r="F21" i="40"/>
  <c r="Z29" i="40"/>
  <c r="AC34" i="40"/>
  <c r="AC38" i="40"/>
  <c r="AC40" i="40"/>
  <c r="AC42" i="40"/>
  <c r="AC44" i="40"/>
  <c r="AC48" i="40"/>
  <c r="AC50" i="40"/>
  <c r="AC60" i="40"/>
  <c r="AC64" i="40"/>
  <c r="AC71" i="40"/>
  <c r="F75" i="40"/>
  <c r="F79" i="40"/>
  <c r="AC83" i="40"/>
  <c r="F85" i="40"/>
  <c r="AC85" i="40"/>
  <c r="Z89" i="40"/>
  <c r="AC93" i="40"/>
  <c r="AC97" i="40"/>
  <c r="F107" i="40"/>
  <c r="Z111" i="40"/>
  <c r="AC115" i="40"/>
  <c r="Z122" i="40"/>
  <c r="Z124" i="40"/>
  <c r="Z126" i="40"/>
  <c r="AC130" i="40"/>
  <c r="F134" i="40"/>
  <c r="Z167" i="40"/>
  <c r="Z177" i="40"/>
  <c r="AC250" i="40"/>
  <c r="Z227" i="40"/>
  <c r="F6" i="40"/>
  <c r="Z8" i="40"/>
  <c r="Z10" i="40"/>
  <c r="AC21" i="40"/>
  <c r="AC23" i="40"/>
  <c r="AC27" i="40"/>
  <c r="Z33" i="40"/>
  <c r="Z47" i="40"/>
  <c r="AC52" i="40"/>
  <c r="AC54" i="40"/>
  <c r="AC58" i="40"/>
  <c r="F62" i="40"/>
  <c r="AC75" i="40"/>
  <c r="AC77" i="40"/>
  <c r="AC79" i="40"/>
  <c r="AC81" i="40"/>
  <c r="AC87" i="40"/>
  <c r="F89" i="40"/>
  <c r="F91" i="40"/>
  <c r="AC91" i="40"/>
  <c r="F95" i="40"/>
  <c r="AC95" i="40"/>
  <c r="AC99" i="40"/>
  <c r="AC101" i="40"/>
  <c r="F103" i="40"/>
  <c r="AC103" i="40"/>
  <c r="AC107" i="40"/>
  <c r="F111" i="40"/>
  <c r="AC113" i="40"/>
  <c r="AC120" i="40"/>
  <c r="F128" i="40"/>
  <c r="AC128" i="40"/>
  <c r="AC132" i="40"/>
  <c r="F137" i="40"/>
  <c r="AC137" i="40"/>
  <c r="AC151" i="40"/>
  <c r="Z164" i="40"/>
  <c r="Z188" i="40"/>
  <c r="Z199" i="40"/>
  <c r="W46" i="40"/>
  <c r="Z5" i="40"/>
  <c r="Z12" i="40"/>
  <c r="Z17" i="40"/>
  <c r="Z25" i="40"/>
  <c r="Z30" i="40"/>
  <c r="Z37" i="40"/>
  <c r="Z44" i="40"/>
  <c r="Z57" i="40"/>
  <c r="Z59" i="40"/>
  <c r="Z62" i="40"/>
  <c r="Z64" i="40"/>
  <c r="Z72" i="40"/>
  <c r="Z84" i="40"/>
  <c r="Z91" i="40"/>
  <c r="Z96" i="40"/>
  <c r="Z98" i="40"/>
  <c r="Z108" i="40"/>
  <c r="Z117" i="40"/>
  <c r="Z128" i="40"/>
  <c r="Z142" i="40"/>
  <c r="Z144" i="40"/>
  <c r="Z146" i="40"/>
  <c r="Z148" i="40"/>
  <c r="Z157" i="40"/>
  <c r="Z162" i="40"/>
  <c r="Z170" i="40"/>
  <c r="Z180" i="40"/>
  <c r="Z186" i="40"/>
  <c r="Z196" i="40"/>
  <c r="Z231" i="40"/>
  <c r="Z14" i="40"/>
  <c r="Z19" i="40"/>
  <c r="Z22" i="40"/>
  <c r="Z27" i="40"/>
  <c r="Z32" i="40"/>
  <c r="Z39" i="40"/>
  <c r="Z46" i="40"/>
  <c r="Z49" i="40"/>
  <c r="Z51" i="40"/>
  <c r="Z54" i="40"/>
  <c r="Z69" i="40"/>
  <c r="Z77" i="40"/>
  <c r="Z93" i="40"/>
  <c r="Z103" i="40"/>
  <c r="Z105" i="40"/>
  <c r="Z119" i="40"/>
  <c r="Z130" i="40"/>
  <c r="Z136" i="40"/>
  <c r="Z138" i="40"/>
  <c r="Z140" i="40"/>
  <c r="Z155" i="40"/>
  <c r="Z165" i="40"/>
  <c r="Z173" i="40"/>
  <c r="Z178" i="40"/>
  <c r="Z183" i="40"/>
  <c r="Z203" i="40"/>
  <c r="Z151" i="40"/>
  <c r="Z200" i="40"/>
  <c r="Z11" i="40"/>
  <c r="Z24" i="40"/>
  <c r="Z34" i="40"/>
  <c r="Z36" i="40"/>
  <c r="Z56" i="40"/>
  <c r="Z66" i="40"/>
  <c r="Z81" i="40"/>
  <c r="Z83" i="40"/>
  <c r="Z90" i="40"/>
  <c r="Z95" i="40"/>
  <c r="Z100" i="40"/>
  <c r="Z112" i="40"/>
  <c r="Z114" i="40"/>
  <c r="Z116" i="40"/>
  <c r="Z125" i="40"/>
  <c r="Z127" i="40"/>
  <c r="Z149" i="40"/>
  <c r="Z163" i="40"/>
  <c r="Z171" i="40"/>
  <c r="Z176" i="40"/>
  <c r="Z181" i="40"/>
  <c r="Z187" i="40"/>
  <c r="Z222" i="40"/>
  <c r="Z243" i="40"/>
  <c r="Z258" i="40"/>
  <c r="Z153" i="40"/>
  <c r="Z160" i="40"/>
  <c r="Z168" i="40"/>
  <c r="Z16" i="40"/>
  <c r="Z18" i="40"/>
  <c r="Z21" i="40"/>
  <c r="Z26" i="40"/>
  <c r="Z43" i="40"/>
  <c r="Z45" i="40"/>
  <c r="Z48" i="40"/>
  <c r="Z53" i="40"/>
  <c r="Z58" i="40"/>
  <c r="Z63" i="40"/>
  <c r="Z68" i="40"/>
  <c r="Z71" i="40"/>
  <c r="Z73" i="40"/>
  <c r="Z76" i="40"/>
  <c r="Z97" i="40"/>
  <c r="Z102" i="40"/>
  <c r="Z107" i="40"/>
  <c r="Z109" i="40"/>
  <c r="Z143" i="40"/>
  <c r="Z145" i="40"/>
  <c r="Z156" i="40"/>
  <c r="Z158" i="40"/>
  <c r="Z166" i="40"/>
  <c r="Z174" i="40"/>
  <c r="Z179" i="40"/>
  <c r="Z60" i="40"/>
  <c r="Z78" i="40"/>
  <c r="Z85" i="40"/>
  <c r="Z92" i="40"/>
  <c r="Z104" i="40"/>
  <c r="Z118" i="40"/>
  <c r="Z120" i="40"/>
  <c r="Z129" i="40"/>
  <c r="Z135" i="40"/>
  <c r="Z137" i="40"/>
  <c r="Z139" i="40"/>
  <c r="Z141" i="40"/>
  <c r="Z147" i="40"/>
  <c r="Z154" i="40"/>
  <c r="Z161" i="40"/>
  <c r="Z169" i="40"/>
  <c r="D45" i="52"/>
  <c r="D77" i="52"/>
  <c r="D93" i="52"/>
  <c r="D126" i="52"/>
  <c r="D190" i="52"/>
  <c r="D217" i="52"/>
  <c r="D13" i="52"/>
  <c r="D29" i="52"/>
  <c r="D46" i="52"/>
  <c r="F110" i="52"/>
  <c r="D129" i="52"/>
  <c r="F168" i="52"/>
  <c r="D194" i="52"/>
  <c r="D222" i="52"/>
  <c r="D249" i="52"/>
  <c r="D25" i="52"/>
  <c r="D57" i="52"/>
  <c r="D110" i="52"/>
  <c r="D166" i="52"/>
  <c r="D81" i="52"/>
  <c r="D94" i="52"/>
  <c r="D113" i="52"/>
  <c r="D130" i="52"/>
  <c r="D174" i="52"/>
  <c r="F195" i="52"/>
  <c r="D225" i="52"/>
  <c r="D253" i="52"/>
  <c r="D18" i="52"/>
  <c r="D50" i="52"/>
  <c r="D137" i="52"/>
  <c r="D157" i="52"/>
  <c r="D178" i="52"/>
  <c r="D205" i="52"/>
  <c r="D54" i="52"/>
  <c r="D102" i="52"/>
  <c r="D158" i="52"/>
  <c r="D206" i="52"/>
  <c r="D233" i="52"/>
  <c r="D17" i="52"/>
  <c r="D30" i="52"/>
  <c r="D49" i="52"/>
  <c r="D114" i="52"/>
  <c r="D153" i="52"/>
  <c r="D177" i="52"/>
  <c r="D201" i="52"/>
  <c r="D226" i="52"/>
  <c r="D38" i="52"/>
  <c r="D86" i="52"/>
  <c r="D121" i="52"/>
  <c r="D185" i="52"/>
  <c r="D210" i="52"/>
  <c r="D237" i="52"/>
  <c r="D150" i="52"/>
  <c r="D173" i="52"/>
  <c r="D193" i="52"/>
  <c r="D214" i="52"/>
  <c r="D238" i="52"/>
  <c r="C260" i="52"/>
  <c r="F4" i="52"/>
  <c r="D14" i="52"/>
  <c r="F23" i="52"/>
  <c r="D33" i="52"/>
  <c r="D41" i="52"/>
  <c r="F50" i="52"/>
  <c r="D78" i="52"/>
  <c r="F87" i="52"/>
  <c r="D97" i="52"/>
  <c r="D105" i="52"/>
  <c r="F114" i="52"/>
  <c r="D125" i="52"/>
  <c r="F132" i="52"/>
  <c r="F151" i="52"/>
  <c r="D161" i="52"/>
  <c r="D169" i="52"/>
  <c r="F178" i="52"/>
  <c r="D189" i="52"/>
  <c r="F196" i="52"/>
  <c r="F206" i="52"/>
  <c r="F217" i="52"/>
  <c r="D230" i="52"/>
  <c r="D242" i="52"/>
  <c r="D254" i="52"/>
  <c r="D6" i="52"/>
  <c r="F14" i="52"/>
  <c r="F24" i="52"/>
  <c r="D34" i="52"/>
  <c r="F41" i="52"/>
  <c r="F51" i="52"/>
  <c r="F78" i="52"/>
  <c r="F88" i="52"/>
  <c r="D98" i="52"/>
  <c r="F105" i="52"/>
  <c r="F115" i="52"/>
  <c r="F125" i="52"/>
  <c r="D134" i="52"/>
  <c r="F152" i="52"/>
  <c r="D162" i="52"/>
  <c r="F169" i="52"/>
  <c r="F179" i="52"/>
  <c r="F189" i="52"/>
  <c r="D198" i="52"/>
  <c r="D209" i="52"/>
  <c r="D221" i="52"/>
  <c r="F231" i="52"/>
  <c r="F243" i="52"/>
  <c r="F254" i="52"/>
  <c r="F7" i="52"/>
  <c r="F34" i="52"/>
  <c r="F52" i="52"/>
  <c r="F71" i="52"/>
  <c r="F98" i="52"/>
  <c r="F116" i="52"/>
  <c r="F135" i="52"/>
  <c r="F162" i="52"/>
  <c r="F180" i="52"/>
  <c r="F199" i="52"/>
  <c r="F244" i="52"/>
  <c r="F8" i="52"/>
  <c r="F25" i="52"/>
  <c r="F35" i="52"/>
  <c r="F45" i="52"/>
  <c r="F89" i="52"/>
  <c r="F99" i="52"/>
  <c r="F109" i="52"/>
  <c r="D118" i="52"/>
  <c r="F126" i="52"/>
  <c r="F136" i="52"/>
  <c r="F153" i="52"/>
  <c r="F163" i="52"/>
  <c r="F173" i="52"/>
  <c r="D182" i="52"/>
  <c r="F190" i="52"/>
  <c r="F200" i="52"/>
  <c r="F211" i="52"/>
  <c r="F222" i="52"/>
  <c r="F233" i="52"/>
  <c r="D246" i="52"/>
  <c r="F157" i="52"/>
  <c r="F174" i="52"/>
  <c r="F184" i="52"/>
  <c r="F201" i="52"/>
  <c r="F20" i="52"/>
  <c r="F39" i="52"/>
  <c r="F84" i="52"/>
  <c r="F103" i="52"/>
  <c r="F130" i="52"/>
  <c r="F167" i="52"/>
  <c r="F194" i="52"/>
  <c r="F215" i="52"/>
  <c r="F227" i="52"/>
  <c r="F238" i="52"/>
  <c r="F249" i="52"/>
  <c r="Z252" i="40"/>
  <c r="Z235" i="40"/>
  <c r="Z242" i="40"/>
  <c r="Z253" i="40"/>
  <c r="AC172" i="40"/>
  <c r="AC240" i="40"/>
  <c r="AC161" i="40"/>
  <c r="F169" i="40"/>
  <c r="F171" i="40"/>
  <c r="AC169" i="40"/>
  <c r="AC171" i="40"/>
  <c r="F197" i="40"/>
  <c r="AC197" i="40"/>
  <c r="AC176" i="40"/>
  <c r="AC183" i="40"/>
  <c r="AC186" i="40"/>
  <c r="F192" i="40"/>
  <c r="AC195" i="40"/>
  <c r="AC207" i="40"/>
  <c r="AC181" i="40"/>
  <c r="AC192" i="40"/>
  <c r="T9" i="40"/>
  <c r="T25" i="40"/>
  <c r="T42" i="40"/>
  <c r="T45" i="40"/>
  <c r="T58" i="40"/>
  <c r="T61" i="40"/>
  <c r="T64" i="40"/>
  <c r="T82" i="40"/>
  <c r="T98" i="40"/>
  <c r="T109" i="40"/>
  <c r="T122" i="40"/>
  <c r="T154" i="40"/>
  <c r="T163" i="40"/>
  <c r="T172" i="40"/>
  <c r="T200" i="40"/>
  <c r="T229" i="40"/>
  <c r="T6" i="40"/>
  <c r="T12" i="40"/>
  <c r="T15" i="40"/>
  <c r="T18" i="40"/>
  <c r="T33" i="40"/>
  <c r="T36" i="40"/>
  <c r="T39" i="40"/>
  <c r="T51" i="40"/>
  <c r="T67" i="40"/>
  <c r="T73" i="40"/>
  <c r="T85" i="40"/>
  <c r="T95" i="40"/>
  <c r="T101" i="40"/>
  <c r="T106" i="40"/>
  <c r="T112" i="40"/>
  <c r="T119" i="40"/>
  <c r="T41" i="40"/>
  <c r="T44" i="40"/>
  <c r="T57" i="40"/>
  <c r="T63" i="40"/>
  <c r="T81" i="40"/>
  <c r="T84" i="40"/>
  <c r="T94" i="40"/>
  <c r="T97" i="40"/>
  <c r="T121" i="40"/>
  <c r="T217" i="40"/>
  <c r="T5" i="40"/>
  <c r="T11" i="40"/>
  <c r="T17" i="40"/>
  <c r="T20" i="40"/>
  <c r="T23" i="40"/>
  <c r="T29" i="40"/>
  <c r="T32" i="40"/>
  <c r="T35" i="40"/>
  <c r="T38" i="40"/>
  <c r="T47" i="40"/>
  <c r="T50" i="40"/>
  <c r="T66" i="40"/>
  <c r="T69" i="40"/>
  <c r="T72" i="40"/>
  <c r="T78" i="40"/>
  <c r="T100" i="40"/>
  <c r="T111" i="40"/>
  <c r="T118" i="40"/>
  <c r="T201" i="40"/>
  <c r="T204" i="40"/>
  <c r="T237" i="40"/>
  <c r="T8" i="40"/>
  <c r="T14" i="40"/>
  <c r="T10" i="40"/>
  <c r="T26" i="40"/>
  <c r="T46" i="40"/>
  <c r="T53" i="40"/>
  <c r="T56" i="40"/>
  <c r="T59" i="40"/>
  <c r="T75" i="40"/>
  <c r="T83" i="40"/>
  <c r="T173" i="40"/>
  <c r="T228" i="40"/>
  <c r="I49" i="40"/>
  <c r="I96" i="40"/>
  <c r="I58" i="40"/>
  <c r="I8" i="40"/>
  <c r="I80" i="40"/>
  <c r="I7" i="40"/>
  <c r="I17" i="40"/>
  <c r="I143" i="40"/>
  <c r="I26" i="40"/>
  <c r="I104" i="40"/>
  <c r="F114" i="40"/>
  <c r="I128" i="40"/>
  <c r="F5" i="40"/>
  <c r="F29" i="40"/>
  <c r="F33" i="40"/>
  <c r="F37" i="40"/>
  <c r="F42" i="40"/>
  <c r="F46" i="40"/>
  <c r="F73" i="40"/>
  <c r="F78" i="40"/>
  <c r="F83" i="40"/>
  <c r="F88" i="40"/>
  <c r="F109" i="40"/>
  <c r="I110" i="40"/>
  <c r="F124" i="40"/>
  <c r="F133" i="40"/>
  <c r="I134" i="40"/>
  <c r="AC134" i="40"/>
  <c r="AC142" i="40"/>
  <c r="AC148" i="40"/>
  <c r="I153" i="40"/>
  <c r="AC153" i="40"/>
  <c r="I158" i="40"/>
  <c r="AC158" i="40"/>
  <c r="F160" i="40"/>
  <c r="AC200" i="40"/>
  <c r="F205" i="40"/>
  <c r="AC238" i="40"/>
  <c r="AC248" i="40"/>
  <c r="I257" i="40"/>
  <c r="F117" i="40"/>
  <c r="F127" i="40"/>
  <c r="F10" i="40"/>
  <c r="F14" i="40"/>
  <c r="F19" i="40"/>
  <c r="F23" i="40"/>
  <c r="F28" i="40"/>
  <c r="F41" i="40"/>
  <c r="F51" i="40"/>
  <c r="F55" i="40"/>
  <c r="F60" i="40"/>
  <c r="F64" i="40"/>
  <c r="F68" i="40"/>
  <c r="F72" i="40"/>
  <c r="I74" i="40"/>
  <c r="F82" i="40"/>
  <c r="I84" i="40"/>
  <c r="I91" i="40"/>
  <c r="F98" i="40"/>
  <c r="F102" i="40"/>
  <c r="F116" i="40"/>
  <c r="F120" i="40"/>
  <c r="I127" i="40"/>
  <c r="F130" i="40"/>
  <c r="F136" i="40"/>
  <c r="F139" i="40"/>
  <c r="AC145" i="40"/>
  <c r="F150" i="40"/>
  <c r="F155" i="40"/>
  <c r="F166" i="40"/>
  <c r="F168" i="40"/>
  <c r="AC203" i="40"/>
  <c r="F224" i="40"/>
  <c r="AC224" i="40"/>
  <c r="I16" i="40"/>
  <c r="I25" i="40"/>
  <c r="I111" i="40"/>
  <c r="F9" i="40"/>
  <c r="F32" i="40"/>
  <c r="F36" i="40"/>
  <c r="F40" i="40"/>
  <c r="F45" i="40"/>
  <c r="F50" i="40"/>
  <c r="I73" i="40"/>
  <c r="F77" i="40"/>
  <c r="F81" i="40"/>
  <c r="I83" i="40"/>
  <c r="F87" i="40"/>
  <c r="F90" i="40"/>
  <c r="F93" i="40"/>
  <c r="F97" i="40"/>
  <c r="F105" i="40"/>
  <c r="F113" i="40"/>
  <c r="F123" i="40"/>
  <c r="F126" i="40"/>
  <c r="I133" i="40"/>
  <c r="AC133" i="40"/>
  <c r="AC136" i="40"/>
  <c r="AC139" i="40"/>
  <c r="F147" i="40"/>
  <c r="AC150" i="40"/>
  <c r="AC155" i="40"/>
  <c r="AC157" i="40"/>
  <c r="I164" i="40"/>
  <c r="AC164" i="40"/>
  <c r="AC166" i="40"/>
  <c r="F178" i="40"/>
  <c r="AC227" i="40"/>
  <c r="F8" i="40"/>
  <c r="F13" i="40"/>
  <c r="F22" i="40"/>
  <c r="F63" i="40"/>
  <c r="F67" i="40"/>
  <c r="I72" i="40"/>
  <c r="I82" i="40"/>
  <c r="F96" i="40"/>
  <c r="F108" i="40"/>
  <c r="I116" i="40"/>
  <c r="F119" i="40"/>
  <c r="F129" i="40"/>
  <c r="F138" i="40"/>
  <c r="F141" i="40"/>
  <c r="F144" i="40"/>
  <c r="I152" i="40"/>
  <c r="F174" i="40"/>
  <c r="F199" i="40"/>
  <c r="I57" i="40"/>
  <c r="F18" i="40"/>
  <c r="F27" i="40"/>
  <c r="I28" i="40"/>
  <c r="I41" i="40"/>
  <c r="F49" i="40"/>
  <c r="F54" i="40"/>
  <c r="F59" i="40"/>
  <c r="F71" i="40"/>
  <c r="F80" i="40"/>
  <c r="F101" i="40"/>
  <c r="F132" i="40"/>
  <c r="F7" i="40"/>
  <c r="I9" i="40"/>
  <c r="F17" i="40"/>
  <c r="F26" i="40"/>
  <c r="F31" i="40"/>
  <c r="F35" i="40"/>
  <c r="F39" i="40"/>
  <c r="I40" i="40"/>
  <c r="F44" i="40"/>
  <c r="I50" i="40"/>
  <c r="F58" i="40"/>
  <c r="F76" i="40"/>
  <c r="I81" i="40"/>
  <c r="F86" i="40"/>
  <c r="I87" i="40"/>
  <c r="I97" i="40"/>
  <c r="F104" i="40"/>
  <c r="F112" i="40"/>
  <c r="F115" i="40"/>
  <c r="F122" i="40"/>
  <c r="I123" i="40"/>
  <c r="F135" i="40"/>
  <c r="AC141" i="40"/>
  <c r="F143" i="40"/>
  <c r="AC147" i="40"/>
  <c r="F149" i="40"/>
  <c r="AC159" i="40"/>
  <c r="F161" i="40"/>
  <c r="F163" i="40"/>
  <c r="F183" i="40"/>
  <c r="AC188" i="40"/>
  <c r="AC209" i="40"/>
  <c r="F216" i="40"/>
  <c r="AC216" i="40"/>
  <c r="AC219" i="40"/>
  <c r="I138" i="40"/>
  <c r="I144" i="40"/>
  <c r="D5" i="52"/>
  <c r="D10" i="52"/>
  <c r="F15" i="52"/>
  <c r="D21" i="52"/>
  <c r="D26" i="52"/>
  <c r="F31" i="52"/>
  <c r="D37" i="52"/>
  <c r="D42" i="52"/>
  <c r="F47" i="52"/>
  <c r="D53" i="52"/>
  <c r="D58" i="52"/>
  <c r="D74" i="52"/>
  <c r="F79" i="52"/>
  <c r="D85" i="52"/>
  <c r="D90" i="52"/>
  <c r="F95" i="52"/>
  <c r="D101" i="52"/>
  <c r="D106" i="52"/>
  <c r="F111" i="52"/>
  <c r="D117" i="52"/>
  <c r="D122" i="52"/>
  <c r="F127" i="52"/>
  <c r="D133" i="52"/>
  <c r="D138" i="52"/>
  <c r="D149" i="52"/>
  <c r="D154" i="52"/>
  <c r="F159" i="52"/>
  <c r="D165" i="52"/>
  <c r="D170" i="52"/>
  <c r="F175" i="52"/>
  <c r="D181" i="52"/>
  <c r="D186" i="52"/>
  <c r="F191" i="52"/>
  <c r="D197" i="52"/>
  <c r="D202" i="52"/>
  <c r="F207" i="52"/>
  <c r="D213" i="52"/>
  <c r="D218" i="52"/>
  <c r="F223" i="52"/>
  <c r="D229" i="52"/>
  <c r="D234" i="52"/>
  <c r="F239" i="52"/>
  <c r="D245" i="52"/>
  <c r="D250" i="52"/>
  <c r="F255" i="52"/>
  <c r="F5" i="52"/>
  <c r="F10" i="52"/>
  <c r="F16" i="52"/>
  <c r="F21" i="52"/>
  <c r="F26" i="52"/>
  <c r="F32" i="52"/>
  <c r="F37" i="52"/>
  <c r="F42" i="52"/>
  <c r="F48" i="52"/>
  <c r="F53" i="52"/>
  <c r="F69" i="52"/>
  <c r="F74" i="52"/>
  <c r="F80" i="52"/>
  <c r="F85" i="52"/>
  <c r="F90" i="52"/>
  <c r="F96" i="52"/>
  <c r="F101" i="52"/>
  <c r="F106" i="52"/>
  <c r="F112" i="52"/>
  <c r="F117" i="52"/>
  <c r="F122" i="52"/>
  <c r="F128" i="52"/>
  <c r="F133" i="52"/>
  <c r="F138" i="52"/>
  <c r="F149" i="52"/>
  <c r="F154" i="52"/>
  <c r="F160" i="52"/>
  <c r="F165" i="52"/>
  <c r="F170" i="52"/>
  <c r="F176" i="52"/>
  <c r="F181" i="52"/>
  <c r="F186" i="52"/>
  <c r="F192" i="52"/>
  <c r="F197" i="52"/>
  <c r="F202" i="52"/>
  <c r="F208" i="52"/>
  <c r="F213" i="52"/>
  <c r="F218" i="52"/>
  <c r="F224" i="52"/>
  <c r="F229" i="52"/>
  <c r="F234" i="52"/>
  <c r="F240" i="52"/>
  <c r="F245" i="52"/>
  <c r="F250" i="52"/>
  <c r="F256" i="52"/>
  <c r="F11" i="52"/>
  <c r="F27" i="52"/>
  <c r="F43" i="52"/>
  <c r="F75" i="52"/>
  <c r="F91" i="52"/>
  <c r="F107" i="52"/>
  <c r="F123" i="52"/>
  <c r="F139" i="52"/>
  <c r="F155" i="52"/>
  <c r="F171" i="52"/>
  <c r="F187" i="52"/>
  <c r="F203" i="52"/>
  <c r="F219" i="52"/>
  <c r="F235" i="52"/>
  <c r="F251" i="52"/>
  <c r="F6" i="52"/>
  <c r="F12" i="52"/>
  <c r="F17" i="52"/>
  <c r="F22" i="52"/>
  <c r="F28" i="52"/>
  <c r="F33" i="52"/>
  <c r="F38" i="52"/>
  <c r="F44" i="52"/>
  <c r="F49" i="52"/>
  <c r="F54" i="52"/>
  <c r="F70" i="52"/>
  <c r="F76" i="52"/>
  <c r="F81" i="52"/>
  <c r="F86" i="52"/>
  <c r="F92" i="52"/>
  <c r="F97" i="52"/>
  <c r="F102" i="52"/>
  <c r="F108" i="52"/>
  <c r="F113" i="52"/>
  <c r="F118" i="52"/>
  <c r="F124" i="52"/>
  <c r="F129" i="52"/>
  <c r="F134" i="52"/>
  <c r="F140" i="52"/>
  <c r="F150" i="52"/>
  <c r="F156" i="52"/>
  <c r="F161" i="52"/>
  <c r="F166" i="52"/>
  <c r="F172" i="52"/>
  <c r="F177" i="52"/>
  <c r="F182" i="52"/>
  <c r="F188" i="52"/>
  <c r="F193" i="52"/>
  <c r="F198" i="52"/>
  <c r="F204" i="52"/>
  <c r="F209" i="52"/>
  <c r="F214" i="52"/>
  <c r="F220" i="52"/>
  <c r="F225" i="52"/>
  <c r="F230" i="52"/>
  <c r="F236" i="52"/>
  <c r="F241" i="52"/>
  <c r="F246" i="52"/>
  <c r="F252" i="52"/>
  <c r="F205" i="52"/>
  <c r="F210" i="52"/>
  <c r="F216" i="52"/>
  <c r="F221" i="52"/>
  <c r="F226" i="52"/>
  <c r="F232" i="52"/>
  <c r="F237" i="52"/>
  <c r="F242" i="52"/>
  <c r="F248" i="52"/>
  <c r="F142" i="40"/>
  <c r="F157" i="40"/>
  <c r="AC160" i="40"/>
  <c r="AC163" i="40"/>
  <c r="AC178" i="40"/>
  <c r="AC180" i="40"/>
  <c r="F182" i="40"/>
  <c r="I199" i="40"/>
  <c r="AC225" i="40"/>
  <c r="F151" i="40"/>
  <c r="F154" i="40"/>
  <c r="F162" i="40"/>
  <c r="F165" i="40"/>
  <c r="I168" i="40"/>
  <c r="AC168" i="40"/>
  <c r="AC173" i="40"/>
  <c r="F175" i="40"/>
  <c r="AC184" i="40"/>
  <c r="AC191" i="40"/>
  <c r="AC201" i="40"/>
  <c r="F208" i="40"/>
  <c r="F210" i="40"/>
  <c r="AC210" i="40"/>
  <c r="F145" i="40"/>
  <c r="F148" i="40"/>
  <c r="AC162" i="40"/>
  <c r="AC165" i="40"/>
  <c r="AC170" i="40"/>
  <c r="AC175" i="40"/>
  <c r="I184" i="40"/>
  <c r="I191" i="40"/>
  <c r="AC196" i="40"/>
  <c r="AC198" i="40"/>
  <c r="AC206" i="40"/>
  <c r="AC220" i="40"/>
  <c r="F153" i="40"/>
  <c r="AC167" i="40"/>
  <c r="F177" i="40"/>
  <c r="AC187" i="40"/>
  <c r="F189" i="40"/>
  <c r="AC189" i="40"/>
  <c r="AC194" i="40"/>
  <c r="I198" i="40"/>
  <c r="F200" i="40"/>
  <c r="AC204" i="40"/>
  <c r="AC228" i="40"/>
  <c r="I230" i="40"/>
  <c r="Q60" i="40"/>
  <c r="I226" i="40"/>
  <c r="T248" i="40"/>
  <c r="T257" i="40"/>
  <c r="T220" i="40"/>
  <c r="I219" i="40"/>
  <c r="Z184" i="40"/>
  <c r="Z190" i="40"/>
  <c r="Z194" i="40"/>
  <c r="Z201" i="40"/>
  <c r="Z209" i="40"/>
  <c r="Z214" i="40"/>
  <c r="Z221" i="40"/>
  <c r="Z233" i="40"/>
  <c r="Z247" i="40"/>
  <c r="Z205" i="40"/>
  <c r="Z236" i="40"/>
  <c r="Z244" i="40"/>
  <c r="Z185" i="40"/>
  <c r="Z189" i="40"/>
  <c r="Z191" i="40"/>
  <c r="Z197" i="40"/>
  <c r="Z202" i="40"/>
  <c r="Z206" i="40"/>
  <c r="Z218" i="40"/>
  <c r="Z220" i="40"/>
  <c r="Z229" i="40"/>
  <c r="Z248" i="40"/>
  <c r="W5" i="40"/>
  <c r="Z193" i="40"/>
  <c r="Z210" i="40"/>
  <c r="Z213" i="40"/>
  <c r="Z232" i="40"/>
  <c r="Z240" i="40"/>
  <c r="Q35" i="40"/>
  <c r="I172" i="40"/>
  <c r="Z211" i="40"/>
  <c r="I222" i="40"/>
  <c r="Z245" i="40"/>
  <c r="Z250" i="40"/>
  <c r="W31" i="40"/>
  <c r="W36" i="40"/>
  <c r="Q184" i="40"/>
  <c r="Z208" i="40"/>
  <c r="Z212" i="40"/>
  <c r="Z217" i="40"/>
  <c r="Z230" i="40"/>
  <c r="Z246" i="40"/>
  <c r="Q62" i="40"/>
  <c r="F156" i="40"/>
  <c r="F159" i="40"/>
  <c r="AC174" i="40"/>
  <c r="AC177" i="40"/>
  <c r="AC182" i="40"/>
  <c r="F185" i="40"/>
  <c r="F190" i="40"/>
  <c r="F193" i="40"/>
  <c r="F198" i="40"/>
  <c r="Z198" i="40"/>
  <c r="AC199" i="40"/>
  <c r="F202" i="40"/>
  <c r="F211" i="40"/>
  <c r="Z215" i="40"/>
  <c r="AC221" i="40"/>
  <c r="Z223" i="40"/>
  <c r="Z226" i="40"/>
  <c r="AC229" i="40"/>
  <c r="Z237" i="40"/>
  <c r="Z239" i="40"/>
  <c r="Z249" i="40"/>
  <c r="AC253" i="40"/>
  <c r="AC256" i="40"/>
  <c r="F146" i="40"/>
  <c r="F152" i="40"/>
  <c r="F167" i="40"/>
  <c r="F170" i="40"/>
  <c r="F173" i="40"/>
  <c r="F176" i="40"/>
  <c r="F179" i="40"/>
  <c r="F184" i="40"/>
  <c r="AC185" i="40"/>
  <c r="AC190" i="40"/>
  <c r="AC193" i="40"/>
  <c r="Z195" i="40"/>
  <c r="AC202" i="40"/>
  <c r="Z204" i="40"/>
  <c r="AC205" i="40"/>
  <c r="Z207" i="40"/>
  <c r="AC208" i="40"/>
  <c r="AC211" i="40"/>
  <c r="AC213" i="40"/>
  <c r="F215" i="40"/>
  <c r="AC218" i="40"/>
  <c r="F223" i="40"/>
  <c r="Z228" i="40"/>
  <c r="AC231" i="40"/>
  <c r="AC233" i="40"/>
  <c r="AC235" i="40"/>
  <c r="AC241" i="40"/>
  <c r="AC243" i="40"/>
  <c r="AC245" i="40"/>
  <c r="AC247" i="40"/>
  <c r="AC251" i="40"/>
  <c r="F181" i="40"/>
  <c r="F187" i="40"/>
  <c r="F195" i="40"/>
  <c r="F201" i="40"/>
  <c r="F207" i="40"/>
  <c r="AC215" i="40"/>
  <c r="AC223" i="40"/>
  <c r="Z225" i="40"/>
  <c r="AC226" i="40"/>
  <c r="AC237" i="40"/>
  <c r="AC239" i="40"/>
  <c r="AC249" i="40"/>
  <c r="F217" i="40"/>
  <c r="F225" i="40"/>
  <c r="AC254" i="40"/>
  <c r="F186" i="40"/>
  <c r="F191" i="40"/>
  <c r="F194" i="40"/>
  <c r="F203" i="40"/>
  <c r="F206" i="40"/>
  <c r="F209" i="40"/>
  <c r="AC212" i="40"/>
  <c r="AC214" i="40"/>
  <c r="Z216" i="40"/>
  <c r="AC217" i="40"/>
  <c r="F219" i="40"/>
  <c r="Z219" i="40"/>
  <c r="AC222" i="40"/>
  <c r="Z224" i="40"/>
  <c r="AC230" i="40"/>
  <c r="AC232" i="40"/>
  <c r="AC234" i="40"/>
  <c r="AC236" i="40"/>
  <c r="AC242" i="40"/>
  <c r="AC244" i="40"/>
  <c r="AC246" i="40"/>
  <c r="AC257" i="40"/>
  <c r="W73" i="40"/>
  <c r="W86" i="40"/>
  <c r="W129" i="40"/>
  <c r="W19" i="40"/>
  <c r="W85" i="40"/>
  <c r="W196" i="40"/>
  <c r="W203" i="40"/>
  <c r="W81" i="40"/>
  <c r="W82" i="40"/>
  <c r="W83" i="40"/>
  <c r="W209" i="40"/>
  <c r="W27" i="40"/>
  <c r="Q36" i="40"/>
  <c r="Q61" i="40"/>
  <c r="Q235" i="40"/>
  <c r="T246" i="40"/>
  <c r="Q34" i="40"/>
  <c r="T141" i="40"/>
  <c r="T153" i="40"/>
  <c r="T192" i="40"/>
  <c r="T195" i="40"/>
  <c r="T199" i="40"/>
  <c r="T203" i="40"/>
  <c r="T207" i="40"/>
  <c r="T241" i="40"/>
  <c r="T243" i="40"/>
  <c r="T255" i="40"/>
  <c r="Q86" i="40"/>
  <c r="T145" i="40"/>
  <c r="T152" i="40"/>
  <c r="T162" i="40"/>
  <c r="T198" i="40"/>
  <c r="T211" i="40"/>
  <c r="T219" i="40"/>
  <c r="T120" i="40"/>
  <c r="T127" i="40"/>
  <c r="T140" i="40"/>
  <c r="Q148" i="40"/>
  <c r="T174" i="40"/>
  <c r="T202" i="40"/>
  <c r="T206" i="40"/>
  <c r="T218" i="40"/>
  <c r="T224" i="40"/>
  <c r="T227" i="40"/>
  <c r="T108" i="40"/>
  <c r="T144" i="40"/>
  <c r="T161" i="40"/>
  <c r="T177" i="40"/>
  <c r="T210" i="40"/>
  <c r="W134" i="40"/>
  <c r="W210" i="40"/>
  <c r="W227" i="40"/>
  <c r="Q159" i="40"/>
  <c r="Q232" i="40"/>
  <c r="Q116" i="40"/>
  <c r="Q27" i="40"/>
  <c r="Q104" i="40"/>
  <c r="Q146" i="40"/>
  <c r="Q161" i="40"/>
  <c r="Q247" i="40"/>
  <c r="Q59" i="40"/>
  <c r="Q131" i="40"/>
  <c r="Q147" i="40"/>
  <c r="Q162" i="40"/>
  <c r="Q65" i="40"/>
  <c r="Q145" i="40"/>
  <c r="Q150" i="40"/>
  <c r="Q186" i="40"/>
  <c r="Q64" i="40"/>
  <c r="Q88" i="40"/>
  <c r="Q202" i="40"/>
  <c r="Q231" i="40"/>
  <c r="Q204" i="40"/>
  <c r="Q63" i="40"/>
  <c r="Q133" i="40"/>
  <c r="I6" i="40"/>
  <c r="I14" i="40"/>
  <c r="I23" i="40"/>
  <c r="I34" i="40"/>
  <c r="I35" i="40"/>
  <c r="I36" i="40"/>
  <c r="I38" i="40"/>
  <c r="I46" i="40"/>
  <c r="I47" i="40"/>
  <c r="I55" i="40"/>
  <c r="I70" i="40"/>
  <c r="I79" i="40"/>
  <c r="I90" i="40"/>
  <c r="I94" i="40"/>
  <c r="I102" i="40"/>
  <c r="I108" i="40"/>
  <c r="I121" i="40"/>
  <c r="I126" i="40"/>
  <c r="I132" i="40"/>
  <c r="I137" i="40"/>
  <c r="I142" i="40"/>
  <c r="I151" i="40"/>
  <c r="I161" i="40"/>
  <c r="I162" i="40"/>
  <c r="I163" i="40"/>
  <c r="I167" i="40"/>
  <c r="I171" i="40"/>
  <c r="I176" i="40"/>
  <c r="I190" i="40"/>
  <c r="I225" i="40"/>
  <c r="I229" i="40"/>
  <c r="I232" i="40"/>
  <c r="I15" i="40"/>
  <c r="I39" i="40"/>
  <c r="I48" i="40"/>
  <c r="I103" i="40"/>
  <c r="I122" i="40"/>
  <c r="I13" i="40"/>
  <c r="I22" i="40"/>
  <c r="I33" i="40"/>
  <c r="I37" i="40"/>
  <c r="I45" i="40"/>
  <c r="I54" i="40"/>
  <c r="I69" i="40"/>
  <c r="I78" i="40"/>
  <c r="I101" i="40"/>
  <c r="I107" i="40"/>
  <c r="I114" i="40"/>
  <c r="I120" i="40"/>
  <c r="I131" i="40"/>
  <c r="I141" i="40"/>
  <c r="I150" i="40"/>
  <c r="I156" i="40"/>
  <c r="I187" i="40"/>
  <c r="I214" i="40"/>
  <c r="I217" i="40"/>
  <c r="I221" i="40"/>
  <c r="I157" i="40"/>
  <c r="I212" i="40"/>
  <c r="I218" i="40"/>
  <c r="I240" i="40"/>
  <c r="I12" i="40"/>
  <c r="I21" i="40"/>
  <c r="I31" i="40"/>
  <c r="I32" i="40"/>
  <c r="I44" i="40"/>
  <c r="I53" i="40"/>
  <c r="I68" i="40"/>
  <c r="I77" i="40"/>
  <c r="I89" i="40"/>
  <c r="I93" i="40"/>
  <c r="I100" i="40"/>
  <c r="I106" i="40"/>
  <c r="I119" i="40"/>
  <c r="I125" i="40"/>
  <c r="I136" i="40"/>
  <c r="I140" i="40"/>
  <c r="I160" i="40"/>
  <c r="I166" i="40"/>
  <c r="I170" i="40"/>
  <c r="I175" i="40"/>
  <c r="I179" i="40"/>
  <c r="I186" i="40"/>
  <c r="I196" i="40"/>
  <c r="I228" i="40"/>
  <c r="I234" i="40"/>
  <c r="I239" i="40"/>
  <c r="I24" i="40"/>
  <c r="I56" i="40"/>
  <c r="I71" i="40"/>
  <c r="I95" i="40"/>
  <c r="I109" i="40"/>
  <c r="I115" i="40"/>
  <c r="I11" i="40"/>
  <c r="I19" i="40"/>
  <c r="I20" i="40"/>
  <c r="I30" i="40"/>
  <c r="I43" i="40"/>
  <c r="I52" i="40"/>
  <c r="I67" i="40"/>
  <c r="I76" i="40"/>
  <c r="I88" i="40"/>
  <c r="I99" i="40"/>
  <c r="I113" i="40"/>
  <c r="I118" i="40"/>
  <c r="I129" i="40"/>
  <c r="I130" i="40"/>
  <c r="I149" i="40"/>
  <c r="I155" i="40"/>
  <c r="I159" i="40"/>
  <c r="I174" i="40"/>
  <c r="I227" i="40"/>
  <c r="I183" i="40"/>
  <c r="I235" i="40"/>
  <c r="I247" i="40"/>
  <c r="I10" i="40"/>
  <c r="I18" i="40"/>
  <c r="I27" i="40"/>
  <c r="I29" i="40"/>
  <c r="I42" i="40"/>
  <c r="I51" i="40"/>
  <c r="I59" i="40"/>
  <c r="I60" i="40"/>
  <c r="I61" i="40"/>
  <c r="I62" i="40"/>
  <c r="I63" i="40"/>
  <c r="I64" i="40"/>
  <c r="I65" i="40"/>
  <c r="I66" i="40"/>
  <c r="I75" i="40"/>
  <c r="I85" i="40"/>
  <c r="I86" i="40"/>
  <c r="I92" i="40"/>
  <c r="I98" i="40"/>
  <c r="I105" i="40"/>
  <c r="I112" i="40"/>
  <c r="I117" i="40"/>
  <c r="I124" i="40"/>
  <c r="I135" i="40"/>
  <c r="I139" i="40"/>
  <c r="I145" i="40"/>
  <c r="I146" i="40"/>
  <c r="I147" i="40"/>
  <c r="I148" i="40"/>
  <c r="I154" i="40"/>
  <c r="I165" i="40"/>
  <c r="I169" i="40"/>
  <c r="I173" i="40"/>
  <c r="I181" i="40"/>
  <c r="I185" i="40"/>
  <c r="I195" i="40"/>
  <c r="I213" i="40"/>
  <c r="I223" i="40"/>
  <c r="I243" i="40"/>
  <c r="F227" i="40"/>
  <c r="F231" i="40"/>
  <c r="F235" i="40"/>
  <c r="Q37" i="40"/>
  <c r="Q38" i="40"/>
  <c r="Q39" i="40"/>
  <c r="Q87" i="40"/>
  <c r="Q117" i="40"/>
  <c r="Q118" i="40"/>
  <c r="Q119" i="40"/>
  <c r="Q132" i="40"/>
  <c r="Q149" i="40"/>
  <c r="Q160" i="40"/>
  <c r="Q185" i="40"/>
  <c r="Q203" i="40"/>
  <c r="Q28" i="40"/>
  <c r="Q29" i="40"/>
  <c r="Q46" i="40"/>
  <c r="Q74" i="40"/>
  <c r="Q75" i="40"/>
  <c r="Q76" i="40"/>
  <c r="Q77" i="40"/>
  <c r="Q78" i="40"/>
  <c r="Q79" i="40"/>
  <c r="Q98" i="40"/>
  <c r="Q99" i="40"/>
  <c r="Q100" i="40"/>
  <c r="Q101" i="40"/>
  <c r="Q102" i="40"/>
  <c r="Q103" i="40"/>
  <c r="Q130" i="40"/>
  <c r="Q183" i="40"/>
  <c r="Q201" i="40"/>
  <c r="Q209" i="40"/>
  <c r="Q234" i="40"/>
  <c r="Q47" i="40"/>
  <c r="Q48" i="40"/>
  <c r="Q166" i="40"/>
  <c r="Q182" i="40"/>
  <c r="Q200" i="40"/>
  <c r="Q208" i="40"/>
  <c r="Q230" i="40"/>
  <c r="Q137" i="40"/>
  <c r="Q165" i="40"/>
  <c r="Q198" i="40"/>
  <c r="Q199" i="40"/>
  <c r="Q207" i="40"/>
  <c r="Q229" i="40"/>
  <c r="Q233" i="40"/>
  <c r="Q5" i="40"/>
  <c r="Q6" i="40"/>
  <c r="Q7" i="40"/>
  <c r="Q8" i="40"/>
  <c r="Q9" i="40"/>
  <c r="Q18" i="40"/>
  <c r="Q19" i="40"/>
  <c r="Q90" i="40"/>
  <c r="Q136" i="40"/>
  <c r="Q164" i="40"/>
  <c r="Q206" i="40"/>
  <c r="Q226" i="40"/>
  <c r="Q227" i="40"/>
  <c r="Q228" i="40"/>
  <c r="Q20" i="40"/>
  <c r="Q21" i="40"/>
  <c r="Q89" i="40"/>
  <c r="Q134" i="40"/>
  <c r="Q135" i="40"/>
  <c r="Q187" i="40"/>
  <c r="Q205" i="40"/>
  <c r="Q248" i="40"/>
  <c r="Q254" i="40"/>
  <c r="W43" i="40"/>
  <c r="W48" i="40"/>
  <c r="W78" i="40"/>
  <c r="I178" i="40"/>
  <c r="I182" i="40"/>
  <c r="I233" i="40"/>
  <c r="I237" i="40"/>
  <c r="I248" i="40"/>
  <c r="I251" i="40"/>
  <c r="W16" i="40"/>
  <c r="W17" i="40"/>
  <c r="W26" i="40"/>
  <c r="W33" i="40"/>
  <c r="W41" i="40"/>
  <c r="I177" i="40"/>
  <c r="I189" i="40"/>
  <c r="I194" i="40"/>
  <c r="W199" i="40"/>
  <c r="I216" i="40"/>
  <c r="W241" i="40"/>
  <c r="W6" i="40"/>
  <c r="W11" i="40"/>
  <c r="W12" i="40"/>
  <c r="W13" i="40"/>
  <c r="W21" i="40"/>
  <c r="W22" i="40"/>
  <c r="W23" i="40"/>
  <c r="W29" i="40"/>
  <c r="W96" i="40"/>
  <c r="W99" i="40"/>
  <c r="W104" i="40"/>
  <c r="W125" i="40"/>
  <c r="I188" i="40"/>
  <c r="I193" i="40"/>
  <c r="I200" i="40"/>
  <c r="I201" i="40"/>
  <c r="I202" i="40"/>
  <c r="I203" i="40"/>
  <c r="I204" i="40"/>
  <c r="I205" i="40"/>
  <c r="I206" i="40"/>
  <c r="I207" i="40"/>
  <c r="I208" i="40"/>
  <c r="I209" i="40"/>
  <c r="I215" i="40"/>
  <c r="W218" i="40"/>
  <c r="W219" i="40"/>
  <c r="I224" i="40"/>
  <c r="I236" i="40"/>
  <c r="I244" i="40"/>
  <c r="I250" i="40"/>
  <c r="W8" i="40"/>
  <c r="W94" i="40"/>
  <c r="W102" i="40"/>
  <c r="W155" i="40"/>
  <c r="I180" i="40"/>
  <c r="W184" i="40"/>
  <c r="W185" i="40"/>
  <c r="W190" i="40"/>
  <c r="I192" i="40"/>
  <c r="I197" i="40"/>
  <c r="I210" i="40"/>
  <c r="I211" i="40"/>
  <c r="W213" i="40"/>
  <c r="I220" i="40"/>
  <c r="I231" i="40"/>
  <c r="I246" i="40"/>
  <c r="W162" i="40"/>
  <c r="W178" i="40"/>
  <c r="I256" i="40"/>
  <c r="AC258" i="40"/>
  <c r="F233" i="40"/>
  <c r="F232" i="40"/>
  <c r="I255" i="40"/>
  <c r="AC255" i="40"/>
  <c r="Z255" i="40"/>
  <c r="Z256" i="40"/>
  <c r="W45" i="40"/>
  <c r="W51" i="40"/>
  <c r="W71" i="40"/>
  <c r="W75" i="40"/>
  <c r="W111" i="40"/>
  <c r="W140" i="40"/>
  <c r="W181" i="40"/>
  <c r="W214" i="40"/>
  <c r="W233" i="40"/>
  <c r="Z238" i="40"/>
  <c r="I242" i="40"/>
  <c r="I252" i="40"/>
  <c r="I258" i="40"/>
  <c r="W109" i="40"/>
  <c r="W152" i="40"/>
  <c r="W160" i="40"/>
  <c r="W169" i="40"/>
  <c r="W220" i="40"/>
  <c r="I238" i="40"/>
  <c r="I241" i="40"/>
  <c r="Z241" i="40"/>
  <c r="I245" i="40"/>
  <c r="I249" i="40"/>
  <c r="Z251" i="40"/>
  <c r="I254" i="40"/>
  <c r="Z257" i="40"/>
  <c r="W58" i="40"/>
  <c r="W91" i="40"/>
  <c r="W115" i="40"/>
  <c r="W116" i="40"/>
  <c r="W150" i="40"/>
  <c r="W193" i="40"/>
  <c r="W65" i="40"/>
  <c r="W66" i="40"/>
  <c r="W90" i="40"/>
  <c r="W114" i="40"/>
  <c r="W118" i="40"/>
  <c r="W121" i="40"/>
  <c r="W127" i="40"/>
  <c r="W137" i="40"/>
  <c r="W144" i="40"/>
  <c r="W157" i="40"/>
  <c r="W167" i="40"/>
  <c r="W172" i="40"/>
  <c r="W173" i="40"/>
  <c r="W212" i="40"/>
  <c r="W255" i="40"/>
  <c r="W55" i="40"/>
  <c r="W119" i="40"/>
  <c r="W147" i="40"/>
  <c r="W156" i="40"/>
  <c r="W187" i="40"/>
  <c r="W197" i="40"/>
  <c r="W242" i="40"/>
  <c r="W252" i="40"/>
  <c r="F251" i="40"/>
  <c r="T142" i="40"/>
  <c r="T148" i="40"/>
  <c r="T149" i="40"/>
  <c r="T150" i="40"/>
  <c r="T151" i="40"/>
  <c r="T175" i="40"/>
  <c r="T193" i="40"/>
  <c r="T194" i="40"/>
  <c r="T225" i="40"/>
  <c r="T242" i="40"/>
  <c r="T247" i="40"/>
  <c r="T252" i="40"/>
  <c r="T256" i="40"/>
  <c r="T93" i="40"/>
  <c r="T103" i="40"/>
  <c r="T104" i="40"/>
  <c r="T105" i="40"/>
  <c r="T125" i="40"/>
  <c r="T126" i="40"/>
  <c r="T128" i="40"/>
  <c r="T130" i="40"/>
  <c r="T131" i="40"/>
  <c r="T132" i="40"/>
  <c r="T133" i="40"/>
  <c r="T134" i="40"/>
  <c r="T139" i="40"/>
  <c r="T181" i="40"/>
  <c r="T190" i="40"/>
  <c r="T191" i="40"/>
  <c r="T216" i="40"/>
  <c r="T223" i="40"/>
  <c r="T251" i="40"/>
  <c r="T87" i="40"/>
  <c r="T88" i="40"/>
  <c r="T89" i="40"/>
  <c r="T90" i="40"/>
  <c r="T91" i="40"/>
  <c r="T92" i="40"/>
  <c r="T114" i="40"/>
  <c r="T115" i="40"/>
  <c r="T124" i="40"/>
  <c r="T135" i="40"/>
  <c r="T136" i="40"/>
  <c r="T137" i="40"/>
  <c r="T138" i="40"/>
  <c r="T171" i="40"/>
  <c r="T180" i="40"/>
  <c r="T182" i="40"/>
  <c r="T183" i="40"/>
  <c r="T184" i="40"/>
  <c r="T189" i="40"/>
  <c r="T214" i="40"/>
  <c r="T215" i="40"/>
  <c r="T222" i="40"/>
  <c r="T236" i="40"/>
  <c r="T240" i="40"/>
  <c r="T245" i="40"/>
  <c r="T250" i="40"/>
  <c r="T79" i="40"/>
  <c r="T113" i="40"/>
  <c r="T116" i="40"/>
  <c r="T123" i="40"/>
  <c r="T169" i="40"/>
  <c r="T170" i="40"/>
  <c r="T185" i="40"/>
  <c r="T188" i="40"/>
  <c r="T213" i="40"/>
  <c r="T254" i="40"/>
  <c r="T155" i="40"/>
  <c r="T156" i="40"/>
  <c r="T157" i="40"/>
  <c r="T158" i="40"/>
  <c r="T159" i="40"/>
  <c r="T160" i="40"/>
  <c r="T164" i="40"/>
  <c r="T165" i="40"/>
  <c r="T166" i="40"/>
  <c r="T167" i="40"/>
  <c r="T168" i="40"/>
  <c r="T178" i="40"/>
  <c r="T179" i="40"/>
  <c r="T186" i="40"/>
  <c r="T187" i="40"/>
  <c r="T196" i="40"/>
  <c r="T197" i="40"/>
  <c r="T212" i="40"/>
  <c r="T221" i="40"/>
  <c r="T230" i="40"/>
  <c r="T231" i="40"/>
  <c r="T232" i="40"/>
  <c r="T233" i="40"/>
  <c r="T234" i="40"/>
  <c r="T235" i="40"/>
  <c r="T239" i="40"/>
  <c r="T244" i="40"/>
  <c r="T249" i="40"/>
  <c r="T253" i="40"/>
  <c r="F240" i="40"/>
  <c r="N10" i="40"/>
  <c r="N89" i="40"/>
  <c r="F243" i="40"/>
  <c r="F239" i="40"/>
  <c r="Q10" i="40"/>
  <c r="Q11" i="40"/>
  <c r="Q22" i="40"/>
  <c r="Q40" i="40"/>
  <c r="Q66" i="40"/>
  <c r="Q80" i="40"/>
  <c r="Q81" i="40"/>
  <c r="Q91" i="40"/>
  <c r="Q105" i="40"/>
  <c r="Q106" i="40"/>
  <c r="Q107" i="40"/>
  <c r="Q108" i="40"/>
  <c r="Q109" i="40"/>
  <c r="Q120" i="40"/>
  <c r="Q121" i="40"/>
  <c r="Q151" i="40"/>
  <c r="Q152" i="40"/>
  <c r="Q163" i="40"/>
  <c r="Q167" i="40"/>
  <c r="Q188" i="40"/>
  <c r="Q189" i="40"/>
  <c r="Q190" i="40"/>
  <c r="Q210" i="40"/>
  <c r="Q212" i="40"/>
  <c r="Q213" i="40"/>
  <c r="Q214" i="40"/>
  <c r="Q218" i="40"/>
  <c r="Q222" i="40"/>
  <c r="Q223" i="40"/>
  <c r="Q224" i="40"/>
  <c r="Q225" i="40"/>
  <c r="Q245" i="40"/>
  <c r="N138" i="40"/>
  <c r="Q246" i="40"/>
  <c r="Q12" i="40"/>
  <c r="Q30" i="40"/>
  <c r="Q31" i="40"/>
  <c r="N32" i="40"/>
  <c r="Q41" i="40"/>
  <c r="Q49" i="40"/>
  <c r="Q50" i="40"/>
  <c r="Q51" i="40"/>
  <c r="N54" i="40"/>
  <c r="Q67" i="40"/>
  <c r="Q68" i="40"/>
  <c r="Q69" i="40"/>
  <c r="Q70" i="40"/>
  <c r="Q71" i="40"/>
  <c r="Q82" i="40"/>
  <c r="Q110" i="40"/>
  <c r="Q111" i="40"/>
  <c r="Q122" i="40"/>
  <c r="Q123" i="40"/>
  <c r="Q124" i="40"/>
  <c r="Q125" i="40"/>
  <c r="Q138" i="40"/>
  <c r="Q139" i="40"/>
  <c r="Q153" i="40"/>
  <c r="Q154" i="40"/>
  <c r="Q155" i="40"/>
  <c r="Q168" i="40"/>
  <c r="Q169" i="40"/>
  <c r="Q172" i="40"/>
  <c r="Q191" i="40"/>
  <c r="Q192" i="40"/>
  <c r="Q193" i="40"/>
  <c r="N195" i="40"/>
  <c r="Q211" i="40"/>
  <c r="Q215" i="40"/>
  <c r="Q216" i="40"/>
  <c r="Q217" i="40"/>
  <c r="Q219" i="40"/>
  <c r="Q220" i="40"/>
  <c r="Q221" i="40"/>
  <c r="Q241" i="40"/>
  <c r="Q242" i="40"/>
  <c r="Q244" i="40"/>
  <c r="Q258" i="40"/>
  <c r="N30" i="40"/>
  <c r="Q253" i="40"/>
  <c r="N258" i="40"/>
  <c r="Q13" i="40"/>
  <c r="Q23" i="40"/>
  <c r="N25" i="40"/>
  <c r="Q42" i="40"/>
  <c r="Q43" i="40"/>
  <c r="Q52" i="40"/>
  <c r="Q53" i="40"/>
  <c r="Q72" i="40"/>
  <c r="Q73" i="40"/>
  <c r="L74" i="40"/>
  <c r="Q83" i="40"/>
  <c r="Q92" i="40"/>
  <c r="Q93" i="40"/>
  <c r="Q94" i="40"/>
  <c r="Q112" i="40"/>
  <c r="Q126" i="40"/>
  <c r="Q127" i="40"/>
  <c r="Q140" i="40"/>
  <c r="L143" i="40"/>
  <c r="Q156" i="40"/>
  <c r="Q170" i="40"/>
  <c r="Q171" i="40"/>
  <c r="Q173" i="40"/>
  <c r="Q194" i="40"/>
  <c r="Q238" i="40"/>
  <c r="Q239" i="40"/>
  <c r="Q240" i="40"/>
  <c r="Q243" i="40"/>
  <c r="Q14" i="40"/>
  <c r="Q15" i="40"/>
  <c r="Q16" i="40"/>
  <c r="Q24" i="40"/>
  <c r="Q32" i="40"/>
  <c r="Q33" i="40"/>
  <c r="N34" i="40"/>
  <c r="Q44" i="40"/>
  <c r="Q54" i="40"/>
  <c r="Q55" i="40"/>
  <c r="N74" i="40"/>
  <c r="Q95" i="40"/>
  <c r="Q96" i="40"/>
  <c r="N98" i="40"/>
  <c r="Q113" i="40"/>
  <c r="Q114" i="40"/>
  <c r="Q141" i="40"/>
  <c r="Q142" i="40"/>
  <c r="Q157" i="40"/>
  <c r="N159" i="40"/>
  <c r="Q174" i="40"/>
  <c r="Q175" i="40"/>
  <c r="Q176" i="40"/>
  <c r="Q177" i="40"/>
  <c r="Q178" i="40"/>
  <c r="Q180" i="40"/>
  <c r="Q181" i="40"/>
  <c r="N182" i="40"/>
  <c r="Q195" i="40"/>
  <c r="Q196" i="40"/>
  <c r="Q237" i="40"/>
  <c r="Q250" i="40"/>
  <c r="Q251" i="40"/>
  <c r="Q256" i="40"/>
  <c r="Q17" i="40"/>
  <c r="Q25" i="40"/>
  <c r="Q26" i="40"/>
  <c r="Q45" i="40"/>
  <c r="Q56" i="40"/>
  <c r="Q57" i="40"/>
  <c r="Q58" i="40"/>
  <c r="Q84" i="40"/>
  <c r="Q85" i="40"/>
  <c r="Q97" i="40"/>
  <c r="Q115" i="40"/>
  <c r="Q128" i="40"/>
  <c r="Q129" i="40"/>
  <c r="Q143" i="40"/>
  <c r="Q144" i="40"/>
  <c r="Q158" i="40"/>
  <c r="Q179" i="40"/>
  <c r="Q197" i="40"/>
  <c r="Q236" i="40"/>
  <c r="W7" i="40"/>
  <c r="W18" i="40"/>
  <c r="N21" i="40"/>
  <c r="W32" i="40"/>
  <c r="W37" i="40"/>
  <c r="W42" i="40"/>
  <c r="N45" i="40"/>
  <c r="W56" i="40"/>
  <c r="W61" i="40"/>
  <c r="N65" i="40"/>
  <c r="W67" i="40"/>
  <c r="W72" i="40"/>
  <c r="W76" i="40"/>
  <c r="N85" i="40"/>
  <c r="N94" i="40"/>
  <c r="W95" i="40"/>
  <c r="W100" i="40"/>
  <c r="W105" i="40"/>
  <c r="W110" i="40"/>
  <c r="N118" i="40"/>
  <c r="W126" i="40"/>
  <c r="L129" i="40"/>
  <c r="W130" i="40"/>
  <c r="W135" i="40"/>
  <c r="W141" i="40"/>
  <c r="W145" i="40"/>
  <c r="W151" i="40"/>
  <c r="N155" i="40"/>
  <c r="W161" i="40"/>
  <c r="W168" i="40"/>
  <c r="N172" i="40"/>
  <c r="W179" i="40"/>
  <c r="W186" i="40"/>
  <c r="L190" i="40"/>
  <c r="W191" i="40"/>
  <c r="W204" i="40"/>
  <c r="N218" i="40"/>
  <c r="W221" i="40"/>
  <c r="W222" i="40"/>
  <c r="W228" i="40"/>
  <c r="W234" i="40"/>
  <c r="N241" i="40"/>
  <c r="W243" i="40"/>
  <c r="W244" i="40"/>
  <c r="W245" i="40"/>
  <c r="W246" i="40"/>
  <c r="W247" i="40"/>
  <c r="F248" i="40"/>
  <c r="W253" i="40"/>
  <c r="W254" i="40"/>
  <c r="W28" i="40"/>
  <c r="W38" i="40"/>
  <c r="W47" i="40"/>
  <c r="W52" i="40"/>
  <c r="W57" i="40"/>
  <c r="W62" i="40"/>
  <c r="W68" i="40"/>
  <c r="W77" i="40"/>
  <c r="W87" i="40"/>
  <c r="W92" i="40"/>
  <c r="W101" i="40"/>
  <c r="W106" i="40"/>
  <c r="N109" i="40"/>
  <c r="W120" i="40"/>
  <c r="L125" i="40"/>
  <c r="N129" i="40"/>
  <c r="W131" i="40"/>
  <c r="W136" i="40"/>
  <c r="W142" i="40"/>
  <c r="W146" i="40"/>
  <c r="N150" i="40"/>
  <c r="W174" i="40"/>
  <c r="W180" i="40"/>
  <c r="N190" i="40"/>
  <c r="W192" i="40"/>
  <c r="W198" i="40"/>
  <c r="N203" i="40"/>
  <c r="W205" i="40"/>
  <c r="W211" i="40"/>
  <c r="W223" i="40"/>
  <c r="N227" i="40"/>
  <c r="W229" i="40"/>
  <c r="W230" i="40"/>
  <c r="W235" i="40"/>
  <c r="W236" i="40"/>
  <c r="W237" i="40"/>
  <c r="W248" i="40"/>
  <c r="W249" i="40"/>
  <c r="W250" i="40"/>
  <c r="L61" i="40"/>
  <c r="N145" i="40"/>
  <c r="N179" i="40"/>
  <c r="N221" i="40"/>
  <c r="L52" i="40"/>
  <c r="N76" i="40"/>
  <c r="N234" i="40"/>
  <c r="W9" i="40"/>
  <c r="N12" i="40"/>
  <c r="W14" i="40"/>
  <c r="W24" i="40"/>
  <c r="W39" i="40"/>
  <c r="W44" i="40"/>
  <c r="N52" i="40"/>
  <c r="W53" i="40"/>
  <c r="W59" i="40"/>
  <c r="W63" i="40"/>
  <c r="W69" i="40"/>
  <c r="W79" i="40"/>
  <c r="L83" i="40"/>
  <c r="N87" i="40"/>
  <c r="W88" i="40"/>
  <c r="W93" i="40"/>
  <c r="W97" i="40"/>
  <c r="W107" i="40"/>
  <c r="W112" i="40"/>
  <c r="L116" i="40"/>
  <c r="N120" i="40"/>
  <c r="W122" i="40"/>
  <c r="W132" i="40"/>
  <c r="W153" i="40"/>
  <c r="L157" i="40"/>
  <c r="W158" i="40"/>
  <c r="W163" i="40"/>
  <c r="W164" i="40"/>
  <c r="W170" i="40"/>
  <c r="N174" i="40"/>
  <c r="W175" i="40"/>
  <c r="W188" i="40"/>
  <c r="W194" i="40"/>
  <c r="N198" i="40"/>
  <c r="W200" i="40"/>
  <c r="W206" i="40"/>
  <c r="N211" i="40"/>
  <c r="W215" i="40"/>
  <c r="W224" i="40"/>
  <c r="W231" i="40"/>
  <c r="W238" i="40"/>
  <c r="W251" i="40"/>
  <c r="L94" i="40"/>
  <c r="N56" i="40"/>
  <c r="W15" i="40"/>
  <c r="N19" i="40"/>
  <c r="W20" i="40"/>
  <c r="N23" i="40"/>
  <c r="W30" i="40"/>
  <c r="W34" i="40"/>
  <c r="N43" i="40"/>
  <c r="W49" i="40"/>
  <c r="W64" i="40"/>
  <c r="W70" i="40"/>
  <c r="N83" i="40"/>
  <c r="W84" i="40"/>
  <c r="N96" i="40"/>
  <c r="W103" i="40"/>
  <c r="W108" i="40"/>
  <c r="N116" i="40"/>
  <c r="W117" i="40"/>
  <c r="W123" i="40"/>
  <c r="N127" i="40"/>
  <c r="W128" i="40"/>
  <c r="W138" i="40"/>
  <c r="W143" i="40"/>
  <c r="W148" i="40"/>
  <c r="N152" i="40"/>
  <c r="W154" i="40"/>
  <c r="N157" i="40"/>
  <c r="N162" i="40"/>
  <c r="W165" i="40"/>
  <c r="N169" i="40"/>
  <c r="W171" i="40"/>
  <c r="W176" i="40"/>
  <c r="W182" i="40"/>
  <c r="N187" i="40"/>
  <c r="W189" i="40"/>
  <c r="W201" i="40"/>
  <c r="W207" i="40"/>
  <c r="W216" i="40"/>
  <c r="W225" i="40"/>
  <c r="W232" i="40"/>
  <c r="W239" i="40"/>
  <c r="W257" i="40"/>
  <c r="W258" i="40"/>
  <c r="N228" i="40"/>
  <c r="W10" i="40"/>
  <c r="W25" i="40"/>
  <c r="W35" i="40"/>
  <c r="W40" i="40"/>
  <c r="W50" i="40"/>
  <c r="W54" i="40"/>
  <c r="W60" i="40"/>
  <c r="N63" i="40"/>
  <c r="W74" i="40"/>
  <c r="W80" i="40"/>
  <c r="W89" i="40"/>
  <c r="W98" i="40"/>
  <c r="N107" i="40"/>
  <c r="W113" i="40"/>
  <c r="W124" i="40"/>
  <c r="W133" i="40"/>
  <c r="W139" i="40"/>
  <c r="W149" i="40"/>
  <c r="W159" i="40"/>
  <c r="W166" i="40"/>
  <c r="W177" i="40"/>
  <c r="W183" i="40"/>
  <c r="W195" i="40"/>
  <c r="W202" i="40"/>
  <c r="N206" i="40"/>
  <c r="W208" i="40"/>
  <c r="W217" i="40"/>
  <c r="N224" i="40"/>
  <c r="W226" i="40"/>
  <c r="N231" i="40"/>
  <c r="N238" i="40"/>
  <c r="W240" i="40"/>
  <c r="L251" i="40"/>
  <c r="L231" i="40"/>
  <c r="L227" i="40"/>
  <c r="L221" i="40"/>
  <c r="L211" i="40"/>
  <c r="L203" i="40"/>
  <c r="L195" i="40"/>
  <c r="L187" i="40"/>
  <c r="L179" i="40"/>
  <c r="L174" i="40"/>
  <c r="L169" i="40"/>
  <c r="L159" i="40"/>
  <c r="L145" i="40"/>
  <c r="L138" i="40"/>
  <c r="L120" i="40"/>
  <c r="L118" i="40"/>
  <c r="L109" i="40"/>
  <c r="L107" i="40"/>
  <c r="L98" i="40"/>
  <c r="L89" i="40"/>
  <c r="L87" i="40"/>
  <c r="L76" i="40"/>
  <c r="L56" i="40"/>
  <c r="L54" i="40"/>
  <c r="L45" i="40"/>
  <c r="L43" i="40"/>
  <c r="L34" i="40"/>
  <c r="L25" i="40"/>
  <c r="L23" i="40"/>
  <c r="L12" i="40"/>
  <c r="L16" i="40"/>
  <c r="L14" i="40"/>
  <c r="L167" i="40"/>
  <c r="L245" i="40"/>
  <c r="L164" i="40"/>
  <c r="L140" i="40"/>
  <c r="L133" i="40"/>
  <c r="L131" i="40"/>
  <c r="L122" i="40"/>
  <c r="L113" i="40"/>
  <c r="L111" i="40"/>
  <c r="L100" i="40"/>
  <c r="L80" i="40"/>
  <c r="L78" i="40"/>
  <c r="L69" i="40"/>
  <c r="L67" i="40"/>
  <c r="L58" i="40"/>
  <c r="L49" i="40"/>
  <c r="L47" i="40"/>
  <c r="L36" i="40"/>
  <c r="L237" i="40"/>
  <c r="L205" i="40"/>
  <c r="L197" i="40"/>
  <c r="L189" i="40"/>
  <c r="L181" i="40"/>
  <c r="L171" i="40"/>
  <c r="L166" i="40"/>
  <c r="L161" i="40"/>
  <c r="L154" i="40"/>
  <c r="L149" i="40"/>
  <c r="L147" i="40"/>
  <c r="L142" i="40"/>
  <c r="L135" i="40"/>
  <c r="L124" i="40"/>
  <c r="L104" i="40"/>
  <c r="L102" i="40"/>
  <c r="L93" i="40"/>
  <c r="L91" i="40"/>
  <c r="L82" i="40"/>
  <c r="L73" i="40"/>
  <c r="L71" i="40"/>
  <c r="L60" i="40"/>
  <c r="L40" i="40"/>
  <c r="L38" i="40"/>
  <c r="L29" i="40"/>
  <c r="L27" i="40"/>
  <c r="L18" i="40"/>
  <c r="L9" i="40"/>
  <c r="L7" i="40"/>
  <c r="L17" i="40"/>
  <c r="L223" i="40"/>
  <c r="L213" i="40"/>
  <c r="L202" i="40"/>
  <c r="L194" i="40"/>
  <c r="L186" i="40"/>
  <c r="L178" i="40"/>
  <c r="L173" i="40"/>
  <c r="L156" i="40"/>
  <c r="L151" i="40"/>
  <c r="L137" i="40"/>
  <c r="L128" i="40"/>
  <c r="L126" i="40"/>
  <c r="L117" i="40"/>
  <c r="L115" i="40"/>
  <c r="L106" i="40"/>
  <c r="L97" i="40"/>
  <c r="L95" i="40"/>
  <c r="L84" i="40"/>
  <c r="L64" i="40"/>
  <c r="L62" i="40"/>
  <c r="L53" i="40"/>
  <c r="L51" i="40"/>
  <c r="L42" i="40"/>
  <c r="L33" i="40"/>
  <c r="L31" i="40"/>
  <c r="L20" i="40"/>
  <c r="L177" i="40"/>
  <c r="L253" i="40"/>
  <c r="L229" i="40"/>
  <c r="L219" i="40"/>
  <c r="L207" i="40"/>
  <c r="L199" i="40"/>
  <c r="L191" i="40"/>
  <c r="L183" i="40"/>
  <c r="L175" i="40"/>
  <c r="L163" i="40"/>
  <c r="L158" i="40"/>
  <c r="L130" i="40"/>
  <c r="L121" i="40"/>
  <c r="L119" i="40"/>
  <c r="L108" i="40"/>
  <c r="L88" i="40"/>
  <c r="L86" i="40"/>
  <c r="L77" i="40"/>
  <c r="L75" i="40"/>
  <c r="L66" i="40"/>
  <c r="L57" i="40"/>
  <c r="L55" i="40"/>
  <c r="L44" i="40"/>
  <c r="L24" i="40"/>
  <c r="L22" i="40"/>
  <c r="L13" i="40"/>
  <c r="L11" i="40"/>
  <c r="L15" i="40"/>
  <c r="L235" i="40"/>
  <c r="L170" i="40"/>
  <c r="L165" i="40"/>
  <c r="L153" i="40"/>
  <c r="L146" i="40"/>
  <c r="L141" i="40"/>
  <c r="L139" i="40"/>
  <c r="L132" i="40"/>
  <c r="L112" i="40"/>
  <c r="L110" i="40"/>
  <c r="L101" i="40"/>
  <c r="L99" i="40"/>
  <c r="L90" i="40"/>
  <c r="L81" i="40"/>
  <c r="L79" i="40"/>
  <c r="L68" i="40"/>
  <c r="L48" i="40"/>
  <c r="L46" i="40"/>
  <c r="L37" i="40"/>
  <c r="L35" i="40"/>
  <c r="L26" i="40"/>
  <c r="L215" i="40"/>
  <c r="L19" i="40"/>
  <c r="L39" i="40"/>
  <c r="L65" i="40"/>
  <c r="L70" i="40"/>
  <c r="L103" i="40"/>
  <c r="L134" i="40"/>
  <c r="L148" i="40"/>
  <c r="L162" i="40"/>
  <c r="L127" i="40"/>
  <c r="L198" i="40"/>
  <c r="L10" i="40"/>
  <c r="L28" i="40"/>
  <c r="L32" i="40"/>
  <c r="L92" i="40"/>
  <c r="L150" i="40"/>
  <c r="L155" i="40"/>
  <c r="L6" i="40"/>
  <c r="L59" i="40"/>
  <c r="L63" i="40"/>
  <c r="L85" i="40"/>
  <c r="L96" i="40"/>
  <c r="L114" i="40"/>
  <c r="L123" i="40"/>
  <c r="L136" i="40"/>
  <c r="L182" i="40"/>
  <c r="L50" i="40"/>
  <c r="L21" i="40"/>
  <c r="L41" i="40"/>
  <c r="L72" i="40"/>
  <c r="L105" i="40"/>
  <c r="L172" i="40"/>
  <c r="L206" i="40"/>
  <c r="L30" i="40"/>
  <c r="N246" i="40"/>
  <c r="N28" i="40"/>
  <c r="N39" i="40"/>
  <c r="N41" i="40"/>
  <c r="N50" i="40"/>
  <c r="N59" i="40"/>
  <c r="N61" i="40"/>
  <c r="N70" i="40"/>
  <c r="N72" i="40"/>
  <c r="N92" i="40"/>
  <c r="N103" i="40"/>
  <c r="N105" i="40"/>
  <c r="N114" i="40"/>
  <c r="N123" i="40"/>
  <c r="N125" i="40"/>
  <c r="N134" i="40"/>
  <c r="N136" i="40"/>
  <c r="N143" i="40"/>
  <c r="N148" i="40"/>
  <c r="N167" i="40"/>
  <c r="N177" i="40"/>
  <c r="N180" i="40"/>
  <c r="N185" i="40"/>
  <c r="N188" i="40"/>
  <c r="N193" i="40"/>
  <c r="N196" i="40"/>
  <c r="N201" i="40"/>
  <c r="N204" i="40"/>
  <c r="N209" i="40"/>
  <c r="N212" i="40"/>
  <c r="N215" i="40"/>
  <c r="N222" i="40"/>
  <c r="N239" i="40"/>
  <c r="N242" i="40"/>
  <c r="N247" i="40"/>
  <c r="R260" i="40"/>
  <c r="N250" i="40"/>
  <c r="N15" i="40"/>
  <c r="N17" i="40"/>
  <c r="N26" i="40"/>
  <c r="N35" i="40"/>
  <c r="N37" i="40"/>
  <c r="N46" i="40"/>
  <c r="N48" i="40"/>
  <c r="N68" i="40"/>
  <c r="N79" i="40"/>
  <c r="N81" i="40"/>
  <c r="N90" i="40"/>
  <c r="N99" i="40"/>
  <c r="N101" i="40"/>
  <c r="N110" i="40"/>
  <c r="N112" i="40"/>
  <c r="N132" i="40"/>
  <c r="N139" i="40"/>
  <c r="N141" i="40"/>
  <c r="N146" i="40"/>
  <c r="N153" i="40"/>
  <c r="N160" i="40"/>
  <c r="N165" i="40"/>
  <c r="N170" i="40"/>
  <c r="N225" i="40"/>
  <c r="N232" i="40"/>
  <c r="N235" i="40"/>
  <c r="F249" i="40"/>
  <c r="F256" i="40"/>
  <c r="N8" i="40"/>
  <c r="N11" i="40"/>
  <c r="N13" i="40"/>
  <c r="N22" i="40"/>
  <c r="N24" i="40"/>
  <c r="N44" i="40"/>
  <c r="N55" i="40"/>
  <c r="N57" i="40"/>
  <c r="N66" i="40"/>
  <c r="N75" i="40"/>
  <c r="N77" i="40"/>
  <c r="N86" i="40"/>
  <c r="N88" i="40"/>
  <c r="N108" i="40"/>
  <c r="N119" i="40"/>
  <c r="N121" i="40"/>
  <c r="N130" i="40"/>
  <c r="N158" i="40"/>
  <c r="N163" i="40"/>
  <c r="N175" i="40"/>
  <c r="N183" i="40"/>
  <c r="N191" i="40"/>
  <c r="N199" i="40"/>
  <c r="N207" i="40"/>
  <c r="N216" i="40"/>
  <c r="N219" i="40"/>
  <c r="N229" i="40"/>
  <c r="N236" i="40"/>
  <c r="F241" i="40"/>
  <c r="N243" i="40"/>
  <c r="N251" i="40"/>
  <c r="N253" i="40"/>
  <c r="F257" i="40"/>
  <c r="N6" i="40"/>
  <c r="N20" i="40"/>
  <c r="N31" i="40"/>
  <c r="N33" i="40"/>
  <c r="N42" i="40"/>
  <c r="N51" i="40"/>
  <c r="N53" i="40"/>
  <c r="N62" i="40"/>
  <c r="N64" i="40"/>
  <c r="N84" i="40"/>
  <c r="N95" i="40"/>
  <c r="N97" i="40"/>
  <c r="N106" i="40"/>
  <c r="N115" i="40"/>
  <c r="N117" i="40"/>
  <c r="N126" i="40"/>
  <c r="N128" i="40"/>
  <c r="N137" i="40"/>
  <c r="N144" i="40"/>
  <c r="N151" i="40"/>
  <c r="N156" i="40"/>
  <c r="N168" i="40"/>
  <c r="N173" i="40"/>
  <c r="N178" i="40"/>
  <c r="N186" i="40"/>
  <c r="N194" i="40"/>
  <c r="N202" i="40"/>
  <c r="N210" i="40"/>
  <c r="N213" i="40"/>
  <c r="N220" i="40"/>
  <c r="N223" i="40"/>
  <c r="N226" i="40"/>
  <c r="N230" i="40"/>
  <c r="N240" i="40"/>
  <c r="N244" i="40"/>
  <c r="N248" i="40"/>
  <c r="N252" i="40"/>
  <c r="N255" i="40"/>
  <c r="N38" i="40"/>
  <c r="N40" i="40"/>
  <c r="N60" i="40"/>
  <c r="N71" i="40"/>
  <c r="N73" i="40"/>
  <c r="N82" i="40"/>
  <c r="N91" i="40"/>
  <c r="N93" i="40"/>
  <c r="N102" i="40"/>
  <c r="N104" i="40"/>
  <c r="N124" i="40"/>
  <c r="N135" i="40"/>
  <c r="N142" i="40"/>
  <c r="N147" i="40"/>
  <c r="N149" i="40"/>
  <c r="N154" i="40"/>
  <c r="N161" i="40"/>
  <c r="N166" i="40"/>
  <c r="N171" i="40"/>
  <c r="N181" i="40"/>
  <c r="N189" i="40"/>
  <c r="N197" i="40"/>
  <c r="N205" i="40"/>
  <c r="N233" i="40"/>
  <c r="N237" i="40"/>
  <c r="N7" i="40"/>
  <c r="N9" i="40"/>
  <c r="N18" i="40"/>
  <c r="N27" i="40"/>
  <c r="N29" i="40"/>
  <c r="N5" i="40"/>
  <c r="N14" i="40"/>
  <c r="N16" i="40"/>
  <c r="N36" i="40"/>
  <c r="N47" i="40"/>
  <c r="N49" i="40"/>
  <c r="N58" i="40"/>
  <c r="N67" i="40"/>
  <c r="N69" i="40"/>
  <c r="N78" i="40"/>
  <c r="N80" i="40"/>
  <c r="N100" i="40"/>
  <c r="N111" i="40"/>
  <c r="N113" i="40"/>
  <c r="N122" i="40"/>
  <c r="N131" i="40"/>
  <c r="N133" i="40"/>
  <c r="N140" i="40"/>
  <c r="N164" i="40"/>
  <c r="N176" i="40"/>
  <c r="N184" i="40"/>
  <c r="N192" i="40"/>
  <c r="N200" i="40"/>
  <c r="N208" i="40"/>
  <c r="N214" i="40"/>
  <c r="N217" i="40"/>
  <c r="N245" i="40"/>
  <c r="N249" i="40"/>
  <c r="AE260" i="40"/>
  <c r="AF86" i="40" s="1"/>
  <c r="AG33" i="40"/>
  <c r="AG25" i="40"/>
  <c r="AG17" i="40"/>
  <c r="AG9" i="40"/>
  <c r="AG5" i="40"/>
  <c r="AG133" i="40"/>
  <c r="AG141" i="40"/>
  <c r="L144" i="40"/>
  <c r="AG149" i="40"/>
  <c r="L152" i="40"/>
  <c r="AG157" i="40"/>
  <c r="L160" i="40"/>
  <c r="F164" i="40"/>
  <c r="AG165" i="40"/>
  <c r="L168" i="40"/>
  <c r="F172" i="40"/>
  <c r="AG173" i="40"/>
  <c r="L176" i="40"/>
  <c r="F180" i="40"/>
  <c r="AG181" i="40"/>
  <c r="L184" i="40"/>
  <c r="F188" i="40"/>
  <c r="AG189" i="40"/>
  <c r="L192" i="40"/>
  <c r="F196" i="40"/>
  <c r="AG197" i="40"/>
  <c r="L200" i="40"/>
  <c r="F204" i="40"/>
  <c r="AG205" i="40"/>
  <c r="L208" i="40"/>
  <c r="F212" i="40"/>
  <c r="L216" i="40"/>
  <c r="F220" i="40"/>
  <c r="L224" i="40"/>
  <c r="F228" i="40"/>
  <c r="L232" i="40"/>
  <c r="F236" i="40"/>
  <c r="L240" i="40"/>
  <c r="F244" i="40"/>
  <c r="L248" i="40"/>
  <c r="F252" i="40"/>
  <c r="L256" i="40"/>
  <c r="Q257" i="40"/>
  <c r="J260" i="40"/>
  <c r="AA260" i="40"/>
  <c r="L210" i="40"/>
  <c r="F214" i="40"/>
  <c r="L218" i="40"/>
  <c r="F222" i="40"/>
  <c r="L226" i="40"/>
  <c r="F230" i="40"/>
  <c r="L234" i="40"/>
  <c r="F238" i="40"/>
  <c r="L242" i="40"/>
  <c r="F246" i="40"/>
  <c r="L250" i="40"/>
  <c r="F254" i="40"/>
  <c r="L258" i="40"/>
  <c r="U260" i="40"/>
  <c r="L239" i="40"/>
  <c r="L247" i="40"/>
  <c r="L255" i="40"/>
  <c r="O260" i="40"/>
  <c r="AD260" i="40"/>
  <c r="L180" i="40"/>
  <c r="L188" i="40"/>
  <c r="L196" i="40"/>
  <c r="L204" i="40"/>
  <c r="L212" i="40"/>
  <c r="L220" i="40"/>
  <c r="L228" i="40"/>
  <c r="L236" i="40"/>
  <c r="L244" i="40"/>
  <c r="L252" i="40"/>
  <c r="L185" i="40"/>
  <c r="L193" i="40"/>
  <c r="L201" i="40"/>
  <c r="L209" i="40"/>
  <c r="F213" i="40"/>
  <c r="L217" i="40"/>
  <c r="F221" i="40"/>
  <c r="L225" i="40"/>
  <c r="F229" i="40"/>
  <c r="L233" i="40"/>
  <c r="F237" i="40"/>
  <c r="L241" i="40"/>
  <c r="F245" i="40"/>
  <c r="L249" i="40"/>
  <c r="F253" i="40"/>
  <c r="L257" i="40"/>
  <c r="G260" i="40"/>
  <c r="X260" i="40"/>
  <c r="L214" i="40"/>
  <c r="F218" i="40"/>
  <c r="L222" i="40"/>
  <c r="F226" i="40"/>
  <c r="L230" i="40"/>
  <c r="F234" i="40"/>
  <c r="L238" i="40"/>
  <c r="F242" i="40"/>
  <c r="L246" i="40"/>
  <c r="F250" i="40"/>
  <c r="L254" i="40"/>
  <c r="Q255" i="40"/>
  <c r="N257" i="40"/>
  <c r="F258" i="40"/>
  <c r="L243" i="40"/>
  <c r="F247" i="40"/>
  <c r="Q252" i="40"/>
  <c r="N254" i="40"/>
  <c r="D3" i="52"/>
  <c r="D7" i="52"/>
  <c r="D11" i="52"/>
  <c r="D15" i="52"/>
  <c r="D19" i="52"/>
  <c r="D23" i="52"/>
  <c r="D27" i="52"/>
  <c r="D31" i="52"/>
  <c r="D35" i="52"/>
  <c r="D39" i="52"/>
  <c r="D43" i="52"/>
  <c r="D47" i="52"/>
  <c r="D51" i="52"/>
  <c r="D55" i="52"/>
  <c r="D71" i="52"/>
  <c r="D75" i="52"/>
  <c r="D79" i="52"/>
  <c r="D83" i="52"/>
  <c r="D87" i="52"/>
  <c r="D91" i="52"/>
  <c r="D95" i="52"/>
  <c r="D99" i="52"/>
  <c r="D103" i="52"/>
  <c r="D107" i="52"/>
  <c r="D111" i="52"/>
  <c r="D115" i="52"/>
  <c r="D119" i="52"/>
  <c r="D123" i="52"/>
  <c r="D127" i="52"/>
  <c r="D131" i="52"/>
  <c r="D135" i="52"/>
  <c r="D139" i="52"/>
  <c r="D147" i="52"/>
  <c r="D151" i="52"/>
  <c r="D155" i="52"/>
  <c r="D159" i="52"/>
  <c r="D163" i="52"/>
  <c r="D167" i="52"/>
  <c r="D171" i="52"/>
  <c r="D175" i="52"/>
  <c r="D179" i="52"/>
  <c r="D183" i="52"/>
  <c r="D187" i="52"/>
  <c r="D191" i="52"/>
  <c r="D195" i="52"/>
  <c r="D199" i="52"/>
  <c r="D203" i="52"/>
  <c r="D207" i="52"/>
  <c r="D211" i="52"/>
  <c r="D215" i="52"/>
  <c r="D219" i="52"/>
  <c r="D223" i="52"/>
  <c r="D227" i="52"/>
  <c r="D231" i="52"/>
  <c r="D235" i="52"/>
  <c r="D239" i="52"/>
  <c r="D243" i="52"/>
  <c r="D247" i="52"/>
  <c r="D251" i="52"/>
  <c r="D255" i="52"/>
  <c r="D4" i="52"/>
  <c r="D8" i="52"/>
  <c r="D12" i="52"/>
  <c r="D16" i="52"/>
  <c r="D20" i="52"/>
  <c r="D24" i="52"/>
  <c r="D28" i="52"/>
  <c r="D32" i="52"/>
  <c r="D36" i="52"/>
  <c r="D40" i="52"/>
  <c r="D44" i="52"/>
  <c r="D48" i="52"/>
  <c r="D52" i="52"/>
  <c r="D56" i="52"/>
  <c r="D76" i="52"/>
  <c r="D80" i="52"/>
  <c r="D84" i="52"/>
  <c r="D88" i="52"/>
  <c r="D92" i="52"/>
  <c r="D96" i="52"/>
  <c r="D100" i="52"/>
  <c r="D104" i="52"/>
  <c r="D108" i="52"/>
  <c r="D112" i="52"/>
  <c r="D116" i="52"/>
  <c r="D120" i="52"/>
  <c r="D124" i="52"/>
  <c r="D128" i="52"/>
  <c r="D132" i="52"/>
  <c r="D136" i="52"/>
  <c r="D140" i="52"/>
  <c r="D148" i="52"/>
  <c r="D152" i="52"/>
  <c r="D156" i="52"/>
  <c r="D160" i="52"/>
  <c r="D164" i="52"/>
  <c r="D168" i="52"/>
  <c r="D172" i="52"/>
  <c r="D176" i="52"/>
  <c r="D180" i="52"/>
  <c r="D184" i="52"/>
  <c r="D188" i="52"/>
  <c r="D192" i="52"/>
  <c r="D196" i="52"/>
  <c r="D200" i="52"/>
  <c r="D204" i="52"/>
  <c r="D208" i="52"/>
  <c r="D212" i="52"/>
  <c r="D216" i="52"/>
  <c r="D220" i="52"/>
  <c r="D224" i="52"/>
  <c r="D228" i="52"/>
  <c r="D232" i="52"/>
  <c r="D236" i="52"/>
  <c r="D240" i="52"/>
  <c r="D244" i="52"/>
  <c r="D248" i="52"/>
  <c r="D252" i="52"/>
  <c r="E22" i="107" l="1"/>
  <c r="E24" i="107"/>
  <c r="E25" i="107"/>
  <c r="E67" i="105"/>
  <c r="E68" i="105"/>
  <c r="E69" i="105"/>
  <c r="E70" i="105"/>
  <c r="E71" i="105"/>
  <c r="E72" i="105"/>
  <c r="F31" i="42"/>
  <c r="I258" i="109"/>
  <c r="G258" i="109"/>
  <c r="F260" i="40"/>
  <c r="L31" i="3"/>
  <c r="D29" i="108"/>
  <c r="D31" i="108" s="1"/>
  <c r="O31" i="3"/>
  <c r="J31" i="3"/>
  <c r="E13" i="105"/>
  <c r="E25" i="105"/>
  <c r="E37" i="105"/>
  <c r="E49" i="105"/>
  <c r="E60" i="105"/>
  <c r="E15" i="105"/>
  <c r="E27" i="105"/>
  <c r="E51" i="105"/>
  <c r="E62" i="105"/>
  <c r="E53" i="105"/>
  <c r="E30" i="105"/>
  <c r="E65" i="105"/>
  <c r="E43" i="105"/>
  <c r="E66" i="105"/>
  <c r="E9" i="105"/>
  <c r="E35" i="105"/>
  <c r="E36" i="105"/>
  <c r="E14" i="105"/>
  <c r="E26" i="105"/>
  <c r="E38" i="105"/>
  <c r="E50" i="105"/>
  <c r="E61" i="105"/>
  <c r="E39" i="105"/>
  <c r="E6" i="105"/>
  <c r="E42" i="105"/>
  <c r="E55" i="105"/>
  <c r="E57" i="105"/>
  <c r="E47" i="105"/>
  <c r="E4" i="105"/>
  <c r="E16" i="105"/>
  <c r="E28" i="105"/>
  <c r="E40" i="105"/>
  <c r="E52" i="105"/>
  <c r="E63" i="105"/>
  <c r="E5" i="105"/>
  <c r="E17" i="105"/>
  <c r="E29" i="105"/>
  <c r="E41" i="105"/>
  <c r="E64" i="105"/>
  <c r="E18" i="105"/>
  <c r="E54" i="105"/>
  <c r="E44" i="105"/>
  <c r="E21" i="105"/>
  <c r="E46" i="105"/>
  <c r="E23" i="105"/>
  <c r="E24" i="105"/>
  <c r="E7" i="105"/>
  <c r="E19" i="105"/>
  <c r="E31" i="105"/>
  <c r="E33" i="105"/>
  <c r="E8" i="105"/>
  <c r="E20" i="105"/>
  <c r="E32" i="105"/>
  <c r="E56" i="105"/>
  <c r="E45" i="105"/>
  <c r="E34" i="105"/>
  <c r="E58" i="105"/>
  <c r="E12" i="105"/>
  <c r="E10" i="105"/>
  <c r="E22" i="105"/>
  <c r="E11" i="105"/>
  <c r="E48" i="105"/>
  <c r="E59" i="105"/>
  <c r="E10" i="106"/>
  <c r="H29" i="108"/>
  <c r="H31" i="108" s="1"/>
  <c r="F29" i="108"/>
  <c r="F31" i="108" s="1"/>
  <c r="X31" i="3"/>
  <c r="G31" i="3"/>
  <c r="AD19" i="3"/>
  <c r="C52" i="24"/>
  <c r="U31" i="3"/>
  <c r="E23" i="107"/>
  <c r="E12" i="107"/>
  <c r="AD27" i="3"/>
  <c r="AD5" i="3"/>
  <c r="AD28" i="3"/>
  <c r="AD9" i="3"/>
  <c r="AD14" i="3"/>
  <c r="AD22" i="3"/>
  <c r="AD15" i="3"/>
  <c r="AD13" i="3"/>
  <c r="AD20" i="3"/>
  <c r="AD25" i="3"/>
  <c r="AD18" i="3"/>
  <c r="AD11" i="3"/>
  <c r="AD7" i="3"/>
  <c r="AD26" i="3"/>
  <c r="AD12" i="3"/>
  <c r="AD24" i="3"/>
  <c r="AD17" i="3"/>
  <c r="AE31" i="3"/>
  <c r="AD8" i="3"/>
  <c r="AD21" i="3"/>
  <c r="AD23" i="3"/>
  <c r="AD29" i="3"/>
  <c r="AD6" i="3"/>
  <c r="AD16" i="3"/>
  <c r="R31" i="3"/>
  <c r="E5" i="107"/>
  <c r="E15" i="107"/>
  <c r="E4" i="107"/>
  <c r="E16" i="107"/>
  <c r="E7" i="107"/>
  <c r="E8" i="107"/>
  <c r="E9" i="107"/>
  <c r="E10" i="107"/>
  <c r="E3" i="107"/>
  <c r="E14" i="107"/>
  <c r="E21" i="107"/>
  <c r="E13" i="107"/>
  <c r="E20" i="107"/>
  <c r="E17" i="107"/>
  <c r="E19" i="107"/>
  <c r="E6" i="107"/>
  <c r="E18" i="107"/>
  <c r="E11" i="107"/>
  <c r="E3" i="105"/>
  <c r="F31" i="44"/>
  <c r="AA31" i="3"/>
  <c r="D31" i="3"/>
  <c r="D258" i="52"/>
  <c r="D260" i="52" s="1"/>
  <c r="E14" i="104"/>
  <c r="E258" i="109"/>
  <c r="F258" i="51"/>
  <c r="D260" i="51"/>
  <c r="G260" i="50"/>
  <c r="G258" i="50"/>
  <c r="D31" i="45"/>
  <c r="F31" i="45"/>
  <c r="D29" i="45"/>
  <c r="F29" i="45"/>
  <c r="F29" i="42"/>
  <c r="D29" i="44"/>
  <c r="F258" i="52"/>
  <c r="F260" i="52"/>
  <c r="AC260" i="40"/>
  <c r="Z260" i="40"/>
  <c r="I260" i="40"/>
  <c r="T260" i="40"/>
  <c r="AF182" i="40"/>
  <c r="AF105" i="40"/>
  <c r="AF168" i="40"/>
  <c r="AF248" i="40"/>
  <c r="AF206" i="40"/>
  <c r="AF185" i="40"/>
  <c r="AF39" i="40"/>
  <c r="AF251" i="40"/>
  <c r="AF220" i="40"/>
  <c r="AF214" i="40"/>
  <c r="W260" i="40"/>
  <c r="AF187" i="40"/>
  <c r="AF144" i="40"/>
  <c r="AF219" i="40"/>
  <c r="AF169" i="40"/>
  <c r="AF89" i="40"/>
  <c r="AF5" i="40"/>
  <c r="AF118" i="40"/>
  <c r="AF126" i="40"/>
  <c r="AF136" i="40"/>
  <c r="AF243" i="40"/>
  <c r="AF161" i="40"/>
  <c r="AF65" i="40"/>
  <c r="AF46" i="40"/>
  <c r="AF94" i="40"/>
  <c r="AF96" i="40"/>
  <c r="Q260" i="40"/>
  <c r="AF230" i="40"/>
  <c r="AF198" i="40"/>
  <c r="AF153" i="40"/>
  <c r="AF49" i="40"/>
  <c r="AF162" i="40"/>
  <c r="AF130" i="40"/>
  <c r="AF22" i="40"/>
  <c r="AF17" i="40"/>
  <c r="AF6" i="40"/>
  <c r="AF222" i="40"/>
  <c r="AF190" i="40"/>
  <c r="AF121" i="40"/>
  <c r="AF34" i="40"/>
  <c r="AF218" i="40"/>
  <c r="AF50" i="40"/>
  <c r="AF212" i="40"/>
  <c r="AF15" i="40"/>
  <c r="AF88" i="40"/>
  <c r="AF129" i="40"/>
  <c r="AF41" i="40"/>
  <c r="AF236" i="40"/>
  <c r="AF98" i="40"/>
  <c r="AF178" i="40"/>
  <c r="AF82" i="40"/>
  <c r="AF47" i="40"/>
  <c r="AF38" i="40"/>
  <c r="AF176" i="40"/>
  <c r="AF193" i="40"/>
  <c r="AF113" i="40"/>
  <c r="AF18" i="40"/>
  <c r="AF242" i="40"/>
  <c r="AF10" i="40"/>
  <c r="AF103" i="40"/>
  <c r="AF203" i="40"/>
  <c r="AF23" i="40"/>
  <c r="AF55" i="40"/>
  <c r="AF256" i="40"/>
  <c r="AF160" i="40"/>
  <c r="AF177" i="40"/>
  <c r="AF97" i="40"/>
  <c r="AF13" i="40"/>
  <c r="AF150" i="40"/>
  <c r="AF120" i="40"/>
  <c r="AF128" i="40"/>
  <c r="L260" i="40"/>
  <c r="N260" i="40"/>
  <c r="AF194" i="40"/>
  <c r="AF114" i="40"/>
  <c r="AF141" i="40"/>
  <c r="AF205" i="40"/>
  <c r="AF149" i="40"/>
  <c r="AF104" i="40"/>
  <c r="AF235" i="40"/>
  <c r="AF145" i="40"/>
  <c r="AF57" i="40"/>
  <c r="AF244" i="40"/>
  <c r="AF234" i="40"/>
  <c r="AF210" i="40"/>
  <c r="AF154" i="40"/>
  <c r="AF90" i="40"/>
  <c r="AF110" i="40"/>
  <c r="AF228" i="40"/>
  <c r="AF142" i="40"/>
  <c r="AF245" i="40"/>
  <c r="AF31" i="40"/>
  <c r="AF146" i="40"/>
  <c r="AF106" i="40"/>
  <c r="AF79" i="40"/>
  <c r="AF70" i="40"/>
  <c r="AF127" i="40"/>
  <c r="AF174" i="40"/>
  <c r="AF166" i="40"/>
  <c r="AF25" i="40"/>
  <c r="AF173" i="40"/>
  <c r="AF14" i="40"/>
  <c r="AF237" i="40"/>
  <c r="AF229" i="40"/>
  <c r="AF221" i="40"/>
  <c r="AF213" i="40"/>
  <c r="AF93" i="40"/>
  <c r="AF85" i="40"/>
  <c r="AF53" i="40"/>
  <c r="AF124" i="40"/>
  <c r="AF108" i="40"/>
  <c r="AF100" i="40"/>
  <c r="AF92" i="40"/>
  <c r="AF44" i="40"/>
  <c r="AG260" i="40"/>
  <c r="AF208" i="40"/>
  <c r="AF200" i="40"/>
  <c r="AF192" i="40"/>
  <c r="AF184" i="40"/>
  <c r="AF72" i="40"/>
  <c r="AF64" i="40"/>
  <c r="AF56" i="40"/>
  <c r="AF48" i="40"/>
  <c r="AF40" i="40"/>
  <c r="AF32" i="40"/>
  <c r="AF24" i="40"/>
  <c r="AF16" i="40"/>
  <c r="AF8" i="40"/>
  <c r="AF68" i="40"/>
  <c r="AF179" i="40"/>
  <c r="AF171" i="40"/>
  <c r="AF163" i="40"/>
  <c r="AF155" i="40"/>
  <c r="AF147" i="40"/>
  <c r="AF139" i="40"/>
  <c r="AF131" i="40"/>
  <c r="AF123" i="40"/>
  <c r="AF115" i="40"/>
  <c r="AF107" i="40"/>
  <c r="AF99" i="40"/>
  <c r="AF91" i="40"/>
  <c r="AF83" i="40"/>
  <c r="AF75" i="40"/>
  <c r="AF67" i="40"/>
  <c r="AF59" i="40"/>
  <c r="AF51" i="40"/>
  <c r="AF43" i="40"/>
  <c r="AF35" i="40"/>
  <c r="AF27" i="40"/>
  <c r="AF19" i="40"/>
  <c r="AF11" i="40"/>
  <c r="AF156" i="40"/>
  <c r="AF140" i="40"/>
  <c r="AF254" i="40"/>
  <c r="AF246" i="40"/>
  <c r="AF238" i="40"/>
  <c r="AF172" i="40"/>
  <c r="AF148" i="40"/>
  <c r="AF132" i="40"/>
  <c r="AF60" i="40"/>
  <c r="AF52" i="40"/>
  <c r="AF257" i="40"/>
  <c r="AF249" i="40"/>
  <c r="AF241" i="40"/>
  <c r="AF233" i="40"/>
  <c r="AF225" i="40"/>
  <c r="AF217" i="40"/>
  <c r="AF209" i="40"/>
  <c r="AF204" i="40"/>
  <c r="AF196" i="40"/>
  <c r="AF188" i="40"/>
  <c r="AF180" i="40"/>
  <c r="AF164" i="40"/>
  <c r="AF255" i="40"/>
  <c r="AF247" i="40"/>
  <c r="AF239" i="40"/>
  <c r="AF231" i="40"/>
  <c r="AF223" i="40"/>
  <c r="AF215" i="40"/>
  <c r="AF207" i="40"/>
  <c r="AF199" i="40"/>
  <c r="AF191" i="40"/>
  <c r="AF183" i="40"/>
  <c r="AF175" i="40"/>
  <c r="AF167" i="40"/>
  <c r="AF159" i="40"/>
  <c r="AF151" i="40"/>
  <c r="AF143" i="40"/>
  <c r="AF125" i="40"/>
  <c r="AF109" i="40"/>
  <c r="AF101" i="40"/>
  <c r="AF45" i="40"/>
  <c r="AF37" i="40"/>
  <c r="AF21" i="40"/>
  <c r="AF116" i="40"/>
  <c r="AF76" i="40"/>
  <c r="AF36" i="40"/>
  <c r="AF258" i="40"/>
  <c r="AF250" i="40"/>
  <c r="AF117" i="40"/>
  <c r="AF77" i="40"/>
  <c r="AF69" i="40"/>
  <c r="AF61" i="40"/>
  <c r="AF29" i="40"/>
  <c r="AF84" i="40"/>
  <c r="AF28" i="40"/>
  <c r="AF20" i="40"/>
  <c r="AF12" i="40"/>
  <c r="AF81" i="40"/>
  <c r="AF58" i="40"/>
  <c r="AF138" i="40"/>
  <c r="AF74" i="40"/>
  <c r="AF232" i="40"/>
  <c r="AF9" i="40"/>
  <c r="AF135" i="40"/>
  <c r="AF63" i="40"/>
  <c r="AF224" i="40"/>
  <c r="AF87" i="40"/>
  <c r="AF133" i="40"/>
  <c r="AF197" i="40"/>
  <c r="AF95" i="40"/>
  <c r="AF253" i="40"/>
  <c r="AF152" i="40"/>
  <c r="AF227" i="40"/>
  <c r="AF201" i="40"/>
  <c r="AF137" i="40"/>
  <c r="AF73" i="40"/>
  <c r="AF252" i="40"/>
  <c r="AF42" i="40"/>
  <c r="AF226" i="40"/>
  <c r="AF66" i="40"/>
  <c r="AF165" i="40"/>
  <c r="AF71" i="40"/>
  <c r="AF30" i="40"/>
  <c r="AF211" i="40"/>
  <c r="AF54" i="40"/>
  <c r="AF111" i="40"/>
  <c r="AF189" i="40"/>
  <c r="AF62" i="40"/>
  <c r="AF216" i="40"/>
  <c r="AF7" i="40"/>
  <c r="AF80" i="40"/>
  <c r="AF102" i="40"/>
  <c r="AF33" i="40"/>
  <c r="AF158" i="40"/>
  <c r="AF202" i="40"/>
  <c r="AF186" i="40"/>
  <c r="AF170" i="40"/>
  <c r="AF122" i="40"/>
  <c r="AF26" i="40"/>
  <c r="AF112" i="40"/>
  <c r="AF134" i="40"/>
  <c r="AF157" i="40"/>
  <c r="AF195" i="40"/>
  <c r="AF78" i="40"/>
  <c r="AF240" i="40"/>
  <c r="AF119" i="40"/>
  <c r="AF181" i="40"/>
  <c r="F260" i="51"/>
  <c r="D258" i="51"/>
  <c r="F29" i="44"/>
  <c r="AD31" i="3" l="1"/>
  <c r="E27" i="107"/>
  <c r="E74" i="105"/>
  <c r="AF260" i="40"/>
  <c r="D29" i="42" l="1"/>
</calcChain>
</file>

<file path=xl/sharedStrings.xml><?xml version="1.0" encoding="utf-8"?>
<sst xmlns="http://schemas.openxmlformats.org/spreadsheetml/2006/main" count="8934" uniqueCount="2312">
  <si>
    <t xml:space="preserve">Statistical Comparison of Texas Counties  (9/1/2023 thru 8/31/2024)   </t>
  </si>
  <si>
    <t>County</t>
  </si>
  <si>
    <t>Co.</t>
  </si>
  <si>
    <t>Dist.</t>
  </si>
  <si>
    <t>District</t>
  </si>
  <si>
    <t>SQUARE</t>
  </si>
  <si>
    <t>STATE-</t>
  </si>
  <si>
    <t>PER-</t>
  </si>
  <si>
    <t>VEH</t>
  </si>
  <si>
    <t>SDC POP</t>
  </si>
  <si>
    <t>DAILY</t>
  </si>
  <si>
    <t>CTR LINE</t>
  </si>
  <si>
    <t>LANE</t>
  </si>
  <si>
    <t>CONST.</t>
  </si>
  <si>
    <t>NON-</t>
  </si>
  <si>
    <t>CONTRACT</t>
  </si>
  <si>
    <t>COMBINED</t>
  </si>
  <si>
    <t>Name</t>
  </si>
  <si>
    <t>#</t>
  </si>
  <si>
    <t>Abbr.</t>
  </si>
  <si>
    <t>MILES</t>
  </si>
  <si>
    <t>WIDE</t>
  </si>
  <si>
    <t>CAPITA</t>
  </si>
  <si>
    <t>REG</t>
  </si>
  <si>
    <t>EST.**</t>
  </si>
  <si>
    <t>VEH MI*</t>
  </si>
  <si>
    <t>MILES*</t>
  </si>
  <si>
    <t>EXP. $</t>
  </si>
  <si>
    <t>MNT. EXP. $</t>
  </si>
  <si>
    <t xml:space="preserve">CONST. &amp; </t>
  </si>
  <si>
    <t xml:space="preserve">                      </t>
  </si>
  <si>
    <t xml:space="preserve">        </t>
  </si>
  <si>
    <t xml:space="preserve">          </t>
  </si>
  <si>
    <t>PERCENT</t>
  </si>
  <si>
    <t>SQ MI</t>
  </si>
  <si>
    <t>VEH REG</t>
  </si>
  <si>
    <t>DVM</t>
  </si>
  <si>
    <t>CLM</t>
  </si>
  <si>
    <t>LM</t>
  </si>
  <si>
    <t>CST EXP</t>
  </si>
  <si>
    <t>NC MNT</t>
  </si>
  <si>
    <t>CON MNT</t>
  </si>
  <si>
    <t>co for lookups</t>
  </si>
  <si>
    <t>ANDERSON</t>
  </si>
  <si>
    <t>TYL</t>
  </si>
  <si>
    <t>Tyler</t>
  </si>
  <si>
    <t>ANDREWS</t>
  </si>
  <si>
    <t>ODA</t>
  </si>
  <si>
    <t>Odessa</t>
  </si>
  <si>
    <t>ANGELINA</t>
  </si>
  <si>
    <t>LFK</t>
  </si>
  <si>
    <t>Lufkin</t>
  </si>
  <si>
    <t>ARANSAS</t>
  </si>
  <si>
    <t>CRP</t>
  </si>
  <si>
    <t>Corpus Christi</t>
  </si>
  <si>
    <t>ARCHER</t>
  </si>
  <si>
    <t>WFS</t>
  </si>
  <si>
    <t>Wichita Falls</t>
  </si>
  <si>
    <t>ARMSTRONG</t>
  </si>
  <si>
    <t>AMA</t>
  </si>
  <si>
    <t>Amarillo</t>
  </si>
  <si>
    <t>ATASCOSA</t>
  </si>
  <si>
    <t>SAT</t>
  </si>
  <si>
    <t>San Antonio</t>
  </si>
  <si>
    <t>AUSTIN</t>
  </si>
  <si>
    <t>YKM</t>
  </si>
  <si>
    <t>Yoakum</t>
  </si>
  <si>
    <t>BAILEY</t>
  </si>
  <si>
    <t>LBB</t>
  </si>
  <si>
    <t>Lubbock</t>
  </si>
  <si>
    <t>BANDERA</t>
  </si>
  <si>
    <t>BASTROP</t>
  </si>
  <si>
    <t>AUS</t>
  </si>
  <si>
    <t>Austin</t>
  </si>
  <si>
    <t>BAYLOR</t>
  </si>
  <si>
    <t>BEE</t>
  </si>
  <si>
    <t>BELL</t>
  </si>
  <si>
    <t>WAC</t>
  </si>
  <si>
    <t>Waco</t>
  </si>
  <si>
    <t>BEXAR</t>
  </si>
  <si>
    <t>BLANCO</t>
  </si>
  <si>
    <t>BORDEN</t>
  </si>
  <si>
    <t>ABL</t>
  </si>
  <si>
    <t>Abilene</t>
  </si>
  <si>
    <t>BOSQUE</t>
  </si>
  <si>
    <t>BOWIE</t>
  </si>
  <si>
    <t>ATL</t>
  </si>
  <si>
    <t>Atlanta</t>
  </si>
  <si>
    <t>BRAZORIA</t>
  </si>
  <si>
    <t>HOU</t>
  </si>
  <si>
    <t>Houston</t>
  </si>
  <si>
    <t>BRAZOS</t>
  </si>
  <si>
    <t>BRY</t>
  </si>
  <si>
    <t>Bryan</t>
  </si>
  <si>
    <t>BREWSTER</t>
  </si>
  <si>
    <t>ELP</t>
  </si>
  <si>
    <t>El Paso</t>
  </si>
  <si>
    <t>BRISCOE</t>
  </si>
  <si>
    <t>CHS</t>
  </si>
  <si>
    <t>Childress</t>
  </si>
  <si>
    <t>BROOKS</t>
  </si>
  <si>
    <t>PHR</t>
  </si>
  <si>
    <t>Pharr</t>
  </si>
  <si>
    <t>BROWN</t>
  </si>
  <si>
    <t>BWD</t>
  </si>
  <si>
    <t>Brownwood</t>
  </si>
  <si>
    <t>BURLESON</t>
  </si>
  <si>
    <t>BURNET</t>
  </si>
  <si>
    <t>CALDWELL</t>
  </si>
  <si>
    <t>CALHOUN</t>
  </si>
  <si>
    <t>CALLAHAN</t>
  </si>
  <si>
    <t>CAMERON</t>
  </si>
  <si>
    <t>CAMP</t>
  </si>
  <si>
    <t>CARSON</t>
  </si>
  <si>
    <t>CASS</t>
  </si>
  <si>
    <t>CASTRO</t>
  </si>
  <si>
    <t>CHAMBERS</t>
  </si>
  <si>
    <t>BMT</t>
  </si>
  <si>
    <t>Beaumont</t>
  </si>
  <si>
    <t>CHEROKEE</t>
  </si>
  <si>
    <t>CHILDRESS</t>
  </si>
  <si>
    <t>CLAY</t>
  </si>
  <si>
    <t>COCHRAN</t>
  </si>
  <si>
    <t>COKE</t>
  </si>
  <si>
    <t>SJT</t>
  </si>
  <si>
    <t>San Angelo</t>
  </si>
  <si>
    <t>COLEMAN</t>
  </si>
  <si>
    <t>COLLIN</t>
  </si>
  <si>
    <t>DAL</t>
  </si>
  <si>
    <t>Dallas</t>
  </si>
  <si>
    <t>COLLINGSWORTH</t>
  </si>
  <si>
    <t>COLORADO</t>
  </si>
  <si>
    <t>COMAL</t>
  </si>
  <si>
    <t>COMANCHE</t>
  </si>
  <si>
    <t>CONCHO</t>
  </si>
  <si>
    <t>COOKE</t>
  </si>
  <si>
    <t>CORYELL</t>
  </si>
  <si>
    <t>COTTLE</t>
  </si>
  <si>
    <t>CRANE</t>
  </si>
  <si>
    <t>CROCKETT</t>
  </si>
  <si>
    <t>CROSBY</t>
  </si>
  <si>
    <t>CULBERSON</t>
  </si>
  <si>
    <t>DALLAM</t>
  </si>
  <si>
    <t>DALLAS</t>
  </si>
  <si>
    <t>DAWSON</t>
  </si>
  <si>
    <t>DEAF SMITH</t>
  </si>
  <si>
    <t>DELTA</t>
  </si>
  <si>
    <t>PAR</t>
  </si>
  <si>
    <t>Paris</t>
  </si>
  <si>
    <t>DENTON</t>
  </si>
  <si>
    <t>DEWITT</t>
  </si>
  <si>
    <t>DICKENS</t>
  </si>
  <si>
    <t>DIMMIT</t>
  </si>
  <si>
    <t>LRD</t>
  </si>
  <si>
    <t>Laredo</t>
  </si>
  <si>
    <t>DONLEY</t>
  </si>
  <si>
    <t>DUVAL</t>
  </si>
  <si>
    <t>EASTLAND</t>
  </si>
  <si>
    <t>ECTOR</t>
  </si>
  <si>
    <t>EDWARDS</t>
  </si>
  <si>
    <t>ELLIS</t>
  </si>
  <si>
    <t>EL PASO</t>
  </si>
  <si>
    <t>ERATH</t>
  </si>
  <si>
    <t>FTW</t>
  </si>
  <si>
    <t>Fort Worth</t>
  </si>
  <si>
    <t>FALLS</t>
  </si>
  <si>
    <t>FANNIN</t>
  </si>
  <si>
    <t>FAYETTE</t>
  </si>
  <si>
    <t>FISHER</t>
  </si>
  <si>
    <t>FLOYD</t>
  </si>
  <si>
    <t>FOARD</t>
  </si>
  <si>
    <t>FORT BEND</t>
  </si>
  <si>
    <t>FRANKLIN</t>
  </si>
  <si>
    <t>FREESTONE</t>
  </si>
  <si>
    <t>FRIO</t>
  </si>
  <si>
    <t>GAINES</t>
  </si>
  <si>
    <t>GALVESTON</t>
  </si>
  <si>
    <t>GARZA</t>
  </si>
  <si>
    <t>GILLESPIE</t>
  </si>
  <si>
    <t>GLASSCOCK</t>
  </si>
  <si>
    <t>GOLIAD</t>
  </si>
  <si>
    <t>GONZALES</t>
  </si>
  <si>
    <t>GRAY</t>
  </si>
  <si>
    <t>GRAYSON</t>
  </si>
  <si>
    <t>GREGG</t>
  </si>
  <si>
    <t>GRIMES</t>
  </si>
  <si>
    <t>GUADALUPE</t>
  </si>
  <si>
    <t>HALE</t>
  </si>
  <si>
    <t>HALL</t>
  </si>
  <si>
    <t>HAMILTON</t>
  </si>
  <si>
    <t>HANSFORD</t>
  </si>
  <si>
    <t>HARDEMAN</t>
  </si>
  <si>
    <t>HARDIN</t>
  </si>
  <si>
    <t>HARRIS</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</si>
  <si>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</si>
  <si>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</si>
  <si>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</si>
  <si>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</si>
  <si>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</si>
  <si>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</si>
  <si>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</si>
  <si>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</si>
  <si>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</si>
  <si>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</si>
  <si>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</si>
  <si>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</si>
  <si>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</si>
  <si>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</si>
  <si>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</si>
  <si>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</si>
  <si>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</si>
  <si>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</si>
  <si>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</si>
  <si>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</si>
  <si>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</si>
  <si>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</si>
  <si>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</si>
  <si>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</si>
  <si>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JOHNSON</t>
  </si>
  <si>
    <t>JONES</t>
  </si>
  <si>
    <t>KARNES</t>
  </si>
  <si>
    <t>KAUFMAN</t>
  </si>
  <si>
    <t>KENDALL</t>
  </si>
  <si>
    <t>KENEDY</t>
  </si>
  <si>
    <t>KENT</t>
  </si>
  <si>
    <t>KERR</t>
  </si>
  <si>
    <t>KIMBLE</t>
  </si>
  <si>
    <t>KING</t>
  </si>
  <si>
    <t>KINNEY</t>
  </si>
  <si>
    <t>KLEBERG</t>
  </si>
  <si>
    <t>KNOX</t>
  </si>
  <si>
    <t>LAMAR</t>
  </si>
  <si>
    <t>LAMB</t>
  </si>
  <si>
    <t>LAMPASAS</t>
  </si>
  <si>
    <t>LA SALLE</t>
  </si>
  <si>
    <t>LAVACA</t>
  </si>
  <si>
    <t>LEE</t>
  </si>
  <si>
    <t>LEON</t>
  </si>
  <si>
    <t>LIBERTY</t>
  </si>
  <si>
    <t>LIMESTONE</t>
  </si>
  <si>
    <t>LIPSCOMB</t>
  </si>
  <si>
    <t>LIVE OAK</t>
  </si>
  <si>
    <t>LLANO</t>
  </si>
  <si>
    <t>LOVING</t>
  </si>
  <si>
    <t>LUBBOCK</t>
  </si>
  <si>
    <t>LYNN</t>
  </si>
  <si>
    <t>MADISON</t>
  </si>
  <si>
    <t>MARION</t>
  </si>
  <si>
    <t>MARTIN</t>
  </si>
  <si>
    <t>MASON</t>
  </si>
  <si>
    <t>MATAGORDA</t>
  </si>
  <si>
    <t>MAVERICK</t>
  </si>
  <si>
    <t>MCCULLOCH</t>
  </si>
  <si>
    <t>MCLENNAN</t>
  </si>
  <si>
    <t>MCMULLEN</t>
  </si>
  <si>
    <t>MEDINA</t>
  </si>
  <si>
    <t>MENARD</t>
  </si>
  <si>
    <t>MIDLAND</t>
  </si>
  <si>
    <t>MILAM</t>
  </si>
  <si>
    <t>MILLS</t>
  </si>
  <si>
    <t>MITCHELL</t>
  </si>
  <si>
    <t>MONTAGUE</t>
  </si>
  <si>
    <t>MONTGOMERY</t>
  </si>
  <si>
    <t>MOORE</t>
  </si>
  <si>
    <t>MORRIS</t>
  </si>
  <si>
    <t>MOTLEY</t>
  </si>
  <si>
    <t>NACOGDOCHES</t>
  </si>
  <si>
    <t>NAVARRO</t>
  </si>
  <si>
    <t>NEWTON</t>
  </si>
  <si>
    <t>NOLAN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</si>
  <si>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</si>
  <si>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</si>
  <si>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</si>
  <si>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</si>
  <si>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</si>
  <si>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</si>
  <si>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</si>
  <si>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</si>
  <si>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</si>
  <si>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</si>
  <si>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</si>
  <si>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</si>
  <si>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</si>
  <si>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</si>
  <si>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</si>
  <si>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</si>
  <si>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</si>
  <si>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</si>
  <si>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</si>
  <si>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</si>
  <si>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</si>
  <si>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</si>
  <si>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RUNNELS</t>
  </si>
  <si>
    <t>RUSK</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</si>
  <si>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</si>
  <si>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</si>
  <si>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</si>
  <si>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</si>
  <si>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</si>
  <si>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</si>
  <si>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</si>
  <si>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</si>
  <si>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</si>
  <si>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</si>
  <si>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</si>
  <si>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</si>
  <si>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</si>
  <si>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</si>
  <si>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</si>
  <si>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</si>
  <si>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</si>
  <si>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</si>
  <si>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TARRANT</t>
  </si>
  <si>
    <t>TAYLOR</t>
  </si>
  <si>
    <t>TERRELL</t>
  </si>
  <si>
    <t>TERRY</t>
  </si>
  <si>
    <t>THROCKMORTON</t>
  </si>
  <si>
    <t>TITUS</t>
  </si>
  <si>
    <t>TOM GREEN</t>
  </si>
  <si>
    <t>TRAVIS</t>
  </si>
  <si>
    <t>TRINITY</t>
  </si>
  <si>
    <t>TYLER</t>
  </si>
  <si>
    <t>UPSHUR</t>
  </si>
  <si>
    <t>UPTON</t>
  </si>
  <si>
    <t>UVALDE</t>
  </si>
  <si>
    <t>VAL VERDE</t>
  </si>
  <si>
    <t>VAN ZANDT</t>
  </si>
  <si>
    <t>VICTORIA</t>
  </si>
  <si>
    <t>WALKER</t>
  </si>
  <si>
    <t>WALLER</t>
  </si>
  <si>
    <t>WARD</t>
  </si>
  <si>
    <t>WASHINGTON</t>
  </si>
  <si>
    <t>WEBB</t>
  </si>
  <si>
    <t>WHARTON</t>
  </si>
  <si>
    <t>WHEELER</t>
  </si>
  <si>
    <t>WICHITA</t>
  </si>
  <si>
    <t>WILBARGER</t>
  </si>
  <si>
    <t>WILLACY</t>
  </si>
  <si>
    <t>WILLIAMSON</t>
  </si>
  <si>
    <t>WILSON</t>
  </si>
  <si>
    <t>WINKLER</t>
  </si>
  <si>
    <t>WISE</t>
  </si>
  <si>
    <t>WOOD</t>
  </si>
  <si>
    <t>YOAKUM</t>
  </si>
  <si>
    <t>YOUNG</t>
  </si>
  <si>
    <t>ZAPATA</t>
  </si>
  <si>
    <t>ZAVALA</t>
  </si>
  <si>
    <t>STATEWIDE TOTAL:</t>
  </si>
  <si>
    <t xml:space="preserve">*Certified Data provided for On-System Daily Vehicle Miles, Centerline Miles and Lane Miles is based </t>
  </si>
  <si>
    <t xml:space="preserve">   on Calendar year 2023.  These mileage statistics are On-System only (under the jurisdiction of TxDOT).</t>
  </si>
  <si>
    <t xml:space="preserve">Statistical Comparison of Texas Districts  (9/1/2023 thru 8/31/2024)   </t>
  </si>
  <si>
    <t>DISTRICT</t>
  </si>
  <si>
    <t>DIST.</t>
  </si>
  <si>
    <t>NAME</t>
  </si>
  <si>
    <t>ABBR.</t>
  </si>
  <si>
    <t>Miles*</t>
  </si>
  <si>
    <t>STATEWIDE TOTAL</t>
  </si>
  <si>
    <t>District Contact Information</t>
  </si>
  <si>
    <t>DISTRICT ACRONYM</t>
  </si>
  <si>
    <t>MAILING ADDRESS</t>
  </si>
  <si>
    <t>ZIP CODE</t>
  </si>
  <si>
    <t>TELEPHONE
NUMBER</t>
  </si>
  <si>
    <t>4250 N Clack St</t>
  </si>
  <si>
    <t>79601-9241</t>
  </si>
  <si>
    <t>325/676-6800</t>
  </si>
  <si>
    <t>5715 Canyon Dr</t>
  </si>
  <si>
    <t>806/356-3200</t>
  </si>
  <si>
    <t>701 E Main St</t>
  </si>
  <si>
    <t>75551-2418</t>
  </si>
  <si>
    <t>903/796-2851</t>
  </si>
  <si>
    <t>PO Drawer 15426</t>
  </si>
  <si>
    <t>78761-5426</t>
  </si>
  <si>
    <t>512/832-7000</t>
  </si>
  <si>
    <t>8350 Eastex Fwy</t>
  </si>
  <si>
    <t>77708-1701</t>
  </si>
  <si>
    <t>409/892-7311</t>
  </si>
  <si>
    <t>2495 Highway 183 N</t>
  </si>
  <si>
    <t>76802-3227</t>
  </si>
  <si>
    <t>325/646-2591</t>
  </si>
  <si>
    <t>2591 N Earl Rudder Fwy</t>
  </si>
  <si>
    <t>77803-5190</t>
  </si>
  <si>
    <t>979/778-2165</t>
  </si>
  <si>
    <t>7599 US Highway 287</t>
  </si>
  <si>
    <t>79201-9705</t>
  </si>
  <si>
    <t>940/937-2571</t>
  </si>
  <si>
    <t>1701 S Padre Island Dr</t>
  </si>
  <si>
    <t>78416-1324</t>
  </si>
  <si>
    <t>361/808-2660</t>
  </si>
  <si>
    <t>4777 US Highway 80 E</t>
  </si>
  <si>
    <t>75150-6643</t>
  </si>
  <si>
    <t>214/320-6100</t>
  </si>
  <si>
    <t>13301 Gateway Blvd W</t>
  </si>
  <si>
    <t>79928-5410</t>
  </si>
  <si>
    <t>915/790-4200</t>
  </si>
  <si>
    <t>2501 SW Loop 820</t>
  </si>
  <si>
    <t>76133-2300</t>
  </si>
  <si>
    <t>817/370-6500</t>
  </si>
  <si>
    <t>PO Box 1386</t>
  </si>
  <si>
    <t>77251-1386</t>
  </si>
  <si>
    <t>713/802-5000</t>
  </si>
  <si>
    <t>1817 Bob Bullock Loop</t>
  </si>
  <si>
    <t>78043-9770</t>
  </si>
  <si>
    <t>956/712-7400</t>
  </si>
  <si>
    <t>135 Slaton Rd</t>
  </si>
  <si>
    <t>79404-5201</t>
  </si>
  <si>
    <t>806/745-4411</t>
  </si>
  <si>
    <t>1805 N Timberland Dr</t>
  </si>
  <si>
    <t>75901-2337</t>
  </si>
  <si>
    <t>936/633-4433</t>
  </si>
  <si>
    <t>3901 E Highway 80</t>
  </si>
  <si>
    <t>79761-3522</t>
  </si>
  <si>
    <t>432/498-4697</t>
  </si>
  <si>
    <t>1365 N Main St</t>
  </si>
  <si>
    <t>75460-2697</t>
  </si>
  <si>
    <t>903/737-9300</t>
  </si>
  <si>
    <t>600 W Interstate 2</t>
  </si>
  <si>
    <t>78577-6535</t>
  </si>
  <si>
    <t>956/702-6100</t>
  </si>
  <si>
    <t>4502 Knickerbocker Rd</t>
  </si>
  <si>
    <t>76904-7509</t>
  </si>
  <si>
    <t>325/944-1501</t>
  </si>
  <si>
    <t>4615 NW Loop 410</t>
  </si>
  <si>
    <t>78229-5126</t>
  </si>
  <si>
    <t>210/615-1110</t>
  </si>
  <si>
    <t>2709 W Front St</t>
  </si>
  <si>
    <t>75702-7712</t>
  </si>
  <si>
    <t>903/510-9100</t>
  </si>
  <si>
    <t>100 S Loop Dr</t>
  </si>
  <si>
    <t>76704-2858</t>
  </si>
  <si>
    <t>254/867-2700</t>
  </si>
  <si>
    <t>1601 Southwest Pkwy</t>
  </si>
  <si>
    <t>76302-0660</t>
  </si>
  <si>
    <t>940/720-7700</t>
  </si>
  <si>
    <t>403 Huck St</t>
  </si>
  <si>
    <t>77995-2804</t>
  </si>
  <si>
    <t>361/293-4300</t>
  </si>
  <si>
    <t>District Square Miles and Vehicles Registered</t>
  </si>
  <si>
    <t>SQUARE MILES</t>
  </si>
  <si>
    <t>VEHICLES REGISTERED</t>
  </si>
  <si>
    <t>TOTAL:</t>
  </si>
  <si>
    <t>Square Miles Detailed by
 District and County</t>
  </si>
  <si>
    <t>COUNTY</t>
  </si>
  <si>
    <t>Borden</t>
  </si>
  <si>
    <t>Callahan</t>
  </si>
  <si>
    <t>Fisher</t>
  </si>
  <si>
    <t>Haskell</t>
  </si>
  <si>
    <t>Howard</t>
  </si>
  <si>
    <t>Jones</t>
  </si>
  <si>
    <t>Kent</t>
  </si>
  <si>
    <t>Mitchell</t>
  </si>
  <si>
    <t>Nolan</t>
  </si>
  <si>
    <t>Scurry</t>
  </si>
  <si>
    <t>Shackelford</t>
  </si>
  <si>
    <t>Stonewall</t>
  </si>
  <si>
    <t>Taylor</t>
  </si>
  <si>
    <t/>
  </si>
  <si>
    <t>Armstrong</t>
  </si>
  <si>
    <t>Carson</t>
  </si>
  <si>
    <t>Dallam</t>
  </si>
  <si>
    <t>Deaf Smith</t>
  </si>
  <si>
    <t>Gray</t>
  </si>
  <si>
    <t>Hansford</t>
  </si>
  <si>
    <t>Hartley</t>
  </si>
  <si>
    <t>Hemphill</t>
  </si>
  <si>
    <t>Hutchinson</t>
  </si>
  <si>
    <t>Lipscomb</t>
  </si>
  <si>
    <t>Moore</t>
  </si>
  <si>
    <t>Ochiltree</t>
  </si>
  <si>
    <t>Oldham</t>
  </si>
  <si>
    <t>Potter</t>
  </si>
  <si>
    <t>Randall</t>
  </si>
  <si>
    <t>Roberts</t>
  </si>
  <si>
    <t>Sherman</t>
  </si>
  <si>
    <t>Bowie</t>
  </si>
  <si>
    <t>Camp</t>
  </si>
  <si>
    <t>Cass</t>
  </si>
  <si>
    <t>Harrison</t>
  </si>
  <si>
    <t>Marion</t>
  </si>
  <si>
    <t>Morris</t>
  </si>
  <si>
    <t>Panola</t>
  </si>
  <si>
    <t>Titus</t>
  </si>
  <si>
    <t>Upshur</t>
  </si>
  <si>
    <t>Bastrop</t>
  </si>
  <si>
    <t>Blanco</t>
  </si>
  <si>
    <t>Burnet</t>
  </si>
  <si>
    <t>Caldwell</t>
  </si>
  <si>
    <t>Gillespie</t>
  </si>
  <si>
    <t>Hays</t>
  </si>
  <si>
    <t>Lee</t>
  </si>
  <si>
    <t>Llano</t>
  </si>
  <si>
    <t>Mason</t>
  </si>
  <si>
    <t>Travis</t>
  </si>
  <si>
    <t>Williamson</t>
  </si>
  <si>
    <t>Chambers</t>
  </si>
  <si>
    <t>Hardin</t>
  </si>
  <si>
    <t>Jasper</t>
  </si>
  <si>
    <t>Jefferson</t>
  </si>
  <si>
    <t>Liberty</t>
  </si>
  <si>
    <t>Newton</t>
  </si>
  <si>
    <t>Orange</t>
  </si>
  <si>
    <t>Brown</t>
  </si>
  <si>
    <t>Coleman</t>
  </si>
  <si>
    <t>Comanche</t>
  </si>
  <si>
    <t>Eastland</t>
  </si>
  <si>
    <t>Lampasas</t>
  </si>
  <si>
    <t>McCulloch</t>
  </si>
  <si>
    <t>Mills</t>
  </si>
  <si>
    <t>San Saba</t>
  </si>
  <si>
    <t>Stephens</t>
  </si>
  <si>
    <t>Brazos</t>
  </si>
  <si>
    <t>Burleson</t>
  </si>
  <si>
    <t>Freestone</t>
  </si>
  <si>
    <t>Grimes</t>
  </si>
  <si>
    <t>Leon</t>
  </si>
  <si>
    <t>Madison</t>
  </si>
  <si>
    <t>Milam</t>
  </si>
  <si>
    <t>Robertson</t>
  </si>
  <si>
    <t>Walker</t>
  </si>
  <si>
    <t>Washington</t>
  </si>
  <si>
    <t>Briscoe</t>
  </si>
  <si>
    <t>Collingsworth</t>
  </si>
  <si>
    <t>Cottle</t>
  </si>
  <si>
    <t>Dickens</t>
  </si>
  <si>
    <t>Donley</t>
  </si>
  <si>
    <t>Foard</t>
  </si>
  <si>
    <t>Hall</t>
  </si>
  <si>
    <t>Hardeman</t>
  </si>
  <si>
    <t>King</t>
  </si>
  <si>
    <t>Knox</t>
  </si>
  <si>
    <t>Motley</t>
  </si>
  <si>
    <t>Wheeler</t>
  </si>
  <si>
    <t>Aransas</t>
  </si>
  <si>
    <t>Bee</t>
  </si>
  <si>
    <t>Goliad</t>
  </si>
  <si>
    <t>Jim Wells</t>
  </si>
  <si>
    <t>Karnes</t>
  </si>
  <si>
    <t>Kleberg</t>
  </si>
  <si>
    <t>Live Oak</t>
  </si>
  <si>
    <t>Nueces</t>
  </si>
  <si>
    <t>Refugio</t>
  </si>
  <si>
    <t>San Patricio</t>
  </si>
  <si>
    <t>Collin</t>
  </si>
  <si>
    <t>Denton</t>
  </si>
  <si>
    <t>Ellis</t>
  </si>
  <si>
    <t>Kaufman</t>
  </si>
  <si>
    <t>Navarro</t>
  </si>
  <si>
    <t>Rockwall</t>
  </si>
  <si>
    <t>Brewster</t>
  </si>
  <si>
    <t>Culberson</t>
  </si>
  <si>
    <t>Hudspeth</t>
  </si>
  <si>
    <t>Jeff Davis</t>
  </si>
  <si>
    <t>Presidio</t>
  </si>
  <si>
    <t>Erath</t>
  </si>
  <si>
    <t>Hood</t>
  </si>
  <si>
    <t>Jack</t>
  </si>
  <si>
    <t>Johnson</t>
  </si>
  <si>
    <t>Palo Pinto</t>
  </si>
  <si>
    <t>Parker</t>
  </si>
  <si>
    <t>Somervell</t>
  </si>
  <si>
    <t>Tarrant</t>
  </si>
  <si>
    <t>Wise</t>
  </si>
  <si>
    <t>Brazoria</t>
  </si>
  <si>
    <t>Fort Bend</t>
  </si>
  <si>
    <t>Galveston</t>
  </si>
  <si>
    <t>Harris</t>
  </si>
  <si>
    <t>Montgomery</t>
  </si>
  <si>
    <t>Waller</t>
  </si>
  <si>
    <t>Dimmit</t>
  </si>
  <si>
    <t>Duval</t>
  </si>
  <si>
    <t>Kinney</t>
  </si>
  <si>
    <t>La Salle</t>
  </si>
  <si>
    <t>Maverick</t>
  </si>
  <si>
    <t>Val Verde</t>
  </si>
  <si>
    <t>Webb</t>
  </si>
  <si>
    <t>Zavala</t>
  </si>
  <si>
    <t>Bailey</t>
  </si>
  <si>
    <t>Castro</t>
  </si>
  <si>
    <t>Cochran</t>
  </si>
  <si>
    <t>Crosby</t>
  </si>
  <si>
    <t>Dawson</t>
  </si>
  <si>
    <t>Floyd</t>
  </si>
  <si>
    <t>Gaines</t>
  </si>
  <si>
    <t>Garza</t>
  </si>
  <si>
    <t>Hale</t>
  </si>
  <si>
    <t>Hockley</t>
  </si>
  <si>
    <t>Lamb</t>
  </si>
  <si>
    <t>Lynn</t>
  </si>
  <si>
    <t>Parmer</t>
  </si>
  <si>
    <t>Swisher</t>
  </si>
  <si>
    <t>Terry</t>
  </si>
  <si>
    <t>Angelina</t>
  </si>
  <si>
    <t>Nacogdoches</t>
  </si>
  <si>
    <t>Polk</t>
  </si>
  <si>
    <t>Sabine</t>
  </si>
  <si>
    <t>San Augustine</t>
  </si>
  <si>
    <t>San Jacinto</t>
  </si>
  <si>
    <t>Shelby</t>
  </si>
  <si>
    <t>Trinity</t>
  </si>
  <si>
    <t>Andrews</t>
  </si>
  <si>
    <t>Crane</t>
  </si>
  <si>
    <t>Ector</t>
  </si>
  <si>
    <t>Loving</t>
  </si>
  <si>
    <t>Martin</t>
  </si>
  <si>
    <t>Midland</t>
  </si>
  <si>
    <t>Pecos</t>
  </si>
  <si>
    <t>Reeves</t>
  </si>
  <si>
    <t>Terrell</t>
  </si>
  <si>
    <t>Upton</t>
  </si>
  <si>
    <t>Ward</t>
  </si>
  <si>
    <t>Winkler</t>
  </si>
  <si>
    <t>Delta</t>
  </si>
  <si>
    <t>Fannin</t>
  </si>
  <si>
    <t>Franklin</t>
  </si>
  <si>
    <t>Grayson</t>
  </si>
  <si>
    <t>Hopkins</t>
  </si>
  <si>
    <t>Hunt</t>
  </si>
  <si>
    <t>Lamar</t>
  </si>
  <si>
    <t>Rains</t>
  </si>
  <si>
    <t>Red River</t>
  </si>
  <si>
    <t>Brooks</t>
  </si>
  <si>
    <t>Cameron</t>
  </si>
  <si>
    <t>Hidalgo</t>
  </si>
  <si>
    <t>Jim Hogg</t>
  </si>
  <si>
    <t>Kenedy</t>
  </si>
  <si>
    <t>Starr</t>
  </si>
  <si>
    <t>Willacy</t>
  </si>
  <si>
    <t>Zapata</t>
  </si>
  <si>
    <t>Coke</t>
  </si>
  <si>
    <t>Concho</t>
  </si>
  <si>
    <t>Crockett</t>
  </si>
  <si>
    <t>Edwards</t>
  </si>
  <si>
    <t>Glasscock</t>
  </si>
  <si>
    <t>Irion</t>
  </si>
  <si>
    <t>Kimble</t>
  </si>
  <si>
    <t>Menard</t>
  </si>
  <si>
    <t>Reagan</t>
  </si>
  <si>
    <t>Real</t>
  </si>
  <si>
    <t>Runnels</t>
  </si>
  <si>
    <t>Schleicher</t>
  </si>
  <si>
    <t>Sterling</t>
  </si>
  <si>
    <t>Sutton</t>
  </si>
  <si>
    <t>Tom Green</t>
  </si>
  <si>
    <t>Atascosa</t>
  </si>
  <si>
    <t>Bandera</t>
  </si>
  <si>
    <t>Bexar</t>
  </si>
  <si>
    <t>Comal</t>
  </si>
  <si>
    <t>Frio</t>
  </si>
  <si>
    <t>Guadalupe</t>
  </si>
  <si>
    <t>Kendall</t>
  </si>
  <si>
    <t>Kerr</t>
  </si>
  <si>
    <t>McMullen</t>
  </si>
  <si>
    <t>Medina</t>
  </si>
  <si>
    <t>Uvalde</t>
  </si>
  <si>
    <t>Wilson</t>
  </si>
  <si>
    <t>Anderson</t>
  </si>
  <si>
    <t>Cherokee</t>
  </si>
  <si>
    <t>Gregg</t>
  </si>
  <si>
    <t>Henderson</t>
  </si>
  <si>
    <t>Rusk</t>
  </si>
  <si>
    <t>Smith</t>
  </si>
  <si>
    <t>Van Zandt</t>
  </si>
  <si>
    <t>Wood</t>
  </si>
  <si>
    <t>Bell</t>
  </si>
  <si>
    <t>Bosque</t>
  </si>
  <si>
    <t>Coryell</t>
  </si>
  <si>
    <t>Falls</t>
  </si>
  <si>
    <t>Hamilton</t>
  </si>
  <si>
    <t>Hill</t>
  </si>
  <si>
    <t>Limestone</t>
  </si>
  <si>
    <t>McLennan</t>
  </si>
  <si>
    <t>Archer</t>
  </si>
  <si>
    <t>Baylor</t>
  </si>
  <si>
    <t>Clay</t>
  </si>
  <si>
    <t>Cooke</t>
  </si>
  <si>
    <t>Montague</t>
  </si>
  <si>
    <t>Throckmorton</t>
  </si>
  <si>
    <t>Wichita</t>
  </si>
  <si>
    <t>Wilbarger</t>
  </si>
  <si>
    <t>Young</t>
  </si>
  <si>
    <t>Calhoun</t>
  </si>
  <si>
    <t>Colorado</t>
  </si>
  <si>
    <t>DeWitt</t>
  </si>
  <si>
    <t>Fayette</t>
  </si>
  <si>
    <t>Gonzales</t>
  </si>
  <si>
    <t>Jackson</t>
  </si>
  <si>
    <t>Lavaca</t>
  </si>
  <si>
    <t>Matagorda</t>
  </si>
  <si>
    <t>Victoria</t>
  </si>
  <si>
    <t>Wharton</t>
  </si>
  <si>
    <t>District Population and Daily Vehicle Miles</t>
  </si>
  <si>
    <t>POPULATION PERCENT</t>
  </si>
  <si>
    <t>DAILY VEHICLE
MILES</t>
  </si>
  <si>
    <t>VEHICLE  MILES PERCENT</t>
  </si>
  <si>
    <t>District Centerline Miles and Lane Miles on State System</t>
  </si>
  <si>
    <t>CENTERLINE MILES</t>
  </si>
  <si>
    <t>CENTERLINE MILES PERCENT</t>
  </si>
  <si>
    <t>LANE MILES</t>
  </si>
  <si>
    <t>LANE MILES PERCENT</t>
  </si>
  <si>
    <t>District Construction, Non-Contracted Maintenance and Contracted Maintenance Expenditures</t>
  </si>
  <si>
    <t xml:space="preserve">CONSTRUCTION </t>
  </si>
  <si>
    <t>CONSTRUCTION PERCENT</t>
  </si>
  <si>
    <t xml:space="preserve">NON-CONTRACTED MAINTENANCE </t>
  </si>
  <si>
    <t>NON-CONTRACTED PERCENT</t>
  </si>
  <si>
    <t xml:space="preserve">CONTRACTED MAINTENANCE </t>
  </si>
  <si>
    <t>CONTRACTED PERCENT</t>
  </si>
  <si>
    <t>DISTRICT  AVERAGE:</t>
  </si>
  <si>
    <t>District Construction and Maintenance Employees</t>
  </si>
  <si>
    <t xml:space="preserve">DISTRICT </t>
  </si>
  <si>
    <t>CONSTRUCTION</t>
  </si>
  <si>
    <t>MAINTENANCE</t>
  </si>
  <si>
    <t>LAR</t>
  </si>
  <si>
    <t>DISTRICT TOTAL</t>
  </si>
  <si>
    <t>NOTE:</t>
  </si>
  <si>
    <t>The above totals reflect the Fiscal Year 2024 average number of employees through</t>
  </si>
  <si>
    <t>exclude overtime and contracted workforce. These totals are rounded to the nearest</t>
  </si>
  <si>
    <t>whole number.</t>
  </si>
  <si>
    <t>Division Construction and Maintenance Employees</t>
  </si>
  <si>
    <t>DIVISION</t>
  </si>
  <si>
    <t>DIVISION ACRONYM</t>
  </si>
  <si>
    <t>Alternative Delivery</t>
  </si>
  <si>
    <t>ALD</t>
  </si>
  <si>
    <t>Bridge</t>
  </si>
  <si>
    <t>BRG</t>
  </si>
  <si>
    <t>Construction</t>
  </si>
  <si>
    <t>CST</t>
  </si>
  <si>
    <t>Design</t>
  </si>
  <si>
    <t>DES</t>
  </si>
  <si>
    <t>Environmental Affairs</t>
  </si>
  <si>
    <t>ENV</t>
  </si>
  <si>
    <t>Financial Management Division</t>
  </si>
  <si>
    <t>FIN</t>
  </si>
  <si>
    <t>Fleet Operations</t>
  </si>
  <si>
    <t>FOD</t>
  </si>
  <si>
    <t>Maintenance</t>
  </si>
  <si>
    <t>MNT</t>
  </si>
  <si>
    <t>Maritime Division</t>
  </si>
  <si>
    <t>MRD</t>
  </si>
  <si>
    <t>Materials &amp; Tests</t>
  </si>
  <si>
    <t>MTD</t>
  </si>
  <si>
    <t>Occupational Safety</t>
  </si>
  <si>
    <t>OCC</t>
  </si>
  <si>
    <t>Professional Procurement</t>
  </si>
  <si>
    <t>PPD</t>
  </si>
  <si>
    <t>Project Fin Debt Mgmt &amp; Strategic Contracts</t>
  </si>
  <si>
    <t>PFD</t>
  </si>
  <si>
    <t>Public Transportation</t>
  </si>
  <si>
    <t>PTN</t>
  </si>
  <si>
    <t>Right Of Way</t>
  </si>
  <si>
    <t>ROW</t>
  </si>
  <si>
    <t>STR</t>
  </si>
  <si>
    <t>Support Services</t>
  </si>
  <si>
    <t>SSD</t>
  </si>
  <si>
    <t>Toll Operations</t>
  </si>
  <si>
    <t>TOD</t>
  </si>
  <si>
    <t>Traffic Operations</t>
  </si>
  <si>
    <t>TRF</t>
  </si>
  <si>
    <t>TPP</t>
  </si>
  <si>
    <t>Transportation Program Division</t>
  </si>
  <si>
    <t>TPD</t>
  </si>
  <si>
    <t>DIVISIONS TOTAL</t>
  </si>
  <si>
    <t>DEPARTMENT TOTAL</t>
  </si>
  <si>
    <t>include temporary employees and summer hires but exclude overtime and contracted workforce. These totals are</t>
  </si>
  <si>
    <t>rounded to the nearest whole number.</t>
  </si>
  <si>
    <t>Texas Counties</t>
  </si>
  <si>
    <t>COUNTY
NUMBER</t>
  </si>
  <si>
    <t>COUNTY
NAME</t>
  </si>
  <si>
    <t>County Square Miles and Vehicles Registered</t>
  </si>
  <si>
    <t>County Population and Daily Vehicle Miles on State System</t>
  </si>
  <si>
    <t>MILES
PERCENT</t>
  </si>
  <si>
    <t xml:space="preserve"> *Totals reflect preliminary estimates provided by the Texas Demographic Center. Final figures will be updated once published.</t>
  </si>
  <si>
    <t>County Centerline Miles and Lane Miles on State System</t>
  </si>
  <si>
    <t xml:space="preserve">  CENTERLINE MILES PERCENT</t>
  </si>
  <si>
    <t>LANE
MILES</t>
  </si>
  <si>
    <t>Mcculloch</t>
  </si>
  <si>
    <t>Mclennan</t>
  </si>
  <si>
    <t>Mcmullen</t>
  </si>
  <si>
    <t>County Construction, Non-Contracted Maintenance and Contracted
 Maintenance Expenditures</t>
  </si>
  <si>
    <t xml:space="preserve"> </t>
  </si>
  <si>
    <t xml:space="preserve">TOTAL: </t>
  </si>
  <si>
    <t>COUNTY AVERAGE:</t>
  </si>
  <si>
    <t>Aviation Grant Awards</t>
  </si>
  <si>
    <t>The Texas Department of Transportation issues federal and state financial assistance grants to publicly-owned general aviation and reliever airports included in the Texas Airport System Plan (TASP). These Aviation Facilities Development Grants are provided for capital improvements for items such as pavement improvements, land acquisition, runway extension or relocation, terminal buildings, control towers, weather observing systems, construction of new hangars, installation of new fuel facilities and new facilities. These grants require a 10% local match except for terminal building grants that require a 50% local match and fuel systems require a 25% match. Eligible local governments request funding through a letter of interest that details the proposed scope of services for the grant.</t>
  </si>
  <si>
    <t>Additionally, TxDOT provides financial assistance to publicly-owned TASP general aviation, reliever, and non-hub commercial service airports through the Routine Airport Maintenance Program (RAMP). All eligible airports can receive up to $100,000 annually in state funds for airport maintenance. The RAMP grants require at least a 10% local fund match.</t>
  </si>
  <si>
    <t>Airport Capital Improvement Program Grant Awards</t>
  </si>
  <si>
    <t>AIRPORT</t>
  </si>
  <si>
    <t>AMOUNT OF AWARD</t>
  </si>
  <si>
    <t>PERCENTAGE</t>
  </si>
  <si>
    <t>Brazoria County</t>
  </si>
  <si>
    <t>Hays County</t>
  </si>
  <si>
    <t>Williamson County</t>
  </si>
  <si>
    <t>Grand Total:</t>
  </si>
  <si>
    <t>Routine Airport Maintenance Program Grant Awards</t>
  </si>
  <si>
    <t>AIRPORT FACILITY</t>
  </si>
  <si>
    <t>CSJ NUMBER</t>
  </si>
  <si>
    <t>GRANT AMOUNT</t>
  </si>
  <si>
    <t>Bexar County</t>
  </si>
  <si>
    <t>Bowie County</t>
  </si>
  <si>
    <t>Chambers County</t>
  </si>
  <si>
    <t>Comal County</t>
  </si>
  <si>
    <t>El Paso County</t>
  </si>
  <si>
    <t>Fort Bend County</t>
  </si>
  <si>
    <t>Galveston County</t>
  </si>
  <si>
    <t>Grayson County</t>
  </si>
  <si>
    <t>Montgomery County</t>
  </si>
  <si>
    <t>Orange County</t>
  </si>
  <si>
    <t>Rockwall County</t>
  </si>
  <si>
    <t>Smith County</t>
  </si>
  <si>
    <t>Titus County</t>
  </si>
  <si>
    <t>Travis County</t>
  </si>
  <si>
    <t>Val Verde County</t>
  </si>
  <si>
    <t>Public Transportation Grant Awards</t>
  </si>
  <si>
    <t>Sections 5303 and 5304 Grant Programs - Planning and Research</t>
  </si>
  <si>
    <t>Section 5303 funds are provided to metropolitan planning organizations (MPOs) through TxDOT for transit planning activities. Those funds are administered in concert with the Federal Highway Administration (FHWA) PL112 planning funds (not listed on the following pages).</t>
  </si>
  <si>
    <t>Section 5304 funds are available for statewide and local transit planning and research activities. TxDOT balances its internal needs for 5304 funds in conjunction with transit planning issues when developing the budgets for both facets of the program.</t>
  </si>
  <si>
    <t>Section 5307 Grant Program - Urbanized Areas</t>
  </si>
  <si>
    <t>The Federal Transit Administration (FTA), by formula, distributes grants for public transportation in urbanized areas (populations 50,000 and higher). The grant recipients work directly with FTA to receive their respective funds.</t>
  </si>
  <si>
    <t>Transit agencies in the 50,000 to 199,999 population group are commonly referred to as "small urban" or "small urbanized" systems. These agencies are also eligible to receive state funds for all activities that are eligible under the federal program. Funds can be used to pay for capital, administrative, and operational expenses. See "State Funds" below.</t>
  </si>
  <si>
    <t>Section 5310 Grant Program - Elderly &amp; Persons with Disabilities Transportation (E&amp;D)</t>
  </si>
  <si>
    <t>Section 5311 Grant Program - Rural/Non-Urbanized Areas</t>
  </si>
  <si>
    <t>Under the Section 5311 program, eligible recipients for grants are public transportation systems in rural/non-urbanized areas (population less than 50,000). In Texas, agencies (except the state) must be a rural transit district to receive a grant. Funds can be used to pay for capital, administrative and operational expenses. Intercity bus (ICB) and rural transit assistance program (RTAP) projects are included. See "State Funds" on the following page.</t>
  </si>
  <si>
    <t xml:space="preserve">Section 5339(a) Grant Program - Buses and Bus Facilities Formula Program </t>
  </si>
  <si>
    <t>State Funds</t>
  </si>
  <si>
    <t>Each biennium, the Texas Legislature appropriates state funds for public transportation. These funds are distributed by Administrative code formula to small urban and rural operators of urban and rural transit districts. Funds can be used to defray the cost of providing public transportation, either independently or in conjunction with the above federal programs.</t>
  </si>
  <si>
    <t>Transportation Development Credits (TDCs - formerly known as Toll Credits)</t>
  </si>
  <si>
    <t>RECIPIENT</t>
  </si>
  <si>
    <t>AREA(S) SERVED</t>
  </si>
  <si>
    <t>LEAD TxDOT DISTRICT</t>
  </si>
  <si>
    <t>Statewide Planning Section 5304</t>
  </si>
  <si>
    <t>Urban Program Section 5307 (1)</t>
  </si>
  <si>
    <t>Elderly and Disabled  Section 5310</t>
  </si>
  <si>
    <t>Rural Program Section 5311</t>
  </si>
  <si>
    <t>Bus and Bus Facilities  Section 5339</t>
  </si>
  <si>
    <t>State Funding</t>
  </si>
  <si>
    <t>Transportation Development Credits</t>
  </si>
  <si>
    <t>Total</t>
  </si>
  <si>
    <t xml:space="preserve">METROPOLITAN TRANSIT AUTHORITIES </t>
  </si>
  <si>
    <t>Urbanized Areas of</t>
  </si>
  <si>
    <t>Capital Metropolitan Transportation Authority</t>
  </si>
  <si>
    <t>Corpus Christi Regional Transportation Authority</t>
  </si>
  <si>
    <t>Dallas Area Rapid Transit</t>
  </si>
  <si>
    <t>El Paso SUN Metro</t>
  </si>
  <si>
    <t>Fort Worth Transportation Authority</t>
  </si>
  <si>
    <t>Metropolitan Transit Authority of Harris County</t>
  </si>
  <si>
    <t>San Antonio VIA Metropolitan Transit Authority</t>
  </si>
  <si>
    <t>URBANIZED SYSTEMS</t>
  </si>
  <si>
    <t>Abilene, City of</t>
  </si>
  <si>
    <t xml:space="preserve"> Abilene</t>
  </si>
  <si>
    <t>Amarillo, City of</t>
  </si>
  <si>
    <t xml:space="preserve"> Amarillo</t>
  </si>
  <si>
    <t>Arlington, City of</t>
  </si>
  <si>
    <t>Arlington</t>
  </si>
  <si>
    <t xml:space="preserve"> Fort Worth</t>
  </si>
  <si>
    <t xml:space="preserve">Beaumont, City of </t>
  </si>
  <si>
    <t xml:space="preserve">Beaumont </t>
  </si>
  <si>
    <t xml:space="preserve"> Beaumont </t>
  </si>
  <si>
    <t>Brownsville, City of</t>
  </si>
  <si>
    <t>Brownsville</t>
  </si>
  <si>
    <t xml:space="preserve"> Pharr</t>
  </si>
  <si>
    <t>College Station-Bryan, Cities of</t>
  </si>
  <si>
    <t>College Station-Bryan</t>
  </si>
  <si>
    <t xml:space="preserve"> Bryan</t>
  </si>
  <si>
    <t>Conroe, City of</t>
  </si>
  <si>
    <t>Denton, City of</t>
  </si>
  <si>
    <t xml:space="preserve"> Dallas</t>
  </si>
  <si>
    <t xml:space="preserve">Galveston, City of </t>
  </si>
  <si>
    <t xml:space="preserve"> Houston</t>
  </si>
  <si>
    <t>Grand Prairie, City of</t>
  </si>
  <si>
    <t>Grand Prairie</t>
  </si>
  <si>
    <t>Harlingen, City of</t>
  </si>
  <si>
    <t>Harlingen-San Benito</t>
  </si>
  <si>
    <t>Killeen, City of</t>
  </si>
  <si>
    <t>Killeen-Copperas Cove-      
Harker Heights</t>
  </si>
  <si>
    <t xml:space="preserve"> Waco</t>
  </si>
  <si>
    <t>Lake Jackson-Angleton, Cities of</t>
  </si>
  <si>
    <t>Lake Jackson-Angleton</t>
  </si>
  <si>
    <t>Laredo, City of</t>
  </si>
  <si>
    <t xml:space="preserve"> Laredo</t>
  </si>
  <si>
    <t>Lewisville, City of</t>
  </si>
  <si>
    <t>Lewisville</t>
  </si>
  <si>
    <t>Longview, City of</t>
  </si>
  <si>
    <t xml:space="preserve">Longview </t>
  </si>
  <si>
    <t xml:space="preserve"> Tyler </t>
  </si>
  <si>
    <t>Lubbock, City of</t>
  </si>
  <si>
    <t xml:space="preserve"> Lubbock</t>
  </si>
  <si>
    <t xml:space="preserve">McAllen, City of  </t>
  </si>
  <si>
    <t>McAllen</t>
  </si>
  <si>
    <t xml:space="preserve">McKinney, City of </t>
  </si>
  <si>
    <t>McKinney</t>
  </si>
  <si>
    <t xml:space="preserve">Mesquite, City of </t>
  </si>
  <si>
    <t>Mesquite</t>
  </si>
  <si>
    <t>Midland, City of</t>
  </si>
  <si>
    <t xml:space="preserve"> Odessa</t>
  </si>
  <si>
    <t>North Richland Hills, City of</t>
  </si>
  <si>
    <t>North Richland Hills</t>
  </si>
  <si>
    <t>Odessa, City of</t>
  </si>
  <si>
    <t>Port Arthur, City of</t>
  </si>
  <si>
    <t xml:space="preserve">Port Arthur </t>
  </si>
  <si>
    <t>San Angelo, City of</t>
  </si>
  <si>
    <t xml:space="preserve"> San Angelo</t>
  </si>
  <si>
    <t>San Marcos, City of</t>
  </si>
  <si>
    <t>San Marcos</t>
  </si>
  <si>
    <t>Sherman-Denison, Cities of</t>
  </si>
  <si>
    <t>Sherman-Denison</t>
  </si>
  <si>
    <t xml:space="preserve"> Paris</t>
  </si>
  <si>
    <t>Temple, City of</t>
  </si>
  <si>
    <t>Temple</t>
  </si>
  <si>
    <t>Texarkana, City of</t>
  </si>
  <si>
    <t>Texarkana</t>
  </si>
  <si>
    <t xml:space="preserve"> Atlanta</t>
  </si>
  <si>
    <t>Texas City, City of</t>
  </si>
  <si>
    <t>Texas City</t>
  </si>
  <si>
    <t>The Woodlands</t>
  </si>
  <si>
    <t xml:space="preserve">Tyler, City of </t>
  </si>
  <si>
    <t xml:space="preserve">Tyler </t>
  </si>
  <si>
    <t xml:space="preserve">Victoria, City of </t>
  </si>
  <si>
    <t xml:space="preserve"> Yoakum</t>
  </si>
  <si>
    <t>Waco, City of</t>
  </si>
  <si>
    <t>Wichita Falls, City of</t>
  </si>
  <si>
    <t xml:space="preserve"> Wichita Falls</t>
  </si>
  <si>
    <t>RURAL SYSTEMS ( includes RTAP and Intercity Bus Awards)</t>
  </si>
  <si>
    <t>Counties of</t>
  </si>
  <si>
    <t>Alamo Area Council of Governments</t>
  </si>
  <si>
    <t>Atascosa, Bandera, Comal, Frio, Gillespie, Guadalupe, Karnes, Kendall, Kerr, Medina, Wilson</t>
  </si>
  <si>
    <t>Ark-Tex Council of Governments</t>
  </si>
  <si>
    <t>Bowie, Cass, Delta, Franklin, Hopkins, Lamar, Morris, Red River, Titus</t>
  </si>
  <si>
    <t>Aspermont Small Business Development</t>
  </si>
  <si>
    <t>Fisher, Haskell, Jones, Kent, Knox,  Stonewall,  Throckmorton</t>
  </si>
  <si>
    <t>Bee County Community Action Agency</t>
  </si>
  <si>
    <t>Aransas, Bee, Live Oak, McMullen, Refugio</t>
  </si>
  <si>
    <t>Brazos Transit District</t>
  </si>
  <si>
    <t>Angelina, Brazos, Burleson, Grimes, Houston, Jasper, Leon, Liberty, Madison, Montgomery, Nacagodoches, Polk, Robertson, Sabine, San Augustine, San Jacinto, Shelby, Trinity, Tyler, Walker, Washington</t>
  </si>
  <si>
    <t>Capital Area Rural Transportation</t>
  </si>
  <si>
    <t>Bastrop, Blanco, Burnet, Caldwell, Fayette, Hays, Lee, Travis, Williamson</t>
  </si>
  <si>
    <t>Central Texas Rural Transit District</t>
  </si>
  <si>
    <t>Brown, Callahan, Coleman, Comanche, Eastland, Nolan, Runnels, Shackelford, Stephens, Taylor</t>
  </si>
  <si>
    <t>Cleburne, City of</t>
  </si>
  <si>
    <t>Johnson (City of Cleburne only)</t>
  </si>
  <si>
    <t>Colorado Valley Transit</t>
  </si>
  <si>
    <t>Austin, Colorado, Waller, Wharton</t>
  </si>
  <si>
    <t>Community Action Council of South Texas</t>
  </si>
  <si>
    <t>Duval, Jim Hogg, Starr, Zapata</t>
  </si>
  <si>
    <t>Community Services, Inc.</t>
  </si>
  <si>
    <t>Ellis, Navarro</t>
  </si>
  <si>
    <t>Concho Valley Transit District</t>
  </si>
  <si>
    <t>Coke, Concho, Crockett, Irion, Kimble, McCulloch, Menard, Reagan, Schleicher, Sterling, Sutton, Tom Green</t>
  </si>
  <si>
    <t>Del Rio, City of</t>
  </si>
  <si>
    <t>Val Verde  (City of Del Rio only)</t>
  </si>
  <si>
    <t>East Texas Council of Governments</t>
  </si>
  <si>
    <t>Anderson, Camp, Cherokee, Gregg, Harrison, Henderson, Marion, Panola, Rains, Rusk, Smith, Upshur, Wood, Van Zandt</t>
  </si>
  <si>
    <t>El Paso, County of</t>
  </si>
  <si>
    <t>Fort Bend County Rural Transit District</t>
  </si>
  <si>
    <t>Golden Crescent Regional Planning Commission</t>
  </si>
  <si>
    <t>Calhoun, DeWitt, Goliad, Gonzales, Jackson, Lavaca, Matagorda, Victoria</t>
  </si>
  <si>
    <t>Yoakum, Houston(MTP)</t>
  </si>
  <si>
    <t>Gulf Coast Center</t>
  </si>
  <si>
    <t>Brazoria, Galveston</t>
  </si>
  <si>
    <t>Heart of Texas Council of Governments</t>
  </si>
  <si>
    <t>Bosque, Falls, Freestone, Hill, Limestone, McLennan</t>
  </si>
  <si>
    <t>Hill Country Transit District</t>
  </si>
  <si>
    <t>Bell, Coryell, Hamilton, Lampasas, Llano, Mason, Milam, Mills, San Saba</t>
  </si>
  <si>
    <t>Kleberg County Human Services</t>
  </si>
  <si>
    <t>Kennedy, Kleberg</t>
  </si>
  <si>
    <t>Lower Rio Grande Valley Development Council</t>
  </si>
  <si>
    <t>Cameron, Hidalgo, Willacy</t>
  </si>
  <si>
    <t>McLennan County Rural Transit District</t>
  </si>
  <si>
    <t>Meals on Wheels Montgomery County</t>
  </si>
  <si>
    <t xml:space="preserve">Houston </t>
  </si>
  <si>
    <t>Panhandle Community  Services</t>
  </si>
  <si>
    <t>Armstrong, Briscoe, Carson, Castro, Childress, Collingsworth, Dallam, Deaf Smith, Donley, Gray, Hall, Hansford, Hartley, Hemphill, Hutchinson, Lipscomb, Moore, Ochiltree, Oldham, Parmer, Potter, Randall, Roberts, Sherman, Swisher, Wheeler</t>
  </si>
  <si>
    <t>Public Transit Services</t>
  </si>
  <si>
    <t>Palo Pinto, Parker</t>
  </si>
  <si>
    <t>Rolling Plains Management Corporation</t>
  </si>
  <si>
    <t>Archer, Baylor, Cottle, Foard, Hardeman, Wichita, Wilbarger, Young</t>
  </si>
  <si>
    <t>Rural Economic Assistance League</t>
  </si>
  <si>
    <t>Brooks, Jim Wells, Nueces</t>
  </si>
  <si>
    <t>Senior Center Resources and Transit, Inc.</t>
  </si>
  <si>
    <t>Hunt, Rockwall</t>
  </si>
  <si>
    <t>South East Texas Regional  Planning Commission</t>
  </si>
  <si>
    <t>Hardin, Jefferson, Orange</t>
  </si>
  <si>
    <t>South Padre Island, City of</t>
  </si>
  <si>
    <t>Cameron  (Southern end of South Padre Island only)</t>
  </si>
  <si>
    <t>South Plains Community Action Association</t>
  </si>
  <si>
    <t>Bailey, Cochran, Garza, Hockley, Lamb, Lubbock, Lynn, Scurry, Terry, Yoakum</t>
  </si>
  <si>
    <t xml:space="preserve">South Plains Association of Governments </t>
  </si>
  <si>
    <t>Bailey, Cochran, Crosby, Dickens, Floyd, Garza, Hale, Hockley, King, Lamb, Lubbock, Lynn, Motely, Terry, Yoakum</t>
  </si>
  <si>
    <t>Southwest Area Regional Transit District</t>
  </si>
  <si>
    <t>Dimmit, Edwards, Kinney, LaSalle, Maverick, Real, Uvalde, Zavala</t>
  </si>
  <si>
    <t>SPAN, Inc.</t>
  </si>
  <si>
    <t xml:space="preserve">STAR Transit </t>
  </si>
  <si>
    <t>Texoma Area Paratransit System</t>
  </si>
  <si>
    <t>Clay, Cooke, Fannin, Grayson, Jack, Montague, Wise</t>
  </si>
  <si>
    <t>The Transit System</t>
  </si>
  <si>
    <t>Erath, Hood, Somervell</t>
  </si>
  <si>
    <t>Webb County Community Action Agency</t>
  </si>
  <si>
    <t>West Texas Opportunities</t>
  </si>
  <si>
    <t>Andrews, Borden, Crane, Dawson, Ector, Gaines, Glasscock, Howard, Loving, Martin,  Midland, Pecos, Reeves, Terrell, Upton, Ward, Winkler</t>
  </si>
  <si>
    <t>OTHER RECIPIENTS</t>
  </si>
  <si>
    <t>Urbanized Areas of (unless otherwise stated)</t>
  </si>
  <si>
    <t>Affectionate Arms Adult Day Health Care Center</t>
  </si>
  <si>
    <t>Coastal Bend</t>
  </si>
  <si>
    <t>Bluebonnet Trails Community MHMR Center</t>
  </si>
  <si>
    <t>Coastal Bend Center of Independent Living</t>
  </si>
  <si>
    <t>Disability in Action, Inc.</t>
  </si>
  <si>
    <t>Harris County Community Services Department, Office of Transit Services</t>
  </si>
  <si>
    <t>NDMJ Ltd Transportation</t>
  </si>
  <si>
    <t>Permian Basin Community Centers for Mental Health and Mental Retardation</t>
  </si>
  <si>
    <t>All Aboard America!</t>
  </si>
  <si>
    <t>Greyhound Lines</t>
  </si>
  <si>
    <t>Montgomery County Committee on Aging dba The Friendship Center</t>
  </si>
  <si>
    <t>Mounting Horizons</t>
  </si>
  <si>
    <t>Concho Valley Economic Development District, Incor</t>
  </si>
  <si>
    <t>Deep East Texas Council of Governments</t>
  </si>
  <si>
    <t>Coastal Bend Council of Governments</t>
  </si>
  <si>
    <t>North Central Texas Council of Governments*</t>
  </si>
  <si>
    <t>South Texas Development Council</t>
  </si>
  <si>
    <t>Panhandle Independent Living Center</t>
  </si>
  <si>
    <t>Panhandle Regional Planning Commission</t>
  </si>
  <si>
    <t>Project Amistad</t>
  </si>
  <si>
    <t>Nortex Regional Planning Commission</t>
  </si>
  <si>
    <t>Senior Connect/Kaufman</t>
  </si>
  <si>
    <t>STARR County</t>
  </si>
  <si>
    <t>Round Rock, City of</t>
  </si>
  <si>
    <t>Round Rock</t>
  </si>
  <si>
    <t>TOTAL</t>
  </si>
  <si>
    <t>*  REPRESENTS FEDERAL / STATE / TRANSPORTATION DEVELOPMENT CREDITS ASSOCIATED WITH FEDERAL TRANSIT ADMINISTRATION OR TxDOT</t>
  </si>
  <si>
    <t xml:space="preserve">   PROJECTS.  LOCAL AND OTHER FEDERAL SOURCES ARE NOT INCLUDED.   </t>
  </si>
  <si>
    <t>(1) FEDERAL FY 2016 APPORTIONMENT.  FUNDS DO NOT PASS THROUGH TxDOT BUDGET</t>
  </si>
  <si>
    <t>(2) APPORTIONMENT IN DALLAS/FORT WORTH MTA AMOUNT</t>
  </si>
  <si>
    <t>(3) APPORTIONMENT IN DENTON AMOUNT</t>
  </si>
  <si>
    <t>(4) APPORTIONMENT IN DALLAS AREA RAPID TRANSIT AMOUNT</t>
  </si>
  <si>
    <t>(5) APPORTIONMENT IN MIDLAND AMOUNT</t>
  </si>
  <si>
    <t>(6) NOT ALL FUNDS PASS THRU TxDOT</t>
  </si>
  <si>
    <t>(7) NOT ALL FUNDS PASS THRU TxDOT</t>
  </si>
  <si>
    <t>(8) NOT ALL FUNDS PASS THRU TxDOT</t>
  </si>
  <si>
    <t>(9) APPORTIONMENT IN THE WOODLANDS AMOUNT</t>
  </si>
  <si>
    <t>In November of 1995, the President of the United States signed Public Law 104-59, known as the 1995 National Highway System Designation Act. Section 350 of that law allowed the United States Secretary of Transportation to designate a maximum of ten states as pilot projects for the State Infrastructure Bank program. Texas was selected as one of the initial pilot states.</t>
  </si>
  <si>
    <t>However, changes in Section 1511 of the Transportation Equity Act for the 21st Century (TEA-21) created a new SIB Pilot Program in only four (4) states: California, Florida, Missouri and Rhode Island. Pre-existing SIB’s like Texas continue to exist, but federal funds for 1998 or later cannot be used to capitalize them unless authorized.</t>
  </si>
  <si>
    <t>In 1997, the 75th Texas Legislature passed Senate Bill 370, which created the Texas State Infrastructure Bank to be administered by the Texas Transportation Commission, the governing body of the Texas Department of Transportation. In September 1997, the Texas Transportation Commission approved administrative rules that govern the State Infrastructure Bank.</t>
  </si>
  <si>
    <t>On January 10, 2002, the President signed into law PL 107-117, Section 1108 of the Department of Defense’s FY 2002 Appropriation bill, which included Section 1511(b) of the TEA-21 and added Texas to the list of States eligible to participate in the TEA-21 State infrastructure bank pilot.</t>
  </si>
  <si>
    <t>A State Infrastructure Bank, or a SIB, operates chiefly as a revolving loan fund and can provide a wide range of financial assistance in addition to loans. The purpose of the pilot program was to attract new funding into transportation, to encourage innovative approaches to transportation problems and to help build needed transportation infrastructure. The law provided that each designated state can transfer up to ten percent of certain federal dollars, match those funds with state funds and deposit them into a State Infrastructure Bank. The greatest benefit of this program may be the creation of a self-sustaining, growing, revolving loan fund.</t>
  </si>
  <si>
    <t xml:space="preserve">PROJECT COST </t>
  </si>
  <si>
    <t>LOAN AMOUNT</t>
  </si>
  <si>
    <t xml:space="preserve"> PROJECT COST </t>
  </si>
  <si>
    <t xml:space="preserve">Erath </t>
  </si>
  <si>
    <t xml:space="preserve">Pharr   </t>
  </si>
  <si>
    <t>Texas Traffic Safety Program</t>
  </si>
  <si>
    <t>For example:</t>
  </si>
  <si>
    <t>Texas Traffic Safety Program Grant Awards</t>
  </si>
  <si>
    <t>PROGRAM AREA</t>
  </si>
  <si>
    <t>FEDERAL FUNDS</t>
  </si>
  <si>
    <t>STATE FUNDS</t>
  </si>
  <si>
    <t>TOTAL STATE AND FEDERAL FUNDS</t>
  </si>
  <si>
    <t>TOTAL EXPENDITURES
TO DATE</t>
  </si>
  <si>
    <t>Alcohol and other Drug Counter Measures</t>
  </si>
  <si>
    <t>Driver Education and Behavior</t>
  </si>
  <si>
    <t xml:space="preserve">Emergency Medical Services </t>
  </si>
  <si>
    <t xml:space="preserve">Motorcycle Safety </t>
  </si>
  <si>
    <t>Occupant Protection</t>
  </si>
  <si>
    <t>Planning and Administration</t>
  </si>
  <si>
    <t>Pedestrian and Bicyclist Safety</t>
  </si>
  <si>
    <t>Police Traffic Services</t>
  </si>
  <si>
    <t>Roadway Safety</t>
  </si>
  <si>
    <t>Safe Communities</t>
  </si>
  <si>
    <t>School Bus</t>
  </si>
  <si>
    <t>Speed Control</t>
  </si>
  <si>
    <t>Traffic Records</t>
  </si>
  <si>
    <t>Total:</t>
  </si>
  <si>
    <t>Pass-Through Toll Agreements</t>
  </si>
  <si>
    <t>DISTRICT ACRONYMN</t>
  </si>
  <si>
    <t>PASS-THRU AMOUNT</t>
  </si>
  <si>
    <t>Austin, City of</t>
  </si>
  <si>
    <t>Bexar County - 2005</t>
  </si>
  <si>
    <t xml:space="preserve">Paid off </t>
  </si>
  <si>
    <t>Bexar County - 2009</t>
  </si>
  <si>
    <t>Bexar County -2010</t>
  </si>
  <si>
    <t>Brenham, City of</t>
  </si>
  <si>
    <t>Cameron County RMA</t>
  </si>
  <si>
    <t>Cancelled by letter</t>
  </si>
  <si>
    <t>Cedar Park, City of</t>
  </si>
  <si>
    <t>El Paso/JD Abrams</t>
  </si>
  <si>
    <t>Forney, City of</t>
  </si>
  <si>
    <t>Killeen, City of -2009</t>
  </si>
  <si>
    <t>Killeen, City of -2010</t>
  </si>
  <si>
    <t>Midlothian, City of</t>
  </si>
  <si>
    <t>Paid off</t>
  </si>
  <si>
    <t>Victoria, City of</t>
  </si>
  <si>
    <t>Weatherford, City of</t>
  </si>
  <si>
    <t>Paid off/cancelled remaining segment</t>
  </si>
  <si>
    <t>Central Texas RMA</t>
  </si>
  <si>
    <t>Terrell, City of</t>
  </si>
  <si>
    <t>Terminated in July 2018</t>
  </si>
  <si>
    <t>Harker Heights, City of</t>
  </si>
  <si>
    <t>Frisco, City of</t>
  </si>
  <si>
    <t>Kaufman, City of</t>
  </si>
  <si>
    <t>Parker County</t>
  </si>
  <si>
    <t>Terminated in February 2020</t>
  </si>
  <si>
    <t>State Highway Fund 0006</t>
  </si>
  <si>
    <t>Date: 1917</t>
  </si>
  <si>
    <t>Administering Agency: Texas Department of Transportation, Agency 601; Texas Department of Motor Vehicles, Agency 608</t>
  </si>
  <si>
    <t>CODE</t>
  </si>
  <si>
    <t>OBJECT TOTALS</t>
  </si>
  <si>
    <t>NET REVENUES</t>
  </si>
  <si>
    <t xml:space="preserve">Motor Vehicle Certificates </t>
  </si>
  <si>
    <t xml:space="preserve">Motor Vehicle Registration Fees </t>
  </si>
  <si>
    <t>TOTAL NET REVENUES</t>
  </si>
  <si>
    <t>OTHER SOURCES</t>
  </si>
  <si>
    <t>Interagency Sale of Supplies/Equipment/Services</t>
  </si>
  <si>
    <t>TOTAL OTHER SOURCES</t>
  </si>
  <si>
    <t>TOTAL NET REVENUES, OTHER SOURCES AND BEGINNING BALANCE</t>
  </si>
  <si>
    <t>NET EXPENDITURES</t>
  </si>
  <si>
    <t>Salaries and Wages</t>
  </si>
  <si>
    <t>Employee Benefits</t>
  </si>
  <si>
    <t>Supplies and Materials</t>
  </si>
  <si>
    <t>Other Expenditures</t>
  </si>
  <si>
    <t>Public Assistance Payments</t>
  </si>
  <si>
    <t>Intergovernmental Payments</t>
  </si>
  <si>
    <t>Travel</t>
  </si>
  <si>
    <t>Professional Service and Fees</t>
  </si>
  <si>
    <t>Debt Service- Interest</t>
  </si>
  <si>
    <t>Highway Construction</t>
  </si>
  <si>
    <t>Capital Outlay</t>
  </si>
  <si>
    <t>Repairs and Maintenance</t>
  </si>
  <si>
    <t>Communications and Utilities</t>
  </si>
  <si>
    <t>Rentals and Leases</t>
  </si>
  <si>
    <t>Claims and Judgements</t>
  </si>
  <si>
    <t>Cost of Goods Sold</t>
  </si>
  <si>
    <t>Printing and Reproduction</t>
  </si>
  <si>
    <t>TOTAL NET EXPENDITURES</t>
  </si>
  <si>
    <t>OTHER USES</t>
  </si>
  <si>
    <t>Interagency Purchase of Goods and Services</t>
  </si>
  <si>
    <t>TOTAL OTHER USES</t>
  </si>
  <si>
    <t>TOTAL NET EXPENDITURES AND OTHER USES</t>
  </si>
  <si>
    <t>Texas Mobility Fund 0365</t>
  </si>
  <si>
    <t>Legal Citation: TEX. CONST. art. III, § 49-k; TEX. HEALTH &amp; SAFETY CODE ANN. § 780.002; TEX. TRANSP. CODE ANN.</t>
  </si>
  <si>
    <t>Date: 2001</t>
  </si>
  <si>
    <t>Administering Agency: Texas Department of Transportation, Agency 601</t>
  </si>
  <si>
    <t>Federal Receipts Matched - Transportation Programs</t>
  </si>
  <si>
    <t xml:space="preserve">Motor Vehicle Inspection Fees </t>
  </si>
  <si>
    <t xml:space="preserve">Driver License Fees </t>
  </si>
  <si>
    <t xml:space="preserve">Driver Record Information Fees </t>
  </si>
  <si>
    <t xml:space="preserve">Motor Carrier Act Penalties </t>
  </si>
  <si>
    <t>Warrants Voided by Statute of Limitation – Default Fund</t>
  </si>
  <si>
    <t xml:space="preserve">Interest on State Deposits and Treasury Investments – General, Non-Program </t>
  </si>
  <si>
    <t>Other Cash Transfers Between Funds or Accounts</t>
  </si>
  <si>
    <t>Debt Service - Interest</t>
  </si>
  <si>
    <t>Principal on State Bonds</t>
  </si>
  <si>
    <t>Construction Completed on Time</t>
  </si>
  <si>
    <t>COUNTY NUMBER</t>
  </si>
  <si>
    <t>DISTRICT NAME</t>
  </si>
  <si>
    <t>TOTAL COMPLETED
ON TIME</t>
  </si>
  <si>
    <t>PERCENT 
ON TIME</t>
  </si>
  <si>
    <t>Construction Completed on Budget</t>
  </si>
  <si>
    <t>COUNTY TOTAL</t>
  </si>
  <si>
    <t>COUNTY PROJECTS COMPLETED ON BUDGET*</t>
  </si>
  <si>
    <t>COUNTY PERCENT OF PROJECTS COMPLETED ON BUDGET</t>
  </si>
  <si>
    <t>COUNTY PROJECTS NOT COMPLETED ON BUDGET*</t>
  </si>
  <si>
    <t>COUNTY PERCENT OF PROJECTS NOT COMPLETED ON BUDGET</t>
  </si>
  <si>
    <t>COUNTY TOTAL 
CONTRACT AMOUNT</t>
  </si>
  <si>
    <t>COUNTY TOTAL 
PAYMENT AMOUNT</t>
  </si>
  <si>
    <t>* https://www.txdot.gov/data-maps/performance-dashboard/projects.html</t>
  </si>
  <si>
    <t>Parcels Acquired Through Eminent Domain for Transportation Projects</t>
  </si>
  <si>
    <t>PARCEL</t>
  </si>
  <si>
    <t>POSSESSION DATE</t>
  </si>
  <si>
    <t>ACRES</t>
  </si>
  <si>
    <t>P00001075</t>
  </si>
  <si>
    <t>P00060312</t>
  </si>
  <si>
    <t>P00060366</t>
  </si>
  <si>
    <t>Fees Paid for Professional Real Estate Appraisal Services in Row Acquisition</t>
  </si>
  <si>
    <t>AMOUNT</t>
  </si>
  <si>
    <t>Grand Total</t>
  </si>
  <si>
    <t>Right of Way Acquisition Fees Paid to Professional Service Companies</t>
  </si>
  <si>
    <t>SB 255 – TxDOT Contracts with Public Relations Firms</t>
  </si>
  <si>
    <t>VENDOR</t>
  </si>
  <si>
    <t>DD</t>
  </si>
  <si>
    <t xml:space="preserve">CAMPAIGN </t>
  </si>
  <si>
    <t>Actual Billed</t>
  </si>
  <si>
    <t>Estimated to be billed</t>
  </si>
  <si>
    <t>GDC Marketing &amp; Ideation</t>
  </si>
  <si>
    <t>TRV</t>
  </si>
  <si>
    <t>Guerra DeBerry Coody Consultants</t>
  </si>
  <si>
    <t>CMD</t>
  </si>
  <si>
    <t>TNEWS Publication</t>
  </si>
  <si>
    <t>Sherry Matthews Advocacy Marketing</t>
  </si>
  <si>
    <t>"Click It or Ticket" Public Information and Education Campaign; Motorcycle Safety Awareness Campaign;  Energy Sector "Be Safe. Drive Smart." Public Information and Education Campaign; IH-35 Traffic Safety Public Information and Education Campaign;  Pedestrians / Bikes Safety Laws Campaign; Tired Faces Safety Campaign; Distracted Driving "Talk, Text, Crash" Public Information and Education Campaign; Labor Day: Impaired Driving Mobilization Public Information and Education Campaign. Football Season / College &amp; Young Adult Campaign; Christmas / New Year Holiday Campaign; Hispanic Impaired Driving Campaign; Speeding Public Education and Awareness Campaign</t>
  </si>
  <si>
    <t>TxDOT Travel Information Division Programs</t>
  </si>
  <si>
    <t>1. Travel Information Division</t>
  </si>
  <si>
    <t>The Travel Information Division (TRV) conducts official state tourism functions and is responsible for administering programs to stimulate travel to and within the state. TRV publishes and distributes promotional travel literature – the Texas Official Travel Map, the Texas State Travel Guide, the Texas Highways Events Calendar and other travel publications. In addition, the official travel magazine of Texas, Texas Highways, is published by this division. TRV operates the state’s 12 Texas Travel Information Centers, including one within the Capitol Complex in Austin, and its employees serve as the state’s front-line ambassadors, providing tourism recommendations, travel information, current highway conditions, and safety and emergency information. The division manages DriveTexas™, TxDOT's highway conditions information system, via an interactive website and toll-free Travel Information Line. The division is also responsible for managing the Don’t mess with Texas® litter prevention campaign and the Adopt-a- Highway program.</t>
  </si>
  <si>
    <t>2. Travel Information Centers</t>
  </si>
  <si>
    <t xml:space="preserve">The Travel Information Centers promote travel to and within Texas by providing assistance to approximately 1.5 million travelers annually at 12 centers statewide. Counselors offer assistance with distributing state and regional travel literature. The centers also answer the DriveTexas travel information line, providing highway conditions and travel and safety information. They hold public events for safety awareness and tourism promotion throughout the year. During statewide emergencies, they handle thousands of daily calls, providing evacuation and other emergency information to callers. The Centers and counselors assist during statewide emergency situations and manage the maintenance operations of the grounds and public buildings, ranging from 4,000 to 9,000 square feet. </t>
  </si>
  <si>
    <t>3. Texas Highways Magazine</t>
  </si>
  <si>
    <t xml:space="preserve">4. Don’t mess with Texas and Adopt-a-Highway </t>
  </si>
  <si>
    <t>5. DriveTexas website and toll-free Travel Information Line</t>
  </si>
  <si>
    <t>DriveTexas is the department's highway conditions information system. It consists of a database-driven interactive website at DriveTexas.org and a toll-free Travel Information Line at 1-800-452-9292. The phone line provides information 24/7 via an Interactive Voice Response (IVR), with an option to speak to a Travel Information Center travel counselor during the centers' hours of operation. This system handles extremely high volumes of website visits and calls during emergency conditions affecting travel, such as flooding, winter weather events and hurricane evacuations. Systems require constant maintenance and frequent upgrades to maintain peak performance and user-friendliness for the traveling public and for TxDOT personnel entering highway conditions information for display and readout in the system.</t>
  </si>
  <si>
    <t xml:space="preserve">6. Texas Highways Web Site </t>
  </si>
  <si>
    <t>The Texas Department of Transportation administers a number of federal and state grant programs for public transportation projects. Descriptions of grant programs, on the following pages, are included below.  Please see the program fact sheet for additional information at https://www.transit.dot.gov/grants.</t>
  </si>
  <si>
    <t>The goal of the Elderly and Persons with Disabilities (E&amp;D) Public Transportation (Section 5310) Grant Program is to improve accessibility and mobility for the elderly and persons with disabilities. The Federal Transit Administration (FTA) makes grants to the state of Texas to help provide mass transportation service that is planned, designed and carried out to meet the special needs of elderly individuals and individuals with disabilities throughout the state.</t>
  </si>
  <si>
    <t>Provides funding to states and transit agencies through a statutory formula to replace, rehabilitate and purchase buses and related equipment and to construct bus-related facilities. In addition to the formula allocation, the Grants for Buses and Bus Facilities program (49 U.S.C. 5339) includes two competitive components: the Bus and Bus Facilities Competitive Program and the Low or No Emissions Bus Vehicle Program.</t>
  </si>
  <si>
    <t xml:space="preserve">For New Starts and Core Capacity projects, the law requires completion of two phases in advance of receipt of a construction grant agreement – Project Development and Engineering. For Small Starts projects, the law requires completion of one phase in advance of receipt of a construction grant agreement – Project Development. The law also requires projects to be rated by FTA at various points in the process according to statutory criteria evaluating project justification and local financial commitment. </t>
  </si>
  <si>
    <t>Federal law permits a state to count as a credit toward a project's local share certain expenditures on eligible toll facilities. When beneficial and appropriate, the Texas Transportation Commission awards TDCs as a financing tool on capital projects to maximize the use of federal funds and help offset local match. Transit and other projects may be eligible.</t>
  </si>
  <si>
    <t>Gulf Coast Transit District</t>
  </si>
  <si>
    <t>TOTAL COMPLETED DURING FY 2024</t>
  </si>
  <si>
    <t>Dewitt</t>
  </si>
  <si>
    <t>State Infrastructure Bank (SIB) Loans FY 1998-2024</t>
  </si>
  <si>
    <t>The first table includes loans that were approved in FY 2024. The second table includes all SIB loans that have been approved since the inception of the SIB in FY 1998.</t>
  </si>
  <si>
    <t>County State Infrastructure Bank (SIB) Loans Approved in FY 2024</t>
  </si>
  <si>
    <t>County State Infrastructure Bank (SIB) Loans
 FY 1998-2024</t>
  </si>
  <si>
    <t>District State Infrastructure Bank (SIB) Loans Approved in FY 2024</t>
  </si>
  <si>
    <t>District State Infrastructure Bank (SIB) Loans
 FY 1998-2024</t>
  </si>
  <si>
    <t>Expenditures for FY 2024 (September 2023 – August 2024)</t>
  </si>
  <si>
    <t>Anti-Litter Campaigns (Don't mess with Texas and Adopt-a-Highway)</t>
  </si>
  <si>
    <t>Published ten times annually by the Texas Department of Transportation, Texas Highways, the official travel magazine of Texas, encourages travel to and within the Lone Star State and tells the Texas story to readers around the world.</t>
  </si>
  <si>
    <t>Function:  TxDOT's litter prevention programs are the Don’t mess with Texas public awareness campaign and the Adopt-a-Highway volunteer program.  The objective of the department’s litter prevention program is to reduce litter on the state’s highway system by increasing public awareness of the problem and impact of litter, and by changing public behavior to prevent litter in the future. In addition, litter on roadways can pose a safety hazard, so this awareness promotes safety by keeping roadways free of debris. The Don't mess with Texas campaign and Adopt-a-Highway are recognized globally and have generated good public relations for the department.  The budget for Don't mess with Texas was $3,960,443 for FY 24, and is used to reach the public through media placement (radio, TV, billboards, online and other out of home ads), public outreach (events, school/youth engagement, social media, etc.), research, marketing and creative services, production of ads for media placement, website hosting and updates.  (The Adopt-a-Highway budget for FY24 was $700,524).</t>
  </si>
  <si>
    <t>A key element in supporting and extending the Texas Highways brand and messaging, texashighways.com attracts an average of 183,000 visitors per month generating more than 291,000 pageviews (12-month average). Hosting, maintenance and development cost roughly $7,000 annually.</t>
  </si>
  <si>
    <t>P00068461</t>
  </si>
  <si>
    <t>12/29/2023</t>
  </si>
  <si>
    <t>P00054797</t>
  </si>
  <si>
    <t>9/6/2023</t>
  </si>
  <si>
    <t>P00054801</t>
  </si>
  <si>
    <t>P00054804</t>
  </si>
  <si>
    <t>P00054777</t>
  </si>
  <si>
    <t>9/14/2023</t>
  </si>
  <si>
    <t>P00054803</t>
  </si>
  <si>
    <t>9/25/2023</t>
  </si>
  <si>
    <t>P00054778</t>
  </si>
  <si>
    <t>10/17/2023</t>
  </si>
  <si>
    <t>P00054789</t>
  </si>
  <si>
    <t>P00054792</t>
  </si>
  <si>
    <t>P00054793</t>
  </si>
  <si>
    <t>P00054795</t>
  </si>
  <si>
    <t>P00054800</t>
  </si>
  <si>
    <t>11/1/2023</t>
  </si>
  <si>
    <t>P00054805</t>
  </si>
  <si>
    <t>1/12/2024</t>
  </si>
  <si>
    <t>P00054807</t>
  </si>
  <si>
    <t>1/25/2024</t>
  </si>
  <si>
    <t>P00054817</t>
  </si>
  <si>
    <t>12/12/2023</t>
  </si>
  <si>
    <t>P00054814</t>
  </si>
  <si>
    <t>12/27/2023</t>
  </si>
  <si>
    <t>P00054818</t>
  </si>
  <si>
    <t>3/19/2024</t>
  </si>
  <si>
    <t>P00060443</t>
  </si>
  <si>
    <t>10/31/2023</t>
  </si>
  <si>
    <t>P00060434</t>
  </si>
  <si>
    <t>11/14/2023</t>
  </si>
  <si>
    <t>P00060438</t>
  </si>
  <si>
    <t>P00060433</t>
  </si>
  <si>
    <t>11/17/2023</t>
  </si>
  <si>
    <t>P00060449</t>
  </si>
  <si>
    <t>3/27/2024</t>
  </si>
  <si>
    <t>P00060450</t>
  </si>
  <si>
    <t>P00027231</t>
  </si>
  <si>
    <t>4/12/2024</t>
  </si>
  <si>
    <t>P00027232</t>
  </si>
  <si>
    <t>5/17/2024</t>
  </si>
  <si>
    <t>P00058315</t>
  </si>
  <si>
    <t>P00056304</t>
  </si>
  <si>
    <t>9/5/2023</t>
  </si>
  <si>
    <t>P00001318</t>
  </si>
  <si>
    <t>9/8/2023</t>
  </si>
  <si>
    <t>P00056409</t>
  </si>
  <si>
    <t>9/12/2023</t>
  </si>
  <si>
    <t>P00001069</t>
  </si>
  <si>
    <t>P00056293</t>
  </si>
  <si>
    <t>9/18/2023</t>
  </si>
  <si>
    <t>P00001317</t>
  </si>
  <si>
    <t>9/19/2023</t>
  </si>
  <si>
    <t>P00001017</t>
  </si>
  <si>
    <t>9/29/2023</t>
  </si>
  <si>
    <t>P00001315</t>
  </si>
  <si>
    <t>10/16/2023</t>
  </si>
  <si>
    <t>P00001331</t>
  </si>
  <si>
    <t>P00001009</t>
  </si>
  <si>
    <t>11/29/2023</t>
  </si>
  <si>
    <t>P00064497</t>
  </si>
  <si>
    <t>12/1/2023</t>
  </si>
  <si>
    <t>P00054031</t>
  </si>
  <si>
    <t>12/5/2023</t>
  </si>
  <si>
    <t>P00001115</t>
  </si>
  <si>
    <t>12/6/2023</t>
  </si>
  <si>
    <t>P00056286</t>
  </si>
  <si>
    <t>P00064493</t>
  </si>
  <si>
    <t>12/13/2023</t>
  </si>
  <si>
    <t>P00001312</t>
  </si>
  <si>
    <t>12/21/2023</t>
  </si>
  <si>
    <t>P00064502</t>
  </si>
  <si>
    <t>P00056291</t>
  </si>
  <si>
    <t>1/2/2024</t>
  </si>
  <si>
    <t>P00001352</t>
  </si>
  <si>
    <t>1/10/2024</t>
  </si>
  <si>
    <t>P00066420</t>
  </si>
  <si>
    <t>1/17/2024</t>
  </si>
  <si>
    <t>P00056290</t>
  </si>
  <si>
    <t>1/19/2024</t>
  </si>
  <si>
    <t>P00001008</t>
  </si>
  <si>
    <t>P00001011</t>
  </si>
  <si>
    <t>1/31/2024</t>
  </si>
  <si>
    <t>P00001344</t>
  </si>
  <si>
    <t>P00001006</t>
  </si>
  <si>
    <t>2/9/2024</t>
  </si>
  <si>
    <t>P00001040</t>
  </si>
  <si>
    <t>2/16/2024</t>
  </si>
  <si>
    <t>P00064479</t>
  </si>
  <si>
    <t>2/28/2024</t>
  </si>
  <si>
    <t>P00064487</t>
  </si>
  <si>
    <t>P00001005</t>
  </si>
  <si>
    <t>3/11/2024</t>
  </si>
  <si>
    <t>P00064483</t>
  </si>
  <si>
    <t>3/18/2024</t>
  </si>
  <si>
    <t>P00066418</t>
  </si>
  <si>
    <t>3/28/2024</t>
  </si>
  <si>
    <t>P00001014</t>
  </si>
  <si>
    <t>4/24/2024</t>
  </si>
  <si>
    <t>P00054068</t>
  </si>
  <si>
    <t>5/14/2024</t>
  </si>
  <si>
    <t>P00001037</t>
  </si>
  <si>
    <t>P00054069</t>
  </si>
  <si>
    <t>6/3/2024</t>
  </si>
  <si>
    <t>P00054079</t>
  </si>
  <si>
    <t>6/11/2024</t>
  </si>
  <si>
    <t>P00064465</t>
  </si>
  <si>
    <t>P00053903</t>
  </si>
  <si>
    <t>6/12/2024</t>
  </si>
  <si>
    <t>P00054067</t>
  </si>
  <si>
    <t>P00064591</t>
  </si>
  <si>
    <t>6/27/2024</t>
  </si>
  <si>
    <t>P00053892</t>
  </si>
  <si>
    <t>7/1/2024</t>
  </si>
  <si>
    <t>P00064456</t>
  </si>
  <si>
    <t>8/1/2024</t>
  </si>
  <si>
    <t>P00064586</t>
  </si>
  <si>
    <t>8/8/2024</t>
  </si>
  <si>
    <t>P00064594</t>
  </si>
  <si>
    <t>P00064478</t>
  </si>
  <si>
    <t>8/29/2024</t>
  </si>
  <si>
    <t>P00064492</t>
  </si>
  <si>
    <t>P00059599</t>
  </si>
  <si>
    <t>2/26/2024</t>
  </si>
  <si>
    <t>P00060412</t>
  </si>
  <si>
    <t>12/18/2023</t>
  </si>
  <si>
    <t>P00011346</t>
  </si>
  <si>
    <t>9/7/2023</t>
  </si>
  <si>
    <t>P00011352</t>
  </si>
  <si>
    <t>P00020265</t>
  </si>
  <si>
    <t>10/27/2023</t>
  </si>
  <si>
    <t>P00057044</t>
  </si>
  <si>
    <t>12/22/2023</t>
  </si>
  <si>
    <t>P00057061</t>
  </si>
  <si>
    <t>3/8/2024</t>
  </si>
  <si>
    <t>P00020210</t>
  </si>
  <si>
    <t>P00020222</t>
  </si>
  <si>
    <t>P00055203</t>
  </si>
  <si>
    <t>5/15/2024</t>
  </si>
  <si>
    <t>P00020270</t>
  </si>
  <si>
    <t>5/21/2024</t>
  </si>
  <si>
    <t>P00020220</t>
  </si>
  <si>
    <t>6/4/2024</t>
  </si>
  <si>
    <t>P00020216</t>
  </si>
  <si>
    <t>6/10/2024</t>
  </si>
  <si>
    <t>P00055197</t>
  </si>
  <si>
    <t>6/14/2024</t>
  </si>
  <si>
    <t>P00020269</t>
  </si>
  <si>
    <t>6/17/2024</t>
  </si>
  <si>
    <t>P00020221</t>
  </si>
  <si>
    <t>7/2/2024</t>
  </si>
  <si>
    <t>P00069674</t>
  </si>
  <si>
    <t>7/19/2024</t>
  </si>
  <si>
    <t>P00069682</t>
  </si>
  <si>
    <t>7/24/2024</t>
  </si>
  <si>
    <t>P00069677</t>
  </si>
  <si>
    <t>7/26/2024</t>
  </si>
  <si>
    <t>P00055198</t>
  </si>
  <si>
    <t>8/2/2024</t>
  </si>
  <si>
    <t>P00067908</t>
  </si>
  <si>
    <t>8/9/2024</t>
  </si>
  <si>
    <t>P00055200</t>
  </si>
  <si>
    <t>8/21/2024</t>
  </si>
  <si>
    <t>P00055474</t>
  </si>
  <si>
    <t>10/5/2023</t>
  </si>
  <si>
    <t>P00055475</t>
  </si>
  <si>
    <t>P00008223</t>
  </si>
  <si>
    <t>10/25/2023</t>
  </si>
  <si>
    <t>P00055476</t>
  </si>
  <si>
    <t>12/28/2023</t>
  </si>
  <si>
    <t>P00055676</t>
  </si>
  <si>
    <t>2/8/2024</t>
  </si>
  <si>
    <t>P00055706</t>
  </si>
  <si>
    <t>2/21/2024</t>
  </si>
  <si>
    <t>P00055680</t>
  </si>
  <si>
    <t>P00055682</t>
  </si>
  <si>
    <t>P00055677</t>
  </si>
  <si>
    <t>3/4/2024</t>
  </si>
  <si>
    <t>P00055679</t>
  </si>
  <si>
    <t>P00055734</t>
  </si>
  <si>
    <t>P00055740</t>
  </si>
  <si>
    <t>P00055738</t>
  </si>
  <si>
    <t>4/29/2024</t>
  </si>
  <si>
    <t>P00024361</t>
  </si>
  <si>
    <t>5/1/2024</t>
  </si>
  <si>
    <t>P00055684</t>
  </si>
  <si>
    <t>P00055460</t>
  </si>
  <si>
    <t>5/7/2024</t>
  </si>
  <si>
    <t>P00055707</t>
  </si>
  <si>
    <t>5/9/2024</t>
  </si>
  <si>
    <t>P00055470</t>
  </si>
  <si>
    <t>P00055502</t>
  </si>
  <si>
    <t>P00024387</t>
  </si>
  <si>
    <t>6/5/2024</t>
  </si>
  <si>
    <t>P00055507</t>
  </si>
  <si>
    <t>P00024346</t>
  </si>
  <si>
    <t>8/6/2024</t>
  </si>
  <si>
    <t>P00024436</t>
  </si>
  <si>
    <t>8/12/2024</t>
  </si>
  <si>
    <t>P00055737</t>
  </si>
  <si>
    <t>8/16/2024</t>
  </si>
  <si>
    <t>P00003422</t>
  </si>
  <si>
    <t>P00055675</t>
  </si>
  <si>
    <t>8/28/2024</t>
  </si>
  <si>
    <t>P00017544</t>
  </si>
  <si>
    <t>9/13/2023</t>
  </si>
  <si>
    <t>P00054204</t>
  </si>
  <si>
    <t>1/8/2024</t>
  </si>
  <si>
    <t>P00017552</t>
  </si>
  <si>
    <t>1/9/2024</t>
  </si>
  <si>
    <t>P00017590</t>
  </si>
  <si>
    <t>3/20/2024</t>
  </si>
  <si>
    <t>P00054185</t>
  </si>
  <si>
    <t>P00054910</t>
  </si>
  <si>
    <t>P00004249</t>
  </si>
  <si>
    <t>P00004310</t>
  </si>
  <si>
    <t>P00004306</t>
  </si>
  <si>
    <t>9/20/2023</t>
  </si>
  <si>
    <t>P00054943</t>
  </si>
  <si>
    <t>P00004303</t>
  </si>
  <si>
    <t>11/8/2023</t>
  </si>
  <si>
    <t>P00004302</t>
  </si>
  <si>
    <t>11/13/2023</t>
  </si>
  <si>
    <t>P00060967</t>
  </si>
  <si>
    <t>12/8/2023</t>
  </si>
  <si>
    <t>P00004336</t>
  </si>
  <si>
    <t>P00004297</t>
  </si>
  <si>
    <t>P00065396</t>
  </si>
  <si>
    <t>12/20/2023</t>
  </si>
  <si>
    <t>P00010450</t>
  </si>
  <si>
    <t>4/16/2024</t>
  </si>
  <si>
    <t>P00010453</t>
  </si>
  <si>
    <t>P00071157</t>
  </si>
  <si>
    <t>P00061347</t>
  </si>
  <si>
    <t>8/15/2024</t>
  </si>
  <si>
    <t>P00061456</t>
  </si>
  <si>
    <t>P00055987</t>
  </si>
  <si>
    <t>9/22/2023</t>
  </si>
  <si>
    <t>P00055985</t>
  </si>
  <si>
    <t>10/24/2023</t>
  </si>
  <si>
    <t>P00055988</t>
  </si>
  <si>
    <t>P00055993</t>
  </si>
  <si>
    <t>11/3/2023</t>
  </si>
  <si>
    <t>P00055989</t>
  </si>
  <si>
    <t>P00007213</t>
  </si>
  <si>
    <t>1/3/2024</t>
  </si>
  <si>
    <t>P00055995</t>
  </si>
  <si>
    <t>1/24/2024</t>
  </si>
  <si>
    <t>P00055992</t>
  </si>
  <si>
    <t>P00055990</t>
  </si>
  <si>
    <t>P00067633</t>
  </si>
  <si>
    <t>7/16/2024</t>
  </si>
  <si>
    <t>P00060539</t>
  </si>
  <si>
    <t>P00060551</t>
  </si>
  <si>
    <t>9/15/2023</t>
  </si>
  <si>
    <t>P00060552</t>
  </si>
  <si>
    <t>P00060549</t>
  </si>
  <si>
    <t>P00060537</t>
  </si>
  <si>
    <t>3/21/2024</t>
  </si>
  <si>
    <t>P00027248</t>
  </si>
  <si>
    <t>9/28/2023</t>
  </si>
  <si>
    <t>P00062878</t>
  </si>
  <si>
    <t>P00027275</t>
  </si>
  <si>
    <t>3/14/2024</t>
  </si>
  <si>
    <t>P00027290</t>
  </si>
  <si>
    <t>P00062888</t>
  </si>
  <si>
    <t>6/6/2024</t>
  </si>
  <si>
    <t>P00062883</t>
  </si>
  <si>
    <t>7/18/2024</t>
  </si>
  <si>
    <t>P00065243</t>
  </si>
  <si>
    <t>10/12/2023</t>
  </si>
  <si>
    <t>P00065244</t>
  </si>
  <si>
    <t>11/27/2023</t>
  </si>
  <si>
    <t>P00065242</t>
  </si>
  <si>
    <t>1/16/2024</t>
  </si>
  <si>
    <t>P00068140</t>
  </si>
  <si>
    <t>P00057211</t>
  </si>
  <si>
    <t>P00062086</t>
  </si>
  <si>
    <t>P00003663</t>
  </si>
  <si>
    <t>10/11/2023</t>
  </si>
  <si>
    <t>P00058922</t>
  </si>
  <si>
    <t>6/21/2024</t>
  </si>
  <si>
    <t>P00003665</t>
  </si>
  <si>
    <t>7/8/2024</t>
  </si>
  <si>
    <t>P00060426</t>
  </si>
  <si>
    <t>3/6/2024</t>
  </si>
  <si>
    <t>P00019676</t>
  </si>
  <si>
    <t>P00061828</t>
  </si>
  <si>
    <t>2/12/2024</t>
  </si>
  <si>
    <t>P00065764</t>
  </si>
  <si>
    <t>3/7/2024</t>
  </si>
  <si>
    <t>P00061673</t>
  </si>
  <si>
    <t>P00061655</t>
  </si>
  <si>
    <t>P00016766</t>
  </si>
  <si>
    <t>10/3/2023</t>
  </si>
  <si>
    <t>P00002259</t>
  </si>
  <si>
    <t>10/18/2023</t>
  </si>
  <si>
    <t>P00060085</t>
  </si>
  <si>
    <t>P00058466</t>
  </si>
  <si>
    <t>P00058429</t>
  </si>
  <si>
    <t>P00058460</t>
  </si>
  <si>
    <t>P00058462</t>
  </si>
  <si>
    <t>P00058423</t>
  </si>
  <si>
    <t>P00058468</t>
  </si>
  <si>
    <t>P00058438</t>
  </si>
  <si>
    <t>5/29/2024</t>
  </si>
  <si>
    <t>P00058420</t>
  </si>
  <si>
    <t>P00058442</t>
  </si>
  <si>
    <t>6/19/2024</t>
  </si>
  <si>
    <t>P00058437</t>
  </si>
  <si>
    <t>6/24/2024</t>
  </si>
  <si>
    <t>P00058513</t>
  </si>
  <si>
    <t>6/25/2024</t>
  </si>
  <si>
    <t>P00058557</t>
  </si>
  <si>
    <t>P00058421</t>
  </si>
  <si>
    <t>7/9/2024</t>
  </si>
  <si>
    <t>P00058415</t>
  </si>
  <si>
    <t>P00024013</t>
  </si>
  <si>
    <t>P00024036</t>
  </si>
  <si>
    <t>10/2/2023</t>
  </si>
  <si>
    <t>P00024041</t>
  </si>
  <si>
    <t>10/10/2023</t>
  </si>
  <si>
    <t>P00024038</t>
  </si>
  <si>
    <t>P00023971</t>
  </si>
  <si>
    <t>11/15/2023</t>
  </si>
  <si>
    <t>P00024037</t>
  </si>
  <si>
    <t>P00024039</t>
  </si>
  <si>
    <t>P00024049</t>
  </si>
  <si>
    <t>P00023983</t>
  </si>
  <si>
    <t>P00023981</t>
  </si>
  <si>
    <t>P00023984</t>
  </si>
  <si>
    <t>P00023976</t>
  </si>
  <si>
    <t>2/1/2024</t>
  </si>
  <si>
    <t>P00023974</t>
  </si>
  <si>
    <t>2/13/2024</t>
  </si>
  <si>
    <t>P00023980</t>
  </si>
  <si>
    <t>P00023982</t>
  </si>
  <si>
    <t>4/11/2024</t>
  </si>
  <si>
    <t>P00023962</t>
  </si>
  <si>
    <t>P00023970</t>
  </si>
  <si>
    <t>P00023979</t>
  </si>
  <si>
    <t>P00023977</t>
  </si>
  <si>
    <t>P00021859</t>
  </si>
  <si>
    <t>P00056947</t>
  </si>
  <si>
    <t>P00056263</t>
  </si>
  <si>
    <t>9/11/2023</t>
  </si>
  <si>
    <t>P00021260</t>
  </si>
  <si>
    <t>P00056253</t>
  </si>
  <si>
    <t>10/19/2023</t>
  </si>
  <si>
    <t>P00057417</t>
  </si>
  <si>
    <t>11/16/2023</t>
  </si>
  <si>
    <t>P00057429</t>
  </si>
  <si>
    <t>P00057416</t>
  </si>
  <si>
    <t>12/14/2023</t>
  </si>
  <si>
    <t>P00057418</t>
  </si>
  <si>
    <t>P00060478</t>
  </si>
  <si>
    <t>P00060502</t>
  </si>
  <si>
    <t>P00060468</t>
  </si>
  <si>
    <t>P00057904</t>
  </si>
  <si>
    <t>P00057900</t>
  </si>
  <si>
    <t>2/7/2024</t>
  </si>
  <si>
    <t>P00061541</t>
  </si>
  <si>
    <t>P00057895</t>
  </si>
  <si>
    <t>P00061539</t>
  </si>
  <si>
    <t>4/1/2024</t>
  </si>
  <si>
    <t>P00057914</t>
  </si>
  <si>
    <t>5/16/2024</t>
  </si>
  <si>
    <t>P00061558</t>
  </si>
  <si>
    <t>P00061559</t>
  </si>
  <si>
    <t>P00061592</t>
  </si>
  <si>
    <t>P00068768</t>
  </si>
  <si>
    <t>P00061472</t>
  </si>
  <si>
    <t>4/2/2024</t>
  </si>
  <si>
    <t>P00061470</t>
  </si>
  <si>
    <t>P00061515</t>
  </si>
  <si>
    <t>P00057709</t>
  </si>
  <si>
    <t>10/13/2023</t>
  </si>
  <si>
    <t>P00057698</t>
  </si>
  <si>
    <t>P00002309</t>
  </si>
  <si>
    <t>P00027353</t>
  </si>
  <si>
    <t>9/26/2023</t>
  </si>
  <si>
    <t>P00007902</t>
  </si>
  <si>
    <t>P00007854</t>
  </si>
  <si>
    <t>1/11/2024</t>
  </si>
  <si>
    <t>P00007921</t>
  </si>
  <si>
    <t>P00062838</t>
  </si>
  <si>
    <t>P00062839</t>
  </si>
  <si>
    <t>P00067933</t>
  </si>
  <si>
    <t>P00024783</t>
  </si>
  <si>
    <t>P00058295</t>
  </si>
  <si>
    <t>P00058266</t>
  </si>
  <si>
    <t>11/2/2023</t>
  </si>
  <si>
    <t>P00062837</t>
  </si>
  <si>
    <t>P00060313</t>
  </si>
  <si>
    <t>P00076086</t>
  </si>
  <si>
    <t>De Witt</t>
  </si>
  <si>
    <t>** Certified Data provided by the Texas Demographic Center is based on Calendar year 2023.</t>
  </si>
  <si>
    <r>
      <t>*  Alcohol and Other Drug Countermeasures</t>
    </r>
    <r>
      <rPr>
        <sz val="10"/>
        <rFont val="Verdana"/>
        <family val="2"/>
      </rPr>
      <t xml:space="preserve"> -</t>
    </r>
    <r>
      <rPr>
        <b/>
        <sz val="10"/>
        <rFont val="Verdana"/>
        <family val="2"/>
      </rPr>
      <t xml:space="preserve"> </t>
    </r>
    <r>
      <rPr>
        <sz val="10"/>
        <rFont val="Verdana"/>
        <family val="2"/>
      </rPr>
      <t>The goal of this area is to reduce the number and percentage of alcohol and other drug related crashes through prevention, education and enforcement.</t>
    </r>
  </si>
  <si>
    <r>
      <rPr>
        <b/>
        <sz val="10"/>
        <rFont val="Verdana"/>
        <family val="2"/>
      </rPr>
      <t>*  Occupant Protection</t>
    </r>
    <r>
      <rPr>
        <sz val="10"/>
        <rFont val="Verdana"/>
        <family val="2"/>
      </rPr>
      <t xml:space="preserve"> - The goal of this program is to increase safety belt and child passenger safety seat use throughout Texas. Subgrantees use education, training, enforcement and public information to improve the use rate.</t>
    </r>
  </si>
  <si>
    <r>
      <rPr>
        <b/>
        <sz val="10"/>
        <rFont val="Verdana"/>
        <family val="2"/>
      </rPr>
      <t>*  The Project Celebration program</t>
    </r>
    <r>
      <rPr>
        <sz val="10"/>
        <rFont val="Verdana"/>
        <family val="2"/>
      </rPr>
      <t xml:space="preserve"> provides small grants to high schools to encourage alcohol-free prom and end-of-the-year events.</t>
    </r>
  </si>
  <si>
    <r>
      <rPr>
        <vertAlign val="superscript"/>
        <sz val="10"/>
        <rFont val="Verdana"/>
        <family val="2"/>
      </rPr>
      <t>1</t>
    </r>
    <r>
      <rPr>
        <sz val="10"/>
        <rFont val="Verdana"/>
        <family val="2"/>
      </rPr>
      <t>The County average is a baseline reference that is equal to (100% ÷ 254 counties)</t>
    </r>
  </si>
  <si>
    <r>
      <t>COUNTY  AVERAGE:</t>
    </r>
    <r>
      <rPr>
        <b/>
        <vertAlign val="superscript"/>
        <sz val="10"/>
        <color theme="0"/>
        <rFont val="Verdana"/>
        <family val="2"/>
      </rPr>
      <t>1</t>
    </r>
  </si>
  <si>
    <t xml:space="preserve"> POPULATION 2023</t>
  </si>
  <si>
    <t xml:space="preserve">PERCENT </t>
  </si>
  <si>
    <r>
      <t>COUNTY AVERAGE:</t>
    </r>
    <r>
      <rPr>
        <b/>
        <vertAlign val="superscript"/>
        <sz val="10"/>
        <color theme="0"/>
        <rFont val="Verdana"/>
        <family val="2"/>
      </rPr>
      <t>1</t>
    </r>
  </si>
  <si>
    <r>
      <rPr>
        <vertAlign val="superscript"/>
        <sz val="10"/>
        <rFont val="Verdana"/>
        <family val="2"/>
      </rPr>
      <t>1</t>
    </r>
    <r>
      <rPr>
        <sz val="10"/>
        <rFont val="Verdana"/>
        <family val="2"/>
      </rPr>
      <t>The District average of 4% is a baseline reference that is equal to (100% ÷ 25 districts)</t>
    </r>
  </si>
  <si>
    <r>
      <t>DISTRICT  AVERAGE:</t>
    </r>
    <r>
      <rPr>
        <b/>
        <vertAlign val="superscript"/>
        <sz val="10"/>
        <color theme="0"/>
        <rFont val="Verdana"/>
        <family val="2"/>
      </rPr>
      <t>1</t>
    </r>
  </si>
  <si>
    <t>The above totals reflect the Fiscal Year 2024 average number of employees through August 2024. These totals</t>
  </si>
  <si>
    <t>August 2024. These totals include temporary employees and summer hires but</t>
  </si>
  <si>
    <t>Strategic Initiatives and Innovation</t>
  </si>
  <si>
    <t>Transportation Planning &amp; Program</t>
  </si>
  <si>
    <t xml:space="preserve">**Certified Data provided for On-System Daily Vehicle Miles, Centerline Miles and Lane Miles is based </t>
  </si>
  <si>
    <t xml:space="preserve">* Certified Data provided for On-System Daily Vehicle Miles, Centerline Miles and Lane Miles is based </t>
  </si>
  <si>
    <t>Legal Citation: Texas Constitution art. VIII sec. 7-a, art. III sec. 49-g; Transportation Code sec. 201.002, sec. 222.001, sec. 222.002, sec. 222.072</t>
  </si>
  <si>
    <t>Net Cash Balance, September 1, 2023</t>
  </si>
  <si>
    <t>NET CASH BALANCE, AUGUST 31, 2024</t>
  </si>
  <si>
    <t xml:space="preserve"> §§ 201.942, 201.945, 201.946,542.4031</t>
  </si>
  <si>
    <t>Grants awarded under The Texas Traffic Safety Program consist of education, and enforcement grants conducted in a partnership between federal, state, non-profits, colleges/universities and local jurisdictions. The program provides grant funds and other assistance to reduce the number and severity of traffic crashes throughout the state. The overall program is broken down into thirteen program areas (such as police traffic services, speed control, alcohol and other drug countermeasures, EMS, occupant protection, traffic records, roadway safety, and motorcycle safety).</t>
  </si>
  <si>
    <r>
      <rPr>
        <b/>
        <sz val="10"/>
        <rFont val="Verdana"/>
        <family val="2"/>
      </rPr>
      <t>*  Traffic Records</t>
    </r>
    <r>
      <rPr>
        <sz val="10"/>
        <rFont val="Verdana"/>
        <family val="2"/>
      </rPr>
      <t xml:space="preserve"> - The goal of this program area is to improve the timeliness, quality, availability and linkages of records between crash data bases. Improved traffic records will improve police planning and response, facilitate highway planning, and improve EMS planning.</t>
    </r>
  </si>
  <si>
    <r>
      <rPr>
        <b/>
        <sz val="10"/>
        <rFont val="Verdana"/>
        <family val="2"/>
      </rPr>
      <t>*  Roadway Safety</t>
    </r>
    <r>
      <rPr>
        <sz val="10"/>
        <rFont val="Verdana"/>
        <family val="2"/>
      </rPr>
      <t xml:space="preserve"> - To improve the knowledge of state, city, and county personnel in the current techniques related to proper work zone installation, maintenance, and safety.</t>
    </r>
  </si>
  <si>
    <r>
      <rPr>
        <b/>
        <sz val="10"/>
        <rFont val="Verdana"/>
        <family val="2"/>
      </rPr>
      <t>*  Police Traffic Services</t>
    </r>
    <r>
      <rPr>
        <sz val="10"/>
        <rFont val="Verdana"/>
        <family val="2"/>
      </rPr>
      <t xml:space="preserve"> - Selective traffic enforcement programs focus on increasing existing efforts to enforce speed limits, target high-crash intersections, increase compliance with occupant restraint laws, distracted driving, and reduce the number of intoxicated drivers.</t>
    </r>
  </si>
  <si>
    <t>Info available as of November 4, 2024</t>
  </si>
  <si>
    <t>Guerra DeBerry Coody</t>
  </si>
  <si>
    <t>Youth Occupant Protection Program</t>
  </si>
  <si>
    <t>Anderson County</t>
  </si>
  <si>
    <t>Palestine - Palestine Muni</t>
  </si>
  <si>
    <t>M2410PALS</t>
  </si>
  <si>
    <t>Andrews County</t>
  </si>
  <si>
    <t>Andrews - Andrews County</t>
  </si>
  <si>
    <t>M2406ANDR</t>
  </si>
  <si>
    <t>Angelina County</t>
  </si>
  <si>
    <t>Lufkin - Angelina County</t>
  </si>
  <si>
    <t>M2411LUFK</t>
  </si>
  <si>
    <t>Aransas County</t>
  </si>
  <si>
    <t>Rockport - Aransas Co</t>
  </si>
  <si>
    <t>M2416RCKP</t>
  </si>
  <si>
    <t>Atascosa County</t>
  </si>
  <si>
    <t>Pleasanton - Pleasanton Muni</t>
  </si>
  <si>
    <t>M2415PLEA</t>
  </si>
  <si>
    <t>Bailey County</t>
  </si>
  <si>
    <t>Muleshoe - Muleshoe Muni</t>
  </si>
  <si>
    <t>M2405MULE</t>
  </si>
  <si>
    <t>Bastrop County</t>
  </si>
  <si>
    <t>Smithville - Smithville Crawford Muni</t>
  </si>
  <si>
    <t>M2414SMIT</t>
  </si>
  <si>
    <t>Baylor County</t>
  </si>
  <si>
    <t>Seymour - Seymour Muni</t>
  </si>
  <si>
    <t>M2403SEMO</t>
  </si>
  <si>
    <t>Bee County</t>
  </si>
  <si>
    <t>Beeville - Beeville Muni</t>
  </si>
  <si>
    <t>M2416BEVL</t>
  </si>
  <si>
    <t>Bell County</t>
  </si>
  <si>
    <t>Killeen - Skylark Field</t>
  </si>
  <si>
    <t>M2409KILE</t>
  </si>
  <si>
    <t>Temple - Draughon-Miller Central Texas Rgnl</t>
  </si>
  <si>
    <t>M2409TEMP</t>
  </si>
  <si>
    <t>Fort Hood/Killeen - Robert Gray Aaf</t>
  </si>
  <si>
    <t>M2409FHOO</t>
  </si>
  <si>
    <t>San Antonio - Stinson Muni</t>
  </si>
  <si>
    <t>M2415STSO</t>
  </si>
  <si>
    <t>Bosque County</t>
  </si>
  <si>
    <t>Clifton - Clifton Muni/Isenhower Field</t>
  </si>
  <si>
    <t>M2409CLFT</t>
  </si>
  <si>
    <t>Texarkana - Texarkana Rgnl-Webb Field</t>
  </si>
  <si>
    <t>M2419TXAR</t>
  </si>
  <si>
    <t>Angleton/Lake Jackson - Texas Gulf Coast Rgnl</t>
  </si>
  <si>
    <t>M2412ANGL</t>
  </si>
  <si>
    <t>Brazos County</t>
  </si>
  <si>
    <t>College Station - Easterwood Field</t>
  </si>
  <si>
    <t>M2417COLS</t>
  </si>
  <si>
    <t>Bryan - Coulter Field</t>
  </si>
  <si>
    <t>M2417BRYA</t>
  </si>
  <si>
    <t>Brewster County</t>
  </si>
  <si>
    <t>Alpine - Alpine-Casparis Muni</t>
  </si>
  <si>
    <t>M2424ALPN</t>
  </si>
  <si>
    <t>Brooks County</t>
  </si>
  <si>
    <t>Falfurrias - Brooks County</t>
  </si>
  <si>
    <t>M2421FALF</t>
  </si>
  <si>
    <t>Brown County</t>
  </si>
  <si>
    <t>Brownwood - Brownwood Rgnl</t>
  </si>
  <si>
    <t>M2423BWNW</t>
  </si>
  <si>
    <t>Burleson County</t>
  </si>
  <si>
    <t>Caldwell - Caldwell Muni</t>
  </si>
  <si>
    <t>M2417CLDW</t>
  </si>
  <si>
    <t>Burnet County</t>
  </si>
  <si>
    <t>Burnet - Burnet Muni Kate Craddock Field</t>
  </si>
  <si>
    <t>M2414BRNE</t>
  </si>
  <si>
    <t>Caldwell County</t>
  </si>
  <si>
    <t>Lockhart - Lockhart Muni</t>
  </si>
  <si>
    <t>M2414LOCK</t>
  </si>
  <si>
    <t>Calhoun County</t>
  </si>
  <si>
    <t>Port Lavaca - Calhoun County</t>
  </si>
  <si>
    <t>M2413PTLA</t>
  </si>
  <si>
    <t>Cameron County</t>
  </si>
  <si>
    <t>Brownsville - Brownsville/South Padre Island Intl</t>
  </si>
  <si>
    <t>M2421BNVL</t>
  </si>
  <si>
    <t>Port Isabel - Port Isabel-Cameron County</t>
  </si>
  <si>
    <t>M2421PTIS</t>
  </si>
  <si>
    <t>Carson County</t>
  </si>
  <si>
    <t>Panhandle - Panhandle-Carson County</t>
  </si>
  <si>
    <t>M2404PNHD</t>
  </si>
  <si>
    <t>Castro County</t>
  </si>
  <si>
    <t>Dimmitt - Dimmitt Muni</t>
  </si>
  <si>
    <t>M2405DIMI</t>
  </si>
  <si>
    <t>Anahuac - Chambers County</t>
  </si>
  <si>
    <t>M2420ANAH</t>
  </si>
  <si>
    <t>Winnie/Stowell - Chambers County-Winnie Stowell</t>
  </si>
  <si>
    <t>M2420WNNI</t>
  </si>
  <si>
    <t>Cherokee County</t>
  </si>
  <si>
    <t>Jacksonville - Cherokee County</t>
  </si>
  <si>
    <t>M2410JAKS</t>
  </si>
  <si>
    <t>Childress County</t>
  </si>
  <si>
    <t>Childress - Childress Muni</t>
  </si>
  <si>
    <t>M2425CHLD</t>
  </si>
  <si>
    <t>Cochran County</t>
  </si>
  <si>
    <t>Morton - Cochran County</t>
  </si>
  <si>
    <t>M2405MRTO</t>
  </si>
  <si>
    <t>Coleman County</t>
  </si>
  <si>
    <t>Coleman - Coleman Muni</t>
  </si>
  <si>
    <t>M2423COLM</t>
  </si>
  <si>
    <t>Collin County</t>
  </si>
  <si>
    <t>Mc Kinney - Mc Kinney National</t>
  </si>
  <si>
    <t>M2418MCKN</t>
  </si>
  <si>
    <t>Colorado County</t>
  </si>
  <si>
    <t>Eagle Lake - Eagle Lake</t>
  </si>
  <si>
    <t>M2413EGLK</t>
  </si>
  <si>
    <t>Columbus - Robert R Wells Jr</t>
  </si>
  <si>
    <t>M2413CLBU</t>
  </si>
  <si>
    <t>New Braunfels - New Braunfels Rgnl</t>
  </si>
  <si>
    <t>M2415NBRN</t>
  </si>
  <si>
    <t>Comanche County</t>
  </si>
  <si>
    <t>Comanche - Comanche County-City</t>
  </si>
  <si>
    <t>M2423COMA</t>
  </si>
  <si>
    <t>Cooke County</t>
  </si>
  <si>
    <t>Gainesville - Gainesville Muni</t>
  </si>
  <si>
    <t>M2403GAIN</t>
  </si>
  <si>
    <t>Coryell County</t>
  </si>
  <si>
    <t>Gatesville - Gatesville Muni</t>
  </si>
  <si>
    <t>M2409GATE</t>
  </si>
  <si>
    <t>Cottle County</t>
  </si>
  <si>
    <t>Paducah - Dan E Richards Muni</t>
  </si>
  <si>
    <t>M2425PADU</t>
  </si>
  <si>
    <t>Crane County</t>
  </si>
  <si>
    <t>Crane - Crane County</t>
  </si>
  <si>
    <t>M2406CRAN</t>
  </si>
  <si>
    <t>Crockett County</t>
  </si>
  <si>
    <t>Ozona - Ozona Muni</t>
  </si>
  <si>
    <t>M2407OZON</t>
  </si>
  <si>
    <t>Crosby County</t>
  </si>
  <si>
    <t>Crosbyton - Crosbyton Muni</t>
  </si>
  <si>
    <t>M2405CRSB</t>
  </si>
  <si>
    <t>Dallam County</t>
  </si>
  <si>
    <t>Dalhart - Dalhart Muni</t>
  </si>
  <si>
    <t>M2404DALH</t>
  </si>
  <si>
    <t>Dallas County</t>
  </si>
  <si>
    <t>Dallas - Dallas Cbd Vertiport</t>
  </si>
  <si>
    <t>M2418DCBD</t>
  </si>
  <si>
    <t>Grand Prairie - Grand Prairie Muni</t>
  </si>
  <si>
    <t>M2402GNDP</t>
  </si>
  <si>
    <t>Lancaster - Lancaster Rgnl</t>
  </si>
  <si>
    <t>M2418LNCA</t>
  </si>
  <si>
    <t>Addison - Addison</t>
  </si>
  <si>
    <t>M2418ADDS</t>
  </si>
  <si>
    <t>Dallas - Dallas Executive</t>
  </si>
  <si>
    <t>M2418DLEX</t>
  </si>
  <si>
    <t>Mesquite - Mesquite Metro</t>
  </si>
  <si>
    <t>M2418MSQT</t>
  </si>
  <si>
    <t>Dawson County</t>
  </si>
  <si>
    <t>Lamesa - Lamesa Muni</t>
  </si>
  <si>
    <t>M2405LAME</t>
  </si>
  <si>
    <t>Deaf Smith County</t>
  </si>
  <si>
    <t>Hereford - Hereford Muni</t>
  </si>
  <si>
    <t>M2404HERF</t>
  </si>
  <si>
    <t>Denton County</t>
  </si>
  <si>
    <t>Denton - Denton Enterprise</t>
  </si>
  <si>
    <t>M2418DNTO</t>
  </si>
  <si>
    <t>Dimmit County</t>
  </si>
  <si>
    <t>Carrizo Springs - Dimmit County</t>
  </si>
  <si>
    <t>M2422CRIZ</t>
  </si>
  <si>
    <t>Donley County</t>
  </si>
  <si>
    <t>Clarendon - Smiley Johnson Muni/Bass Field</t>
  </si>
  <si>
    <t>M2425CLND</t>
  </si>
  <si>
    <t>Eastland County</t>
  </si>
  <si>
    <t>Cisco - Cisco Muni</t>
  </si>
  <si>
    <t>M2423CISC</t>
  </si>
  <si>
    <t>Eastland - Eastland Muni</t>
  </si>
  <si>
    <t>M2423ESTL</t>
  </si>
  <si>
    <t>Ector County</t>
  </si>
  <si>
    <t>Odessa - Odessa-Schlemeyer Field</t>
  </si>
  <si>
    <t>M2406ODES</t>
  </si>
  <si>
    <t>Fabens - Fabens</t>
  </si>
  <si>
    <t>M2424FABN</t>
  </si>
  <si>
    <t>Ellis County</t>
  </si>
  <si>
    <t>Midlothian/Waxahachie - Mid-Way Rgnl</t>
  </si>
  <si>
    <t>M2418WAXC</t>
  </si>
  <si>
    <t>Erath County</t>
  </si>
  <si>
    <t>Stephenville - Stephenville Clark Rgnl</t>
  </si>
  <si>
    <t>M2402STVL</t>
  </si>
  <si>
    <t>Fannin County</t>
  </si>
  <si>
    <t>Bonham - Jones Field</t>
  </si>
  <si>
    <t>M2401BONH</t>
  </si>
  <si>
    <t>Fayette County</t>
  </si>
  <si>
    <t>La Grange - Fayette Rgnl Air Center</t>
  </si>
  <si>
    <t>M2413LAGR</t>
  </si>
  <si>
    <t>Floyd County</t>
  </si>
  <si>
    <t>Floydada - Floydada Muni</t>
  </si>
  <si>
    <t>M2405FLOD</t>
  </si>
  <si>
    <t>Sugar Land - Sugar Land Rgnl</t>
  </si>
  <si>
    <t>M2412SGRN</t>
  </si>
  <si>
    <t>Freestone County</t>
  </si>
  <si>
    <t>Teague - Teague Muni</t>
  </si>
  <si>
    <t>M2417TEAG</t>
  </si>
  <si>
    <t>Gaines County</t>
  </si>
  <si>
    <t>Seminole - Gaines County</t>
  </si>
  <si>
    <t>M2405SEMN</t>
  </si>
  <si>
    <t>Galveston - Scholes Intl At Galveston</t>
  </si>
  <si>
    <t>M2412GLVS</t>
  </si>
  <si>
    <t>Garza County</t>
  </si>
  <si>
    <t>Post - Post-Garza County Muni</t>
  </si>
  <si>
    <t>M2405POST</t>
  </si>
  <si>
    <t>Gillespie County</t>
  </si>
  <si>
    <t>Fredericksburg - Gillespie County</t>
  </si>
  <si>
    <t>M2414FRBR</t>
  </si>
  <si>
    <t>Gonzales County</t>
  </si>
  <si>
    <t>Gonzales - Roger M. Dreyer Memorial</t>
  </si>
  <si>
    <t>M2413GONZ</t>
  </si>
  <si>
    <t>Gray County</t>
  </si>
  <si>
    <t>Pampa - Perry Lefors Field</t>
  </si>
  <si>
    <t>M2404PAMP</t>
  </si>
  <si>
    <t>Sherman - Sherman Muni</t>
  </si>
  <si>
    <t>M2401SHRM</t>
  </si>
  <si>
    <t>Sherman/Denison - North Texas Rgnl/Perrin Field</t>
  </si>
  <si>
    <t>M2401DENS</t>
  </si>
  <si>
    <t>Gregg County</t>
  </si>
  <si>
    <t>Gladewater - Gladewater Muni</t>
  </si>
  <si>
    <t>M2410GLAD</t>
  </si>
  <si>
    <t>Longview - East Texas Rgnl</t>
  </si>
  <si>
    <t>M2410LNGV</t>
  </si>
  <si>
    <t>Grimes County</t>
  </si>
  <si>
    <t>Navasota - Navasota Muni</t>
  </si>
  <si>
    <t>M2417NAVA</t>
  </si>
  <si>
    <t>Hale County</t>
  </si>
  <si>
    <t>Plainview - Hale County</t>
  </si>
  <si>
    <t>M2405PLNV</t>
  </si>
  <si>
    <t>Hall County</t>
  </si>
  <si>
    <t>Memphis - Memphis Muni</t>
  </si>
  <si>
    <t>M2425MEMP</t>
  </si>
  <si>
    <t>Hamilton County</t>
  </si>
  <si>
    <t>Hamilton - Hamilton Muni</t>
  </si>
  <si>
    <t>M2409HMLT</t>
  </si>
  <si>
    <t>Hansford County</t>
  </si>
  <si>
    <t>Gruver - Gruver Muni</t>
  </si>
  <si>
    <t>M2404GRUV</t>
  </si>
  <si>
    <t>Spearman - Major Samuel B Cornelius Field</t>
  </si>
  <si>
    <t>M2404SPRM</t>
  </si>
  <si>
    <t>Hardin County</t>
  </si>
  <si>
    <t>Kountze/Silsbee - Hawthorne Field</t>
  </si>
  <si>
    <t>M2420KNTZ</t>
  </si>
  <si>
    <t>Harris County</t>
  </si>
  <si>
    <t>La Porte - La Porte Muni</t>
  </si>
  <si>
    <t>M2412LPRT</t>
  </si>
  <si>
    <t>Harrison County</t>
  </si>
  <si>
    <t>Marshall - Harrison County</t>
  </si>
  <si>
    <t>M2419MARS</t>
  </si>
  <si>
    <t>Haskell County</t>
  </si>
  <si>
    <t>Haskell - Haskell Muni</t>
  </si>
  <si>
    <t>M2408HSKE</t>
  </si>
  <si>
    <t>San Marcos - San Marcos Rgnl</t>
  </si>
  <si>
    <t>M2414SMRC</t>
  </si>
  <si>
    <t>Hemphill County</t>
  </si>
  <si>
    <t>Canadian - Hemphill County</t>
  </si>
  <si>
    <t>M2404CANA</t>
  </si>
  <si>
    <t>Henderson County</t>
  </si>
  <si>
    <t>Athens - Athens Muni</t>
  </si>
  <si>
    <t>M2410ATHN</t>
  </si>
  <si>
    <t>Hidalgo County</t>
  </si>
  <si>
    <t>Weslaco - Mid Valley</t>
  </si>
  <si>
    <t>M2421WESL</t>
  </si>
  <si>
    <t>Edinburg - South Texas Intl At Edinburg</t>
  </si>
  <si>
    <t>M2421EDIN</t>
  </si>
  <si>
    <t>Mcallen - Mcallen Intl Airport</t>
  </si>
  <si>
    <t>M2421MCAL</t>
  </si>
  <si>
    <t>Hill County</t>
  </si>
  <si>
    <t>Hillsboro - Hillsboro Muni</t>
  </si>
  <si>
    <t>M2409HILL</t>
  </si>
  <si>
    <t>Hockley County</t>
  </si>
  <si>
    <t>Levelland - Levelland Muni</t>
  </si>
  <si>
    <t>M2405LVLN</t>
  </si>
  <si>
    <t>Hood County</t>
  </si>
  <si>
    <t>Granbury - Granbury Rgnl</t>
  </si>
  <si>
    <t>M2402GRNB</t>
  </si>
  <si>
    <t>Hopkins County</t>
  </si>
  <si>
    <t>Sulphur Springs - Sulphur Springs Muni</t>
  </si>
  <si>
    <t>M2401SULP</t>
  </si>
  <si>
    <t>Houston County</t>
  </si>
  <si>
    <t>Crockett - Houston County</t>
  </si>
  <si>
    <t>M2411CRCK</t>
  </si>
  <si>
    <t>Howard County</t>
  </si>
  <si>
    <t>Big Spring - Big Spring Mc Mahon-Wrinkle</t>
  </si>
  <si>
    <t>M2408BGSP</t>
  </si>
  <si>
    <t>Hunt County</t>
  </si>
  <si>
    <t>Caddo Mills - Caddo Mills Muni</t>
  </si>
  <si>
    <t>M2401CADM</t>
  </si>
  <si>
    <t>Greenville - Majors</t>
  </si>
  <si>
    <t>M2401GRNV</t>
  </si>
  <si>
    <t>Commerce - Commerce Muni</t>
  </si>
  <si>
    <t>M2401CMRC</t>
  </si>
  <si>
    <t>Hutchinson County</t>
  </si>
  <si>
    <t>Borger - Hutchinson County</t>
  </si>
  <si>
    <t>M2404BORG</t>
  </si>
  <si>
    <t>Jackson County</t>
  </si>
  <si>
    <t>Edna - Jackson County</t>
  </si>
  <si>
    <t>M2413EDDN</t>
  </si>
  <si>
    <t>Jasper County</t>
  </si>
  <si>
    <t>Kirbyville - Kirbyville</t>
  </si>
  <si>
    <t>M2420KIRB</t>
  </si>
  <si>
    <t>Jasper - Jasper County-Bell Field</t>
  </si>
  <si>
    <t>M2420JASP</t>
  </si>
  <si>
    <t>Jefferson County</t>
  </si>
  <si>
    <t>Beaumont/Port Arthur - Jack Brooks Rgnl</t>
  </si>
  <si>
    <t>M2420BMPT</t>
  </si>
  <si>
    <t>Jim Hogg County</t>
  </si>
  <si>
    <t>Hebbronville - Jim Hogg County</t>
  </si>
  <si>
    <t>M2421HEBR</t>
  </si>
  <si>
    <t>Jim Wells County</t>
  </si>
  <si>
    <t>Alice - Alice Intl</t>
  </si>
  <si>
    <t>M2416ALIC</t>
  </si>
  <si>
    <t>Johnson County</t>
  </si>
  <si>
    <t>Cleburne - Cleburne Rgnl</t>
  </si>
  <si>
    <t>M2402CLBR</t>
  </si>
  <si>
    <t>Jones County</t>
  </si>
  <si>
    <t>Stamford - Arledge Field</t>
  </si>
  <si>
    <t>M2408STAM</t>
  </si>
  <si>
    <t>Kaufman County</t>
  </si>
  <si>
    <t>Terrell - Terrell Muni</t>
  </si>
  <si>
    <t>M2418TERE</t>
  </si>
  <si>
    <t>Kent County</t>
  </si>
  <si>
    <t>Jayton - Kent County</t>
  </si>
  <si>
    <t>M2408JAYT</t>
  </si>
  <si>
    <t>Kerr County</t>
  </si>
  <si>
    <t>Kerrville - Kerrville Muni/Louis Schreiner Field</t>
  </si>
  <si>
    <t>M2415KERV</t>
  </si>
  <si>
    <t>Kimble County</t>
  </si>
  <si>
    <t>Junction - Kimble County</t>
  </si>
  <si>
    <t>M2407JUNC</t>
  </si>
  <si>
    <t>Kleberg County</t>
  </si>
  <si>
    <t>Kingsville - Kleberg County</t>
  </si>
  <si>
    <t>M2416KNGV</t>
  </si>
  <si>
    <t>Knox County</t>
  </si>
  <si>
    <t>Munday - Munday Muni</t>
  </si>
  <si>
    <t>M2425MUND</t>
  </si>
  <si>
    <t>Lamar County</t>
  </si>
  <si>
    <t>Paris - Cox Field</t>
  </si>
  <si>
    <t>M2401PARI</t>
  </si>
  <si>
    <t>Lamb County</t>
  </si>
  <si>
    <t>Littlefield - Littlefield Taylor Brown Muni</t>
  </si>
  <si>
    <t>M2405LTFL</t>
  </si>
  <si>
    <t>Lampasas County</t>
  </si>
  <si>
    <t>Lampasas - Lampasas</t>
  </si>
  <si>
    <t>M2423LMPA</t>
  </si>
  <si>
    <t>Lavaca County</t>
  </si>
  <si>
    <t>Hallettsville - Hallettsville Muni</t>
  </si>
  <si>
    <t>M2413HALE</t>
  </si>
  <si>
    <t>Lee County</t>
  </si>
  <si>
    <t>Giddings - Giddings-Lee County</t>
  </si>
  <si>
    <t>M2414GIDN</t>
  </si>
  <si>
    <t>Liberty County</t>
  </si>
  <si>
    <t>Liberty - Liberty Muni</t>
  </si>
  <si>
    <t>M2420LBRT</t>
  </si>
  <si>
    <t>Cleveland - Cleveland Muni</t>
  </si>
  <si>
    <t>M2420CLVN</t>
  </si>
  <si>
    <t>Limestone County</t>
  </si>
  <si>
    <t>County Of Limestone</t>
  </si>
  <si>
    <t>M2409MEXI</t>
  </si>
  <si>
    <t>Live Oak County</t>
  </si>
  <si>
    <t>George West - Live Oak County</t>
  </si>
  <si>
    <t>M2416GWES</t>
  </si>
  <si>
    <t>Llano County</t>
  </si>
  <si>
    <t>Llano - Llano Muni</t>
  </si>
  <si>
    <t>M2414LLAN</t>
  </si>
  <si>
    <t>Lubbock County</t>
  </si>
  <si>
    <t>Slaton - Slaton Muni</t>
  </si>
  <si>
    <t>M2405SLAT</t>
  </si>
  <si>
    <t>Lynn County</t>
  </si>
  <si>
    <t>Tahoka - T-Bar</t>
  </si>
  <si>
    <t>M2405TAHO</t>
  </si>
  <si>
    <t>Madison County</t>
  </si>
  <si>
    <t>Madisonville - Madisonville Muni</t>
  </si>
  <si>
    <t>M2417MADV</t>
  </si>
  <si>
    <t>Marion County</t>
  </si>
  <si>
    <t>Jefferson - Cypress River</t>
  </si>
  <si>
    <t>M2419JFRS</t>
  </si>
  <si>
    <t>Mason County</t>
  </si>
  <si>
    <t>Mason - Mason County</t>
  </si>
  <si>
    <t>M2414MASO</t>
  </si>
  <si>
    <t>Matagorda County</t>
  </si>
  <si>
    <t>Bay City - Bay City Rgnl</t>
  </si>
  <si>
    <t>M2413BAYC</t>
  </si>
  <si>
    <t>Palacios - Palacios Muni</t>
  </si>
  <si>
    <t>M2413PALC</t>
  </si>
  <si>
    <t>Maverick County</t>
  </si>
  <si>
    <t>Eagle Pass - Maverick County Memorial Intl</t>
  </si>
  <si>
    <t>M2422EPAS</t>
  </si>
  <si>
    <t>McCulloch County</t>
  </si>
  <si>
    <t>Brady - Curtis Field</t>
  </si>
  <si>
    <t>M2423BRAD</t>
  </si>
  <si>
    <t>McLennan County</t>
  </si>
  <si>
    <t>Mc Gregor - Mc Gregor Executive</t>
  </si>
  <si>
    <t>M2409MGRE</t>
  </si>
  <si>
    <t>Waco - Waco Rgnl</t>
  </si>
  <si>
    <t>M2409WACO</t>
  </si>
  <si>
    <t>Tstc - Tstc Waco</t>
  </si>
  <si>
    <t>M2409TSTC</t>
  </si>
  <si>
    <t>Medina County</t>
  </si>
  <si>
    <t>Castroville - Castroville Muni</t>
  </si>
  <si>
    <t>M2415CAST</t>
  </si>
  <si>
    <t>Devine - Devine Muni</t>
  </si>
  <si>
    <t>M2415DVIN</t>
  </si>
  <si>
    <t>Hondo - South Texas Rgnl At Hondo</t>
  </si>
  <si>
    <t>M2415HOND</t>
  </si>
  <si>
    <t>Menard County</t>
  </si>
  <si>
    <t>Menard - Menard County</t>
  </si>
  <si>
    <t>M2407MENR</t>
  </si>
  <si>
    <t>Midland County</t>
  </si>
  <si>
    <t>Midland - Midland Airpark</t>
  </si>
  <si>
    <t>M2406MDLN</t>
  </si>
  <si>
    <t>Milam County</t>
  </si>
  <si>
    <t>Cameron - Cameron Muni Airpark</t>
  </si>
  <si>
    <t>M2417CMRO</t>
  </si>
  <si>
    <t>Rockdale - H H Coffield Rgnl</t>
  </si>
  <si>
    <t>M2417RDAL</t>
  </si>
  <si>
    <t>Mitchell County</t>
  </si>
  <si>
    <t>Colorado City - Colorado City</t>
  </si>
  <si>
    <t>M2408COCT</t>
  </si>
  <si>
    <t>Montague County</t>
  </si>
  <si>
    <t>Bowie - Bowie Muni</t>
  </si>
  <si>
    <t>M2403BOWI</t>
  </si>
  <si>
    <t>Conroe - North Houston Regional</t>
  </si>
  <si>
    <t>M2412CONR</t>
  </si>
  <si>
    <t>Moore County</t>
  </si>
  <si>
    <t>Dumas - Moore County</t>
  </si>
  <si>
    <t>M2404DUMA</t>
  </si>
  <si>
    <t>Nacogdoches County</t>
  </si>
  <si>
    <t>Nacogdoches - A L Mangham Jr. Rgnl</t>
  </si>
  <si>
    <t>M2411NACO</t>
  </si>
  <si>
    <t>Navarro County</t>
  </si>
  <si>
    <t>Corsicana - C David Campbell Field-Corsicana Muni</t>
  </si>
  <si>
    <t>M2418CORS</t>
  </si>
  <si>
    <t>Newton County</t>
  </si>
  <si>
    <t>Newton - Newton Muni</t>
  </si>
  <si>
    <t>M2420NEWT</t>
  </si>
  <si>
    <t>Nolan County</t>
  </si>
  <si>
    <t>Sweetwater - Avenger Field</t>
  </si>
  <si>
    <t>M2408SWEE</t>
  </si>
  <si>
    <t>Nueces County</t>
  </si>
  <si>
    <t>Port Aransas - Mustang Beach</t>
  </si>
  <si>
    <t>M2416PARA</t>
  </si>
  <si>
    <t>Robstown - Nueces County</t>
  </si>
  <si>
    <t>M2416ROBS</t>
  </si>
  <si>
    <t>Ochiltree County</t>
  </si>
  <si>
    <t>Perryton - Perryton Ochiltree County</t>
  </si>
  <si>
    <t>M2404PRYT</t>
  </si>
  <si>
    <t>Oldham County</t>
  </si>
  <si>
    <t>Vega - Oldham County</t>
  </si>
  <si>
    <t>M2404OLDH</t>
  </si>
  <si>
    <t>Orange - Orange County</t>
  </si>
  <si>
    <t>M2420ORNG</t>
  </si>
  <si>
    <t>Palo Pinto County</t>
  </si>
  <si>
    <t>Mineral Wells - Mineral Wells</t>
  </si>
  <si>
    <t>M2402MNWL</t>
  </si>
  <si>
    <t>Panola County</t>
  </si>
  <si>
    <t>Carthage - Panola County-Sharpe Field</t>
  </si>
  <si>
    <t>M2419CART</t>
  </si>
  <si>
    <t>Potter County</t>
  </si>
  <si>
    <t>Amarillo - Rick Husband Amarillo Intl</t>
  </si>
  <si>
    <t>M2404AMRI</t>
  </si>
  <si>
    <t>Presidio County</t>
  </si>
  <si>
    <t>Marfa - Marfa Muni</t>
  </si>
  <si>
    <t>M2424MARF</t>
  </si>
  <si>
    <t>Presidio - Presidio Lely Intl</t>
  </si>
  <si>
    <t>M2424PRSD</t>
  </si>
  <si>
    <t>Reagan County</t>
  </si>
  <si>
    <t>Big Lake - Reagan County</t>
  </si>
  <si>
    <t>M2407BGLK</t>
  </si>
  <si>
    <t>Real County</t>
  </si>
  <si>
    <t>Leakey - Real County</t>
  </si>
  <si>
    <t>M2407LEAK</t>
  </si>
  <si>
    <t>Red River County</t>
  </si>
  <si>
    <t>Clarksville - Clarksville/Red River Cty-J D Trissell Fld</t>
  </si>
  <si>
    <t>M2401CLAR</t>
  </si>
  <si>
    <t>Reeves County</t>
  </si>
  <si>
    <t>Pecos - Pecos Muni</t>
  </si>
  <si>
    <t>M2406PECO</t>
  </si>
  <si>
    <t>Refugio County</t>
  </si>
  <si>
    <t>Refugio - Rooke Field</t>
  </si>
  <si>
    <t>M2416REFG</t>
  </si>
  <si>
    <t>Robertson County</t>
  </si>
  <si>
    <t>Hearne - Hearne Muni</t>
  </si>
  <si>
    <t>M2417HEAR</t>
  </si>
  <si>
    <t>Rockwall - Ralph M Hall/Rockwall Muni</t>
  </si>
  <si>
    <t>M2418RCKW</t>
  </si>
  <si>
    <t>Runnels County</t>
  </si>
  <si>
    <t>Winters - Winters Muni</t>
  </si>
  <si>
    <t>M2407WNTR</t>
  </si>
  <si>
    <t>Ballinger - Bruce Field</t>
  </si>
  <si>
    <t>M2407BLNG</t>
  </si>
  <si>
    <t>Rusk County</t>
  </si>
  <si>
    <t>Henderson - Rusk County</t>
  </si>
  <si>
    <t>M2410HNDR</t>
  </si>
  <si>
    <t>Sabine County</t>
  </si>
  <si>
    <t>Pineland - Pineland Muni</t>
  </si>
  <si>
    <t>M2411PINL</t>
  </si>
  <si>
    <t>San Patricio County</t>
  </si>
  <si>
    <t>Ingleside - Mccampbell-Porter</t>
  </si>
  <si>
    <t>M2416INGL</t>
  </si>
  <si>
    <t>Sinton - Alfred C 'Bubba' Thomas</t>
  </si>
  <si>
    <t>M2416SINT</t>
  </si>
  <si>
    <t>San Saba County</t>
  </si>
  <si>
    <t>San Saba - San Saba County Muni</t>
  </si>
  <si>
    <t>M2423SNSA</t>
  </si>
  <si>
    <t>Schleicher County</t>
  </si>
  <si>
    <t>Eldorado - Eldorado</t>
  </si>
  <si>
    <t>M2407ELDO</t>
  </si>
  <si>
    <t>Scurry County</t>
  </si>
  <si>
    <t>Snyder - Winston Field</t>
  </si>
  <si>
    <t>M2408SNYD</t>
  </si>
  <si>
    <t>Shelby County</t>
  </si>
  <si>
    <t>Center - Center Muni</t>
  </si>
  <si>
    <t>M2411CENT</t>
  </si>
  <si>
    <t>Tyler - Tyler Pounds Rgnl</t>
  </si>
  <si>
    <t>M2410TYLE</t>
  </si>
  <si>
    <t>Stonewall County</t>
  </si>
  <si>
    <t>Aspermont - Stonewall County</t>
  </si>
  <si>
    <t>M2408ASPM</t>
  </si>
  <si>
    <t>Sutton County</t>
  </si>
  <si>
    <t>Sonora - Sonora Muni</t>
  </si>
  <si>
    <t>M2407SONO</t>
  </si>
  <si>
    <t>Swisher County</t>
  </si>
  <si>
    <t>Tulia - City Of Tulia/Swisher County Muni</t>
  </si>
  <si>
    <t>M2405TULI</t>
  </si>
  <si>
    <t>Tarrant County</t>
  </si>
  <si>
    <t>Fort Worth - Fort Worth Alliance</t>
  </si>
  <si>
    <t>M2402ALNC</t>
  </si>
  <si>
    <t>Arlington - Arlington Muni</t>
  </si>
  <si>
    <t>M2402ARLN</t>
  </si>
  <si>
    <t>Fort Worth - Fort Worth Meacham Intl</t>
  </si>
  <si>
    <t>M2402MECH</t>
  </si>
  <si>
    <t>Fort Worth - Fort Worth Spinks</t>
  </si>
  <si>
    <t>M2402SPNK</t>
  </si>
  <si>
    <t>Taylor County</t>
  </si>
  <si>
    <t>Abilene - Abilene Rgnl</t>
  </si>
  <si>
    <t>M2408ABLN</t>
  </si>
  <si>
    <t>Terrell County</t>
  </si>
  <si>
    <t>Dryden - Terrell County</t>
  </si>
  <si>
    <t>M2406DRYD</t>
  </si>
  <si>
    <t>Terry County</t>
  </si>
  <si>
    <t>Brownfield - Terry County</t>
  </si>
  <si>
    <t>M2405BWNF</t>
  </si>
  <si>
    <t>Mount Pleasant - Mount Pleasant Rgnl</t>
  </si>
  <si>
    <t>M2419MTPL</t>
  </si>
  <si>
    <t>Tom Green County</t>
  </si>
  <si>
    <t>San Angelo - San Angelo Rgnl/Mathis Field</t>
  </si>
  <si>
    <t>M2407MATH</t>
  </si>
  <si>
    <t>Lago Vista - Lago Vista Tx - Rusty Allen</t>
  </si>
  <si>
    <t>M2414LAGO</t>
  </si>
  <si>
    <t>Tyler County</t>
  </si>
  <si>
    <t>Woodville - Tyler County</t>
  </si>
  <si>
    <t>M2420WOOD</t>
  </si>
  <si>
    <t>Upshur County</t>
  </si>
  <si>
    <t>Gilmer - Fox Stephens Field - Gilmer Muni</t>
  </si>
  <si>
    <t>M2419GLME</t>
  </si>
  <si>
    <t>Upton County</t>
  </si>
  <si>
    <t>Mc Camey - Upton County</t>
  </si>
  <si>
    <t>M2406MCME</t>
  </si>
  <si>
    <t>Uvalde County</t>
  </si>
  <si>
    <t>Uvalde - Garner Field</t>
  </si>
  <si>
    <t>M2415UVLD</t>
  </si>
  <si>
    <t>Del Rio - Del Rio Intl</t>
  </si>
  <si>
    <t>M2422DLRI</t>
  </si>
  <si>
    <t>Van Zandt County</t>
  </si>
  <si>
    <t>Wills Point - Van Zandt County Rgnl</t>
  </si>
  <si>
    <t>M2410WLSP</t>
  </si>
  <si>
    <t>Victoria County</t>
  </si>
  <si>
    <t>Victoria - Victoria Rgnl</t>
  </si>
  <si>
    <t>M2413VICT</t>
  </si>
  <si>
    <t>Walker County</t>
  </si>
  <si>
    <t>Huntsville - Huntsville Muni</t>
  </si>
  <si>
    <t>M2417HUNT</t>
  </si>
  <si>
    <t>Ward County</t>
  </si>
  <si>
    <t>Monahans - Roy Hurd Memorial</t>
  </si>
  <si>
    <t>M2406MONH</t>
  </si>
  <si>
    <t>Washington County</t>
  </si>
  <si>
    <t>Brenham - Brenham Muni</t>
  </si>
  <si>
    <t>M2417BREN</t>
  </si>
  <si>
    <t>Webb County</t>
  </si>
  <si>
    <t>Laredo - Laredo Intl</t>
  </si>
  <si>
    <t>M2422LRED</t>
  </si>
  <si>
    <t>Wharton County</t>
  </si>
  <si>
    <t>Wharton - Wharton Rgnl</t>
  </si>
  <si>
    <t>M2413WHRT</t>
  </si>
  <si>
    <t>Wichita County</t>
  </si>
  <si>
    <t>Wichita Falls - Kickapoo Downtown</t>
  </si>
  <si>
    <t>M2403KICK</t>
  </si>
  <si>
    <t>Wichita Falls - Sheppard Afb/Wichita Falls Muni</t>
  </si>
  <si>
    <t>M2403WFAL</t>
  </si>
  <si>
    <t>Wilbarger County</t>
  </si>
  <si>
    <t>Vernon - Wilbarger County</t>
  </si>
  <si>
    <t>M2403VRNO</t>
  </si>
  <si>
    <t>Taylor - Taylor Muni</t>
  </si>
  <si>
    <t>M2414TAYL</t>
  </si>
  <si>
    <t>Georgetown - Georgetown Muni</t>
  </si>
  <si>
    <t>M2414GEOR</t>
  </si>
  <si>
    <t>Winkler County</t>
  </si>
  <si>
    <t>Wink - Winkler County</t>
  </si>
  <si>
    <t>M2406WNKC</t>
  </si>
  <si>
    <t>Wise County</t>
  </si>
  <si>
    <t>Bridgeport - Bridgeport Muni</t>
  </si>
  <si>
    <t>M2402BRGP</t>
  </si>
  <si>
    <t>Decatur - Decatur Muni</t>
  </si>
  <si>
    <t>M2402DECT</t>
  </si>
  <si>
    <t>Wood County</t>
  </si>
  <si>
    <t>Mineola/Quitman - Wood County-Collins Field</t>
  </si>
  <si>
    <t>M2410MNOL</t>
  </si>
  <si>
    <t>Winnsboro - Winnsboro Muni</t>
  </si>
  <si>
    <t>M2410WNSB</t>
  </si>
  <si>
    <t>Yoakum County</t>
  </si>
  <si>
    <t>Denver City - Denver City</t>
  </si>
  <si>
    <t>M2405DENV</t>
  </si>
  <si>
    <t>Plains - Yoakum County</t>
  </si>
  <si>
    <t>M2405PLAI</t>
  </si>
  <si>
    <t>Young County</t>
  </si>
  <si>
    <t>Graham - Graham Muni</t>
  </si>
  <si>
    <t>M2403GRAH</t>
  </si>
  <si>
    <t>Olney - Olney Muni</t>
  </si>
  <si>
    <t>M2403OLNE</t>
  </si>
  <si>
    <t>Zapata County</t>
  </si>
  <si>
    <t>Zapata - Zapata County</t>
  </si>
  <si>
    <t>M2421ZAPA</t>
  </si>
  <si>
    <t>San Antonio - Lackland Afb (Kelly Fld Annex)</t>
  </si>
  <si>
    <t>Cass County</t>
  </si>
  <si>
    <t>Atlanta - Hall-Miller Muni</t>
  </si>
  <si>
    <t>Edwards County</t>
  </si>
  <si>
    <t>Rocksprings - Edwards County</t>
  </si>
  <si>
    <t>Ennis - Ennis Muni</t>
  </si>
  <si>
    <t>Hardeman County</t>
  </si>
  <si>
    <t>Quanah - Quanah Muni</t>
  </si>
  <si>
    <t>Yoakum - Yoakum Muni</t>
  </si>
  <si>
    <t>Mexia - Mexia-Limestone Co</t>
  </si>
  <si>
    <t>Shackelford County</t>
  </si>
  <si>
    <t>Albany - Albany Muni</t>
  </si>
  <si>
    <t xml:space="preserve">Federal Receipts Matched – Transportation Programs </t>
  </si>
  <si>
    <t xml:space="preserve">Motor Fuel Lubricants Sales Tax </t>
  </si>
  <si>
    <t xml:space="preserve">Special Vehicle Permits </t>
  </si>
  <si>
    <t xml:space="preserve">State Highway Toll Project Revenue </t>
  </si>
  <si>
    <t>Concession Payments/Other Contractual Receipts from Comprehensive Development Agreements</t>
  </si>
  <si>
    <t xml:space="preserve">Highway Beautification Fees </t>
  </si>
  <si>
    <t xml:space="preserve">Logo, Major Shopping, and Tourist-oriented Signs </t>
  </si>
  <si>
    <t>Rail Safety Program Fees</t>
  </si>
  <si>
    <t xml:space="preserve">Oil and Gas Lease Bonus </t>
  </si>
  <si>
    <t>Oil Royalties from Other State Lands for State Departments, Boards, Agencies</t>
  </si>
  <si>
    <t>Gas Royalties from Other State Lands for State Departments, Boards, Agencies</t>
  </si>
  <si>
    <t>Royalties - Other Hard Minerals</t>
  </si>
  <si>
    <t xml:space="preserve">Land Sales </t>
  </si>
  <si>
    <t xml:space="preserve">Court Costs </t>
  </si>
  <si>
    <t xml:space="preserve">Judgments and Settlements </t>
  </si>
  <si>
    <t>Fees for Copies or Filing of Records</t>
  </si>
  <si>
    <t>Fees for Administrative Services</t>
  </si>
  <si>
    <t>Recovery Audit Reimbursements - Federal</t>
  </si>
  <si>
    <t xml:space="preserve">Rental of Lands/Miscellaneous Land Income </t>
  </si>
  <si>
    <t xml:space="preserve">Sale of Publications/Advertising </t>
  </si>
  <si>
    <t>Supplies/Equipment/Services - Federal/Other</t>
  </si>
  <si>
    <t>Forfeitures</t>
  </si>
  <si>
    <t xml:space="preserve">Warrants Voided by Statute of Limitation – Default Fund </t>
  </si>
  <si>
    <t xml:space="preserve">Repayments from Political Subdivisions/Other of Loans/Advances </t>
  </si>
  <si>
    <t>Reimbursements – Third Party</t>
  </si>
  <si>
    <t>Reimbursements – Intra-Agency</t>
  </si>
  <si>
    <t>Interest on State Deposits and Treasury Investments – General, Non Program</t>
  </si>
  <si>
    <t xml:space="preserve">Interest Other – General, Non-Program </t>
  </si>
  <si>
    <t>Credit Card and Electronic Services Related Fees</t>
  </si>
  <si>
    <t>Repayment of Petty Cash Advances</t>
  </si>
  <si>
    <t>Default Deposit Adjustments - Suspense</t>
  </si>
  <si>
    <t>Returned Checks- Default Fund</t>
  </si>
  <si>
    <t>Allocations to GR001 (Unapp Undyed Diesel), Fund 002, Fund 0006 and Fund 0057 from Fund 001 (Motor Fuels Tax)</t>
  </si>
  <si>
    <t>Allocation from fund 0001, Sales and Use Tax, to State Highway Fund 0006</t>
  </si>
  <si>
    <t>Allocations from Fund 0001 to State Highway Fund 0006 (Motor Vehicle Tax)</t>
  </si>
  <si>
    <t>Operating Transfers In from Fund 0001- Agency 902 Transactions</t>
  </si>
  <si>
    <t>Revenue and Expenditure Adjustments Within an Agency, Fund, or Account and Fiscal Year</t>
  </si>
  <si>
    <t>Federal Pass-Through Revenue Interagency, Non-Operating for General Budgeted</t>
  </si>
  <si>
    <t xml:space="preserve">Other Cash Transfers Between Funds or Accounts </t>
  </si>
  <si>
    <t xml:space="preserve">Other Cash Transfers Within a Fund or Account, Between Agencies </t>
  </si>
  <si>
    <t>Bond Issuance Expenses</t>
  </si>
  <si>
    <t>SWCAP Reimbursement to Unappropriated General Revenue 0001</t>
  </si>
  <si>
    <t>STS (TEX-AN) Transfers to General Revenue 0001</t>
  </si>
  <si>
    <t>Capitol Complex Transfers to General Revenue 0001</t>
  </si>
  <si>
    <t>Federal Pass-Through Expenditure Interagency, Non-Operating for General Budgeted</t>
  </si>
  <si>
    <t>Other Cash Transfers Between Funds and Accounts</t>
  </si>
  <si>
    <t>Other Cash Transfers Within a Fund or Account, Between Agencies</t>
  </si>
  <si>
    <t>Unemployment Compensation Benefit Transfers – Special Funds Accounts 0001 and 0165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</si>
</sst>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_);_(* \(#,##0\);_(* &quot;-&quot;??_);_(@_)"/>
    <numFmt numFmtId="166" formatCode="#,##0.000_);\(#,##0.000\)"/>
    <numFmt numFmtId="167" formatCode="#,##0.000"/>
    <numFmt numFmtId="168" formatCode="#,##0.0_);[Red]\(#,##0.0\)"/>
    <numFmt numFmtId="169" formatCode="#,##0.0000_);[Red]\(#,##0.0000\)"/>
    <numFmt numFmtId="170" formatCode="0.00000"/>
    <numFmt numFmtId="171" formatCode="&quot;$&quot;#,##0.00"/>
    <numFmt numFmtId="172" formatCode="&quot;$&quot;#,##0"/>
    <numFmt numFmtId="173" formatCode="#,##0.00000_);\(#,##0.00000\)"/>
    <numFmt numFmtId="174" formatCode="0.000"/>
    <numFmt numFmtId="175" formatCode="#,##0.000_);[Red]\(#,##0.000\)"/>
  </numFmts>
  <fonts count="122"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12"/>
      <name val="Arial"/>
      <family val="2"/>
    </font>
    <font>
      <sz val="12"/>
      <name val="Helv"/>
    </font>
    <font>
      <sz val="8"/>
      <name val="Arial"/>
      <family val="2"/>
    </font>
    <font>
      <sz val="10"/>
      <color indexed="8"/>
      <name val="Arial"/>
      <family val="2"/>
    </font>
    <font>
      <sz val="11"/>
      <name val="Helv"/>
    </font>
    <font>
      <sz val="10"/>
      <name val="Arial"/>
      <family val="2"/>
    </font>
    <font>
      <sz val="10"/>
      <name val="Verdana"/>
      <family val="2"/>
    </font>
    <font>
      <sz val="11"/>
      <color indexed="8"/>
      <name val="Calibri"/>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0"/>
      <name val="Arial"/>
      <family val="2"/>
    </font>
    <font>
      <sz val="11"/>
      <color indexed="8"/>
      <name val="Calibri"/>
      <family val="2"/>
    </font>
    <font>
      <sz val="10"/>
      <color indexed="8"/>
      <name val="Times New Roman"/>
      <family val="1"/>
    </font>
    <font>
      <sz val="10"/>
      <name val="Arial"/>
      <family val="2"/>
    </font>
    <font>
      <sz val="11"/>
      <color theme="1"/>
      <name val="Franklin Gothic Book"/>
      <family val="2"/>
      <scheme val="minor"/>
    </font>
    <font>
      <sz val="11"/>
      <color theme="0"/>
      <name val="Franklin Gothic Book"/>
      <family val="2"/>
      <scheme val="minor"/>
    </font>
    <font>
      <sz val="11"/>
      <color rgb="FF9C0006"/>
      <name val="Franklin Gothic Book"/>
      <family val="2"/>
      <scheme val="minor"/>
    </font>
    <font>
      <b/>
      <sz val="11"/>
      <color rgb="FFFA7D00"/>
      <name val="Franklin Gothic Book"/>
      <family val="2"/>
      <scheme val="minor"/>
    </font>
    <font>
      <b/>
      <sz val="11"/>
      <color theme="0"/>
      <name val="Franklin Gothic Book"/>
      <family val="2"/>
      <scheme val="minor"/>
    </font>
    <font>
      <i/>
      <sz val="11"/>
      <color rgb="FF7F7F7F"/>
      <name val="Franklin Gothic Book"/>
      <family val="2"/>
      <scheme val="minor"/>
    </font>
    <font>
      <u/>
      <sz val="11"/>
      <color rgb="FF004488"/>
      <name val="Franklin Gothic Book"/>
      <family val="2"/>
      <scheme val="minor"/>
    </font>
    <font>
      <sz val="11"/>
      <color rgb="FF006100"/>
      <name val="Franklin Gothic Book"/>
      <family val="2"/>
      <scheme val="minor"/>
    </font>
    <font>
      <b/>
      <sz val="15"/>
      <color theme="3"/>
      <name val="Franklin Gothic Book"/>
      <family val="2"/>
      <scheme val="minor"/>
    </font>
    <font>
      <b/>
      <sz val="13"/>
      <color theme="3"/>
      <name val="Franklin Gothic Book"/>
      <family val="2"/>
      <scheme val="minor"/>
    </font>
    <font>
      <b/>
      <sz val="11"/>
      <color theme="3"/>
      <name val="Franklin Gothic Book"/>
      <family val="2"/>
      <scheme val="minor"/>
    </font>
    <font>
      <u/>
      <sz val="11"/>
      <color rgb="FF0066AA"/>
      <name val="Franklin Gothic Book"/>
      <family val="2"/>
      <scheme val="minor"/>
    </font>
    <font>
      <sz val="11"/>
      <color rgb="FF3F3F76"/>
      <name val="Franklin Gothic Book"/>
      <family val="2"/>
      <scheme val="minor"/>
    </font>
    <font>
      <sz val="11"/>
      <color rgb="FFFA7D00"/>
      <name val="Franklin Gothic Book"/>
      <family val="2"/>
      <scheme val="minor"/>
    </font>
    <font>
      <sz val="11"/>
      <color rgb="FF9C6500"/>
      <name val="Franklin Gothic Book"/>
      <family val="2"/>
      <scheme val="minor"/>
    </font>
    <font>
      <sz val="10"/>
      <color rgb="FF000000"/>
      <name val="Times New Roman"/>
      <family val="1"/>
    </font>
    <font>
      <b/>
      <sz val="11"/>
      <color rgb="FF3F3F3F"/>
      <name val="Franklin Gothic Book"/>
      <family val="2"/>
      <scheme val="minor"/>
    </font>
    <font>
      <b/>
      <sz val="18"/>
      <color theme="3"/>
      <name val="Franklin Gothic Demi"/>
      <family val="2"/>
      <scheme val="major"/>
    </font>
    <font>
      <b/>
      <sz val="11"/>
      <color theme="1"/>
      <name val="Franklin Gothic Book"/>
      <family val="2"/>
      <scheme val="minor"/>
    </font>
    <font>
      <sz val="11"/>
      <color rgb="FFFF0000"/>
      <name val="Franklin Gothic Book"/>
      <family val="2"/>
      <scheme val="minor"/>
    </font>
    <font>
      <sz val="10"/>
      <name val="Arial"/>
      <family val="2"/>
    </font>
    <font>
      <sz val="10"/>
      <color rgb="FF000000"/>
      <name val="Times New Roman"/>
      <family val="1"/>
    </font>
    <font>
      <sz val="10"/>
      <name val="Arial"/>
      <family val="2"/>
    </font>
    <font>
      <sz val="10"/>
      <color theme="1"/>
      <name val="Tahoma"/>
      <family val="2"/>
    </font>
    <font>
      <sz val="10"/>
      <name val="Arial"/>
      <family val="2"/>
    </font>
    <font>
      <sz val="10"/>
      <color rgb="FF000000"/>
      <name val="Times New Roman"/>
      <family val="1"/>
    </font>
    <font>
      <sz val="11"/>
      <color indexed="8"/>
      <name val="Franklin Gothic Book"/>
      <family val="2"/>
      <scheme val="minor"/>
    </font>
    <font>
      <sz val="12"/>
      <name val="Arial"/>
      <family val="2"/>
    </font>
    <font>
      <sz val="10"/>
      <name val="Arial"/>
      <family val="2"/>
    </font>
    <font>
      <sz val="18"/>
      <name val="Verdana"/>
      <family val="2"/>
    </font>
    <font>
      <sz val="11"/>
      <name val="Verdana"/>
      <family val="2"/>
    </font>
    <font>
      <b/>
      <sz val="10"/>
      <color rgb="FFFF0000"/>
      <name val="Verdana"/>
      <family val="2"/>
    </font>
    <font>
      <b/>
      <sz val="12"/>
      <color rgb="FFFFFFFF"/>
      <name val="Verdana"/>
      <family val="2"/>
    </font>
    <font>
      <b/>
      <sz val="18"/>
      <name val="Verdana"/>
      <family val="2"/>
    </font>
    <font>
      <sz val="18"/>
      <color theme="1"/>
      <name val="Verdana"/>
      <family val="2"/>
    </font>
    <font>
      <sz val="10"/>
      <color theme="1"/>
      <name val="Verdana"/>
      <family val="2"/>
    </font>
    <font>
      <b/>
      <sz val="18"/>
      <color theme="1"/>
      <name val="Verdana"/>
      <family val="2"/>
    </font>
    <font>
      <sz val="12"/>
      <color theme="0"/>
      <name val="Verdana"/>
      <family val="2"/>
    </font>
    <font>
      <b/>
      <sz val="12"/>
      <color theme="0"/>
      <name val="Verdana"/>
      <family val="2"/>
    </font>
    <font>
      <b/>
      <sz val="10"/>
      <color theme="0"/>
      <name val="Verdana"/>
      <family val="2"/>
    </font>
    <font>
      <b/>
      <sz val="10"/>
      <name val="Verdana"/>
      <family val="2"/>
    </font>
    <font>
      <sz val="9"/>
      <color rgb="FF002288"/>
      <name val="Verdana"/>
      <family val="2"/>
    </font>
    <font>
      <sz val="11"/>
      <color theme="1"/>
      <name val="Verdana"/>
      <family val="2"/>
    </font>
    <font>
      <strike/>
      <sz val="10"/>
      <name val="Verdana"/>
      <family val="2"/>
    </font>
    <font>
      <sz val="9"/>
      <name val="Verdana"/>
      <family val="2"/>
    </font>
    <font>
      <sz val="12"/>
      <name val="Verdana"/>
      <family val="2"/>
    </font>
    <font>
      <sz val="10"/>
      <color indexed="8"/>
      <name val="Verdana"/>
      <family val="2"/>
    </font>
    <font>
      <sz val="9"/>
      <color rgb="FF333333"/>
      <name val="Verdana"/>
      <family val="2"/>
    </font>
    <font>
      <sz val="16"/>
      <name val="Verdana"/>
      <family val="2"/>
    </font>
    <font>
      <b/>
      <sz val="16"/>
      <name val="Verdana"/>
      <family val="2"/>
    </font>
    <font>
      <vertAlign val="superscript"/>
      <sz val="10"/>
      <name val="Verdana"/>
      <family val="2"/>
    </font>
    <font>
      <b/>
      <vertAlign val="superscript"/>
      <sz val="10"/>
      <color theme="0"/>
      <name val="Verdana"/>
      <family val="2"/>
    </font>
    <font>
      <sz val="14"/>
      <name val="Verdana"/>
      <family val="2"/>
    </font>
    <font>
      <b/>
      <sz val="12"/>
      <name val="Verdana"/>
      <family val="2"/>
    </font>
    <font>
      <sz val="10"/>
      <color theme="3" tint="-0.249977111117893"/>
      <name val="Verdana"/>
      <family val="2"/>
    </font>
    <font>
      <sz val="10"/>
      <color rgb="FF000000"/>
      <name val="Verdana"/>
      <family val="2"/>
    </font>
    <font>
      <sz val="11"/>
      <color indexed="8"/>
      <name val="Verdana"/>
      <family val="2"/>
    </font>
    <font>
      <b/>
      <sz val="9"/>
      <color theme="0"/>
      <name val="Verdana"/>
      <family val="2"/>
    </font>
    <font>
      <b/>
      <sz val="11"/>
      <color indexed="8"/>
      <name val="Verdana"/>
      <family val="2"/>
    </font>
    <font>
      <b/>
      <sz val="11"/>
      <name val="Verdana"/>
      <family val="2"/>
    </font>
    <font>
      <b/>
      <sz val="9"/>
      <name val="Verdana"/>
      <family val="2"/>
    </font>
    <font>
      <sz val="18"/>
      <color theme="0"/>
      <name val="Verdana"/>
      <family val="2"/>
    </font>
    <font>
      <sz val="17"/>
      <name val="Verdana"/>
      <family val="2"/>
    </font>
    <font>
      <sz val="17"/>
      <color indexed="8"/>
      <name val="Verdana"/>
      <family val="2"/>
    </font>
    <font>
      <sz val="17"/>
      <color rgb="FF7030A0"/>
      <name val="Verdana"/>
      <family val="2"/>
    </font>
    <font>
      <b/>
      <sz val="18"/>
      <color theme="0"/>
      <name val="Verdana"/>
      <family val="2"/>
    </font>
    <font>
      <b/>
      <sz val="17"/>
      <name val="Verdana"/>
      <family val="2"/>
    </font>
    <font>
      <b/>
      <sz val="17"/>
      <color theme="0"/>
      <name val="Verdana"/>
      <family val="2"/>
    </font>
    <font>
      <sz val="8"/>
      <name val="Arial"/>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bgColor theme="4" tint="0.79998168889431442"/>
      </patternFill>
    </fill>
    <fill>
      <patternFill patternType="solid">
        <fgColor rgb="FF0056A9"/>
        <bgColor indexed="64"/>
      </patternFill>
    </fill>
    <fill>
      <patternFill patternType="solid">
        <fgColor rgb="FF0056A9"/>
        <bgColor theme="4" tint="0.79998168889431442"/>
      </patternFill>
    </fill>
    <fill>
      <patternFill patternType="solid">
        <fgColor rgb="FFDADEE5"/>
        <bgColor indexed="64"/>
      </patternFill>
    </fill>
    <fill>
      <patternFill patternType="solid">
        <fgColor rgb="FF5F0F40"/>
        <bgColor indexed="64"/>
      </patternFill>
    </fill>
    <fill>
      <patternFill patternType="solid">
        <fgColor rgb="FF5F0F40"/>
        <bgColor theme="4" tint="0.79998168889431442"/>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theme="4"/>
      </bottom>
      <diagonal/>
    </border>
  </borders>
  <cellStyleXfs count="39465">
    <xf numFmtId="0" fontId="0" fillId="0" borderId="0"/>
    <xf numFmtId="0" fontId="53" fillId="24" borderId="0" applyNumberFormat="0" applyBorder="0" applyAlignment="0" applyProtection="0"/>
    <xf numFmtId="0" fontId="53" fillId="2" borderId="0" applyNumberFormat="0" applyBorder="0" applyAlignment="0" applyProtection="0"/>
    <xf numFmtId="0" fontId="30" fillId="2" borderId="0" applyNumberFormat="0" applyBorder="0" applyAlignment="0" applyProtection="0"/>
    <xf numFmtId="0" fontId="53" fillId="25" borderId="0" applyNumberFormat="0" applyBorder="0" applyAlignment="0" applyProtection="0"/>
    <xf numFmtId="0" fontId="53" fillId="3" borderId="0" applyNumberFormat="0" applyBorder="0" applyAlignment="0" applyProtection="0"/>
    <xf numFmtId="0" fontId="30" fillId="3" borderId="0" applyNumberFormat="0" applyBorder="0" applyAlignment="0" applyProtection="0"/>
    <xf numFmtId="0" fontId="53" fillId="26" borderId="0" applyNumberFormat="0" applyBorder="0" applyAlignment="0" applyProtection="0"/>
    <xf numFmtId="0" fontId="53" fillId="4" borderId="0" applyNumberFormat="0" applyBorder="0" applyAlignment="0" applyProtection="0"/>
    <xf numFmtId="0" fontId="30" fillId="4" borderId="0" applyNumberFormat="0" applyBorder="0" applyAlignment="0" applyProtection="0"/>
    <xf numFmtId="0" fontId="53" fillId="27" borderId="0" applyNumberFormat="0" applyBorder="0" applyAlignment="0" applyProtection="0"/>
    <xf numFmtId="0" fontId="53" fillId="5" borderId="0" applyNumberFormat="0" applyBorder="0" applyAlignment="0" applyProtection="0"/>
    <xf numFmtId="0" fontId="30" fillId="5" borderId="0" applyNumberFormat="0" applyBorder="0" applyAlignment="0" applyProtection="0"/>
    <xf numFmtId="0" fontId="53" fillId="28" borderId="0" applyNumberFormat="0" applyBorder="0" applyAlignment="0" applyProtection="0"/>
    <xf numFmtId="0" fontId="30" fillId="6" borderId="0" applyNumberFormat="0" applyBorder="0" applyAlignment="0" applyProtection="0"/>
    <xf numFmtId="0" fontId="53" fillId="29" borderId="0" applyNumberFormat="0" applyBorder="0" applyAlignment="0" applyProtection="0"/>
    <xf numFmtId="0" fontId="30" fillId="7" borderId="0" applyNumberFormat="0" applyBorder="0" applyAlignment="0" applyProtection="0"/>
    <xf numFmtId="0" fontId="53" fillId="30" borderId="0" applyNumberFormat="0" applyBorder="0" applyAlignment="0" applyProtection="0"/>
    <xf numFmtId="0" fontId="30" fillId="8" borderId="0" applyNumberFormat="0" applyBorder="0" applyAlignment="0" applyProtection="0"/>
    <xf numFmtId="0" fontId="53" fillId="31" borderId="0" applyNumberFormat="0" applyBorder="0" applyAlignment="0" applyProtection="0"/>
    <xf numFmtId="0" fontId="30" fillId="9" borderId="0" applyNumberFormat="0" applyBorder="0" applyAlignment="0" applyProtection="0"/>
    <xf numFmtId="0" fontId="53" fillId="32" borderId="0" applyNumberFormat="0" applyBorder="0" applyAlignment="0" applyProtection="0"/>
    <xf numFmtId="0" fontId="53" fillId="10" borderId="0" applyNumberFormat="0" applyBorder="0" applyAlignment="0" applyProtection="0"/>
    <xf numFmtId="0" fontId="30" fillId="10" borderId="0" applyNumberFormat="0" applyBorder="0" applyAlignment="0" applyProtection="0"/>
    <xf numFmtId="0" fontId="53" fillId="33" borderId="0" applyNumberFormat="0" applyBorder="0" applyAlignment="0" applyProtection="0"/>
    <xf numFmtId="0" fontId="30" fillId="5" borderId="0" applyNumberFormat="0" applyBorder="0" applyAlignment="0" applyProtection="0"/>
    <xf numFmtId="0" fontId="53" fillId="34" borderId="0" applyNumberFormat="0" applyBorder="0" applyAlignment="0" applyProtection="0"/>
    <xf numFmtId="0" fontId="30" fillId="8" borderId="0" applyNumberFormat="0" applyBorder="0" applyAlignment="0" applyProtection="0"/>
    <xf numFmtId="0" fontId="53" fillId="35" borderId="0" applyNumberFormat="0" applyBorder="0" applyAlignment="0" applyProtection="0"/>
    <xf numFmtId="0" fontId="30" fillId="11" borderId="0" applyNumberFormat="0" applyBorder="0" applyAlignment="0" applyProtection="0"/>
    <xf numFmtId="0" fontId="54" fillId="36" borderId="0" applyNumberFormat="0" applyBorder="0" applyAlignment="0" applyProtection="0"/>
    <xf numFmtId="0" fontId="32" fillId="12" borderId="0" applyNumberFormat="0" applyBorder="0" applyAlignment="0" applyProtection="0"/>
    <xf numFmtId="0" fontId="54" fillId="37" borderId="0" applyNumberFormat="0" applyBorder="0" applyAlignment="0" applyProtection="0"/>
    <xf numFmtId="0" fontId="32" fillId="9" borderId="0" applyNumberFormat="0" applyBorder="0" applyAlignment="0" applyProtection="0"/>
    <xf numFmtId="0" fontId="54" fillId="38" borderId="0" applyNumberFormat="0" applyBorder="0" applyAlignment="0" applyProtection="0"/>
    <xf numFmtId="0" fontId="54" fillId="10" borderId="0" applyNumberFormat="0" applyBorder="0" applyAlignment="0" applyProtection="0"/>
    <xf numFmtId="0" fontId="32" fillId="10" borderId="0" applyNumberFormat="0" applyBorder="0" applyAlignment="0" applyProtection="0"/>
    <xf numFmtId="0" fontId="54" fillId="39" borderId="0" applyNumberFormat="0" applyBorder="0" applyAlignment="0" applyProtection="0"/>
    <xf numFmtId="0" fontId="54" fillId="13" borderId="0" applyNumberFormat="0" applyBorder="0" applyAlignment="0" applyProtection="0"/>
    <xf numFmtId="0" fontId="32" fillId="13" borderId="0" applyNumberFormat="0" applyBorder="0" applyAlignment="0" applyProtection="0"/>
    <xf numFmtId="0" fontId="54" fillId="40" borderId="0" applyNumberFormat="0" applyBorder="0" applyAlignment="0" applyProtection="0"/>
    <xf numFmtId="0" fontId="32" fillId="14" borderId="0" applyNumberFormat="0" applyBorder="0" applyAlignment="0" applyProtection="0"/>
    <xf numFmtId="0" fontId="54" fillId="41" borderId="0" applyNumberFormat="0" applyBorder="0" applyAlignment="0" applyProtection="0"/>
    <xf numFmtId="0" fontId="54" fillId="15" borderId="0" applyNumberFormat="0" applyBorder="0" applyAlignment="0" applyProtection="0"/>
    <xf numFmtId="0" fontId="32" fillId="15" borderId="0" applyNumberFormat="0" applyBorder="0" applyAlignment="0" applyProtection="0"/>
    <xf numFmtId="0" fontId="54" fillId="42" borderId="0" applyNumberFormat="0" applyBorder="0" applyAlignment="0" applyProtection="0"/>
    <xf numFmtId="0" fontId="32" fillId="16" borderId="0" applyNumberFormat="0" applyBorder="0" applyAlignment="0" applyProtection="0"/>
    <xf numFmtId="0" fontId="54" fillId="43" borderId="0" applyNumberFormat="0" applyBorder="0" applyAlignment="0" applyProtection="0"/>
    <xf numFmtId="0" fontId="32" fillId="17" borderId="0" applyNumberFormat="0" applyBorder="0" applyAlignment="0" applyProtection="0"/>
    <xf numFmtId="0" fontId="54" fillId="44" borderId="0" applyNumberFormat="0" applyBorder="0" applyAlignment="0" applyProtection="0"/>
    <xf numFmtId="0" fontId="32" fillId="18" borderId="0" applyNumberFormat="0" applyBorder="0" applyAlignment="0" applyProtection="0"/>
    <xf numFmtId="0" fontId="54" fillId="45" borderId="0" applyNumberFormat="0" applyBorder="0" applyAlignment="0" applyProtection="0"/>
    <xf numFmtId="0" fontId="32" fillId="13" borderId="0" applyNumberFormat="0" applyBorder="0" applyAlignment="0" applyProtection="0"/>
    <xf numFmtId="0" fontId="54" fillId="46" borderId="0" applyNumberFormat="0" applyBorder="0" applyAlignment="0" applyProtection="0"/>
    <xf numFmtId="0" fontId="32" fillId="14" borderId="0" applyNumberFormat="0" applyBorder="0" applyAlignment="0" applyProtection="0"/>
    <xf numFmtId="0" fontId="54" fillId="47" borderId="0" applyNumberFormat="0" applyBorder="0" applyAlignment="0" applyProtection="0"/>
    <xf numFmtId="0" fontId="32" fillId="19" borderId="0" applyNumberFormat="0" applyBorder="0" applyAlignment="0" applyProtection="0"/>
    <xf numFmtId="0" fontId="55" fillId="48" borderId="0" applyNumberFormat="0" applyBorder="0" applyAlignment="0" applyProtection="0"/>
    <xf numFmtId="0" fontId="33" fillId="3" borderId="0" applyNumberFormat="0" applyBorder="0" applyAlignment="0" applyProtection="0"/>
    <xf numFmtId="0" fontId="56" fillId="49" borderId="13" applyNumberFormat="0" applyAlignment="0" applyProtection="0"/>
    <xf numFmtId="0" fontId="34" fillId="20" borderId="1" applyNumberFormat="0" applyAlignment="0" applyProtection="0"/>
    <xf numFmtId="0" fontId="57" fillId="50" borderId="14" applyNumberFormat="0" applyAlignment="0" applyProtection="0"/>
    <xf numFmtId="0" fontId="35" fillId="21" borderId="2" applyNumberFormat="0" applyAlignment="0" applyProtection="0"/>
    <xf numFmtId="43" fontId="22" fillId="0" borderId="0" applyFont="0" applyFill="0" applyBorder="0" applyAlignment="0" applyProtection="0"/>
    <xf numFmtId="43" fontId="3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50" fillId="0" borderId="0" applyFont="0" applyFill="0" applyBorder="0" applyAlignment="0" applyProtection="0"/>
    <xf numFmtId="43" fontId="30" fillId="0" borderId="0" applyFont="0" applyFill="0" applyBorder="0" applyAlignment="0" applyProtection="0"/>
    <xf numFmtId="43" fontId="28" fillId="0" borderId="0" applyFont="0" applyFill="0" applyBorder="0" applyAlignment="0" applyProtection="0"/>
    <xf numFmtId="43" fontId="51" fillId="0" borderId="0" applyFont="0" applyFill="0" applyBorder="0" applyAlignment="0" applyProtection="0"/>
    <xf numFmtId="43" fontId="28" fillId="0" borderId="0" applyFont="0" applyFill="0" applyBorder="0" applyAlignment="0" applyProtection="0"/>
    <xf numFmtId="44" fontId="3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49" fillId="0" borderId="0" applyFont="0" applyFill="0" applyBorder="0" applyAlignment="0" applyProtection="0"/>
    <xf numFmtId="44" fontId="28" fillId="0" borderId="0" applyFont="0" applyFill="0" applyBorder="0" applyAlignment="0" applyProtection="0"/>
    <xf numFmtId="44" fontId="52" fillId="0" borderId="0" applyFont="0" applyFill="0" applyBorder="0" applyAlignment="0" applyProtection="0"/>
    <xf numFmtId="0" fontId="58" fillId="0" borderId="0" applyNumberFormat="0" applyFill="0" applyBorder="0" applyAlignment="0" applyProtection="0"/>
    <xf numFmtId="0" fontId="36" fillId="0" borderId="0" applyNumberFormat="0" applyFill="0" applyBorder="0" applyAlignment="0" applyProtection="0"/>
    <xf numFmtId="0" fontId="59" fillId="0" borderId="0" applyNumberFormat="0" applyFill="0" applyBorder="0" applyAlignment="0" applyProtection="0"/>
    <xf numFmtId="0" fontId="60" fillId="51" borderId="0" applyNumberFormat="0" applyBorder="0" applyAlignment="0" applyProtection="0"/>
    <xf numFmtId="0" fontId="37" fillId="4" borderId="0" applyNumberFormat="0" applyBorder="0" applyAlignment="0" applyProtection="0"/>
    <xf numFmtId="0" fontId="61" fillId="0" borderId="15" applyNumberFormat="0" applyFill="0" applyAlignment="0" applyProtection="0"/>
    <xf numFmtId="0" fontId="38" fillId="0" borderId="3" applyNumberFormat="0" applyFill="0" applyAlignment="0" applyProtection="0"/>
    <xf numFmtId="0" fontId="62" fillId="0" borderId="16" applyNumberFormat="0" applyFill="0" applyAlignment="0" applyProtection="0"/>
    <xf numFmtId="0" fontId="39" fillId="0" borderId="4" applyNumberFormat="0" applyFill="0" applyAlignment="0" applyProtection="0"/>
    <xf numFmtId="0" fontId="63" fillId="0" borderId="17" applyNumberFormat="0" applyFill="0" applyAlignment="0" applyProtection="0"/>
    <xf numFmtId="0" fontId="40" fillId="0" borderId="5" applyNumberFormat="0" applyFill="0" applyAlignment="0" applyProtection="0"/>
    <xf numFmtId="0" fontId="63" fillId="0" borderId="0" applyNumberFormat="0" applyFill="0" applyBorder="0" applyAlignment="0" applyProtection="0"/>
    <xf numFmtId="0" fontId="40" fillId="0" borderId="0" applyNumberFormat="0" applyFill="0" applyBorder="0" applyAlignment="0" applyProtection="0"/>
    <xf numFmtId="0" fontId="64" fillId="0" borderId="0" applyNumberFormat="0" applyFill="0" applyBorder="0" applyAlignment="0" applyProtection="0"/>
    <xf numFmtId="0" fontId="65" fillId="52" borderId="13" applyNumberFormat="0" applyAlignment="0" applyProtection="0"/>
    <xf numFmtId="0" fontId="41" fillId="7" borderId="1" applyNumberFormat="0" applyAlignment="0" applyProtection="0"/>
    <xf numFmtId="0" fontId="66" fillId="0" borderId="18" applyNumberFormat="0" applyFill="0" applyAlignment="0" applyProtection="0"/>
    <xf numFmtId="0" fontId="42" fillId="0" borderId="6" applyNumberFormat="0" applyFill="0" applyAlignment="0" applyProtection="0"/>
    <xf numFmtId="0" fontId="67" fillId="53" borderId="0" applyNumberFormat="0" applyBorder="0" applyAlignment="0" applyProtection="0"/>
    <xf numFmtId="0" fontId="43" fillId="22" borderId="0" applyNumberFormat="0" applyBorder="0" applyAlignment="0" applyProtection="0"/>
    <xf numFmtId="0" fontId="28" fillId="0" borderId="0"/>
    <xf numFmtId="0" fontId="53" fillId="0" borderId="0"/>
    <xf numFmtId="0" fontId="23" fillId="0" borderId="0"/>
    <xf numFmtId="0" fontId="23" fillId="0" borderId="0"/>
    <xf numFmtId="0" fontId="28" fillId="0" borderId="0"/>
    <xf numFmtId="0" fontId="53" fillId="0" borderId="0"/>
    <xf numFmtId="0" fontId="53" fillId="0" borderId="0"/>
    <xf numFmtId="0" fontId="28" fillId="0" borderId="0"/>
    <xf numFmtId="0" fontId="23" fillId="0" borderId="0"/>
    <xf numFmtId="0" fontId="23" fillId="0" borderId="0"/>
    <xf numFmtId="0" fontId="28" fillId="0" borderId="0"/>
    <xf numFmtId="0" fontId="68" fillId="0" borderId="0"/>
    <xf numFmtId="0" fontId="24" fillId="0" borderId="0"/>
    <xf numFmtId="0" fontId="28" fillId="0" borderId="0"/>
    <xf numFmtId="0" fontId="24" fillId="0" borderId="0"/>
    <xf numFmtId="0" fontId="24" fillId="0" borderId="0"/>
    <xf numFmtId="0" fontId="27" fillId="0" borderId="0"/>
    <xf numFmtId="0" fontId="23" fillId="0" borderId="0"/>
    <xf numFmtId="0" fontId="23" fillId="0" borderId="0"/>
    <xf numFmtId="0" fontId="26" fillId="0" borderId="0"/>
    <xf numFmtId="0" fontId="24" fillId="0" borderId="0"/>
    <xf numFmtId="0" fontId="24" fillId="0" borderId="0"/>
    <xf numFmtId="0" fontId="24" fillId="0" borderId="0"/>
    <xf numFmtId="0" fontId="24" fillId="0" borderId="0"/>
    <xf numFmtId="0" fontId="24" fillId="0" borderId="0"/>
    <xf numFmtId="0" fontId="29" fillId="0" borderId="0"/>
    <xf numFmtId="0" fontId="30" fillId="54" borderId="19" applyNumberFormat="0" applyFont="0" applyAlignment="0" applyProtection="0"/>
    <xf numFmtId="0" fontId="28" fillId="23" borderId="7" applyNumberFormat="0" applyFont="0" applyAlignment="0" applyProtection="0"/>
    <xf numFmtId="0" fontId="50" fillId="54" borderId="19" applyNumberFormat="0" applyFont="0" applyAlignment="0" applyProtection="0"/>
    <xf numFmtId="0" fontId="30" fillId="54" borderId="19" applyNumberFormat="0" applyFont="0" applyAlignment="0" applyProtection="0"/>
    <xf numFmtId="0" fontId="28" fillId="23" borderId="7" applyNumberFormat="0" applyFont="0" applyAlignment="0" applyProtection="0"/>
    <xf numFmtId="0" fontId="69" fillId="49" borderId="20" applyNumberFormat="0" applyAlignment="0" applyProtection="0"/>
    <xf numFmtId="0" fontId="44" fillId="20" borderId="8" applyNumberFormat="0" applyAlignment="0" applyProtection="0"/>
    <xf numFmtId="9" fontId="31" fillId="0" borderId="0" applyFont="0" applyFill="0" applyBorder="0" applyAlignment="0" applyProtection="0"/>
    <xf numFmtId="9" fontId="28" fillId="0" borderId="0" applyFont="0" applyFill="0" applyBorder="0" applyAlignment="0" applyProtection="0"/>
    <xf numFmtId="9" fontId="4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2" fillId="0" borderId="0" applyFont="0" applyFill="0" applyBorder="0" applyAlignment="0" applyProtection="0"/>
    <xf numFmtId="0" fontId="70" fillId="0" borderId="0" applyNumberFormat="0" applyFill="0" applyBorder="0" applyAlignment="0" applyProtection="0"/>
    <xf numFmtId="0" fontId="45" fillId="0" borderId="0" applyNumberFormat="0" applyFill="0" applyBorder="0" applyAlignment="0" applyProtection="0"/>
    <xf numFmtId="0" fontId="71" fillId="0" borderId="21" applyNumberFormat="0" applyFill="0" applyAlignment="0" applyProtection="0"/>
    <xf numFmtId="0" fontId="46" fillId="0" borderId="9" applyNumberFormat="0" applyFill="0" applyAlignment="0" applyProtection="0"/>
    <xf numFmtId="0" fontId="72" fillId="0" borderId="0" applyNumberFormat="0" applyFill="0" applyBorder="0" applyAlignment="0" applyProtection="0"/>
    <xf numFmtId="0" fontId="47" fillId="0" borderId="0" applyNumberFormat="0" applyFill="0" applyBorder="0" applyAlignment="0" applyProtection="0"/>
    <xf numFmtId="0" fontId="21" fillId="0" borderId="0"/>
    <xf numFmtId="0" fontId="21" fillId="24" borderId="0" applyNumberFormat="0" applyBorder="0" applyAlignment="0" applyProtection="0"/>
    <xf numFmtId="0" fontId="21" fillId="30" borderId="0" applyNumberFormat="0" applyBorder="0" applyAlignment="0" applyProtection="0"/>
    <xf numFmtId="0" fontId="21" fillId="25" borderId="0" applyNumberFormat="0" applyBorder="0" applyAlignment="0" applyProtection="0"/>
    <xf numFmtId="0" fontId="21" fillId="31" borderId="0" applyNumberFormat="0" applyBorder="0" applyAlignment="0" applyProtection="0"/>
    <xf numFmtId="0" fontId="21" fillId="26" borderId="0" applyNumberFormat="0" applyBorder="0" applyAlignment="0" applyProtection="0"/>
    <xf numFmtId="0" fontId="21" fillId="32" borderId="0" applyNumberFormat="0" applyBorder="0" applyAlignment="0" applyProtection="0"/>
    <xf numFmtId="44" fontId="22" fillId="0" borderId="0" applyFont="0" applyFill="0" applyBorder="0" applyAlignment="0" applyProtection="0"/>
    <xf numFmtId="0" fontId="21" fillId="27" borderId="0" applyNumberFormat="0" applyBorder="0" applyAlignment="0" applyProtection="0"/>
    <xf numFmtId="0" fontId="21" fillId="33" borderId="0" applyNumberFormat="0" applyBorder="0" applyAlignment="0" applyProtection="0"/>
    <xf numFmtId="43" fontId="22" fillId="0" borderId="0" applyFont="0" applyFill="0" applyBorder="0" applyAlignment="0" applyProtection="0"/>
    <xf numFmtId="0" fontId="21" fillId="28" borderId="0" applyNumberFormat="0" applyBorder="0" applyAlignment="0" applyProtection="0"/>
    <xf numFmtId="0" fontId="21" fillId="34" borderId="0" applyNumberFormat="0" applyBorder="0" applyAlignment="0" applyProtection="0"/>
    <xf numFmtId="0" fontId="21" fillId="29" borderId="0" applyNumberFormat="0" applyBorder="0" applyAlignment="0" applyProtection="0"/>
    <xf numFmtId="0" fontId="21" fillId="35" borderId="0" applyNumberFormat="0" applyBorder="0" applyAlignment="0" applyProtection="0"/>
    <xf numFmtId="0" fontId="2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22" fillId="0" borderId="0"/>
    <xf numFmtId="0" fontId="21" fillId="0" borderId="0"/>
    <xf numFmtId="0" fontId="21" fillId="0" borderId="0"/>
    <xf numFmtId="0" fontId="21" fillId="0" borderId="0"/>
    <xf numFmtId="9" fontId="28" fillId="0" borderId="0" applyFont="0" applyFill="0" applyBorder="0" applyAlignment="0" applyProtection="0"/>
    <xf numFmtId="9" fontId="22" fillId="0" borderId="0" applyFont="0" applyFill="0" applyBorder="0" applyAlignment="0" applyProtection="0"/>
    <xf numFmtId="0" fontId="20" fillId="24" borderId="0" applyNumberFormat="0" applyBorder="0" applyAlignment="0" applyProtection="0"/>
    <xf numFmtId="0" fontId="20" fillId="2" borderId="0" applyNumberFormat="0" applyBorder="0" applyAlignment="0" applyProtection="0"/>
    <xf numFmtId="0" fontId="20" fillId="25" borderId="0" applyNumberFormat="0" applyBorder="0" applyAlignment="0" applyProtection="0"/>
    <xf numFmtId="0" fontId="20" fillId="3" borderId="0" applyNumberFormat="0" applyBorder="0" applyAlignment="0" applyProtection="0"/>
    <xf numFmtId="0" fontId="20" fillId="26" borderId="0" applyNumberFormat="0" applyBorder="0" applyAlignment="0" applyProtection="0"/>
    <xf numFmtId="0" fontId="20" fillId="4" borderId="0" applyNumberFormat="0" applyBorder="0" applyAlignment="0" applyProtection="0"/>
    <xf numFmtId="0" fontId="20" fillId="27" borderId="0" applyNumberFormat="0" applyBorder="0" applyAlignment="0" applyProtection="0"/>
    <xf numFmtId="0" fontId="20" fillId="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1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6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0" fillId="0" borderId="0"/>
    <xf numFmtId="0" fontId="20" fillId="0" borderId="0"/>
    <xf numFmtId="0" fontId="22" fillId="0" borderId="0"/>
    <xf numFmtId="0" fontId="22" fillId="0" borderId="0"/>
    <xf numFmtId="0" fontId="22" fillId="23" borderId="7" applyNumberFormat="0" applyFont="0" applyAlignment="0" applyProtection="0"/>
    <xf numFmtId="0" fontId="20" fillId="54" borderId="19" applyNumberFormat="0" applyFont="0" applyAlignment="0" applyProtection="0"/>
    <xf numFmtId="0" fontId="22" fillId="23" borderId="7"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9" fillId="24" borderId="0" applyNumberFormat="0" applyBorder="0" applyAlignment="0" applyProtection="0"/>
    <xf numFmtId="0" fontId="19" fillId="2" borderId="0" applyNumberFormat="0" applyBorder="0" applyAlignment="0" applyProtection="0"/>
    <xf numFmtId="0" fontId="19" fillId="25" borderId="0" applyNumberFormat="0" applyBorder="0" applyAlignment="0" applyProtection="0"/>
    <xf numFmtId="0" fontId="19" fillId="3" borderId="0" applyNumberFormat="0" applyBorder="0" applyAlignment="0" applyProtection="0"/>
    <xf numFmtId="0" fontId="19" fillId="26" borderId="0" applyNumberFormat="0" applyBorder="0" applyAlignment="0" applyProtection="0"/>
    <xf numFmtId="0" fontId="19" fillId="4" borderId="0" applyNumberFormat="0" applyBorder="0" applyAlignment="0" applyProtection="0"/>
    <xf numFmtId="0" fontId="19" fillId="27" borderId="0" applyNumberFormat="0" applyBorder="0" applyAlignment="0" applyProtection="0"/>
    <xf numFmtId="0" fontId="19" fillId="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1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54" borderId="19" applyNumberFormat="0" applyFont="0" applyAlignment="0" applyProtection="0"/>
    <xf numFmtId="0" fontId="18" fillId="24"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8" fillId="0" borderId="0"/>
    <xf numFmtId="0" fontId="18" fillId="0" borderId="0"/>
    <xf numFmtId="0" fontId="22" fillId="0" borderId="0"/>
    <xf numFmtId="0" fontId="18" fillId="0" borderId="0"/>
    <xf numFmtId="0" fontId="18" fillId="0" borderId="0"/>
    <xf numFmtId="0" fontId="18" fillId="0" borderId="0"/>
    <xf numFmtId="0" fontId="18" fillId="0" borderId="0"/>
    <xf numFmtId="0" fontId="22" fillId="0" borderId="0"/>
    <xf numFmtId="0" fontId="18" fillId="0" borderId="0"/>
    <xf numFmtId="9" fontId="22" fillId="0" borderId="0" applyFont="0" applyFill="0" applyBorder="0" applyAlignment="0" applyProtection="0"/>
    <xf numFmtId="0" fontId="17" fillId="0" borderId="0"/>
    <xf numFmtId="44" fontId="73" fillId="0" borderId="0" applyFont="0" applyFill="0" applyBorder="0" applyAlignment="0" applyProtection="0"/>
    <xf numFmtId="0" fontId="74" fillId="0" borderId="0"/>
    <xf numFmtId="0" fontId="16" fillId="0" borderId="0"/>
    <xf numFmtId="0" fontId="26" fillId="0" borderId="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43" fontId="3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 fillId="0" borderId="0"/>
    <xf numFmtId="0" fontId="23"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8" fillId="0" borderId="0"/>
    <xf numFmtId="0" fontId="22" fillId="0" borderId="0"/>
    <xf numFmtId="0" fontId="24" fillId="0" borderId="0"/>
    <xf numFmtId="0" fontId="22" fillId="0" borderId="0"/>
    <xf numFmtId="0" fontId="22" fillId="0" borderId="0"/>
    <xf numFmtId="0" fontId="15" fillId="0" borderId="0"/>
    <xf numFmtId="0" fontId="15" fillId="0" borderId="0"/>
    <xf numFmtId="0" fontId="15" fillId="0" borderId="0"/>
    <xf numFmtId="0" fontId="30" fillId="54" borderId="19" applyNumberFormat="0" applyFont="0" applyAlignment="0" applyProtection="0"/>
    <xf numFmtId="0" fontId="15" fillId="54" borderId="19" applyNumberFormat="0" applyFont="0" applyAlignment="0" applyProtection="0"/>
    <xf numFmtId="0" fontId="15" fillId="54" borderId="19" applyNumberFormat="0" applyFont="0" applyAlignment="0" applyProtection="0"/>
    <xf numFmtId="0" fontId="15" fillId="54" borderId="19" applyNumberFormat="0" applyFont="0" applyAlignment="0" applyProtection="0"/>
    <xf numFmtId="0" fontId="15" fillId="54" borderId="19" applyNumberFormat="0" applyFont="0" applyAlignment="0" applyProtection="0"/>
    <xf numFmtId="0" fontId="15" fillId="54" borderId="19" applyNumberFormat="0" applyFont="0" applyAlignment="0" applyProtection="0"/>
    <xf numFmtId="0" fontId="15" fillId="54" borderId="19" applyNumberFormat="0" applyFont="0" applyAlignment="0" applyProtection="0"/>
    <xf numFmtId="9" fontId="2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22" fillId="0" borderId="0"/>
    <xf numFmtId="43" fontId="23" fillId="0" borderId="0" applyFont="0" applyFill="0" applyBorder="0" applyAlignment="0" applyProtection="0"/>
    <xf numFmtId="0" fontId="13" fillId="0" borderId="0"/>
    <xf numFmtId="43" fontId="13" fillId="0" borderId="0" applyFont="0" applyFill="0" applyBorder="0" applyAlignment="0" applyProtection="0"/>
    <xf numFmtId="0" fontId="13" fillId="54" borderId="19"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75"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10" borderId="0" applyNumberFormat="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10" borderId="0" applyNumberFormat="0" applyBorder="0" applyAlignment="0" applyProtection="0"/>
    <xf numFmtId="0" fontId="13" fillId="0" borderId="0"/>
    <xf numFmtId="0" fontId="13" fillId="0" borderId="0"/>
    <xf numFmtId="0" fontId="13" fillId="0" borderId="0"/>
    <xf numFmtId="0" fontId="13" fillId="24" borderId="0" applyNumberFormat="0" applyBorder="0" applyAlignment="0" applyProtection="0"/>
    <xf numFmtId="0" fontId="13" fillId="2" borderId="0" applyNumberFormat="0" applyBorder="0" applyAlignment="0" applyProtection="0"/>
    <xf numFmtId="0" fontId="13" fillId="25" borderId="0" applyNumberFormat="0" applyBorder="0" applyAlignment="0" applyProtection="0"/>
    <xf numFmtId="0" fontId="13" fillId="3" borderId="0" applyNumberFormat="0" applyBorder="0" applyAlignment="0" applyProtection="0"/>
    <xf numFmtId="0" fontId="13" fillId="26" borderId="0" applyNumberFormat="0" applyBorder="0" applyAlignment="0" applyProtection="0"/>
    <xf numFmtId="0" fontId="13" fillId="4" borderId="0" applyNumberFormat="0" applyBorder="0" applyAlignment="0" applyProtection="0"/>
    <xf numFmtId="0" fontId="13" fillId="27" borderId="0" applyNumberFormat="0" applyBorder="0" applyAlignment="0" applyProtection="0"/>
    <xf numFmtId="0" fontId="13" fillId="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43" fontId="13" fillId="0" borderId="0" applyFont="0" applyFill="0" applyBorder="0" applyAlignment="0" applyProtection="0"/>
    <xf numFmtId="0" fontId="22" fillId="0" borderId="0"/>
    <xf numFmtId="0" fontId="13" fillId="0" borderId="0"/>
    <xf numFmtId="0" fontId="13" fillId="0" borderId="0"/>
    <xf numFmtId="0" fontId="13" fillId="54" borderId="19" applyNumberFormat="0" applyFont="0" applyAlignment="0" applyProtection="0"/>
    <xf numFmtId="0" fontId="13" fillId="24" borderId="0" applyNumberFormat="0" applyBorder="0" applyAlignment="0" applyProtection="0"/>
    <xf numFmtId="0" fontId="13" fillId="2" borderId="0" applyNumberFormat="0" applyBorder="0" applyAlignment="0" applyProtection="0"/>
    <xf numFmtId="0" fontId="13" fillId="25" borderId="0" applyNumberFormat="0" applyBorder="0" applyAlignment="0" applyProtection="0"/>
    <xf numFmtId="0" fontId="13" fillId="3" borderId="0" applyNumberFormat="0" applyBorder="0" applyAlignment="0" applyProtection="0"/>
    <xf numFmtId="0" fontId="13" fillId="26" borderId="0" applyNumberFormat="0" applyBorder="0" applyAlignment="0" applyProtection="0"/>
    <xf numFmtId="0" fontId="13" fillId="4" borderId="0" applyNumberFormat="0" applyBorder="0" applyAlignment="0" applyProtection="0"/>
    <xf numFmtId="0" fontId="13" fillId="27" borderId="0" applyNumberFormat="0" applyBorder="0" applyAlignment="0" applyProtection="0"/>
    <xf numFmtId="0" fontId="13" fillId="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54" borderId="19" applyNumberFormat="0" applyFont="0" applyAlignment="0" applyProtection="0"/>
    <xf numFmtId="0" fontId="13" fillId="24"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22" fillId="0" borderId="0" applyFont="0" applyFill="0" applyBorder="0" applyAlignment="0" applyProtection="0"/>
    <xf numFmtId="0" fontId="68" fillId="0" borderId="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54" borderId="19" applyNumberFormat="0" applyFont="0" applyAlignment="0" applyProtection="0"/>
    <xf numFmtId="0" fontId="13" fillId="54" borderId="19" applyNumberFormat="0" applyFont="0" applyAlignment="0" applyProtection="0"/>
    <xf numFmtId="0" fontId="13" fillId="54" borderId="19" applyNumberFormat="0" applyFont="0" applyAlignment="0" applyProtection="0"/>
    <xf numFmtId="0" fontId="13" fillId="54" borderId="19" applyNumberFormat="0" applyFont="0" applyAlignment="0" applyProtection="0"/>
    <xf numFmtId="0" fontId="13" fillId="54" borderId="19" applyNumberFormat="0" applyFont="0" applyAlignment="0" applyProtection="0"/>
    <xf numFmtId="0" fontId="13" fillId="54" borderId="19" applyNumberFormat="0" applyFont="0" applyAlignment="0" applyProtection="0"/>
    <xf numFmtId="0" fontId="13" fillId="0" borderId="0"/>
    <xf numFmtId="0" fontId="13" fillId="0" borderId="0"/>
    <xf numFmtId="44" fontId="13" fillId="0" borderId="0" applyFont="0" applyFill="0" applyBorder="0" applyAlignment="0" applyProtection="0"/>
    <xf numFmtId="0" fontId="22" fillId="0" borderId="0"/>
    <xf numFmtId="0" fontId="75" fillId="0" borderId="0"/>
    <xf numFmtId="43" fontId="22" fillId="0" borderId="0" applyFont="0" applyFill="0" applyBorder="0" applyAlignment="0" applyProtection="0"/>
    <xf numFmtId="44" fontId="22" fillId="0" borderId="0" applyFont="0" applyFill="0" applyBorder="0" applyAlignment="0" applyProtection="0"/>
    <xf numFmtId="0" fontId="23" fillId="0" borderId="0"/>
    <xf numFmtId="0" fontId="13" fillId="0" borderId="0"/>
    <xf numFmtId="44" fontId="22" fillId="0" borderId="0" applyFont="0" applyFill="0" applyBorder="0" applyAlignment="0" applyProtection="0"/>
    <xf numFmtId="0" fontId="22" fillId="0" borderId="0"/>
    <xf numFmtId="43" fontId="22" fillId="0" borderId="0" applyFont="0" applyFill="0" applyBorder="0" applyAlignment="0" applyProtection="0"/>
    <xf numFmtId="0" fontId="13" fillId="0" borderId="0"/>
    <xf numFmtId="0" fontId="22" fillId="0" borderId="0"/>
    <xf numFmtId="0" fontId="12" fillId="0" borderId="0"/>
    <xf numFmtId="43" fontId="12" fillId="0" borderId="0" applyFont="0" applyFill="0" applyBorder="0" applyAlignment="0" applyProtection="0"/>
    <xf numFmtId="0" fontId="26" fillId="0" borderId="0"/>
    <xf numFmtId="0" fontId="11" fillId="0" borderId="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7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applyBorder="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2" borderId="0" applyNumberFormat="0" applyBorder="0" applyAlignment="0" applyProtection="0"/>
    <xf numFmtId="0" fontId="30" fillId="2" borderId="0" applyNumberFormat="0" applyBorder="0" applyAlignment="0" applyProtection="0"/>
    <xf numFmtId="0" fontId="11" fillId="3" borderId="0" applyNumberFormat="0" applyBorder="0" applyAlignment="0" applyProtection="0"/>
    <xf numFmtId="0" fontId="30" fillId="3" borderId="0" applyNumberFormat="0" applyBorder="0" applyAlignment="0" applyProtection="0"/>
    <xf numFmtId="0" fontId="11" fillId="4" borderId="0" applyNumberFormat="0" applyBorder="0" applyAlignment="0" applyProtection="0"/>
    <xf numFmtId="0" fontId="30" fillId="4" borderId="0" applyNumberFormat="0" applyBorder="0" applyAlignment="0" applyProtection="0"/>
    <xf numFmtId="0" fontId="11"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11"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54" fillId="10" borderId="0" applyNumberFormat="0" applyBorder="0" applyAlignment="0" applyProtection="0"/>
    <xf numFmtId="0" fontId="54" fillId="13" borderId="0" applyNumberFormat="0" applyBorder="0" applyAlignment="0" applyProtection="0"/>
    <xf numFmtId="0" fontId="54" fillId="15" borderId="0" applyNumberFormat="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3" fillId="0" borderId="0"/>
    <xf numFmtId="0" fontId="23" fillId="0" borderId="0"/>
    <xf numFmtId="0" fontId="22" fillId="0" borderId="0"/>
    <xf numFmtId="0" fontId="11" fillId="0" borderId="0"/>
    <xf numFmtId="0" fontId="11" fillId="0" borderId="0"/>
    <xf numFmtId="0" fontId="22" fillId="0" borderId="0"/>
    <xf numFmtId="0" fontId="23" fillId="0" borderId="0"/>
    <xf numFmtId="0" fontId="23" fillId="0" borderId="0"/>
    <xf numFmtId="0" fontId="22" fillId="0" borderId="0"/>
    <xf numFmtId="0" fontId="68" fillId="0" borderId="0"/>
    <xf numFmtId="0" fontId="24" fillId="0" borderId="0"/>
    <xf numFmtId="0" fontId="22" fillId="0" borderId="0"/>
    <xf numFmtId="0" fontId="30" fillId="54" borderId="19" applyNumberFormat="0" applyFont="0" applyAlignment="0" applyProtection="0"/>
    <xf numFmtId="0" fontId="22" fillId="23" borderId="7" applyNumberFormat="0" applyFont="0" applyAlignment="0" applyProtection="0"/>
    <xf numFmtId="0" fontId="30" fillId="54" borderId="19" applyNumberFormat="0" applyFont="0" applyAlignment="0" applyProtection="0"/>
    <xf numFmtId="0" fontId="22" fillId="23" borderId="7" applyNumberFormat="0" applyFont="0" applyAlignment="0" applyProtection="0"/>
    <xf numFmtId="0" fontId="22"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22" fillId="0" borderId="0"/>
    <xf numFmtId="0" fontId="11" fillId="0" borderId="0"/>
    <xf numFmtId="0" fontId="11" fillId="0" borderId="0"/>
    <xf numFmtId="0" fontId="11"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43" fontId="11" fillId="0" borderId="0" applyFont="0" applyFill="0" applyBorder="0" applyAlignment="0" applyProtection="0"/>
    <xf numFmtId="44" fontId="22" fillId="0" borderId="0" applyFont="0" applyFill="0" applyBorder="0" applyAlignment="0" applyProtection="0"/>
    <xf numFmtId="0" fontId="22" fillId="0" borderId="0"/>
    <xf numFmtId="0" fontId="11" fillId="0" borderId="0"/>
    <xf numFmtId="0" fontId="11" fillId="0" borderId="0"/>
    <xf numFmtId="0" fontId="22" fillId="0" borderId="0"/>
    <xf numFmtId="0" fontId="22" fillId="0" borderId="0"/>
    <xf numFmtId="0" fontId="11" fillId="54" borderId="19" applyNumberFormat="0" applyFont="0" applyAlignment="0" applyProtection="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19" applyNumberFormat="0" applyFont="0" applyAlignment="0" applyProtection="0"/>
    <xf numFmtId="0" fontId="11" fillId="24"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27"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22" fillId="0" borderId="0"/>
    <xf numFmtId="0" fontId="11" fillId="0" borderId="0"/>
    <xf numFmtId="0" fontId="11" fillId="0" borderId="0"/>
    <xf numFmtId="0" fontId="11" fillId="0" borderId="0"/>
    <xf numFmtId="0" fontId="11" fillId="0" borderId="0"/>
    <xf numFmtId="0" fontId="22" fillId="0" borderId="0"/>
    <xf numFmtId="44" fontId="22" fillId="0" borderId="0" applyFont="0" applyFill="0" applyBorder="0" applyAlignment="0" applyProtection="0"/>
    <xf numFmtId="0" fontId="68" fillId="0" borderId="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8" fillId="0" borderId="0"/>
    <xf numFmtId="0" fontId="24" fillId="0" borderId="0"/>
    <xf numFmtId="0" fontId="11" fillId="0" borderId="0"/>
    <xf numFmtId="0" fontId="11" fillId="0" borderId="0"/>
    <xf numFmtId="0" fontId="11" fillId="0" borderId="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0" borderId="0"/>
    <xf numFmtId="44" fontId="11" fillId="0" borderId="0" applyFont="0" applyFill="0" applyBorder="0" applyAlignment="0" applyProtection="0"/>
    <xf numFmtId="0" fontId="22" fillId="0" borderId="0"/>
    <xf numFmtId="0" fontId="11" fillId="0" borderId="0"/>
    <xf numFmtId="43" fontId="11" fillId="0" borderId="0" applyFont="0" applyFill="0" applyBorder="0" applyAlignment="0" applyProtection="0"/>
    <xf numFmtId="0" fontId="11" fillId="54" borderId="19"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22"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19" applyNumberFormat="0" applyFont="0" applyAlignment="0" applyProtection="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19" applyNumberFormat="0" applyFont="0" applyAlignment="0" applyProtection="0"/>
    <xf numFmtId="0" fontId="11" fillId="24"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54" borderId="19" applyNumberFormat="0" applyFont="0" applyAlignment="0" applyProtection="0"/>
    <xf numFmtId="0" fontId="11" fillId="0" borderId="0"/>
    <xf numFmtId="0" fontId="11" fillId="0" borderId="0"/>
    <xf numFmtId="44" fontId="11" fillId="0" borderId="0" applyFont="0" applyFill="0" applyBorder="0" applyAlignment="0" applyProtection="0"/>
    <xf numFmtId="0" fontId="22" fillId="0" borderId="0"/>
    <xf numFmtId="0" fontId="23" fillId="0" borderId="0"/>
    <xf numFmtId="0" fontId="11" fillId="0" borderId="0"/>
    <xf numFmtId="0" fontId="11" fillId="0" borderId="0"/>
    <xf numFmtId="0" fontId="11" fillId="0" borderId="0"/>
    <xf numFmtId="43" fontId="1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23" fillId="0" borderId="0"/>
    <xf numFmtId="0" fontId="23" fillId="0" borderId="0"/>
    <xf numFmtId="0" fontId="23" fillId="0" borderId="0"/>
    <xf numFmtId="0" fontId="10" fillId="0" borderId="0"/>
    <xf numFmtId="0" fontId="68"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2"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23" fillId="0" borderId="0"/>
    <xf numFmtId="0" fontId="10" fillId="0" borderId="0"/>
    <xf numFmtId="0" fontId="68"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22"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0" borderId="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2"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22" fillId="0" borderId="0" applyFont="0" applyFill="0" applyBorder="0" applyAlignment="0" applyProtection="0"/>
    <xf numFmtId="43" fontId="1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9" fontId="22" fillId="0" borderId="0" applyFont="0" applyFill="0" applyBorder="0" applyAlignment="0" applyProtection="0"/>
    <xf numFmtId="44" fontId="22" fillId="0" borderId="0" applyFont="0" applyFill="0" applyBorder="0" applyAlignment="0" applyProtection="0"/>
    <xf numFmtId="0" fontId="10" fillId="0" borderId="0"/>
    <xf numFmtId="0" fontId="68"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43" fontId="68" fillId="0" borderId="0" applyFont="0" applyFill="0" applyBorder="0" applyAlignment="0" applyProtection="0"/>
    <xf numFmtId="0" fontId="10" fillId="0" borderId="0"/>
    <xf numFmtId="0" fontId="10" fillId="0" borderId="0"/>
    <xf numFmtId="0" fontId="68" fillId="0" borderId="0"/>
    <xf numFmtId="0" fontId="10" fillId="54" borderId="19" applyNumberFormat="0" applyFont="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22" fillId="0" borderId="0" applyFont="0" applyFill="0" applyBorder="0" applyAlignment="0" applyProtection="0"/>
    <xf numFmtId="0" fontId="10" fillId="0" borderId="0"/>
    <xf numFmtId="0" fontId="22" fillId="0" borderId="0"/>
    <xf numFmtId="0" fontId="10" fillId="0" borderId="0"/>
    <xf numFmtId="0" fontId="10" fillId="0" borderId="0"/>
    <xf numFmtId="0" fontId="22" fillId="0" borderId="0"/>
    <xf numFmtId="9" fontId="22" fillId="0" borderId="0" applyFont="0" applyFill="0" applyBorder="0" applyAlignment="0" applyProtection="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44" fontId="22" fillId="0" borderId="0" applyFont="0" applyFill="0" applyBorder="0" applyAlignment="0" applyProtection="0"/>
    <xf numFmtId="0" fontId="10" fillId="27" borderId="0" applyNumberFormat="0" applyBorder="0" applyAlignment="0" applyProtection="0"/>
    <xf numFmtId="0" fontId="10" fillId="33" borderId="0" applyNumberFormat="0" applyBorder="0" applyAlignment="0" applyProtection="0"/>
    <xf numFmtId="43" fontId="22" fillId="0" borderId="0" applyFont="0" applyFill="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22"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0" fontId="10" fillId="0" borderId="0"/>
    <xf numFmtId="0" fontId="10" fillId="0" borderId="0"/>
    <xf numFmtId="0" fontId="10" fillId="0" borderId="0"/>
    <xf numFmtId="9" fontId="22" fillId="0" borderId="0" applyFont="0" applyFill="0" applyBorder="0" applyAlignment="0" applyProtection="0"/>
    <xf numFmtId="9" fontId="22" fillId="0" borderId="0" applyFont="0" applyFill="0" applyBorder="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6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0" fillId="0" borderId="0"/>
    <xf numFmtId="0" fontId="10" fillId="0" borderId="0"/>
    <xf numFmtId="0" fontId="22" fillId="23" borderId="7" applyNumberFormat="0" applyFont="0" applyAlignment="0" applyProtection="0"/>
    <xf numFmtId="0" fontId="10" fillId="54" borderId="19" applyNumberFormat="0" applyFont="0" applyAlignment="0" applyProtection="0"/>
    <xf numFmtId="0" fontId="22" fillId="23" borderId="7"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22" fillId="0" borderId="0" applyFont="0" applyFill="0" applyBorder="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0" borderId="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1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7" fillId="0" borderId="0" applyFont="0" applyFill="0" applyBorder="0" applyAlignment="0" applyProtection="0"/>
    <xf numFmtId="0" fontId="78"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77"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43" fontId="22" fillId="0" borderId="0" applyFont="0" applyFill="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22" fillId="0" borderId="0" applyFont="0" applyFill="0" applyBorder="0" applyAlignment="0" applyProtection="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54" borderId="19"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54" borderId="19"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54" borderId="19" applyNumberFormat="0" applyFont="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0" borderId="0"/>
    <xf numFmtId="0" fontId="9" fillId="0" borderId="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0" borderId="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0" borderId="0"/>
    <xf numFmtId="0" fontId="9" fillId="0" borderId="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0" borderId="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54" borderId="19" applyNumberFormat="0" applyFont="0" applyAlignment="0" applyProtection="0"/>
    <xf numFmtId="0" fontId="9" fillId="2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77" fillId="0" borderId="0" applyFont="0" applyFill="0" applyBorder="0" applyAlignment="0" applyProtection="0"/>
    <xf numFmtId="0" fontId="8" fillId="0" borderId="0"/>
    <xf numFmtId="44" fontId="8" fillId="0" borderId="0" applyFont="0" applyFill="0" applyBorder="0" applyAlignment="0" applyProtection="0"/>
    <xf numFmtId="0" fontId="7" fillId="0" borderId="0"/>
    <xf numFmtId="0" fontId="6" fillId="0" borderId="0"/>
    <xf numFmtId="0" fontId="5" fillId="0" borderId="0"/>
    <xf numFmtId="0" fontId="5" fillId="0" borderId="0"/>
    <xf numFmtId="44" fontId="5" fillId="0" borderId="0" applyFont="0" applyFill="0" applyBorder="0" applyAlignment="0" applyProtection="0"/>
    <xf numFmtId="0" fontId="22" fillId="0" borderId="0"/>
    <xf numFmtId="0" fontId="22" fillId="0" borderId="0"/>
    <xf numFmtId="0" fontId="22" fillId="0" borderId="0"/>
    <xf numFmtId="0" fontId="4" fillId="0" borderId="0"/>
    <xf numFmtId="43" fontId="22" fillId="0" borderId="0" applyFont="0" applyFill="0" applyBorder="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22"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22" fillId="0" borderId="0" applyFont="0" applyFill="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22" fillId="0" borderId="0" applyFont="0" applyFill="0" applyBorder="0" applyAlignment="0" applyProtection="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1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1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2" fillId="0" borderId="0" applyFont="0" applyFill="0" applyBorder="0" applyAlignment="0" applyProtection="0"/>
    <xf numFmtId="0" fontId="68"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22"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1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1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54" borderId="1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1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22"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22" fillId="0" borderId="0" applyFont="0" applyFill="0" applyBorder="0" applyAlignment="0" applyProtection="0"/>
    <xf numFmtId="0" fontId="22" fillId="0" borderId="0"/>
    <xf numFmtId="0" fontId="3" fillId="0" borderId="0"/>
    <xf numFmtId="0" fontId="3" fillId="0" borderId="0"/>
    <xf numFmtId="0" fontId="3" fillId="0" borderId="0"/>
    <xf numFmtId="0" fontId="3" fillId="0" borderId="0"/>
    <xf numFmtId="0" fontId="3" fillId="0" borderId="0"/>
    <xf numFmtId="0" fontId="79" fillId="0" borderId="0"/>
    <xf numFmtId="44" fontId="79" fillId="0" borderId="0" applyFont="0" applyFill="0" applyBorder="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22"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0" fontId="3" fillId="0" borderId="0"/>
    <xf numFmtId="0" fontId="3" fillId="0" borderId="0"/>
    <xf numFmtId="0" fontId="3" fillId="0" borderId="0"/>
    <xf numFmtId="0" fontId="22" fillId="0" borderId="0"/>
    <xf numFmtId="0" fontId="23" fillId="0" borderId="0"/>
    <xf numFmtId="0" fontId="68" fillId="0" borderId="0"/>
    <xf numFmtId="0" fontId="24"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1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1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1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1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1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1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1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1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54" borderId="1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1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54" borderId="19"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54" borderId="19"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54" borderId="19" applyNumberFormat="0" applyFont="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80" fillId="0" borderId="0"/>
    <xf numFmtId="0" fontId="1" fillId="0" borderId="0"/>
    <xf numFmtId="9" fontId="81" fillId="0" borderId="0" applyFont="0" applyFill="0" applyBorder="0" applyAlignment="0" applyProtection="0"/>
  </cellStyleXfs>
  <cellXfs count="573">
    <xf numFmtId="0" fontId="0" fillId="0" borderId="0" xfId="0"/>
    <xf numFmtId="0" fontId="82" fillId="0" borderId="0" xfId="0" applyFont="1" applyAlignment="1">
      <alignment horizontal="left" vertical="center"/>
    </xf>
    <xf numFmtId="0" fontId="29" fillId="0" borderId="0" xfId="0" applyFont="1"/>
    <xf numFmtId="0" fontId="29" fillId="0" borderId="0" xfId="0" applyFont="1" applyAlignment="1">
      <alignment horizontal="center"/>
    </xf>
    <xf numFmtId="0" fontId="29" fillId="0" borderId="0" xfId="576" applyFont="1"/>
    <xf numFmtId="0" fontId="29" fillId="0" borderId="0" xfId="576" applyFont="1" applyAlignment="1">
      <alignment horizontal="center"/>
    </xf>
    <xf numFmtId="0" fontId="29" fillId="0" borderId="0" xfId="119" applyFont="1" applyFill="1" applyAlignment="1">
      <alignment vertical="center" wrapText="1"/>
    </xf>
    <xf numFmtId="0" fontId="29" fillId="0" borderId="0" xfId="119" applyFont="1" applyFill="1" applyAlignment="1">
      <alignment horizontal="center" vertical="center" wrapText="1"/>
    </xf>
    <xf numFmtId="172" fontId="29" fillId="0" borderId="0" xfId="0" applyNumberFormat="1" applyFont="1" applyFill="1" applyAlignment="1">
      <alignment vertical="center" wrapText="1"/>
    </xf>
    <xf numFmtId="8" fontId="29" fillId="0" borderId="0" xfId="0" applyNumberFormat="1" applyFont="1" applyAlignment="1">
      <alignment horizontal="center"/>
    </xf>
    <xf numFmtId="8" fontId="29" fillId="0" borderId="0" xfId="0" applyNumberFormat="1" applyFont="1"/>
    <xf numFmtId="0" fontId="29" fillId="0" borderId="0" xfId="119" applyFont="1" applyFill="1" applyAlignment="1" applyProtection="1">
      <alignment vertical="center" wrapText="1"/>
      <protection locked="0"/>
    </xf>
    <xf numFmtId="0" fontId="29" fillId="0" borderId="0" xfId="119" applyFont="1" applyFill="1" applyAlignment="1" applyProtection="1">
      <alignment horizontal="center" vertical="center" wrapText="1"/>
      <protection locked="0"/>
    </xf>
    <xf numFmtId="0" fontId="29" fillId="0" borderId="0" xfId="576" applyFont="1" applyFill="1" applyAlignment="1" applyProtection="1">
      <alignment vertical="center" wrapText="1"/>
      <protection locked="0"/>
    </xf>
    <xf numFmtId="172" fontId="29" fillId="0" borderId="0" xfId="119" applyNumberFormat="1" applyFont="1" applyFill="1" applyAlignment="1" applyProtection="1">
      <alignment vertical="center" wrapText="1"/>
      <protection locked="0"/>
    </xf>
    <xf numFmtId="0" fontId="29" fillId="0" borderId="0" xfId="576" applyFont="1" applyFill="1" applyAlignment="1">
      <alignment vertical="center" wrapText="1"/>
    </xf>
    <xf numFmtId="172" fontId="29" fillId="0" borderId="0" xfId="119" applyNumberFormat="1" applyFont="1" applyFill="1" applyAlignment="1">
      <alignment vertical="center" wrapText="1"/>
    </xf>
    <xf numFmtId="0" fontId="29" fillId="0" borderId="0" xfId="0" applyFont="1" applyAlignment="1">
      <alignment vertical="center"/>
    </xf>
    <xf numFmtId="0" fontId="83" fillId="0" borderId="0" xfId="0" applyFont="1"/>
    <xf numFmtId="0" fontId="83" fillId="0" borderId="0" xfId="0" applyFont="1" applyAlignment="1">
      <alignment horizontal="center"/>
    </xf>
    <xf numFmtId="4" fontId="29" fillId="0" borderId="0" xfId="0" applyNumberFormat="1" applyFont="1"/>
    <xf numFmtId="4" fontId="29" fillId="0" borderId="0" xfId="0" applyNumberFormat="1" applyFont="1" applyAlignment="1">
      <alignment horizontal="center"/>
    </xf>
    <xf numFmtId="0" fontId="84" fillId="0" borderId="0" xfId="0" applyFont="1"/>
    <xf numFmtId="0" fontId="84" fillId="0" borderId="0" xfId="0" applyFont="1" applyAlignment="1">
      <alignment horizontal="center"/>
    </xf>
    <xf numFmtId="0" fontId="86" fillId="0" borderId="0" xfId="0" applyFont="1" applyAlignment="1">
      <alignment horizontal="left" vertical="center"/>
    </xf>
    <xf numFmtId="0" fontId="85" fillId="57" borderId="0" xfId="0" applyFont="1" applyFill="1" applyAlignment="1">
      <alignment vertical="center" wrapText="1"/>
    </xf>
    <xf numFmtId="0" fontId="85" fillId="57" borderId="0" xfId="0" applyFont="1" applyFill="1" applyAlignment="1">
      <alignment horizontal="center" vertical="center" wrapText="1"/>
    </xf>
    <xf numFmtId="0" fontId="85" fillId="57" borderId="0" xfId="0" applyFont="1" applyFill="1" applyAlignment="1">
      <alignment horizontal="right" vertical="center" wrapText="1"/>
    </xf>
    <xf numFmtId="0" fontId="88" fillId="0" borderId="0" xfId="0" applyFont="1" applyAlignment="1">
      <alignment vertical="center"/>
    </xf>
    <xf numFmtId="0" fontId="88" fillId="0" borderId="0" xfId="0" applyFont="1" applyAlignment="1">
      <alignment vertical="center" wrapText="1"/>
    </xf>
    <xf numFmtId="0" fontId="29" fillId="0" borderId="0" xfId="0" applyFont="1" applyAlignment="1">
      <alignment vertical="center" wrapText="1"/>
    </xf>
    <xf numFmtId="0" fontId="29" fillId="0" borderId="0" xfId="0" applyFont="1" applyAlignment="1">
      <alignment wrapText="1"/>
    </xf>
    <xf numFmtId="0" fontId="89" fillId="0" borderId="0" xfId="0" applyFont="1" applyAlignment="1">
      <alignment horizontal="left" vertical="center"/>
    </xf>
    <xf numFmtId="0" fontId="29" fillId="0" borderId="0" xfId="0" applyFont="1" applyAlignment="1">
      <alignment horizontal="left"/>
    </xf>
    <xf numFmtId="0" fontId="29" fillId="0" borderId="0" xfId="529" applyFont="1" applyAlignment="1">
      <alignment vertical="center"/>
    </xf>
    <xf numFmtId="5" fontId="29" fillId="0" borderId="0" xfId="0" applyNumberFormat="1" applyFont="1"/>
    <xf numFmtId="0" fontId="29" fillId="59" borderId="0" xfId="0" applyFont="1" applyFill="1"/>
    <xf numFmtId="5" fontId="29" fillId="59" borderId="0" xfId="0" applyNumberFormat="1" applyFont="1" applyFill="1"/>
    <xf numFmtId="44" fontId="29" fillId="0" borderId="0" xfId="0" applyNumberFormat="1" applyFont="1"/>
    <xf numFmtId="0" fontId="91" fillId="57" borderId="0" xfId="529" applyFont="1" applyFill="1" applyAlignment="1">
      <alignment horizontal="left" vertical="center" wrapText="1"/>
    </xf>
    <xf numFmtId="0" fontId="91" fillId="57" borderId="0" xfId="119" applyFont="1" applyFill="1" applyAlignment="1">
      <alignment horizontal="right" vertical="center" wrapText="1"/>
    </xf>
    <xf numFmtId="0" fontId="92" fillId="60" borderId="0" xfId="119" applyFont="1" applyFill="1"/>
    <xf numFmtId="5" fontId="92" fillId="60" borderId="0" xfId="0" applyNumberFormat="1" applyFont="1" applyFill="1"/>
    <xf numFmtId="0" fontId="29" fillId="0" borderId="0" xfId="529" applyFont="1" applyAlignment="1">
      <alignment horizontal="left" vertical="center"/>
    </xf>
    <xf numFmtId="5" fontId="29" fillId="0" borderId="0" xfId="0" applyNumberFormat="1" applyFont="1" applyAlignment="1">
      <alignment vertical="center"/>
    </xf>
    <xf numFmtId="5" fontId="29" fillId="0" borderId="0" xfId="711" applyNumberFormat="1" applyFont="1" applyFill="1" applyBorder="1" applyAlignment="1">
      <alignment vertical="center"/>
    </xf>
    <xf numFmtId="5" fontId="29" fillId="0" borderId="0" xfId="711" applyNumberFormat="1" applyFont="1" applyBorder="1" applyAlignment="1">
      <alignment vertical="center"/>
    </xf>
    <xf numFmtId="0" fontId="29" fillId="0" borderId="0" xfId="529" applyFont="1" applyAlignment="1">
      <alignment horizontal="center" vertical="center"/>
    </xf>
    <xf numFmtId="171" fontId="29" fillId="0" borderId="0" xfId="529" applyNumberFormat="1" applyFont="1" applyAlignment="1">
      <alignment vertical="center"/>
    </xf>
    <xf numFmtId="0" fontId="86" fillId="0" borderId="0" xfId="529" applyFont="1" applyAlignment="1">
      <alignment horizontal="left" vertical="center"/>
    </xf>
    <xf numFmtId="0" fontId="92" fillId="60" borderId="0" xfId="529" applyFont="1" applyFill="1" applyAlignment="1">
      <alignment vertical="center"/>
    </xf>
    <xf numFmtId="5" fontId="92" fillId="60" borderId="0" xfId="711" applyNumberFormat="1" applyFont="1" applyFill="1" applyBorder="1" applyAlignment="1">
      <alignment vertical="center"/>
    </xf>
    <xf numFmtId="0" fontId="90" fillId="57" borderId="0" xfId="0" applyFont="1" applyFill="1" applyAlignment="1" applyProtection="1">
      <alignment vertical="center" wrapText="1"/>
      <protection locked="0"/>
    </xf>
    <xf numFmtId="0" fontId="90" fillId="57" borderId="0" xfId="0" applyFont="1" applyFill="1" applyAlignment="1" applyProtection="1">
      <alignment horizontal="right" vertical="center" wrapText="1"/>
      <protection locked="0"/>
    </xf>
    <xf numFmtId="164" fontId="90" fillId="57" borderId="0" xfId="63" applyNumberFormat="1" applyFont="1" applyFill="1" applyBorder="1" applyAlignment="1">
      <alignment horizontal="right" vertical="center" wrapText="1"/>
    </xf>
    <xf numFmtId="0" fontId="90" fillId="0" borderId="0" xfId="0" applyFont="1" applyAlignment="1">
      <alignment vertical="center" wrapText="1"/>
    </xf>
    <xf numFmtId="14" fontId="29" fillId="0" borderId="0" xfId="0" applyNumberFormat="1" applyFont="1" applyAlignment="1">
      <alignment horizontal="right"/>
    </xf>
    <xf numFmtId="164" fontId="29" fillId="0" borderId="0" xfId="63" applyNumberFormat="1" applyFont="1" applyFill="1" applyBorder="1" applyAlignment="1">
      <alignment horizontal="right"/>
    </xf>
    <xf numFmtId="0" fontId="29" fillId="0" borderId="0" xfId="0" applyFont="1" applyAlignment="1">
      <alignment horizontal="center" vertical="center"/>
    </xf>
    <xf numFmtId="164" fontId="29" fillId="0" borderId="0" xfId="63" applyNumberFormat="1" applyFont="1" applyFill="1" applyBorder="1" applyAlignment="1">
      <alignment horizontal="center" vertical="center"/>
    </xf>
    <xf numFmtId="0" fontId="29" fillId="0" borderId="0" xfId="0" applyFont="1" applyAlignment="1">
      <alignment horizontal="right" vertical="center"/>
    </xf>
    <xf numFmtId="164" fontId="29" fillId="0" borderId="0" xfId="63" applyNumberFormat="1" applyFont="1" applyBorder="1" applyAlignment="1">
      <alignment horizontal="right" vertical="center"/>
    </xf>
    <xf numFmtId="0" fontId="87" fillId="55" borderId="0" xfId="292" applyFont="1" applyFill="1" applyAlignment="1">
      <alignment horizontal="left" vertical="center"/>
    </xf>
    <xf numFmtId="0" fontId="94" fillId="55" borderId="0" xfId="292" applyFont="1" applyFill="1"/>
    <xf numFmtId="0" fontId="90" fillId="57" borderId="0" xfId="292" applyFont="1" applyFill="1" applyAlignment="1">
      <alignment horizontal="right" vertical="center" wrapText="1"/>
    </xf>
    <xf numFmtId="0" fontId="90" fillId="57" borderId="0" xfId="292" applyFont="1" applyFill="1" applyAlignment="1">
      <alignment horizontal="left" vertical="center" wrapText="1" indent="1"/>
    </xf>
    <xf numFmtId="2" fontId="90" fillId="57" borderId="0" xfId="292" applyNumberFormat="1" applyFont="1" applyFill="1" applyAlignment="1">
      <alignment horizontal="right" vertical="center" wrapText="1"/>
    </xf>
    <xf numFmtId="171" fontId="90" fillId="57" borderId="0" xfId="292" applyNumberFormat="1" applyFont="1" applyFill="1" applyAlignment="1">
      <alignment horizontal="right" vertical="center" wrapText="1"/>
    </xf>
    <xf numFmtId="0" fontId="94" fillId="55" borderId="0" xfId="292" applyFont="1" applyFill="1" applyAlignment="1">
      <alignment vertical="center"/>
    </xf>
    <xf numFmtId="0" fontId="88" fillId="0" borderId="0" xfId="292" applyFont="1" applyAlignment="1">
      <alignment horizontal="right" vertical="top" wrapText="1"/>
    </xf>
    <xf numFmtId="0" fontId="88" fillId="0" borderId="0" xfId="292" applyFont="1" applyAlignment="1">
      <alignment horizontal="left" vertical="top" wrapText="1" indent="1"/>
    </xf>
    <xf numFmtId="0" fontId="88" fillId="0" borderId="0" xfId="292" applyFont="1" applyAlignment="1">
      <alignment vertical="top" wrapText="1"/>
    </xf>
    <xf numFmtId="10" fontId="88" fillId="0" borderId="0" xfId="292" applyNumberFormat="1" applyFont="1" applyAlignment="1">
      <alignment vertical="top" wrapText="1"/>
    </xf>
    <xf numFmtId="172" fontId="88" fillId="0" borderId="0" xfId="292" applyNumberFormat="1" applyFont="1" applyAlignment="1">
      <alignment vertical="top" wrapText="1"/>
    </xf>
    <xf numFmtId="0" fontId="88" fillId="0" borderId="0" xfId="292" applyFont="1" applyAlignment="1">
      <alignment horizontal="left" indent="1"/>
    </xf>
    <xf numFmtId="0" fontId="94" fillId="55" borderId="0" xfId="292" applyFont="1" applyFill="1" applyAlignment="1">
      <alignment horizontal="left"/>
    </xf>
    <xf numFmtId="0" fontId="94" fillId="55" borderId="0" xfId="292" applyFont="1" applyFill="1" applyAlignment="1">
      <alignment horizontal="left" indent="1"/>
    </xf>
    <xf numFmtId="0" fontId="94" fillId="55" borderId="0" xfId="292" applyFont="1" applyFill="1" applyAlignment="1">
      <alignment horizontal="right"/>
    </xf>
    <xf numFmtId="2" fontId="94" fillId="55" borderId="0" xfId="292" applyNumberFormat="1" applyFont="1" applyFill="1"/>
    <xf numFmtId="171" fontId="94" fillId="55" borderId="0" xfId="292" applyNumberFormat="1" applyFont="1" applyFill="1"/>
    <xf numFmtId="0" fontId="89" fillId="55" borderId="0" xfId="292" applyFont="1" applyFill="1" applyAlignment="1">
      <alignment horizontal="left" vertical="center"/>
    </xf>
    <xf numFmtId="0" fontId="87" fillId="0" borderId="0" xfId="292" applyFont="1" applyAlignment="1">
      <alignment horizontal="left" vertical="center"/>
    </xf>
    <xf numFmtId="0" fontId="95" fillId="0" borderId="0" xfId="292" applyFont="1"/>
    <xf numFmtId="0" fontId="95" fillId="0" borderId="0" xfId="292" applyFont="1" applyAlignment="1">
      <alignment vertical="center" wrapText="1"/>
    </xf>
    <xf numFmtId="0" fontId="88" fillId="0" borderId="0" xfId="292" applyFont="1" applyAlignment="1">
      <alignment horizontal="left" vertical="center" wrapText="1" indent="1"/>
    </xf>
    <xf numFmtId="10" fontId="88" fillId="0" borderId="0" xfId="292" applyNumberFormat="1" applyFont="1" applyAlignment="1">
      <alignment horizontal="right" vertical="top" wrapText="1"/>
    </xf>
    <xf numFmtId="10" fontId="95" fillId="0" borderId="0" xfId="292" applyNumberFormat="1" applyFont="1"/>
    <xf numFmtId="0" fontId="88" fillId="0" borderId="0" xfId="292" applyFont="1" applyAlignment="1">
      <alignment horizontal="left" vertical="center" indent="1"/>
    </xf>
    <xf numFmtId="0" fontId="95" fillId="0" borderId="0" xfId="292" applyFont="1" applyAlignment="1">
      <alignment horizontal="right"/>
    </xf>
    <xf numFmtId="0" fontId="95" fillId="0" borderId="0" xfId="292" applyFont="1" applyAlignment="1">
      <alignment horizontal="left" vertical="center" indent="1"/>
    </xf>
    <xf numFmtId="0" fontId="89" fillId="0" borderId="0" xfId="292" applyFont="1" applyAlignment="1">
      <alignment horizontal="left" vertical="center"/>
    </xf>
    <xf numFmtId="0" fontId="90" fillId="57" borderId="0" xfId="0" applyFont="1" applyFill="1" applyAlignment="1">
      <alignment vertical="center"/>
    </xf>
    <xf numFmtId="0" fontId="90" fillId="57" borderId="0" xfId="0" applyFont="1" applyFill="1" applyAlignment="1">
      <alignment horizontal="left" vertical="center" wrapText="1"/>
    </xf>
    <xf numFmtId="0" fontId="90" fillId="57" borderId="0" xfId="0" applyFont="1" applyFill="1" applyAlignment="1">
      <alignment horizontal="right" vertical="center"/>
    </xf>
    <xf numFmtId="0" fontId="93" fillId="0" borderId="0" xfId="0" applyFont="1" applyAlignment="1">
      <alignment vertical="center"/>
    </xf>
    <xf numFmtId="0" fontId="96" fillId="0" borderId="0" xfId="0" applyFont="1" applyAlignment="1">
      <alignment vertical="center"/>
    </xf>
    <xf numFmtId="0" fontId="96" fillId="0" borderId="0" xfId="0" applyFont="1" applyAlignment="1">
      <alignment horizontal="left" vertical="center"/>
    </xf>
    <xf numFmtId="6" fontId="96" fillId="0" borderId="0" xfId="0" applyNumberFormat="1" applyFont="1" applyAlignment="1">
      <alignment horizontal="right" vertical="center"/>
    </xf>
    <xf numFmtId="0" fontId="29" fillId="0" borderId="0" xfId="0" applyFont="1" applyAlignment="1">
      <alignment horizontal="left" vertical="center"/>
    </xf>
    <xf numFmtId="6" fontId="29" fillId="0" borderId="0" xfId="0" applyNumberFormat="1" applyFont="1" applyAlignment="1">
      <alignment horizontal="right" vertical="center"/>
    </xf>
    <xf numFmtId="6" fontId="29" fillId="0" borderId="0" xfId="0" applyNumberFormat="1" applyFont="1" applyAlignment="1">
      <alignment vertical="center"/>
    </xf>
    <xf numFmtId="0" fontId="92" fillId="60" borderId="0" xfId="0" applyFont="1" applyFill="1" applyAlignment="1">
      <alignment vertical="center"/>
    </xf>
    <xf numFmtId="0" fontId="92" fillId="60" borderId="0" xfId="0" applyFont="1" applyFill="1" applyAlignment="1">
      <alignment horizontal="left" vertical="center"/>
    </xf>
    <xf numFmtId="6" fontId="92" fillId="60" borderId="0" xfId="0" applyNumberFormat="1" applyFont="1" applyFill="1" applyAlignment="1">
      <alignment horizontal="right" vertical="center"/>
    </xf>
    <xf numFmtId="0" fontId="90" fillId="57" borderId="0" xfId="123" applyFont="1" applyFill="1" applyAlignment="1">
      <alignment horizontal="left" vertical="center" wrapText="1"/>
    </xf>
    <xf numFmtId="0" fontId="90" fillId="57" borderId="0" xfId="123" applyFont="1" applyFill="1" applyAlignment="1">
      <alignment horizontal="right" vertical="center" wrapText="1"/>
    </xf>
    <xf numFmtId="9" fontId="90" fillId="57" borderId="0" xfId="220" applyFont="1" applyFill="1" applyBorder="1" applyAlignment="1">
      <alignment horizontal="right" vertical="center" wrapText="1"/>
    </xf>
    <xf numFmtId="0" fontId="29" fillId="0" borderId="0" xfId="112" applyFont="1" applyAlignment="1">
      <alignment horizontal="left" vertical="center"/>
    </xf>
    <xf numFmtId="5" fontId="29" fillId="0" borderId="0" xfId="577" applyNumberFormat="1" applyFont="1" applyFill="1" applyBorder="1" applyAlignment="1">
      <alignment horizontal="right" vertical="center"/>
    </xf>
    <xf numFmtId="9" fontId="29" fillId="0" borderId="0" xfId="39464" applyFont="1" applyAlignment="1">
      <alignment vertical="center"/>
    </xf>
    <xf numFmtId="0" fontId="97" fillId="0" borderId="0" xfId="5227" applyFont="1" applyAlignment="1">
      <alignment horizontal="center" vertical="center"/>
    </xf>
    <xf numFmtId="0" fontId="92" fillId="60" borderId="0" xfId="121" applyFont="1" applyFill="1" applyAlignment="1">
      <alignment horizontal="left" vertical="center"/>
    </xf>
    <xf numFmtId="5" fontId="92" fillId="60" borderId="0" xfId="205" applyNumberFormat="1" applyFont="1" applyFill="1" applyBorder="1" applyAlignment="1">
      <alignment horizontal="right" vertical="center"/>
    </xf>
    <xf numFmtId="0" fontId="82" fillId="0" borderId="0" xfId="123" applyFont="1" applyAlignment="1">
      <alignment horizontal="left" vertical="center"/>
    </xf>
    <xf numFmtId="0" fontId="29" fillId="0" borderId="0" xfId="128" applyFont="1"/>
    <xf numFmtId="0" fontId="29" fillId="0" borderId="0" xfId="123" applyFont="1" applyAlignment="1">
      <alignment vertical="top" wrapText="1"/>
    </xf>
    <xf numFmtId="0" fontId="29" fillId="0" borderId="0" xfId="123" applyFont="1" applyAlignment="1">
      <alignment horizontal="left" vertical="top" wrapText="1"/>
    </xf>
    <xf numFmtId="0" fontId="29" fillId="0" borderId="0" xfId="123" applyFont="1"/>
    <xf numFmtId="0" fontId="93" fillId="0" borderId="0" xfId="123" applyFont="1" applyAlignment="1">
      <alignment horizontal="left" vertical="top" wrapText="1"/>
    </xf>
    <xf numFmtId="0" fontId="93" fillId="0" borderId="0" xfId="123" applyFont="1"/>
    <xf numFmtId="0" fontId="86" fillId="0" borderId="0" xfId="123" applyFont="1" applyAlignment="1">
      <alignment horizontal="left" vertical="center"/>
    </xf>
    <xf numFmtId="0" fontId="29" fillId="0" borderId="0" xfId="5226" applyFont="1" applyAlignment="1">
      <alignment horizontal="left"/>
    </xf>
    <xf numFmtId="0" fontId="90" fillId="57" borderId="0" xfId="123" applyFont="1" applyFill="1" applyAlignment="1">
      <alignment horizontal="left" vertical="center"/>
    </xf>
    <xf numFmtId="0" fontId="90" fillId="57" borderId="0" xfId="5227" applyFont="1" applyFill="1" applyAlignment="1">
      <alignment horizontal="left" vertical="center" wrapText="1"/>
    </xf>
    <xf numFmtId="0" fontId="90" fillId="57" borderId="0" xfId="5227" applyFont="1" applyFill="1" applyAlignment="1">
      <alignment horizontal="right" vertical="center"/>
    </xf>
    <xf numFmtId="0" fontId="90" fillId="57" borderId="0" xfId="123" applyFont="1" applyFill="1" applyAlignment="1">
      <alignment horizontal="right" vertical="center"/>
    </xf>
    <xf numFmtId="0" fontId="29" fillId="0" borderId="0" xfId="5227" applyFont="1" applyAlignment="1">
      <alignment vertical="center"/>
    </xf>
    <xf numFmtId="0" fontId="29" fillId="0" borderId="0" xfId="123" applyFont="1" applyAlignment="1">
      <alignment horizontal="left" vertical="center"/>
    </xf>
    <xf numFmtId="172" fontId="29" fillId="0" borderId="0" xfId="63" applyNumberFormat="1" applyFont="1" applyFill="1" applyBorder="1" applyAlignment="1">
      <alignment horizontal="right" vertical="center"/>
    </xf>
    <xf numFmtId="10" fontId="29" fillId="0" borderId="0" xfId="63" applyNumberFormat="1" applyFont="1" applyFill="1" applyBorder="1" applyAlignment="1">
      <alignment horizontal="right" vertical="center"/>
    </xf>
    <xf numFmtId="4" fontId="29" fillId="0" borderId="0" xfId="5227" applyNumberFormat="1" applyFont="1" applyAlignment="1">
      <alignment vertical="center"/>
    </xf>
    <xf numFmtId="171" fontId="29" fillId="0" borderId="0" xfId="5227" applyNumberFormat="1" applyFont="1" applyAlignment="1">
      <alignment vertical="center"/>
    </xf>
    <xf numFmtId="0" fontId="29" fillId="0" borderId="0" xfId="5227" applyFont="1" applyAlignment="1">
      <alignment horizontal="left" vertical="center"/>
    </xf>
    <xf numFmtId="3" fontId="29" fillId="0" borderId="0" xfId="63" applyNumberFormat="1" applyFont="1" applyFill="1" applyBorder="1" applyAlignment="1">
      <alignment horizontal="left" vertical="center"/>
    </xf>
    <xf numFmtId="4" fontId="29" fillId="0" borderId="0" xfId="5227" applyNumberFormat="1" applyFont="1" applyAlignment="1">
      <alignment horizontal="right" vertical="center"/>
    </xf>
    <xf numFmtId="172" fontId="29" fillId="0" borderId="0" xfId="5227" applyNumberFormat="1" applyFont="1" applyAlignment="1">
      <alignment horizontal="right" vertical="center"/>
    </xf>
    <xf numFmtId="0" fontId="29" fillId="0" borderId="0" xfId="5227" applyFont="1" applyAlignment="1">
      <alignment horizontal="right" vertical="center"/>
    </xf>
    <xf numFmtId="0" fontId="93" fillId="0" borderId="0" xfId="5227" applyFont="1" applyAlignment="1">
      <alignment horizontal="left" vertical="center"/>
    </xf>
    <xf numFmtId="4" fontId="93" fillId="0" borderId="0" xfId="5227" applyNumberFormat="1" applyFont="1" applyAlignment="1">
      <alignment horizontal="right" vertical="center"/>
    </xf>
    <xf numFmtId="0" fontId="82" fillId="0" borderId="0" xfId="123" applyFont="1" applyAlignment="1">
      <alignment vertical="center"/>
    </xf>
    <xf numFmtId="0" fontId="82" fillId="0" borderId="12" xfId="123" applyFont="1" applyBorder="1" applyAlignment="1">
      <alignment vertical="center" wrapText="1"/>
    </xf>
    <xf numFmtId="0" fontId="82" fillId="0" borderId="0" xfId="123" applyFont="1" applyAlignment="1">
      <alignment vertical="center" wrapText="1"/>
    </xf>
    <xf numFmtId="0" fontId="29" fillId="0" borderId="0" xfId="5226" applyFont="1"/>
    <xf numFmtId="0" fontId="90" fillId="57" borderId="0" xfId="123" applyFont="1" applyFill="1" applyAlignment="1">
      <alignment vertical="center"/>
    </xf>
    <xf numFmtId="0" fontId="90" fillId="57" borderId="0" xfId="5227" applyFont="1" applyFill="1" applyAlignment="1">
      <alignment vertical="center" wrapText="1"/>
    </xf>
    <xf numFmtId="0" fontId="29" fillId="0" borderId="0" xfId="123" applyFont="1" applyAlignment="1">
      <alignment vertical="center"/>
    </xf>
    <xf numFmtId="172" fontId="29" fillId="0" borderId="0" xfId="196" applyNumberFormat="1" applyFont="1" applyFill="1" applyBorder="1" applyAlignment="1">
      <alignment horizontal="right" vertical="center"/>
    </xf>
    <xf numFmtId="10" fontId="29" fillId="0" borderId="0" xfId="63" applyNumberFormat="1" applyFont="1" applyBorder="1" applyAlignment="1">
      <alignment horizontal="right" vertical="center"/>
    </xf>
    <xf numFmtId="172" fontId="29" fillId="0" borderId="0" xfId="293" applyNumberFormat="1" applyFont="1" applyFill="1" applyBorder="1" applyAlignment="1">
      <alignment horizontal="right" vertical="center"/>
    </xf>
    <xf numFmtId="0" fontId="98" fillId="0" borderId="0" xfId="123" applyFont="1" applyAlignment="1">
      <alignment vertical="center"/>
    </xf>
    <xf numFmtId="6" fontId="98" fillId="0" borderId="0" xfId="123" applyNumberFormat="1" applyFont="1" applyAlignment="1">
      <alignment horizontal="right" vertical="center"/>
    </xf>
    <xf numFmtId="0" fontId="98" fillId="0" borderId="0" xfId="123" applyFont="1" applyAlignment="1">
      <alignment horizontal="right" vertical="center"/>
    </xf>
    <xf numFmtId="3" fontId="29" fillId="0" borderId="0" xfId="5227" applyNumberFormat="1" applyFont="1" applyAlignment="1">
      <alignment vertical="center"/>
    </xf>
    <xf numFmtId="172" fontId="99" fillId="0" borderId="0" xfId="122" applyNumberFormat="1" applyFont="1" applyAlignment="1">
      <alignment horizontal="right" vertical="center" wrapText="1"/>
    </xf>
    <xf numFmtId="4" fontId="29" fillId="0" borderId="0" xfId="63" applyNumberFormat="1" applyFont="1" applyFill="1" applyBorder="1" applyAlignment="1">
      <alignment horizontal="right" vertical="center"/>
    </xf>
    <xf numFmtId="3" fontId="100" fillId="0" borderId="0" xfId="0" applyNumberFormat="1" applyFont="1" applyAlignment="1">
      <alignment horizontal="right" vertical="center"/>
    </xf>
    <xf numFmtId="0" fontId="90" fillId="57" borderId="0" xfId="118" applyFont="1" applyFill="1" applyAlignment="1">
      <alignment horizontal="left" vertical="center"/>
    </xf>
    <xf numFmtId="0" fontId="90" fillId="57" borderId="0" xfId="118" applyFont="1" applyFill="1" applyAlignment="1">
      <alignment horizontal="left" vertical="center" wrapText="1"/>
    </xf>
    <xf numFmtId="43" fontId="29" fillId="0" borderId="0" xfId="63" applyFont="1" applyFill="1" applyAlignment="1">
      <alignment vertical="center"/>
    </xf>
    <xf numFmtId="0" fontId="29" fillId="0" borderId="0" xfId="5228" applyFont="1" applyAlignment="1">
      <alignment horizontal="left" vertical="center"/>
    </xf>
    <xf numFmtId="172" fontId="29" fillId="0" borderId="0" xfId="293" applyNumberFormat="1" applyFont="1" applyBorder="1" applyAlignment="1">
      <alignment horizontal="right" vertical="center"/>
    </xf>
    <xf numFmtId="171" fontId="98" fillId="0" borderId="0" xfId="123" applyNumberFormat="1" applyFont="1" applyAlignment="1">
      <alignment vertical="center"/>
    </xf>
    <xf numFmtId="3" fontId="92" fillId="60" borderId="0" xfId="63" applyNumberFormat="1" applyFont="1" applyFill="1" applyBorder="1" applyAlignment="1">
      <alignment horizontal="left" vertical="center"/>
    </xf>
    <xf numFmtId="172" fontId="92" fillId="60" borderId="0" xfId="63" applyNumberFormat="1" applyFont="1" applyFill="1" applyBorder="1" applyAlignment="1">
      <alignment horizontal="right" vertical="center"/>
    </xf>
    <xf numFmtId="10" fontId="92" fillId="60" borderId="0" xfId="63" applyNumberFormat="1" applyFont="1" applyFill="1" applyBorder="1" applyAlignment="1">
      <alignment horizontal="right" vertical="center"/>
    </xf>
    <xf numFmtId="0" fontId="86" fillId="0" borderId="0" xfId="123" applyFont="1" applyAlignment="1">
      <alignment vertical="center"/>
    </xf>
    <xf numFmtId="0" fontId="92" fillId="60" borderId="0" xfId="5227" applyFont="1" applyFill="1" applyAlignment="1">
      <alignment vertical="center"/>
    </xf>
    <xf numFmtId="0" fontId="91" fillId="60" borderId="0" xfId="123" applyFont="1" applyFill="1" applyAlignment="1">
      <alignment vertical="center"/>
    </xf>
    <xf numFmtId="10" fontId="92" fillId="60" borderId="0" xfId="39464" applyNumberFormat="1" applyFont="1" applyFill="1" applyBorder="1" applyAlignment="1">
      <alignment horizontal="right" vertical="center"/>
    </xf>
    <xf numFmtId="0" fontId="92" fillId="60" borderId="0" xfId="5227" applyFont="1" applyFill="1" applyAlignment="1">
      <alignment horizontal="left" vertical="center"/>
    </xf>
    <xf numFmtId="0" fontId="91" fillId="60" borderId="0" xfId="123" applyFont="1" applyFill="1" applyAlignment="1">
      <alignment horizontal="left" vertical="center"/>
    </xf>
    <xf numFmtId="0" fontId="29" fillId="0" borderId="0" xfId="123" applyFont="1" applyAlignment="1">
      <alignment horizontal="left" vertical="center" wrapText="1"/>
    </xf>
    <xf numFmtId="0" fontId="29" fillId="0" borderId="0" xfId="123" applyFont="1" applyAlignment="1">
      <alignment vertical="top"/>
    </xf>
    <xf numFmtId="0" fontId="29" fillId="0" borderId="0" xfId="0" applyFont="1" applyAlignment="1">
      <alignment vertical="top"/>
    </xf>
    <xf numFmtId="0" fontId="93" fillId="0" borderId="0" xfId="123" applyFont="1" applyAlignment="1">
      <alignment vertical="top"/>
    </xf>
    <xf numFmtId="44" fontId="90" fillId="57" borderId="0" xfId="293" applyFont="1" applyFill="1" applyBorder="1" applyAlignment="1">
      <alignment horizontal="right" vertical="center" wrapText="1"/>
    </xf>
    <xf numFmtId="0" fontId="90" fillId="57" borderId="0" xfId="0" applyFont="1" applyFill="1" applyAlignment="1">
      <alignment horizontal="right" vertical="center" wrapText="1"/>
    </xf>
    <xf numFmtId="0" fontId="90" fillId="57" borderId="0" xfId="0" applyFont="1" applyFill="1" applyAlignment="1">
      <alignment vertical="center" wrapText="1"/>
    </xf>
    <xf numFmtId="172" fontId="90" fillId="57" borderId="0" xfId="0" applyNumberFormat="1" applyFont="1" applyFill="1" applyAlignment="1">
      <alignment horizontal="right" vertical="center" wrapText="1"/>
    </xf>
    <xf numFmtId="49" fontId="29" fillId="0" borderId="0" xfId="0" applyNumberFormat="1" applyFont="1" applyAlignment="1">
      <alignment vertical="center" wrapText="1"/>
    </xf>
    <xf numFmtId="5" fontId="29" fillId="0" borderId="0" xfId="293" applyNumberFormat="1" applyFont="1" applyBorder="1" applyAlignment="1">
      <alignment horizontal="right" vertical="center" wrapText="1"/>
    </xf>
    <xf numFmtId="172" fontId="29" fillId="0" borderId="0" xfId="64" applyNumberFormat="1" applyFont="1" applyBorder="1" applyAlignment="1">
      <alignment vertical="center" wrapText="1"/>
    </xf>
    <xf numFmtId="10" fontId="29" fillId="0" borderId="0" xfId="0" applyNumberFormat="1" applyFont="1" applyAlignment="1">
      <alignment vertical="center" wrapText="1"/>
    </xf>
    <xf numFmtId="44" fontId="29" fillId="0" borderId="0" xfId="293" applyFont="1" applyFill="1" applyBorder="1" applyAlignment="1">
      <alignment horizontal="center" vertical="center"/>
    </xf>
    <xf numFmtId="44" fontId="29" fillId="0" borderId="0" xfId="293" applyFont="1" applyBorder="1" applyAlignment="1">
      <alignment vertical="center"/>
    </xf>
    <xf numFmtId="0" fontId="92" fillId="60" borderId="0" xfId="0" applyFont="1" applyFill="1" applyAlignment="1">
      <alignment vertical="center" wrapText="1"/>
    </xf>
    <xf numFmtId="0" fontId="92" fillId="60" borderId="0" xfId="0" applyFont="1" applyFill="1" applyAlignment="1">
      <alignment horizontal="right" vertical="center" wrapText="1"/>
    </xf>
    <xf numFmtId="172" fontId="92" fillId="60" borderId="0" xfId="293" applyNumberFormat="1" applyFont="1" applyFill="1" applyBorder="1" applyAlignment="1">
      <alignment vertical="center" wrapText="1"/>
    </xf>
    <xf numFmtId="10" fontId="92" fillId="60" borderId="0" xfId="0" applyNumberFormat="1" applyFont="1" applyFill="1" applyAlignment="1">
      <alignment vertical="center" wrapText="1"/>
    </xf>
    <xf numFmtId="0" fontId="29" fillId="0" borderId="0" xfId="123" applyFont="1" applyAlignment="1">
      <alignment wrapText="1"/>
    </xf>
    <xf numFmtId="0" fontId="82" fillId="0" borderId="0" xfId="0" applyFont="1" applyAlignment="1">
      <alignment vertical="center"/>
    </xf>
    <xf numFmtId="0" fontId="29" fillId="0" borderId="0" xfId="0" applyFont="1" applyAlignment="1">
      <alignment horizontal="left" vertical="center" wrapText="1"/>
    </xf>
    <xf numFmtId="8" fontId="29" fillId="0" borderId="0" xfId="0" applyNumberFormat="1" applyFont="1" applyAlignment="1">
      <alignment vertical="center"/>
    </xf>
    <xf numFmtId="4" fontId="29" fillId="0" borderId="0" xfId="0" applyNumberFormat="1" applyFont="1" applyAlignment="1">
      <alignment vertical="center"/>
    </xf>
    <xf numFmtId="43" fontId="29" fillId="0" borderId="0" xfId="0" applyNumberFormat="1" applyFont="1" applyAlignment="1">
      <alignment horizontal="left" vertical="center"/>
    </xf>
    <xf numFmtId="0" fontId="86" fillId="0" borderId="0" xfId="0" applyFont="1" applyAlignment="1">
      <alignment vertical="center"/>
    </xf>
    <xf numFmtId="0" fontId="91" fillId="57" borderId="0" xfId="0" applyFont="1" applyFill="1" applyAlignment="1">
      <alignment horizontal="left" vertical="center"/>
    </xf>
    <xf numFmtId="0" fontId="91" fillId="57" borderId="0" xfId="0" applyFont="1" applyFill="1" applyAlignment="1">
      <alignment horizontal="right" vertical="center"/>
    </xf>
    <xf numFmtId="5" fontId="92" fillId="60" borderId="0" xfId="0" applyNumberFormat="1" applyFont="1" applyFill="1" applyAlignment="1">
      <alignment vertical="center"/>
    </xf>
    <xf numFmtId="0" fontId="93" fillId="0" borderId="0" xfId="0" applyFont="1" applyAlignment="1">
      <alignment horizontal="left" vertical="center"/>
    </xf>
    <xf numFmtId="44" fontId="93" fillId="0" borderId="0" xfId="0" applyNumberFormat="1" applyFont="1" applyAlignment="1">
      <alignment vertical="center"/>
    </xf>
    <xf numFmtId="0" fontId="92" fillId="60" borderId="0" xfId="0" applyFont="1" applyFill="1" applyAlignment="1">
      <alignment horizontal="left" vertical="center" wrapText="1"/>
    </xf>
    <xf numFmtId="0" fontId="29" fillId="0" borderId="0" xfId="117" applyFont="1" applyAlignment="1">
      <alignment vertical="center"/>
    </xf>
    <xf numFmtId="5" fontId="29" fillId="0" borderId="0" xfId="0" applyNumberFormat="1" applyFont="1" applyAlignment="1">
      <alignment horizontal="right" vertical="center"/>
    </xf>
    <xf numFmtId="8" fontId="29" fillId="0" borderId="0" xfId="0" applyNumberFormat="1" applyFont="1" applyAlignment="1">
      <alignment horizontal="right" vertical="center"/>
    </xf>
    <xf numFmtId="0" fontId="29" fillId="55" borderId="0" xfId="0" applyFont="1" applyFill="1" applyAlignment="1">
      <alignment horizontal="left" vertical="center"/>
    </xf>
    <xf numFmtId="0" fontId="101" fillId="0" borderId="0" xfId="0" applyFont="1" applyAlignment="1">
      <alignment vertical="center"/>
    </xf>
    <xf numFmtId="0" fontId="101" fillId="0" borderId="0" xfId="0" applyFont="1" applyAlignment="1">
      <alignment horizontal="left" vertical="center"/>
    </xf>
    <xf numFmtId="3" fontId="90" fillId="57" borderId="0" xfId="0" applyNumberFormat="1" applyFont="1" applyFill="1" applyAlignment="1">
      <alignment horizontal="right" vertical="center" wrapText="1"/>
    </xf>
    <xf numFmtId="1" fontId="101" fillId="0" borderId="0" xfId="0" applyNumberFormat="1" applyFont="1" applyAlignment="1">
      <alignment horizontal="center" vertical="center"/>
    </xf>
    <xf numFmtId="172" fontId="99" fillId="0" borderId="0" xfId="0" applyNumberFormat="1" applyFont="1" applyAlignment="1">
      <alignment vertical="center"/>
    </xf>
    <xf numFmtId="10" fontId="29" fillId="0" borderId="0" xfId="0" applyNumberFormat="1" applyFont="1" applyAlignment="1">
      <alignment vertical="center"/>
    </xf>
    <xf numFmtId="172" fontId="29" fillId="0" borderId="0" xfId="0" applyNumberFormat="1" applyFont="1" applyAlignment="1">
      <alignment vertical="center"/>
    </xf>
    <xf numFmtId="0" fontId="101" fillId="0" borderId="0" xfId="0" applyFont="1" applyAlignment="1">
      <alignment horizontal="center" vertical="center"/>
    </xf>
    <xf numFmtId="170" fontId="29" fillId="0" borderId="0" xfId="0" applyNumberFormat="1" applyFont="1" applyAlignment="1">
      <alignment vertical="center"/>
    </xf>
    <xf numFmtId="3" fontId="102" fillId="0" borderId="0" xfId="0" applyNumberFormat="1" applyFont="1" applyAlignment="1">
      <alignment vertical="center"/>
    </xf>
    <xf numFmtId="10" fontId="101" fillId="0" borderId="0" xfId="0" applyNumberFormat="1" applyFont="1" applyAlignment="1">
      <alignment vertical="center"/>
    </xf>
    <xf numFmtId="3" fontId="101" fillId="0" borderId="0" xfId="0" applyNumberFormat="1" applyFont="1" applyAlignment="1">
      <alignment vertical="center"/>
    </xf>
    <xf numFmtId="172" fontId="92" fillId="60" borderId="0" xfId="0" applyNumberFormat="1" applyFont="1" applyFill="1" applyAlignment="1">
      <alignment vertical="center"/>
    </xf>
    <xf numFmtId="10" fontId="92" fillId="60" borderId="0" xfId="0" applyNumberFormat="1" applyFont="1" applyFill="1" applyAlignment="1">
      <alignment vertical="center"/>
    </xf>
    <xf numFmtId="10" fontId="92" fillId="60" borderId="0" xfId="0" quotePrefix="1" applyNumberFormat="1" applyFont="1" applyFill="1" applyAlignment="1">
      <alignment vertical="center"/>
    </xf>
    <xf numFmtId="0" fontId="90" fillId="57" borderId="0" xfId="127" applyFont="1" applyFill="1" applyAlignment="1">
      <alignment vertical="center" wrapText="1"/>
    </xf>
    <xf numFmtId="0" fontId="90" fillId="57" borderId="0" xfId="127" applyFont="1" applyFill="1" applyAlignment="1">
      <alignment horizontal="left" vertical="center" wrapText="1"/>
    </xf>
    <xf numFmtId="0" fontId="90" fillId="57" borderId="0" xfId="127" applyFont="1" applyFill="1" applyAlignment="1">
      <alignment horizontal="right" vertical="center" wrapText="1"/>
    </xf>
    <xf numFmtId="165" fontId="90" fillId="57" borderId="0" xfId="65" applyNumberFormat="1" applyFont="1" applyFill="1" applyBorder="1" applyAlignment="1">
      <alignment horizontal="right" vertical="center" wrapText="1"/>
    </xf>
    <xf numFmtId="0" fontId="29" fillId="0" borderId="0" xfId="103" applyFont="1" applyAlignment="1">
      <alignment vertical="center" wrapText="1"/>
    </xf>
    <xf numFmtId="0" fontId="88" fillId="0" borderId="0" xfId="120" applyFont="1" applyAlignment="1">
      <alignment vertical="center"/>
    </xf>
    <xf numFmtId="0" fontId="88" fillId="0" borderId="0" xfId="120" applyFont="1" applyAlignment="1">
      <alignment horizontal="left" vertical="center"/>
    </xf>
    <xf numFmtId="167" fontId="88" fillId="0" borderId="0" xfId="10119" applyNumberFormat="1" applyFont="1" applyAlignment="1">
      <alignment vertical="center"/>
    </xf>
    <xf numFmtId="10" fontId="88" fillId="0" borderId="0" xfId="103" applyNumberFormat="1" applyFont="1" applyAlignment="1">
      <alignment vertical="center"/>
    </xf>
    <xf numFmtId="0" fontId="29" fillId="0" borderId="0" xfId="103" applyFont="1" applyAlignment="1">
      <alignment vertical="center"/>
    </xf>
    <xf numFmtId="0" fontId="88" fillId="0" borderId="0" xfId="127" applyFont="1" applyAlignment="1">
      <alignment vertical="center"/>
    </xf>
    <xf numFmtId="167" fontId="88" fillId="0" borderId="0" xfId="0" applyNumberFormat="1" applyFont="1" applyAlignment="1">
      <alignment vertical="center"/>
    </xf>
    <xf numFmtId="10" fontId="88" fillId="0" borderId="0" xfId="0" applyNumberFormat="1" applyFont="1" applyAlignment="1">
      <alignment vertical="center"/>
    </xf>
    <xf numFmtId="167" fontId="88" fillId="0" borderId="0" xfId="126" applyNumberFormat="1" applyFont="1" applyAlignment="1">
      <alignment vertical="center"/>
    </xf>
    <xf numFmtId="10" fontId="88" fillId="0" borderId="0" xfId="127" applyNumberFormat="1" applyFont="1" applyAlignment="1">
      <alignment vertical="center"/>
    </xf>
    <xf numFmtId="0" fontId="29" fillId="0" borderId="0" xfId="127" applyFont="1" applyAlignment="1">
      <alignment horizontal="center" vertical="center"/>
    </xf>
    <xf numFmtId="0" fontId="29" fillId="0" borderId="0" xfId="127" applyFont="1" applyAlignment="1">
      <alignment vertical="center"/>
    </xf>
    <xf numFmtId="164" fontId="29" fillId="0" borderId="0" xfId="65" applyNumberFormat="1" applyFont="1" applyAlignment="1">
      <alignment horizontal="center" vertical="center"/>
    </xf>
    <xf numFmtId="164" fontId="29" fillId="0" borderId="0" xfId="65" applyNumberFormat="1" applyFont="1" applyAlignment="1">
      <alignment vertical="center"/>
    </xf>
    <xf numFmtId="164" fontId="98" fillId="0" borderId="0" xfId="65" applyNumberFormat="1" applyFont="1" applyAlignment="1">
      <alignment vertical="center"/>
    </xf>
    <xf numFmtId="0" fontId="92" fillId="60" borderId="0" xfId="127" applyFont="1" applyFill="1" applyAlignment="1">
      <alignment vertical="center"/>
    </xf>
    <xf numFmtId="167" fontId="92" fillId="60" borderId="0" xfId="295" applyNumberFormat="1" applyFont="1" applyFill="1" applyAlignment="1">
      <alignment vertical="center"/>
    </xf>
    <xf numFmtId="10" fontId="92" fillId="60" borderId="0" xfId="295" applyNumberFormat="1" applyFont="1" applyFill="1" applyAlignment="1">
      <alignment vertical="center"/>
    </xf>
    <xf numFmtId="167" fontId="92" fillId="60" borderId="0" xfId="126" applyNumberFormat="1" applyFont="1" applyFill="1" applyAlignment="1">
      <alignment vertical="center"/>
    </xf>
    <xf numFmtId="10" fontId="92" fillId="60" borderId="0" xfId="103" applyNumberFormat="1" applyFont="1" applyFill="1" applyAlignment="1">
      <alignment vertical="center"/>
    </xf>
    <xf numFmtId="10" fontId="92" fillId="60" borderId="0" xfId="127" applyNumberFormat="1" applyFont="1" applyFill="1" applyAlignment="1">
      <alignment vertical="center"/>
    </xf>
    <xf numFmtId="0" fontId="82" fillId="0" borderId="22" xfId="0" applyFont="1" applyBorder="1" applyAlignment="1">
      <alignment horizontal="left" vertical="center"/>
    </xf>
    <xf numFmtId="0" fontId="88" fillId="0" borderId="0" xfId="0" applyFont="1"/>
    <xf numFmtId="3" fontId="88" fillId="0" borderId="0" xfId="1157" applyNumberFormat="1" applyFont="1" applyBorder="1" applyAlignment="1">
      <alignment horizontal="right"/>
    </xf>
    <xf numFmtId="10" fontId="88" fillId="0" borderId="0" xfId="0" applyNumberFormat="1" applyFont="1"/>
    <xf numFmtId="167" fontId="88" fillId="0" borderId="0" xfId="10119" applyNumberFormat="1" applyFont="1"/>
    <xf numFmtId="0" fontId="88" fillId="0" borderId="0" xfId="126" applyFont="1"/>
    <xf numFmtId="37" fontId="88" fillId="55" borderId="0" xfId="126" applyNumberFormat="1" applyFont="1" applyFill="1"/>
    <xf numFmtId="10" fontId="88" fillId="0" borderId="0" xfId="126" applyNumberFormat="1" applyFont="1"/>
    <xf numFmtId="41" fontId="88" fillId="0" borderId="0" xfId="103" applyNumberFormat="1" applyFont="1"/>
    <xf numFmtId="37" fontId="88" fillId="0" borderId="0" xfId="126" applyNumberFormat="1" applyFont="1"/>
    <xf numFmtId="0" fontId="29" fillId="0" borderId="0" xfId="126" applyFont="1" applyAlignment="1">
      <alignment horizontal="center"/>
    </xf>
    <xf numFmtId="0" fontId="29" fillId="0" borderId="0" xfId="103" applyFont="1"/>
    <xf numFmtId="0" fontId="29" fillId="55" borderId="0" xfId="126" applyFont="1" applyFill="1" applyAlignment="1">
      <alignment horizontal="center"/>
    </xf>
    <xf numFmtId="0" fontId="29" fillId="0" borderId="0" xfId="126" applyFont="1"/>
    <xf numFmtId="37" fontId="29" fillId="0" borderId="0" xfId="126" applyNumberFormat="1" applyFont="1"/>
    <xf numFmtId="173" fontId="29" fillId="0" borderId="0" xfId="126" applyNumberFormat="1" applyFont="1"/>
    <xf numFmtId="0" fontId="29" fillId="55" borderId="0" xfId="126" applyFont="1" applyFill="1"/>
    <xf numFmtId="0" fontId="29" fillId="55" borderId="0" xfId="103" applyFont="1" applyFill="1"/>
    <xf numFmtId="37" fontId="98" fillId="0" borderId="0" xfId="126" applyNumberFormat="1" applyFont="1"/>
    <xf numFmtId="0" fontId="29" fillId="55" borderId="0" xfId="0" applyFont="1" applyFill="1"/>
    <xf numFmtId="0" fontId="86" fillId="0" borderId="22" xfId="0" applyFont="1" applyBorder="1" applyAlignment="1">
      <alignment horizontal="left" vertical="center"/>
    </xf>
    <xf numFmtId="0" fontId="90" fillId="58" borderId="0" xfId="126" applyFont="1" applyFill="1" applyBorder="1" applyAlignment="1">
      <alignment vertical="center" wrapText="1"/>
    </xf>
    <xf numFmtId="0" fontId="90" fillId="57" borderId="0" xfId="103" applyFont="1" applyFill="1" applyBorder="1" applyAlignment="1">
      <alignment horizontal="right" vertical="center" wrapText="1"/>
    </xf>
    <xf numFmtId="0" fontId="90" fillId="58" borderId="0" xfId="126" applyFont="1" applyFill="1" applyBorder="1" applyAlignment="1">
      <alignment horizontal="right" vertical="center" wrapText="1"/>
    </xf>
    <xf numFmtId="0" fontId="92" fillId="61" borderId="0" xfId="126" applyFont="1" applyFill="1"/>
    <xf numFmtId="3" fontId="92" fillId="60" borderId="0" xfId="126" applyNumberFormat="1" applyFont="1" applyFill="1"/>
    <xf numFmtId="10" fontId="92" fillId="61" borderId="0" xfId="126" applyNumberFormat="1" applyFont="1" applyFill="1"/>
    <xf numFmtId="167" fontId="92" fillId="61" borderId="0" xfId="126" applyNumberFormat="1" applyFont="1" applyFill="1"/>
    <xf numFmtId="0" fontId="90" fillId="58" borderId="0" xfId="125" applyFont="1" applyFill="1" applyAlignment="1">
      <alignment vertical="center" wrapText="1"/>
    </xf>
    <xf numFmtId="0" fontId="90" fillId="58" borderId="0" xfId="125" applyFont="1" applyFill="1" applyAlignment="1">
      <alignment horizontal="right" vertical="center" wrapText="1"/>
    </xf>
    <xf numFmtId="0" fontId="88" fillId="0" borderId="0" xfId="125" applyFont="1"/>
    <xf numFmtId="37" fontId="88" fillId="0" borderId="0" xfId="125" applyNumberFormat="1" applyFont="1" applyAlignment="1">
      <alignment horizontal="right"/>
    </xf>
    <xf numFmtId="10" fontId="88" fillId="0" borderId="0" xfId="125" applyNumberFormat="1" applyFont="1" applyAlignment="1">
      <alignment horizontal="right"/>
    </xf>
    <xf numFmtId="0" fontId="29" fillId="0" borderId="0" xfId="125" applyFont="1"/>
    <xf numFmtId="0" fontId="29" fillId="0" borderId="0" xfId="125" applyFont="1" applyAlignment="1">
      <alignment horizontal="center"/>
    </xf>
    <xf numFmtId="0" fontId="29" fillId="0" borderId="0" xfId="125" applyFont="1" applyAlignment="1">
      <alignment horizontal="right"/>
    </xf>
    <xf numFmtId="0" fontId="29" fillId="0" borderId="0" xfId="0" applyFont="1" applyAlignment="1">
      <alignment horizontal="right"/>
    </xf>
    <xf numFmtId="0" fontId="92" fillId="61" borderId="0" xfId="125" applyFont="1" applyFill="1"/>
    <xf numFmtId="37" fontId="92" fillId="61" borderId="0" xfId="125" applyNumberFormat="1" applyFont="1" applyFill="1" applyAlignment="1">
      <alignment horizontal="right"/>
    </xf>
    <xf numFmtId="10" fontId="92" fillId="61" borderId="0" xfId="125" applyNumberFormat="1" applyFont="1" applyFill="1" applyAlignment="1">
      <alignment horizontal="right"/>
    </xf>
    <xf numFmtId="10" fontId="92" fillId="61" borderId="0" xfId="65" applyNumberFormat="1" applyFont="1" applyFill="1" applyBorder="1" applyAlignment="1">
      <alignment horizontal="right"/>
    </xf>
    <xf numFmtId="0" fontId="90" fillId="58" borderId="0" xfId="124" applyFont="1" applyFill="1" applyAlignment="1">
      <alignment horizontal="right" vertical="center" wrapText="1" indent="1"/>
    </xf>
    <xf numFmtId="0" fontId="90" fillId="58" borderId="0" xfId="124" applyFont="1" applyFill="1" applyAlignment="1">
      <alignment horizontal="left" vertical="center" wrapText="1" indent="1"/>
    </xf>
    <xf numFmtId="0" fontId="90" fillId="58" borderId="0" xfId="124" applyFont="1" applyFill="1" applyAlignment="1">
      <alignment horizontal="left" vertical="center" wrapText="1"/>
    </xf>
    <xf numFmtId="0" fontId="88" fillId="0" borderId="0" xfId="124" applyFont="1" applyAlignment="1">
      <alignment horizontal="left" wrapText="1"/>
    </xf>
    <xf numFmtId="0" fontId="88" fillId="0" borderId="0" xfId="124" applyFont="1" applyAlignment="1">
      <alignment wrapText="1"/>
    </xf>
    <xf numFmtId="0" fontId="88" fillId="0" borderId="0" xfId="124" applyFont="1" applyAlignment="1">
      <alignment horizontal="right" vertical="center" indent="1"/>
    </xf>
    <xf numFmtId="0" fontId="88" fillId="0" borderId="0" xfId="124" applyFont="1" applyAlignment="1">
      <alignment horizontal="left" vertical="center" indent="1"/>
    </xf>
    <xf numFmtId="0" fontId="88" fillId="0" borderId="0" xfId="124" applyFont="1" applyAlignment="1">
      <alignment horizontal="left" vertical="center"/>
    </xf>
    <xf numFmtId="0" fontId="88" fillId="0" borderId="0" xfId="124" applyFont="1" applyAlignment="1">
      <alignment horizontal="left"/>
    </xf>
    <xf numFmtId="0" fontId="88" fillId="0" borderId="0" xfId="124" applyFont="1" applyAlignment="1">
      <alignment horizontal="center"/>
    </xf>
    <xf numFmtId="7" fontId="29" fillId="0" borderId="0" xfId="124" applyNumberFormat="1" applyFont="1"/>
    <xf numFmtId="173" fontId="29" fillId="0" borderId="0" xfId="124" applyNumberFormat="1" applyFont="1"/>
    <xf numFmtId="39" fontId="29" fillId="0" borderId="0" xfId="124" applyNumberFormat="1" applyFont="1"/>
    <xf numFmtId="0" fontId="29" fillId="0" borderId="0" xfId="103" applyFont="1" applyAlignment="1">
      <alignment horizontal="right" indent="1"/>
    </xf>
    <xf numFmtId="0" fontId="88" fillId="0" borderId="0" xfId="103" applyFont="1" applyAlignment="1">
      <alignment horizontal="right" indent="1"/>
    </xf>
    <xf numFmtId="0" fontId="88" fillId="0" borderId="0" xfId="103" applyFont="1" applyAlignment="1">
      <alignment horizontal="left" indent="1"/>
    </xf>
    <xf numFmtId="0" fontId="88" fillId="0" borderId="0" xfId="103" applyFont="1" applyAlignment="1">
      <alignment horizontal="left"/>
    </xf>
    <xf numFmtId="0" fontId="88" fillId="55" borderId="0" xfId="124" applyFont="1" applyFill="1" applyAlignment="1">
      <alignment horizontal="right" indent="1"/>
    </xf>
    <xf numFmtId="0" fontId="88" fillId="55" borderId="0" xfId="124" applyFont="1" applyFill="1" applyAlignment="1">
      <alignment horizontal="left" indent="1"/>
    </xf>
    <xf numFmtId="0" fontId="88" fillId="55" borderId="0" xfId="124" applyFont="1" applyFill="1" applyAlignment="1">
      <alignment horizontal="left"/>
    </xf>
    <xf numFmtId="39" fontId="98" fillId="0" borderId="0" xfId="124" applyNumberFormat="1" applyFont="1"/>
    <xf numFmtId="173" fontId="98" fillId="0" borderId="0" xfId="124" applyNumberFormat="1" applyFont="1"/>
    <xf numFmtId="0" fontId="29" fillId="0" borderId="0" xfId="103" applyFont="1" applyAlignment="1">
      <alignment horizontal="left" indent="1"/>
    </xf>
    <xf numFmtId="0" fontId="29" fillId="0" borderId="0" xfId="103" applyFont="1" applyAlignment="1">
      <alignment horizontal="left"/>
    </xf>
    <xf numFmtId="0" fontId="29" fillId="0" borderId="0" xfId="0" applyFont="1" applyAlignment="1">
      <alignment horizontal="right" indent="1"/>
    </xf>
    <xf numFmtId="0" fontId="29" fillId="0" borderId="0" xfId="0" applyFont="1" applyAlignment="1">
      <alignment horizontal="left" indent="1"/>
    </xf>
    <xf numFmtId="7" fontId="98" fillId="0" borderId="0" xfId="124" applyNumberFormat="1" applyFont="1"/>
    <xf numFmtId="165" fontId="88" fillId="0" borderId="0" xfId="63" applyNumberFormat="1" applyFont="1" applyFill="1" applyBorder="1" applyAlignment="1">
      <alignment horizontal="right" vertical="center"/>
    </xf>
    <xf numFmtId="1" fontId="88" fillId="0" borderId="0" xfId="104" applyNumberFormat="1" applyFont="1" applyAlignment="1">
      <alignment vertical="center"/>
    </xf>
    <xf numFmtId="0" fontId="88" fillId="56" borderId="0" xfId="0" applyFont="1" applyFill="1" applyAlignment="1">
      <alignment vertical="center"/>
    </xf>
    <xf numFmtId="1" fontId="88" fillId="56" borderId="0" xfId="104" applyNumberFormat="1" applyFont="1" applyFill="1" applyAlignment="1">
      <alignment horizontal="right" vertical="center"/>
    </xf>
    <xf numFmtId="0" fontId="88" fillId="0" borderId="0" xfId="0" applyFont="1" applyAlignment="1">
      <alignment horizontal="left" vertical="center"/>
    </xf>
    <xf numFmtId="38" fontId="88" fillId="0" borderId="0" xfId="196" applyNumberFormat="1" applyFont="1" applyBorder="1" applyAlignment="1">
      <alignment horizontal="right" vertical="center"/>
    </xf>
    <xf numFmtId="38" fontId="29" fillId="0" borderId="0" xfId="0" applyNumberFormat="1" applyFont="1" applyAlignment="1">
      <alignment horizontal="right"/>
    </xf>
    <xf numFmtId="0" fontId="93" fillId="0" borderId="0" xfId="0" applyFont="1" applyAlignment="1">
      <alignment vertical="top"/>
    </xf>
    <xf numFmtId="38" fontId="92" fillId="60" borderId="0" xfId="196" applyNumberFormat="1" applyFont="1" applyFill="1" applyBorder="1" applyAlignment="1">
      <alignment horizontal="right" vertical="center"/>
    </xf>
    <xf numFmtId="0" fontId="92" fillId="61" borderId="0" xfId="0" applyFont="1" applyFill="1" applyAlignment="1">
      <alignment horizontal="left" vertical="center"/>
    </xf>
    <xf numFmtId="0" fontId="92" fillId="61" borderId="0" xfId="0" applyFont="1" applyFill="1" applyAlignment="1">
      <alignment vertical="center"/>
    </xf>
    <xf numFmtId="38" fontId="92" fillId="61" borderId="0" xfId="196" applyNumberFormat="1" applyFont="1" applyFill="1" applyBorder="1" applyAlignment="1">
      <alignment horizontal="right" vertical="center"/>
    </xf>
    <xf numFmtId="1" fontId="88" fillId="0" borderId="0" xfId="0" applyNumberFormat="1" applyFont="1" applyAlignment="1">
      <alignment horizontal="right" vertical="center"/>
    </xf>
    <xf numFmtId="38" fontId="88" fillId="56" borderId="0" xfId="196" applyNumberFormat="1" applyFont="1" applyFill="1" applyBorder="1" applyAlignment="1">
      <alignment horizontal="right" vertical="center"/>
    </xf>
    <xf numFmtId="3" fontId="92" fillId="60" borderId="0" xfId="104" applyNumberFormat="1" applyFont="1" applyFill="1" applyAlignment="1">
      <alignment horizontal="right" vertical="center"/>
    </xf>
    <xf numFmtId="172" fontId="88" fillId="0" borderId="0" xfId="0" applyNumberFormat="1" applyFont="1" applyAlignment="1">
      <alignment vertical="center"/>
    </xf>
    <xf numFmtId="39" fontId="88" fillId="56" borderId="0" xfId="0" applyNumberFormat="1" applyFont="1" applyFill="1" applyAlignment="1">
      <alignment vertical="center"/>
    </xf>
    <xf numFmtId="43" fontId="88" fillId="56" borderId="0" xfId="0" applyNumberFormat="1" applyFont="1" applyFill="1" applyAlignment="1">
      <alignment vertical="center"/>
    </xf>
    <xf numFmtId="10" fontId="88" fillId="56" borderId="0" xfId="0" applyNumberFormat="1" applyFont="1" applyFill="1" applyAlignment="1">
      <alignment vertical="center"/>
    </xf>
    <xf numFmtId="0" fontId="105" fillId="0" borderId="0" xfId="0" applyFont="1"/>
    <xf numFmtId="10" fontId="92" fillId="60" borderId="0" xfId="0" applyNumberFormat="1" applyFont="1" applyFill="1" applyAlignment="1">
      <alignment horizontal="right" vertical="center"/>
    </xf>
    <xf numFmtId="0" fontId="90" fillId="57" borderId="0" xfId="119" applyFont="1" applyFill="1" applyAlignment="1">
      <alignment horizontal="left" vertical="center" wrapText="1"/>
    </xf>
    <xf numFmtId="0" fontId="90" fillId="57" borderId="0" xfId="119" applyFont="1" applyFill="1" applyAlignment="1">
      <alignment horizontal="right" vertical="center" wrapText="1"/>
    </xf>
    <xf numFmtId="0" fontId="106" fillId="0" borderId="0" xfId="119" applyFont="1" applyAlignment="1">
      <alignment horizontal="center" vertical="center"/>
    </xf>
    <xf numFmtId="166" fontId="29" fillId="0" borderId="0" xfId="127" applyNumberFormat="1" applyFont="1" applyAlignment="1">
      <alignment vertical="center"/>
    </xf>
    <xf numFmtId="167" fontId="99" fillId="0" borderId="0" xfId="8947" applyNumberFormat="1" applyFont="1" applyFill="1" applyBorder="1" applyAlignment="1">
      <alignment horizontal="right" vertical="center" wrapText="1"/>
    </xf>
    <xf numFmtId="10" fontId="29" fillId="0" borderId="0" xfId="127" applyNumberFormat="1" applyFont="1" applyAlignment="1">
      <alignment vertical="center"/>
    </xf>
    <xf numFmtId="167" fontId="29" fillId="0" borderId="0" xfId="126" applyNumberFormat="1" applyFont="1" applyAlignment="1">
      <alignment vertical="center"/>
    </xf>
    <xf numFmtId="0" fontId="29" fillId="0" borderId="0" xfId="127" applyFont="1"/>
    <xf numFmtId="0" fontId="29" fillId="0" borderId="0" xfId="127" applyFont="1" applyAlignment="1">
      <alignment horizontal="center"/>
    </xf>
    <xf numFmtId="164" fontId="29" fillId="0" borderId="0" xfId="65" applyNumberFormat="1" applyFont="1" applyBorder="1" applyAlignment="1">
      <alignment horizontal="center"/>
    </xf>
    <xf numFmtId="164" fontId="29" fillId="0" borderId="0" xfId="65" applyNumberFormat="1" applyFont="1" applyAlignment="1">
      <alignment horizontal="center"/>
    </xf>
    <xf numFmtId="164" fontId="29" fillId="0" borderId="0" xfId="65" applyNumberFormat="1" applyFont="1"/>
    <xf numFmtId="164" fontId="98" fillId="0" borderId="0" xfId="65" applyNumberFormat="1" applyFont="1"/>
    <xf numFmtId="167" fontId="92" fillId="60" borderId="0" xfId="8947" applyNumberFormat="1" applyFont="1" applyFill="1" applyBorder="1" applyAlignment="1">
      <alignment horizontal="right" vertical="center" wrapText="1"/>
    </xf>
    <xf numFmtId="10" fontId="92" fillId="60" borderId="0" xfId="126" applyNumberFormat="1" applyFont="1" applyFill="1" applyAlignment="1">
      <alignment vertical="center"/>
    </xf>
    <xf numFmtId="0" fontId="106" fillId="0" borderId="0" xfId="103" applyFont="1"/>
    <xf numFmtId="0" fontId="98" fillId="0" borderId="0" xfId="0" applyFont="1"/>
    <xf numFmtId="0" fontId="88" fillId="0" borderId="0" xfId="296" applyFont="1" applyAlignment="1">
      <alignment vertical="center" wrapText="1"/>
    </xf>
    <xf numFmtId="3" fontId="88" fillId="0" borderId="0" xfId="296" applyNumberFormat="1" applyFont="1" applyAlignment="1">
      <alignment horizontal="right" vertical="center" wrapText="1"/>
    </xf>
    <xf numFmtId="10" fontId="88" fillId="0" borderId="0" xfId="119" applyNumberFormat="1" applyFont="1" applyAlignment="1">
      <alignment horizontal="right" vertical="center"/>
    </xf>
    <xf numFmtId="167" fontId="88" fillId="0" borderId="0" xfId="8947" applyNumberFormat="1" applyFont="1" applyFill="1" applyBorder="1" applyAlignment="1">
      <alignment horizontal="right" vertical="center" wrapText="1"/>
    </xf>
    <xf numFmtId="0" fontId="93" fillId="0" borderId="0" xfId="103" applyFont="1"/>
    <xf numFmtId="0" fontId="29" fillId="0" borderId="0" xfId="296" applyFont="1" applyAlignment="1">
      <alignment vertical="center" wrapText="1"/>
    </xf>
    <xf numFmtId="0" fontId="29" fillId="0" borderId="0" xfId="119" applyFont="1" applyAlignment="1">
      <alignment vertical="center"/>
    </xf>
    <xf numFmtId="37" fontId="29" fillId="0" borderId="0" xfId="119" applyNumberFormat="1" applyFont="1" applyAlignment="1">
      <alignment vertical="center"/>
    </xf>
    <xf numFmtId="10" fontId="29" fillId="0" borderId="0" xfId="119" applyNumberFormat="1" applyFont="1" applyAlignment="1">
      <alignment vertical="center"/>
    </xf>
    <xf numFmtId="0" fontId="29" fillId="0" borderId="0" xfId="119" applyFont="1" applyAlignment="1">
      <alignment horizontal="center"/>
    </xf>
    <xf numFmtId="0" fontId="29" fillId="0" borderId="0" xfId="119" applyFont="1"/>
    <xf numFmtId="0" fontId="92" fillId="60" borderId="0" xfId="119" applyFont="1" applyFill="1" applyAlignment="1">
      <alignment vertical="center"/>
    </xf>
    <xf numFmtId="3" fontId="92" fillId="60" borderId="0" xfId="119" applyNumberFormat="1" applyFont="1" applyFill="1" applyAlignment="1">
      <alignment vertical="center"/>
    </xf>
    <xf numFmtId="10" fontId="92" fillId="60" borderId="0" xfId="119" applyNumberFormat="1" applyFont="1" applyFill="1" applyAlignment="1">
      <alignment vertical="center"/>
    </xf>
    <xf numFmtId="167" fontId="92" fillId="60" borderId="0" xfId="119" applyNumberFormat="1" applyFont="1" applyFill="1" applyAlignment="1">
      <alignment horizontal="right" vertical="center"/>
    </xf>
    <xf numFmtId="167" fontId="92" fillId="60" borderId="0" xfId="119" applyNumberFormat="1" applyFont="1" applyFill="1" applyAlignment="1">
      <alignment vertical="center"/>
    </xf>
    <xf numFmtId="0" fontId="106" fillId="0" borderId="0" xfId="118" applyFont="1" applyAlignment="1">
      <alignment horizontal="center" vertical="center"/>
    </xf>
    <xf numFmtId="0" fontId="90" fillId="0" borderId="0" xfId="118" applyFont="1" applyAlignment="1">
      <alignment horizontal="left" vertical="center"/>
    </xf>
    <xf numFmtId="0" fontId="90" fillId="0" borderId="0" xfId="118" applyFont="1"/>
    <xf numFmtId="0" fontId="90" fillId="0" borderId="0" xfId="118" applyFont="1" applyAlignment="1">
      <alignment vertical="center"/>
    </xf>
    <xf numFmtId="0" fontId="90" fillId="0" borderId="0" xfId="118" applyFont="1" applyAlignment="1">
      <alignment horizontal="center" vertical="center" wrapText="1"/>
    </xf>
    <xf numFmtId="0" fontId="106" fillId="0" borderId="0" xfId="118" applyFont="1" applyAlignment="1">
      <alignment horizontal="centerContinuous"/>
    </xf>
    <xf numFmtId="0" fontId="29" fillId="0" borderId="0" xfId="118" applyFont="1" applyAlignment="1">
      <alignment vertical="center"/>
    </xf>
    <xf numFmtId="37" fontId="29" fillId="0" borderId="0" xfId="118" applyNumberFormat="1" applyFont="1" applyAlignment="1">
      <alignment vertical="center"/>
    </xf>
    <xf numFmtId="0" fontId="29" fillId="55" borderId="0" xfId="118" applyFont="1" applyFill="1" applyAlignment="1">
      <alignment vertical="center"/>
    </xf>
    <xf numFmtId="0" fontId="93" fillId="0" borderId="0" xfId="103" applyFont="1" applyAlignment="1">
      <alignment vertical="center"/>
    </xf>
    <xf numFmtId="37" fontId="29" fillId="0" borderId="0" xfId="118" applyNumberFormat="1" applyFont="1"/>
    <xf numFmtId="37" fontId="98" fillId="0" borderId="0" xfId="118" applyNumberFormat="1" applyFont="1" applyAlignment="1">
      <alignment horizontal="center"/>
    </xf>
    <xf numFmtId="37" fontId="98" fillId="0" borderId="0" xfId="118" applyNumberFormat="1" applyFont="1"/>
    <xf numFmtId="0" fontId="91" fillId="57" borderId="0" xfId="118" applyFont="1" applyFill="1" applyAlignment="1">
      <alignment horizontal="left" vertical="center"/>
    </xf>
    <xf numFmtId="0" fontId="91" fillId="57" borderId="0" xfId="118" applyFont="1" applyFill="1" applyAlignment="1">
      <alignment vertical="center" wrapText="1"/>
    </xf>
    <xf numFmtId="0" fontId="91" fillId="57" borderId="0" xfId="118" applyFont="1" applyFill="1" applyAlignment="1">
      <alignment vertical="center"/>
    </xf>
    <xf numFmtId="0" fontId="91" fillId="57" borderId="0" xfId="118" applyFont="1" applyFill="1" applyAlignment="1">
      <alignment horizontal="right" vertical="center" wrapText="1"/>
    </xf>
    <xf numFmtId="0" fontId="92" fillId="60" borderId="0" xfId="118" applyFont="1" applyFill="1" applyAlignment="1">
      <alignment vertical="center"/>
    </xf>
    <xf numFmtId="37" fontId="92" fillId="60" borderId="0" xfId="118" applyNumberFormat="1" applyFont="1" applyFill="1" applyAlignment="1">
      <alignment vertical="center"/>
    </xf>
    <xf numFmtId="0" fontId="29" fillId="59" borderId="0" xfId="118" applyFont="1" applyFill="1" applyAlignment="1">
      <alignment vertical="center"/>
    </xf>
    <xf numFmtId="37" fontId="29" fillId="59" borderId="0" xfId="118" applyNumberFormat="1" applyFont="1" applyFill="1" applyAlignment="1">
      <alignment vertical="center"/>
    </xf>
    <xf numFmtId="0" fontId="29" fillId="59" borderId="0" xfId="103" applyFont="1" applyFill="1" applyAlignment="1">
      <alignment vertical="center"/>
    </xf>
    <xf numFmtId="3" fontId="88" fillId="0" borderId="0" xfId="0" applyNumberFormat="1" applyFont="1" applyAlignment="1">
      <alignment horizontal="right" vertical="center"/>
    </xf>
    <xf numFmtId="10" fontId="88" fillId="0" borderId="0" xfId="0" applyNumberFormat="1" applyFont="1" applyAlignment="1">
      <alignment horizontal="right" vertical="center"/>
    </xf>
    <xf numFmtId="3" fontId="88" fillId="0" borderId="0" xfId="63" applyNumberFormat="1" applyFont="1" applyFill="1" applyBorder="1" applyAlignment="1">
      <alignment horizontal="right" vertical="center"/>
    </xf>
    <xf numFmtId="3" fontId="88" fillId="0" borderId="0" xfId="0" applyNumberFormat="1" applyFont="1" applyAlignment="1">
      <alignment vertical="center"/>
    </xf>
    <xf numFmtId="10" fontId="29" fillId="0" borderId="0" xfId="0" applyNumberFormat="1" applyFont="1"/>
    <xf numFmtId="0" fontId="107" fillId="0" borderId="0" xfId="0" applyFont="1"/>
    <xf numFmtId="174" fontId="29" fillId="0" borderId="0" xfId="0" applyNumberFormat="1" applyFont="1"/>
    <xf numFmtId="3" fontId="92" fillId="60" borderId="0" xfId="0" applyNumberFormat="1" applyFont="1" applyFill="1" applyAlignment="1">
      <alignment vertical="center"/>
    </xf>
    <xf numFmtId="0" fontId="108" fillId="0" borderId="0" xfId="0" applyFont="1" applyAlignment="1">
      <alignment vertical="center" wrapText="1"/>
    </xf>
    <xf numFmtId="0" fontId="108" fillId="0" borderId="0" xfId="0" applyFont="1" applyAlignment="1">
      <alignment horizontal="right" vertical="center" wrapText="1"/>
    </xf>
    <xf numFmtId="0" fontId="108" fillId="0" borderId="0" xfId="0" applyFont="1" applyAlignment="1">
      <alignment horizontal="center" vertical="center" wrapText="1"/>
    </xf>
    <xf numFmtId="49" fontId="82" fillId="0" borderId="0" xfId="120" applyNumberFormat="1" applyFont="1" applyAlignment="1">
      <alignment horizontal="left" vertical="center"/>
    </xf>
    <xf numFmtId="0" fontId="98" fillId="0" borderId="0" xfId="120" applyFont="1"/>
    <xf numFmtId="0" fontId="98" fillId="0" borderId="0" xfId="120" applyFont="1" applyAlignment="1">
      <alignment vertical="center"/>
    </xf>
    <xf numFmtId="0" fontId="98" fillId="0" borderId="0" xfId="120" applyFont="1" applyAlignment="1">
      <alignment vertical="top"/>
    </xf>
    <xf numFmtId="0" fontId="109" fillId="0" borderId="0" xfId="989" applyFont="1" applyAlignment="1">
      <alignment vertical="center" wrapText="1"/>
    </xf>
    <xf numFmtId="3" fontId="29" fillId="0" borderId="0" xfId="125" applyNumberFormat="1" applyFont="1" applyAlignment="1">
      <alignment horizontal="right" vertical="center"/>
    </xf>
    <xf numFmtId="10" fontId="29" fillId="0" borderId="0" xfId="125" applyNumberFormat="1" applyFont="1" applyAlignment="1">
      <alignment horizontal="right" vertical="center"/>
    </xf>
    <xf numFmtId="4" fontId="29" fillId="0" borderId="0" xfId="125" applyNumberFormat="1" applyFont="1" applyAlignment="1">
      <alignment horizontal="right" vertical="center"/>
    </xf>
    <xf numFmtId="3" fontId="29" fillId="0" borderId="0" xfId="63" applyNumberFormat="1" applyFont="1" applyFill="1" applyBorder="1" applyAlignment="1">
      <alignment horizontal="right" vertical="center"/>
    </xf>
    <xf numFmtId="4" fontId="29" fillId="0" borderId="0" xfId="126" applyNumberFormat="1" applyFont="1" applyAlignment="1">
      <alignment horizontal="right" vertical="center"/>
    </xf>
    <xf numFmtId="3" fontId="99" fillId="0" borderId="0" xfId="63" applyNumberFormat="1" applyFont="1" applyFill="1" applyBorder="1" applyAlignment="1">
      <alignment horizontal="right" vertical="center" wrapText="1"/>
    </xf>
    <xf numFmtId="10" fontId="99" fillId="0" borderId="0" xfId="989" applyNumberFormat="1" applyFont="1" applyAlignment="1">
      <alignment horizontal="right" vertical="center" wrapText="1"/>
    </xf>
    <xf numFmtId="167" fontId="29" fillId="0" borderId="0" xfId="126" applyNumberFormat="1" applyFont="1" applyAlignment="1">
      <alignment horizontal="right" vertical="center"/>
    </xf>
    <xf numFmtId="172" fontId="29" fillId="0" borderId="0" xfId="988" applyNumberFormat="1" applyFont="1" applyFill="1" applyBorder="1" applyAlignment="1">
      <alignment horizontal="right" vertical="center" wrapText="1"/>
    </xf>
    <xf numFmtId="10" fontId="29" fillId="0" borderId="0" xfId="989" applyNumberFormat="1" applyFont="1" applyAlignment="1">
      <alignment horizontal="right" vertical="center" wrapText="1"/>
    </xf>
    <xf numFmtId="172" fontId="29" fillId="0" borderId="0" xfId="126" applyNumberFormat="1" applyFont="1" applyAlignment="1">
      <alignment horizontal="right" vertical="center"/>
    </xf>
    <xf numFmtId="172" fontId="29" fillId="0" borderId="0" xfId="120" applyNumberFormat="1" applyFont="1" applyAlignment="1">
      <alignment horizontal="right" vertical="center"/>
    </xf>
    <xf numFmtId="0" fontId="83" fillId="0" borderId="0" xfId="989" applyFont="1" applyAlignment="1">
      <alignment horizontal="left" vertical="center" wrapText="1"/>
    </xf>
    <xf numFmtId="0" fontId="98" fillId="55" borderId="0" xfId="120" applyFont="1" applyFill="1" applyAlignment="1">
      <alignment vertical="center"/>
    </xf>
    <xf numFmtId="3" fontId="29" fillId="0" borderId="0" xfId="126" applyNumberFormat="1" applyFont="1" applyAlignment="1">
      <alignment horizontal="right" vertical="center"/>
    </xf>
    <xf numFmtId="3" fontId="29" fillId="0" borderId="0" xfId="63" applyNumberFormat="1" applyFont="1" applyFill="1" applyBorder="1" applyAlignment="1">
      <alignment horizontal="right" vertical="center" wrapText="1"/>
    </xf>
    <xf numFmtId="0" fontId="97" fillId="0" borderId="0" xfId="120" applyFont="1" applyAlignment="1">
      <alignment vertical="center"/>
    </xf>
    <xf numFmtId="165" fontId="29" fillId="0" borderId="0" xfId="63" applyNumberFormat="1" applyFont="1" applyFill="1" applyBorder="1" applyAlignment="1">
      <alignment horizontal="center"/>
    </xf>
    <xf numFmtId="10" fontId="29" fillId="0" borderId="0" xfId="120" applyNumberFormat="1" applyFont="1"/>
    <xf numFmtId="169" fontId="29" fillId="0" borderId="0" xfId="125" applyNumberFormat="1" applyFont="1"/>
    <xf numFmtId="40" fontId="29" fillId="0" borderId="0" xfId="125" applyNumberFormat="1" applyFont="1"/>
    <xf numFmtId="168" fontId="29" fillId="0" borderId="0" xfId="125" applyNumberFormat="1" applyFont="1"/>
    <xf numFmtId="0" fontId="97" fillId="55" borderId="0" xfId="120" applyFont="1" applyFill="1"/>
    <xf numFmtId="0" fontId="98" fillId="55" borderId="0" xfId="120" applyFont="1" applyFill="1"/>
    <xf numFmtId="168" fontId="98" fillId="0" borderId="0" xfId="120" applyNumberFormat="1" applyFont="1"/>
    <xf numFmtId="169" fontId="98" fillId="0" borderId="0" xfId="120" applyNumberFormat="1" applyFont="1"/>
    <xf numFmtId="40" fontId="98" fillId="0" borderId="0" xfId="120" applyNumberFormat="1" applyFont="1"/>
    <xf numFmtId="0" fontId="98" fillId="0" borderId="0" xfId="120" applyFont="1" applyAlignment="1">
      <alignment horizontal="center"/>
    </xf>
    <xf numFmtId="0" fontId="110" fillId="60" borderId="0" xfId="120" applyFont="1" applyFill="1" applyAlignment="1">
      <alignment horizontal="center" vertical="center"/>
    </xf>
    <xf numFmtId="3" fontId="92" fillId="60" borderId="0" xfId="120" applyNumberFormat="1" applyFont="1" applyFill="1" applyAlignment="1">
      <alignment horizontal="right" vertical="center"/>
    </xf>
    <xf numFmtId="10" fontId="92" fillId="60" borderId="0" xfId="120" applyNumberFormat="1" applyFont="1" applyFill="1" applyAlignment="1">
      <alignment horizontal="right" vertical="center"/>
    </xf>
    <xf numFmtId="4" fontId="92" fillId="60" borderId="0" xfId="125" applyNumberFormat="1" applyFont="1" applyFill="1" applyAlignment="1">
      <alignment horizontal="right" vertical="center"/>
    </xf>
    <xf numFmtId="3" fontId="92" fillId="60" borderId="0" xfId="63" applyNumberFormat="1" applyFont="1" applyFill="1" applyBorder="1" applyAlignment="1">
      <alignment horizontal="right" vertical="center"/>
    </xf>
    <xf numFmtId="167" fontId="92" fillId="60" borderId="0" xfId="63" applyNumberFormat="1" applyFont="1" applyFill="1" applyBorder="1" applyAlignment="1">
      <alignment horizontal="right" vertical="center"/>
    </xf>
    <xf numFmtId="167" fontId="92" fillId="60" borderId="0" xfId="125" applyNumberFormat="1" applyFont="1" applyFill="1" applyAlignment="1">
      <alignment horizontal="right" vertical="center"/>
    </xf>
    <xf numFmtId="167" fontId="92" fillId="60" borderId="0" xfId="120" applyNumberFormat="1" applyFont="1" applyFill="1" applyAlignment="1">
      <alignment horizontal="right" vertical="center"/>
    </xf>
    <xf numFmtId="172" fontId="92" fillId="60" borderId="0" xfId="120" applyNumberFormat="1" applyFont="1" applyFill="1" applyAlignment="1">
      <alignment horizontal="right" vertical="center"/>
    </xf>
    <xf numFmtId="172" fontId="92" fillId="60" borderId="0" xfId="125" applyNumberFormat="1" applyFont="1" applyFill="1" applyAlignment="1">
      <alignment horizontal="right" vertical="center"/>
    </xf>
    <xf numFmtId="0" fontId="92" fillId="57" borderId="0" xfId="120" applyFont="1" applyFill="1" applyAlignment="1">
      <alignment horizontal="left"/>
    </xf>
    <xf numFmtId="0" fontId="92" fillId="57" borderId="0" xfId="120" applyFont="1" applyFill="1" applyAlignment="1">
      <alignment horizontal="center"/>
    </xf>
    <xf numFmtId="0" fontId="92" fillId="57" borderId="0" xfId="125" applyFont="1" applyFill="1" applyAlignment="1">
      <alignment horizontal="right"/>
    </xf>
    <xf numFmtId="0" fontId="92" fillId="57" borderId="0" xfId="126" applyFont="1" applyFill="1" applyAlignment="1">
      <alignment horizontal="right"/>
    </xf>
    <xf numFmtId="0" fontId="92" fillId="57" borderId="0" xfId="63" applyNumberFormat="1" applyFont="1" applyFill="1" applyBorder="1" applyAlignment="1">
      <alignment horizontal="right"/>
    </xf>
    <xf numFmtId="0" fontId="92" fillId="57" borderId="0" xfId="120" applyFont="1" applyFill="1" applyAlignment="1">
      <alignment horizontal="right"/>
    </xf>
    <xf numFmtId="0" fontId="92" fillId="57" borderId="0" xfId="120" applyFont="1" applyFill="1" applyAlignment="1">
      <alignment horizontal="left" vertical="center"/>
    </xf>
    <xf numFmtId="0" fontId="92" fillId="57" borderId="0" xfId="120" applyFont="1" applyFill="1" applyAlignment="1">
      <alignment horizontal="center" vertical="center"/>
    </xf>
    <xf numFmtId="0" fontId="92" fillId="57" borderId="0" xfId="125" applyFont="1" applyFill="1" applyAlignment="1">
      <alignment horizontal="right" vertical="center"/>
    </xf>
    <xf numFmtId="0" fontId="92" fillId="57" borderId="0" xfId="63" applyNumberFormat="1" applyFont="1" applyFill="1" applyBorder="1" applyAlignment="1">
      <alignment horizontal="right" vertical="center"/>
    </xf>
    <xf numFmtId="0" fontId="92" fillId="57" borderId="0" xfId="120" applyFont="1" applyFill="1" applyAlignment="1">
      <alignment vertical="top"/>
    </xf>
    <xf numFmtId="0" fontId="92" fillId="57" borderId="0" xfId="125" applyFont="1" applyFill="1" applyAlignment="1">
      <alignment horizontal="right" vertical="top"/>
    </xf>
    <xf numFmtId="0" fontId="92" fillId="57" borderId="0" xfId="63" applyNumberFormat="1" applyFont="1" applyFill="1" applyBorder="1" applyAlignment="1">
      <alignment horizontal="right" vertical="top"/>
    </xf>
    <xf numFmtId="49" fontId="86" fillId="0" borderId="0" xfId="120" applyNumberFormat="1" applyFont="1" applyAlignment="1">
      <alignment horizontal="left" vertical="center"/>
    </xf>
    <xf numFmtId="0" fontId="111" fillId="0" borderId="0" xfId="989" applyFont="1" applyAlignment="1">
      <alignment horizontal="left" vertical="center" wrapText="1"/>
    </xf>
    <xf numFmtId="0" fontId="111" fillId="0" borderId="0" xfId="989" applyFont="1" applyAlignment="1">
      <alignment vertical="center" wrapText="1"/>
    </xf>
    <xf numFmtId="0" fontId="112" fillId="0" borderId="0" xfId="989" applyFont="1" applyAlignment="1">
      <alignment horizontal="left" vertical="center" wrapText="1"/>
    </xf>
    <xf numFmtId="0" fontId="82" fillId="0" borderId="11" xfId="120" applyFont="1" applyBorder="1" applyAlignment="1">
      <alignment horizontal="left" vertical="center"/>
    </xf>
    <xf numFmtId="0" fontId="29" fillId="0" borderId="0" xfId="120" applyFont="1"/>
    <xf numFmtId="165" fontId="29" fillId="55" borderId="0" xfId="63" applyNumberFormat="1" applyFont="1" applyFill="1"/>
    <xf numFmtId="0" fontId="86" fillId="0" borderId="10" xfId="120" applyFont="1" applyBorder="1" applyAlignment="1">
      <alignment horizontal="left" vertical="center"/>
    </xf>
    <xf numFmtId="0" fontId="92" fillId="57" borderId="0" xfId="120" applyFont="1" applyFill="1" applyBorder="1" applyAlignment="1">
      <alignment horizontal="center"/>
    </xf>
    <xf numFmtId="0" fontId="92" fillId="57" borderId="0" xfId="125" applyFont="1" applyFill="1" applyBorder="1" applyAlignment="1">
      <alignment horizontal="centerContinuous"/>
    </xf>
    <xf numFmtId="0" fontId="92" fillId="57" borderId="0" xfId="125" applyFont="1" applyFill="1" applyBorder="1" applyAlignment="1">
      <alignment horizontal="center"/>
    </xf>
    <xf numFmtId="168" fontId="92" fillId="57" borderId="0" xfId="125" applyNumberFormat="1" applyFont="1" applyFill="1" applyBorder="1" applyAlignment="1">
      <alignment horizontal="center"/>
    </xf>
    <xf numFmtId="40" fontId="92" fillId="57" borderId="0" xfId="125" applyNumberFormat="1" applyFont="1" applyFill="1" applyBorder="1" applyAlignment="1">
      <alignment horizontal="center"/>
    </xf>
    <xf numFmtId="0" fontId="92" fillId="57" borderId="0" xfId="126" applyFont="1" applyFill="1" applyBorder="1" applyAlignment="1">
      <alignment horizontal="center"/>
    </xf>
    <xf numFmtId="165" fontId="92" fillId="57" borderId="0" xfId="63" applyNumberFormat="1" applyFont="1" applyFill="1" applyBorder="1" applyAlignment="1">
      <alignment horizontal="centerContinuous"/>
    </xf>
    <xf numFmtId="0" fontId="92" fillId="57" borderId="0" xfId="126" applyFont="1" applyFill="1" applyBorder="1" applyAlignment="1">
      <alignment horizontal="centerContinuous"/>
    </xf>
    <xf numFmtId="169" fontId="92" fillId="57" borderId="0" xfId="125" applyNumberFormat="1" applyFont="1" applyFill="1" applyBorder="1" applyAlignment="1">
      <alignment horizontal="center"/>
    </xf>
    <xf numFmtId="165" fontId="92" fillId="57" borderId="0" xfId="63" applyNumberFormat="1" applyFont="1" applyFill="1" applyBorder="1" applyAlignment="1">
      <alignment horizontal="center"/>
    </xf>
    <xf numFmtId="168" fontId="92" fillId="57" borderId="0" xfId="125" applyNumberFormat="1" applyFont="1" applyFill="1" applyBorder="1" applyAlignment="1">
      <alignment horizontal="centerContinuous"/>
    </xf>
    <xf numFmtId="0" fontId="92" fillId="57" borderId="0" xfId="120" applyFont="1" applyFill="1" applyBorder="1"/>
    <xf numFmtId="0" fontId="97" fillId="55" borderId="0" xfId="120" applyFont="1" applyFill="1" applyBorder="1"/>
    <xf numFmtId="0" fontId="97" fillId="55" borderId="0" xfId="120" applyFont="1" applyFill="1" applyBorder="1" applyAlignment="1">
      <alignment horizontal="center"/>
    </xf>
    <xf numFmtId="39" fontId="97" fillId="55" borderId="0" xfId="120" applyNumberFormat="1" applyFont="1" applyFill="1" applyBorder="1"/>
    <xf numFmtId="37" fontId="29" fillId="55" borderId="0" xfId="125" applyNumberFormat="1" applyFont="1" applyFill="1" applyBorder="1"/>
    <xf numFmtId="10" fontId="29" fillId="55" borderId="0" xfId="125" applyNumberFormat="1" applyFont="1" applyFill="1" applyBorder="1"/>
    <xf numFmtId="40" fontId="29" fillId="55" borderId="0" xfId="125" applyNumberFormat="1" applyFont="1" applyFill="1" applyBorder="1"/>
    <xf numFmtId="3" fontId="29" fillId="55" borderId="0" xfId="1157" applyNumberFormat="1" applyFont="1" applyFill="1" applyBorder="1" applyAlignment="1">
      <alignment horizontal="right" indent="3"/>
    </xf>
    <xf numFmtId="10" fontId="29" fillId="55" borderId="0" xfId="125" applyNumberFormat="1" applyFont="1" applyFill="1" applyBorder="1" applyAlignment="1">
      <alignment horizontal="right"/>
    </xf>
    <xf numFmtId="40" fontId="29" fillId="55" borderId="0" xfId="125" applyNumberFormat="1" applyFont="1" applyFill="1" applyBorder="1" applyAlignment="1">
      <alignment horizontal="right"/>
    </xf>
    <xf numFmtId="3" fontId="29" fillId="55" borderId="0" xfId="1157" applyNumberFormat="1" applyFont="1" applyFill="1" applyBorder="1" applyAlignment="1">
      <alignment horizontal="right"/>
    </xf>
    <xf numFmtId="10" fontId="29" fillId="55" borderId="0" xfId="126" applyNumberFormat="1" applyFont="1" applyFill="1" applyBorder="1"/>
    <xf numFmtId="167" fontId="88" fillId="55" borderId="0" xfId="10119" applyNumberFormat="1" applyFont="1" applyFill="1" applyBorder="1"/>
    <xf numFmtId="166" fontId="29" fillId="55" borderId="0" xfId="126" applyNumberFormat="1" applyFont="1" applyFill="1" applyBorder="1"/>
    <xf numFmtId="175" fontId="29" fillId="55" borderId="0" xfId="126" applyNumberFormat="1" applyFont="1" applyFill="1" applyBorder="1"/>
    <xf numFmtId="172" fontId="99" fillId="55" borderId="0" xfId="115" applyNumberFormat="1" applyFont="1" applyFill="1" applyBorder="1"/>
    <xf numFmtId="5" fontId="29" fillId="55" borderId="0" xfId="126" applyNumberFormat="1" applyFont="1" applyFill="1" applyBorder="1"/>
    <xf numFmtId="172" fontId="29" fillId="55" borderId="0" xfId="115" applyNumberFormat="1" applyFont="1" applyFill="1" applyBorder="1"/>
    <xf numFmtId="5" fontId="29" fillId="0" borderId="0" xfId="126" applyNumberFormat="1" applyFont="1" applyBorder="1"/>
    <xf numFmtId="172" fontId="99" fillId="0" borderId="0" xfId="115" applyNumberFormat="1" applyFont="1" applyBorder="1"/>
    <xf numFmtId="10" fontId="29" fillId="0" borderId="0" xfId="126" applyNumberFormat="1" applyFont="1" applyBorder="1"/>
    <xf numFmtId="5" fontId="29" fillId="0" borderId="0" xfId="120" applyNumberFormat="1" applyFont="1" applyBorder="1"/>
    <xf numFmtId="37" fontId="29" fillId="0" borderId="0" xfId="125" applyNumberFormat="1" applyFont="1" applyBorder="1"/>
    <xf numFmtId="10" fontId="29" fillId="0" borderId="0" xfId="125" applyNumberFormat="1" applyFont="1" applyBorder="1"/>
    <xf numFmtId="40" fontId="29" fillId="0" borderId="0" xfId="125" applyNumberFormat="1" applyFont="1" applyBorder="1"/>
    <xf numFmtId="10" fontId="29" fillId="0" borderId="0" xfId="125" applyNumberFormat="1" applyFont="1" applyBorder="1" applyAlignment="1">
      <alignment horizontal="right"/>
    </xf>
    <xf numFmtId="40" fontId="29" fillId="0" borderId="0" xfId="125" applyNumberFormat="1" applyFont="1" applyBorder="1" applyAlignment="1">
      <alignment horizontal="right"/>
    </xf>
    <xf numFmtId="166" fontId="29" fillId="0" borderId="0" xfId="126" applyNumberFormat="1" applyFont="1" applyBorder="1"/>
    <xf numFmtId="175" fontId="29" fillId="0" borderId="0" xfId="126" applyNumberFormat="1" applyFont="1" applyBorder="1"/>
    <xf numFmtId="37" fontId="29" fillId="55" borderId="0" xfId="126" applyNumberFormat="1" applyFont="1" applyFill="1" applyBorder="1"/>
    <xf numFmtId="3" fontId="88" fillId="55" borderId="0" xfId="10119" applyNumberFormat="1" applyFont="1" applyFill="1" applyBorder="1"/>
    <xf numFmtId="40" fontId="29" fillId="55" borderId="0" xfId="126" applyNumberFormat="1" applyFont="1" applyFill="1" applyBorder="1"/>
    <xf numFmtId="0" fontId="113" fillId="55" borderId="0" xfId="120" applyFont="1" applyFill="1" applyBorder="1"/>
    <xf numFmtId="0" fontId="113" fillId="55" borderId="0" xfId="120" applyFont="1" applyFill="1" applyBorder="1" applyAlignment="1">
      <alignment horizontal="center"/>
    </xf>
    <xf numFmtId="39" fontId="113" fillId="55" borderId="0" xfId="120" applyNumberFormat="1" applyFont="1" applyFill="1" applyBorder="1"/>
    <xf numFmtId="0" fontId="113" fillId="0" borderId="0" xfId="120" applyFont="1" applyBorder="1"/>
    <xf numFmtId="0" fontId="113" fillId="0" borderId="0" xfId="120" applyFont="1" applyBorder="1" applyAlignment="1">
      <alignment horizontal="center"/>
    </xf>
    <xf numFmtId="39" fontId="113" fillId="0" borderId="0" xfId="120" applyNumberFormat="1" applyFont="1" applyBorder="1"/>
    <xf numFmtId="0" fontId="110" fillId="60" borderId="0" xfId="120" applyFont="1" applyFill="1" applyBorder="1"/>
    <xf numFmtId="0" fontId="110" fillId="60" borderId="0" xfId="120" applyFont="1" applyFill="1" applyBorder="1" applyAlignment="1">
      <alignment horizontal="right"/>
    </xf>
    <xf numFmtId="3" fontId="92" fillId="60" borderId="0" xfId="1157" applyNumberFormat="1" applyFont="1" applyFill="1" applyBorder="1"/>
    <xf numFmtId="10" fontId="92" fillId="60" borderId="0" xfId="120" applyNumberFormat="1" applyFont="1" applyFill="1" applyBorder="1"/>
    <xf numFmtId="40" fontId="92" fillId="60" borderId="0" xfId="125" applyNumberFormat="1" applyFont="1" applyFill="1" applyBorder="1"/>
    <xf numFmtId="3" fontId="92" fillId="60" borderId="0" xfId="1157" applyNumberFormat="1" applyFont="1" applyFill="1" applyBorder="1" applyAlignment="1">
      <alignment horizontal="right" indent="3"/>
    </xf>
    <xf numFmtId="40" fontId="92" fillId="60" borderId="0" xfId="125" applyNumberFormat="1" applyFont="1" applyFill="1" applyBorder="1" applyAlignment="1">
      <alignment horizontal="right"/>
    </xf>
    <xf numFmtId="167" fontId="92" fillId="60" borderId="0" xfId="120" applyNumberFormat="1" applyFont="1" applyFill="1" applyBorder="1"/>
    <xf numFmtId="166" fontId="92" fillId="60" borderId="0" xfId="126" applyNumberFormat="1" applyFont="1" applyFill="1" applyBorder="1"/>
    <xf numFmtId="166" fontId="92" fillId="60" borderId="0" xfId="120" applyNumberFormat="1" applyFont="1" applyFill="1" applyBorder="1"/>
    <xf numFmtId="172" fontId="92" fillId="60" borderId="0" xfId="120" applyNumberFormat="1" applyFont="1" applyFill="1" applyBorder="1"/>
    <xf numFmtId="5" fontId="92" fillId="60" borderId="0" xfId="126" applyNumberFormat="1" applyFont="1" applyFill="1" applyBorder="1"/>
    <xf numFmtId="5" fontId="92" fillId="60" borderId="0" xfId="120" applyNumberFormat="1" applyFont="1" applyFill="1" applyBorder="1"/>
    <xf numFmtId="0" fontId="29" fillId="0" borderId="0" xfId="2021" applyFont="1"/>
    <xf numFmtId="0" fontId="114" fillId="55" borderId="0" xfId="2021" applyFont="1" applyFill="1" applyAlignment="1">
      <alignment horizontal="left" vertical="center"/>
    </xf>
    <xf numFmtId="0" fontId="114" fillId="55" borderId="0" xfId="2021" applyFont="1" applyFill="1" applyAlignment="1">
      <alignment horizontal="left" vertical="center" wrapText="1"/>
    </xf>
    <xf numFmtId="0" fontId="114" fillId="55" borderId="0" xfId="2021" applyFont="1" applyFill="1" applyAlignment="1">
      <alignment horizontal="right" vertical="center" wrapText="1"/>
    </xf>
    <xf numFmtId="0" fontId="114" fillId="55" borderId="0" xfId="2021" applyFont="1" applyFill="1" applyAlignment="1">
      <alignment horizontal="center" vertical="center" wrapText="1"/>
    </xf>
    <xf numFmtId="0" fontId="29" fillId="55" borderId="0" xfId="2021" applyFont="1" applyFill="1"/>
    <xf numFmtId="0" fontId="115" fillId="0" borderId="0" xfId="2021" applyFont="1" applyAlignment="1">
      <alignment vertical="center"/>
    </xf>
    <xf numFmtId="172" fontId="115" fillId="0" borderId="0" xfId="2021" applyNumberFormat="1" applyFont="1" applyAlignment="1">
      <alignment vertical="center"/>
    </xf>
    <xf numFmtId="0" fontId="93" fillId="0" borderId="0" xfId="2021" applyFont="1" applyAlignment="1">
      <alignment horizontal="center" vertical="center"/>
    </xf>
    <xf numFmtId="0" fontId="115" fillId="0" borderId="0" xfId="2021" applyFont="1" applyFill="1" applyAlignment="1">
      <alignment vertical="center"/>
    </xf>
    <xf numFmtId="172" fontId="115" fillId="0" borderId="0" xfId="63" applyNumberFormat="1" applyFont="1" applyFill="1" applyBorder="1" applyAlignment="1">
      <alignment vertical="center"/>
    </xf>
    <xf numFmtId="0" fontId="115" fillId="0" borderId="0" xfId="2021" applyFont="1" applyAlignment="1">
      <alignment horizontal="left" vertical="center"/>
    </xf>
    <xf numFmtId="0" fontId="29" fillId="0" borderId="0" xfId="2021" applyFont="1" applyAlignment="1">
      <alignment vertical="center" wrapText="1"/>
    </xf>
    <xf numFmtId="172" fontId="115" fillId="0" borderId="0" xfId="2021" applyNumberFormat="1" applyFont="1" applyFill="1" applyAlignment="1">
      <alignment vertical="center"/>
    </xf>
    <xf numFmtId="171" fontId="105" fillId="0" borderId="0" xfId="2021" applyNumberFormat="1" applyFont="1"/>
    <xf numFmtId="0" fontId="115" fillId="0" borderId="0" xfId="2021" applyFont="1"/>
    <xf numFmtId="172" fontId="115" fillId="0" borderId="0" xfId="2021" applyNumberFormat="1" applyFont="1"/>
    <xf numFmtId="0" fontId="115" fillId="55" borderId="0" xfId="2021" applyFont="1" applyFill="1" applyAlignment="1">
      <alignment horizontal="left"/>
    </xf>
    <xf numFmtId="0" fontId="115" fillId="55" borderId="0" xfId="2021" applyFont="1" applyFill="1"/>
    <xf numFmtId="0" fontId="118" fillId="57" borderId="0" xfId="2021" applyFont="1" applyFill="1" applyAlignment="1">
      <alignment horizontal="left" vertical="center"/>
    </xf>
    <xf numFmtId="0" fontId="118" fillId="57" borderId="0" xfId="2021" applyFont="1" applyFill="1" applyAlignment="1">
      <alignment horizontal="left" vertical="center" wrapText="1"/>
    </xf>
    <xf numFmtId="0" fontId="118" fillId="57" borderId="0" xfId="2021" applyFont="1" applyFill="1" applyAlignment="1">
      <alignment horizontal="right" vertical="center" wrapText="1"/>
    </xf>
    <xf numFmtId="0" fontId="119" fillId="0" borderId="0" xfId="2021" applyFont="1" applyAlignment="1">
      <alignment vertical="center"/>
    </xf>
    <xf numFmtId="172" fontId="119" fillId="0" borderId="0" xfId="63" applyNumberFormat="1" applyFont="1" applyBorder="1" applyAlignment="1">
      <alignment vertical="center"/>
    </xf>
    <xf numFmtId="172" fontId="119" fillId="0" borderId="0" xfId="2021" applyNumberFormat="1" applyFont="1" applyAlignment="1">
      <alignment vertical="center"/>
    </xf>
    <xf numFmtId="0" fontId="93" fillId="0" borderId="0" xfId="2021" applyFont="1"/>
    <xf numFmtId="0" fontId="120" fillId="60" borderId="0" xfId="2021" applyFont="1" applyFill="1" applyAlignment="1">
      <alignment vertical="center"/>
    </xf>
    <xf numFmtId="172" fontId="120" fillId="60" borderId="0" xfId="2021" applyNumberFormat="1" applyFont="1" applyFill="1" applyAlignment="1">
      <alignment vertical="center"/>
    </xf>
    <xf numFmtId="0" fontId="115" fillId="0" borderId="0" xfId="2021" applyFont="1" applyFill="1" applyAlignment="1">
      <alignment horizontal="left" vertical="center"/>
    </xf>
    <xf numFmtId="0" fontId="115" fillId="0" borderId="0" xfId="2021" applyFont="1" applyFill="1" applyAlignment="1">
      <alignment vertical="center" wrapText="1"/>
    </xf>
    <xf numFmtId="172" fontId="115" fillId="0" borderId="0" xfId="2021" applyNumberFormat="1" applyFont="1" applyFill="1" applyAlignment="1">
      <alignment horizontal="right" vertical="center"/>
    </xf>
    <xf numFmtId="0" fontId="119" fillId="0" borderId="0" xfId="2021" applyFont="1" applyFill="1" applyAlignment="1">
      <alignment vertical="center"/>
    </xf>
    <xf numFmtId="172" fontId="119" fillId="0" borderId="0" xfId="63" applyNumberFormat="1" applyFont="1" applyFill="1" applyBorder="1" applyAlignment="1">
      <alignment vertical="center"/>
    </xf>
    <xf numFmtId="172" fontId="119" fillId="0" borderId="0" xfId="2021" applyNumberFormat="1" applyFont="1" applyFill="1" applyAlignment="1">
      <alignment vertical="center"/>
    </xf>
    <xf numFmtId="0" fontId="116" fillId="0" borderId="0" xfId="2021" applyFont="1" applyFill="1" applyAlignment="1">
      <alignment horizontal="left" vertical="center"/>
    </xf>
    <xf numFmtId="0" fontId="116" fillId="0" borderId="0" xfId="2021" applyFont="1" applyFill="1" applyAlignment="1">
      <alignment vertical="center"/>
    </xf>
    <xf numFmtId="0" fontId="116" fillId="0" borderId="0" xfId="2021" applyFont="1" applyFill="1" applyAlignment="1">
      <alignment vertical="center" wrapText="1"/>
    </xf>
    <xf numFmtId="0" fontId="117" fillId="0" borderId="0" xfId="2021" applyFont="1" applyFill="1" applyAlignment="1">
      <alignment horizontal="left" vertical="center"/>
    </xf>
    <xf numFmtId="0" fontId="115" fillId="0" borderId="0" xfId="2021" applyFont="1" applyFill="1" applyAlignment="1">
      <alignment horizontal="left" vertical="center" wrapText="1"/>
    </xf>
    <xf numFmtId="172" fontId="115" fillId="0" borderId="0" xfId="2021" applyNumberFormat="1" applyFont="1" applyFill="1" applyAlignment="1">
      <alignment vertical="center" wrapText="1"/>
    </xf>
    <xf numFmtId="0" fontId="119" fillId="0" borderId="0" xfId="2021" applyFont="1" applyAlignment="1">
      <alignment horizontal="left" vertical="center" wrapText="1"/>
    </xf>
    <xf numFmtId="0" fontId="119" fillId="0" borderId="0" xfId="2021" applyFont="1" applyFill="1" applyAlignment="1">
      <alignment horizontal="left" vertical="center" wrapText="1"/>
    </xf>
    <xf numFmtId="0" fontId="29" fillId="0" borderId="0" xfId="123" applyFont="1" applyAlignment="1">
      <alignment horizontal="left"/>
    </xf>
    <xf numFmtId="0" fontId="29" fillId="0" borderId="0" xfId="576" applyFont="1" applyAlignment="1">
      <alignment horizontal="left"/>
    </xf>
    <xf numFmtId="0" fontId="29" fillId="0" borderId="0" xfId="0" applyFont="1" applyAlignment="1">
      <alignment horizontal="left"/>
    </xf>
  </cellXfs>
  <cellStyles count="39465">
    <cellStyle name="20% - Accent1" xfId="1" builtinId="30" customBuiltin="1"/>
    <cellStyle name="20% - Accent1 10" xfId="581" xr:uid="{00000000-0005-0000-0000-000001000000}"/>
    <cellStyle name="20% - Accent1 10 2" xfId="1537" xr:uid="{00000000-0005-0000-0000-000002000000}"/>
    <cellStyle name="20% - Accent1 10 2 2" xfId="4052" xr:uid="{00000000-0005-0000-0000-000003000000}"/>
    <cellStyle name="20% - Accent1 10 2 2 2" xfId="8949" xr:uid="{00000000-0005-0000-0000-000004000000}"/>
    <cellStyle name="20% - Accent1 10 2 2 2 2" xfId="18738" xr:uid="{00000000-0005-0000-0000-000005000000}"/>
    <cellStyle name="20% - Accent1 10 2 2 2 2 2" xfId="38289" xr:uid="{00000000-0005-0000-0000-000006000000}"/>
    <cellStyle name="20% - Accent1 10 2 2 2 3" xfId="28514" xr:uid="{00000000-0005-0000-0000-000007000000}"/>
    <cellStyle name="20% - Accent1 10 2 2 3" xfId="13852" xr:uid="{00000000-0005-0000-0000-000008000000}"/>
    <cellStyle name="20% - Accent1 10 2 2 3 2" xfId="33403" xr:uid="{00000000-0005-0000-0000-000009000000}"/>
    <cellStyle name="20% - Accent1 10 2 2 4" xfId="23628" xr:uid="{00000000-0005-0000-0000-00000A000000}"/>
    <cellStyle name="20% - Accent1 10 2 3" xfId="6506" xr:uid="{00000000-0005-0000-0000-00000B000000}"/>
    <cellStyle name="20% - Accent1 10 2 3 2" xfId="16298" xr:uid="{00000000-0005-0000-0000-00000C000000}"/>
    <cellStyle name="20% - Accent1 10 2 3 2 2" xfId="35849" xr:uid="{00000000-0005-0000-0000-00000D000000}"/>
    <cellStyle name="20% - Accent1 10 2 3 3" xfId="26074" xr:uid="{00000000-0005-0000-0000-00000E000000}"/>
    <cellStyle name="20% - Accent1 10 2 4" xfId="11412" xr:uid="{00000000-0005-0000-0000-00000F000000}"/>
    <cellStyle name="20% - Accent1 10 2 4 2" xfId="30963" xr:uid="{00000000-0005-0000-0000-000010000000}"/>
    <cellStyle name="20% - Accent1 10 2 5" xfId="21188" xr:uid="{00000000-0005-0000-0000-000011000000}"/>
    <cellStyle name="20% - Accent1 10 3" xfId="2329" xr:uid="{00000000-0005-0000-0000-000012000000}"/>
    <cellStyle name="20% - Accent1 10 3 2" xfId="4831" xr:uid="{00000000-0005-0000-0000-000013000000}"/>
    <cellStyle name="20% - Accent1 10 3 2 2" xfId="9728" xr:uid="{00000000-0005-0000-0000-000014000000}"/>
    <cellStyle name="20% - Accent1 10 3 2 2 2" xfId="19517" xr:uid="{00000000-0005-0000-0000-000015000000}"/>
    <cellStyle name="20% - Accent1 10 3 2 2 2 2" xfId="39068" xr:uid="{00000000-0005-0000-0000-000016000000}"/>
    <cellStyle name="20% - Accent1 10 3 2 2 3" xfId="29293" xr:uid="{00000000-0005-0000-0000-000017000000}"/>
    <cellStyle name="20% - Accent1 10 3 2 3" xfId="14631" xr:uid="{00000000-0005-0000-0000-000018000000}"/>
    <cellStyle name="20% - Accent1 10 3 2 3 2" xfId="34182" xr:uid="{00000000-0005-0000-0000-000019000000}"/>
    <cellStyle name="20% - Accent1 10 3 2 4" xfId="24407" xr:uid="{00000000-0005-0000-0000-00001A000000}"/>
    <cellStyle name="20% - Accent1 10 3 3" xfId="7285" xr:uid="{00000000-0005-0000-0000-00001B000000}"/>
    <cellStyle name="20% - Accent1 10 3 3 2" xfId="17077" xr:uid="{00000000-0005-0000-0000-00001C000000}"/>
    <cellStyle name="20% - Accent1 10 3 3 2 2" xfId="36628" xr:uid="{00000000-0005-0000-0000-00001D000000}"/>
    <cellStyle name="20% - Accent1 10 3 3 3" xfId="26853" xr:uid="{00000000-0005-0000-0000-00001E000000}"/>
    <cellStyle name="20% - Accent1 10 3 4" xfId="12191" xr:uid="{00000000-0005-0000-0000-00001F000000}"/>
    <cellStyle name="20% - Accent1 10 3 4 2" xfId="31742" xr:uid="{00000000-0005-0000-0000-000020000000}"/>
    <cellStyle name="20% - Accent1 10 3 5" xfId="21967" xr:uid="{00000000-0005-0000-0000-000021000000}"/>
    <cellStyle name="20% - Accent1 10 4" xfId="3171" xr:uid="{00000000-0005-0000-0000-000022000000}"/>
    <cellStyle name="20% - Accent1 10 4 2" xfId="8068" xr:uid="{00000000-0005-0000-0000-000023000000}"/>
    <cellStyle name="20% - Accent1 10 4 2 2" xfId="17857" xr:uid="{00000000-0005-0000-0000-000024000000}"/>
    <cellStyle name="20% - Accent1 10 4 2 2 2" xfId="37408" xr:uid="{00000000-0005-0000-0000-000025000000}"/>
    <cellStyle name="20% - Accent1 10 4 2 3" xfId="27633" xr:uid="{00000000-0005-0000-0000-000026000000}"/>
    <cellStyle name="20% - Accent1 10 4 3" xfId="12971" xr:uid="{00000000-0005-0000-0000-000027000000}"/>
    <cellStyle name="20% - Accent1 10 4 3 2" xfId="32522" xr:uid="{00000000-0005-0000-0000-000028000000}"/>
    <cellStyle name="20% - Accent1 10 4 4" xfId="22747" xr:uid="{00000000-0005-0000-0000-000029000000}"/>
    <cellStyle name="20% - Accent1 10 5" xfId="5625" xr:uid="{00000000-0005-0000-0000-00002A000000}"/>
    <cellStyle name="20% - Accent1 10 5 2" xfId="15417" xr:uid="{00000000-0005-0000-0000-00002B000000}"/>
    <cellStyle name="20% - Accent1 10 5 2 2" xfId="34968" xr:uid="{00000000-0005-0000-0000-00002C000000}"/>
    <cellStyle name="20% - Accent1 10 5 3" xfId="25193" xr:uid="{00000000-0005-0000-0000-00002D000000}"/>
    <cellStyle name="20% - Accent1 10 6" xfId="10531" xr:uid="{00000000-0005-0000-0000-00002E000000}"/>
    <cellStyle name="20% - Accent1 10 6 2" xfId="30082" xr:uid="{00000000-0005-0000-0000-00002F000000}"/>
    <cellStyle name="20% - Accent1 10 7" xfId="20307" xr:uid="{00000000-0005-0000-0000-000030000000}"/>
    <cellStyle name="20% - Accent1 11" xfId="991" xr:uid="{00000000-0005-0000-0000-000031000000}"/>
    <cellStyle name="20% - Accent1 11 2" xfId="3564" xr:uid="{00000000-0005-0000-0000-000032000000}"/>
    <cellStyle name="20% - Accent1 11 2 2" xfId="8461" xr:uid="{00000000-0005-0000-0000-000033000000}"/>
    <cellStyle name="20% - Accent1 11 2 2 2" xfId="18250" xr:uid="{00000000-0005-0000-0000-000034000000}"/>
    <cellStyle name="20% - Accent1 11 2 2 2 2" xfId="37801" xr:uid="{00000000-0005-0000-0000-000035000000}"/>
    <cellStyle name="20% - Accent1 11 2 2 3" xfId="28026" xr:uid="{00000000-0005-0000-0000-000036000000}"/>
    <cellStyle name="20% - Accent1 11 2 3" xfId="13364" xr:uid="{00000000-0005-0000-0000-000037000000}"/>
    <cellStyle name="20% - Accent1 11 2 3 2" xfId="32915" xr:uid="{00000000-0005-0000-0000-000038000000}"/>
    <cellStyle name="20% - Accent1 11 2 4" xfId="23140" xr:uid="{00000000-0005-0000-0000-000039000000}"/>
    <cellStyle name="20% - Accent1 11 3" xfId="6018" xr:uid="{00000000-0005-0000-0000-00003A000000}"/>
    <cellStyle name="20% - Accent1 11 3 2" xfId="15810" xr:uid="{00000000-0005-0000-0000-00003B000000}"/>
    <cellStyle name="20% - Accent1 11 3 2 2" xfId="35361" xr:uid="{00000000-0005-0000-0000-00003C000000}"/>
    <cellStyle name="20% - Accent1 11 3 3" xfId="25586" xr:uid="{00000000-0005-0000-0000-00003D000000}"/>
    <cellStyle name="20% - Accent1 11 4" xfId="10924" xr:uid="{00000000-0005-0000-0000-00003E000000}"/>
    <cellStyle name="20% - Accent1 11 4 2" xfId="30475" xr:uid="{00000000-0005-0000-0000-00003F000000}"/>
    <cellStyle name="20% - Accent1 11 5" xfId="20700" xr:uid="{00000000-0005-0000-0000-000040000000}"/>
    <cellStyle name="20% - Accent1 12" xfId="1934" xr:uid="{00000000-0005-0000-0000-000041000000}"/>
    <cellStyle name="20% - Accent1 12 2" xfId="4444" xr:uid="{00000000-0005-0000-0000-000042000000}"/>
    <cellStyle name="20% - Accent1 12 2 2" xfId="9341" xr:uid="{00000000-0005-0000-0000-000043000000}"/>
    <cellStyle name="20% - Accent1 12 2 2 2" xfId="19130" xr:uid="{00000000-0005-0000-0000-000044000000}"/>
    <cellStyle name="20% - Accent1 12 2 2 2 2" xfId="38681" xr:uid="{00000000-0005-0000-0000-000045000000}"/>
    <cellStyle name="20% - Accent1 12 2 2 3" xfId="28906" xr:uid="{00000000-0005-0000-0000-000046000000}"/>
    <cellStyle name="20% - Accent1 12 2 3" xfId="14244" xr:uid="{00000000-0005-0000-0000-000047000000}"/>
    <cellStyle name="20% - Accent1 12 2 3 2" xfId="33795" xr:uid="{00000000-0005-0000-0000-000048000000}"/>
    <cellStyle name="20% - Accent1 12 2 4" xfId="24020" xr:uid="{00000000-0005-0000-0000-000049000000}"/>
    <cellStyle name="20% - Accent1 12 3" xfId="6898" xr:uid="{00000000-0005-0000-0000-00004A000000}"/>
    <cellStyle name="20% - Accent1 12 3 2" xfId="16690" xr:uid="{00000000-0005-0000-0000-00004B000000}"/>
    <cellStyle name="20% - Accent1 12 3 2 2" xfId="36241" xr:uid="{00000000-0005-0000-0000-00004C000000}"/>
    <cellStyle name="20% - Accent1 12 3 3" xfId="26466" xr:uid="{00000000-0005-0000-0000-00004D000000}"/>
    <cellStyle name="20% - Accent1 12 4" xfId="11804" xr:uid="{00000000-0005-0000-0000-00004E000000}"/>
    <cellStyle name="20% - Accent1 12 4 2" xfId="31355" xr:uid="{00000000-0005-0000-0000-00004F000000}"/>
    <cellStyle name="20% - Accent1 12 5" xfId="21580" xr:uid="{00000000-0005-0000-0000-000050000000}"/>
    <cellStyle name="20% - Accent1 13" xfId="2777" xr:uid="{00000000-0005-0000-0000-000051000000}"/>
    <cellStyle name="20% - Accent1 13 2" xfId="7676" xr:uid="{00000000-0005-0000-0000-000052000000}"/>
    <cellStyle name="20% - Accent1 13 2 2" xfId="17466" xr:uid="{00000000-0005-0000-0000-000053000000}"/>
    <cellStyle name="20% - Accent1 13 2 2 2" xfId="37017" xr:uid="{00000000-0005-0000-0000-000054000000}"/>
    <cellStyle name="20% - Accent1 13 2 3" xfId="27242" xr:uid="{00000000-0005-0000-0000-000055000000}"/>
    <cellStyle name="20% - Accent1 13 3" xfId="12580" xr:uid="{00000000-0005-0000-0000-000056000000}"/>
    <cellStyle name="20% - Accent1 13 3 2" xfId="32131" xr:uid="{00000000-0005-0000-0000-000057000000}"/>
    <cellStyle name="20% - Accent1 13 4" xfId="22356" xr:uid="{00000000-0005-0000-0000-000058000000}"/>
    <cellStyle name="20% - Accent1 14" xfId="5231" xr:uid="{00000000-0005-0000-0000-000059000000}"/>
    <cellStyle name="20% - Accent1 14 2" xfId="15026" xr:uid="{00000000-0005-0000-0000-00005A000000}"/>
    <cellStyle name="20% - Accent1 14 2 2" xfId="34577" xr:uid="{00000000-0005-0000-0000-00005B000000}"/>
    <cellStyle name="20% - Accent1 14 3" xfId="24802" xr:uid="{00000000-0005-0000-0000-00005C000000}"/>
    <cellStyle name="20% - Accent1 15" xfId="10132" xr:uid="{00000000-0005-0000-0000-00005D000000}"/>
    <cellStyle name="20% - Accent1 15 2" xfId="29692" xr:uid="{00000000-0005-0000-0000-00005E000000}"/>
    <cellStyle name="20% - Accent1 16" xfId="19916" xr:uid="{00000000-0005-0000-0000-00005F000000}"/>
    <cellStyle name="20% - Accent1 2" xfId="2" xr:uid="{00000000-0005-0000-0000-000060000000}"/>
    <cellStyle name="20% - Accent1 2 10" xfId="992" xr:uid="{00000000-0005-0000-0000-000061000000}"/>
    <cellStyle name="20% - Accent1 2 10 2" xfId="3565" xr:uid="{00000000-0005-0000-0000-000062000000}"/>
    <cellStyle name="20% - Accent1 2 10 2 2" xfId="8462" xr:uid="{00000000-0005-0000-0000-000063000000}"/>
    <cellStyle name="20% - Accent1 2 10 2 2 2" xfId="18251" xr:uid="{00000000-0005-0000-0000-000064000000}"/>
    <cellStyle name="20% - Accent1 2 10 2 2 2 2" xfId="37802" xr:uid="{00000000-0005-0000-0000-000065000000}"/>
    <cellStyle name="20% - Accent1 2 10 2 2 3" xfId="28027" xr:uid="{00000000-0005-0000-0000-000066000000}"/>
    <cellStyle name="20% - Accent1 2 10 2 3" xfId="13365" xr:uid="{00000000-0005-0000-0000-000067000000}"/>
    <cellStyle name="20% - Accent1 2 10 2 3 2" xfId="32916" xr:uid="{00000000-0005-0000-0000-000068000000}"/>
    <cellStyle name="20% - Accent1 2 10 2 4" xfId="23141" xr:uid="{00000000-0005-0000-0000-000069000000}"/>
    <cellStyle name="20% - Accent1 2 10 3" xfId="6019" xr:uid="{00000000-0005-0000-0000-00006A000000}"/>
    <cellStyle name="20% - Accent1 2 10 3 2" xfId="15811" xr:uid="{00000000-0005-0000-0000-00006B000000}"/>
    <cellStyle name="20% - Accent1 2 10 3 2 2" xfId="35362" xr:uid="{00000000-0005-0000-0000-00006C000000}"/>
    <cellStyle name="20% - Accent1 2 10 3 3" xfId="25587" xr:uid="{00000000-0005-0000-0000-00006D000000}"/>
    <cellStyle name="20% - Accent1 2 10 4" xfId="10925" xr:uid="{00000000-0005-0000-0000-00006E000000}"/>
    <cellStyle name="20% - Accent1 2 10 4 2" xfId="30476" xr:uid="{00000000-0005-0000-0000-00006F000000}"/>
    <cellStyle name="20% - Accent1 2 10 5" xfId="20701" xr:uid="{00000000-0005-0000-0000-000070000000}"/>
    <cellStyle name="20% - Accent1 2 11" xfId="1935" xr:uid="{00000000-0005-0000-0000-000071000000}"/>
    <cellStyle name="20% - Accent1 2 11 2" xfId="4445" xr:uid="{00000000-0005-0000-0000-000072000000}"/>
    <cellStyle name="20% - Accent1 2 11 2 2" xfId="9342" xr:uid="{00000000-0005-0000-0000-000073000000}"/>
    <cellStyle name="20% - Accent1 2 11 2 2 2" xfId="19131" xr:uid="{00000000-0005-0000-0000-000074000000}"/>
    <cellStyle name="20% - Accent1 2 11 2 2 2 2" xfId="38682" xr:uid="{00000000-0005-0000-0000-000075000000}"/>
    <cellStyle name="20% - Accent1 2 11 2 2 3" xfId="28907" xr:uid="{00000000-0005-0000-0000-000076000000}"/>
    <cellStyle name="20% - Accent1 2 11 2 3" xfId="14245" xr:uid="{00000000-0005-0000-0000-000077000000}"/>
    <cellStyle name="20% - Accent1 2 11 2 3 2" xfId="33796" xr:uid="{00000000-0005-0000-0000-000078000000}"/>
    <cellStyle name="20% - Accent1 2 11 2 4" xfId="24021" xr:uid="{00000000-0005-0000-0000-000079000000}"/>
    <cellStyle name="20% - Accent1 2 11 3" xfId="6899" xr:uid="{00000000-0005-0000-0000-00007A000000}"/>
    <cellStyle name="20% - Accent1 2 11 3 2" xfId="16691" xr:uid="{00000000-0005-0000-0000-00007B000000}"/>
    <cellStyle name="20% - Accent1 2 11 3 2 2" xfId="36242" xr:uid="{00000000-0005-0000-0000-00007C000000}"/>
    <cellStyle name="20% - Accent1 2 11 3 3" xfId="26467" xr:uid="{00000000-0005-0000-0000-00007D000000}"/>
    <cellStyle name="20% - Accent1 2 11 4" xfId="11805" xr:uid="{00000000-0005-0000-0000-00007E000000}"/>
    <cellStyle name="20% - Accent1 2 11 4 2" xfId="31356" xr:uid="{00000000-0005-0000-0000-00007F000000}"/>
    <cellStyle name="20% - Accent1 2 11 5" xfId="21581" xr:uid="{00000000-0005-0000-0000-000080000000}"/>
    <cellStyle name="20% - Accent1 2 12" xfId="2790" xr:uid="{00000000-0005-0000-0000-000081000000}"/>
    <cellStyle name="20% - Accent1 2 12 2" xfId="7689" xr:uid="{00000000-0005-0000-0000-000082000000}"/>
    <cellStyle name="20% - Accent1 2 12 2 2" xfId="17478" xr:uid="{00000000-0005-0000-0000-000083000000}"/>
    <cellStyle name="20% - Accent1 2 12 2 2 2" xfId="37029" xr:uid="{00000000-0005-0000-0000-000084000000}"/>
    <cellStyle name="20% - Accent1 2 12 2 3" xfId="27254" xr:uid="{00000000-0005-0000-0000-000085000000}"/>
    <cellStyle name="20% - Accent1 2 12 3" xfId="12592" xr:uid="{00000000-0005-0000-0000-000086000000}"/>
    <cellStyle name="20% - Accent1 2 12 3 2" xfId="32143" xr:uid="{00000000-0005-0000-0000-000087000000}"/>
    <cellStyle name="20% - Accent1 2 12 4" xfId="22368" xr:uid="{00000000-0005-0000-0000-000088000000}"/>
    <cellStyle name="20% - Accent1 2 13" xfId="5244" xr:uid="{00000000-0005-0000-0000-000089000000}"/>
    <cellStyle name="20% - Accent1 2 13 2" xfId="15038" xr:uid="{00000000-0005-0000-0000-00008A000000}"/>
    <cellStyle name="20% - Accent1 2 13 2 2" xfId="34589" xr:uid="{00000000-0005-0000-0000-00008B000000}"/>
    <cellStyle name="20% - Accent1 2 13 3" xfId="24814" xr:uid="{00000000-0005-0000-0000-00008C000000}"/>
    <cellStyle name="20% - Accent1 2 14" xfId="10145" xr:uid="{00000000-0005-0000-0000-00008D000000}"/>
    <cellStyle name="20% - Accent1 2 14 2" xfId="29704" xr:uid="{00000000-0005-0000-0000-00008E000000}"/>
    <cellStyle name="20% - Accent1 2 15" xfId="19928" xr:uid="{00000000-0005-0000-0000-00008F000000}"/>
    <cellStyle name="20% - Accent1 2 2" xfId="165" xr:uid="{00000000-0005-0000-0000-000090000000}"/>
    <cellStyle name="20% - Accent1 2 2 10" xfId="5266" xr:uid="{00000000-0005-0000-0000-000091000000}"/>
    <cellStyle name="20% - Accent1 2 2 10 2" xfId="15059" xr:uid="{00000000-0005-0000-0000-000092000000}"/>
    <cellStyle name="20% - Accent1 2 2 10 2 2" xfId="34610" xr:uid="{00000000-0005-0000-0000-000093000000}"/>
    <cellStyle name="20% - Accent1 2 2 10 3" xfId="24835" xr:uid="{00000000-0005-0000-0000-000094000000}"/>
    <cellStyle name="20% - Accent1 2 2 11" xfId="10173" xr:uid="{00000000-0005-0000-0000-000095000000}"/>
    <cellStyle name="20% - Accent1 2 2 11 2" xfId="29724" xr:uid="{00000000-0005-0000-0000-000096000000}"/>
    <cellStyle name="20% - Accent1 2 2 12" xfId="19949" xr:uid="{00000000-0005-0000-0000-000097000000}"/>
    <cellStyle name="20% - Accent1 2 2 2" xfId="248" xr:uid="{00000000-0005-0000-0000-000098000000}"/>
    <cellStyle name="20% - Accent1 2 2 2 10" xfId="10225" xr:uid="{00000000-0005-0000-0000-000099000000}"/>
    <cellStyle name="20% - Accent1 2 2 2 10 2" xfId="29776" xr:uid="{00000000-0005-0000-0000-00009A000000}"/>
    <cellStyle name="20% - Accent1 2 2 2 11" xfId="20001" xr:uid="{00000000-0005-0000-0000-00009B000000}"/>
    <cellStyle name="20% - Accent1 2 2 2 2" xfId="297" xr:uid="{00000000-0005-0000-0000-00009C000000}"/>
    <cellStyle name="20% - Accent1 2 2 2 2 2" xfId="714" xr:uid="{00000000-0005-0000-0000-00009D000000}"/>
    <cellStyle name="20% - Accent1 2 2 2 2 2 2" xfId="1664" xr:uid="{00000000-0005-0000-0000-00009E000000}"/>
    <cellStyle name="20% - Accent1 2 2 2 2 2 2 2" xfId="4178" xr:uid="{00000000-0005-0000-0000-00009F000000}"/>
    <cellStyle name="20% - Accent1 2 2 2 2 2 2 2 2" xfId="9075" xr:uid="{00000000-0005-0000-0000-0000A0000000}"/>
    <cellStyle name="20% - Accent1 2 2 2 2 2 2 2 2 2" xfId="18864" xr:uid="{00000000-0005-0000-0000-0000A1000000}"/>
    <cellStyle name="20% - Accent1 2 2 2 2 2 2 2 2 2 2" xfId="38415" xr:uid="{00000000-0005-0000-0000-0000A2000000}"/>
    <cellStyle name="20% - Accent1 2 2 2 2 2 2 2 2 3" xfId="28640" xr:uid="{00000000-0005-0000-0000-0000A3000000}"/>
    <cellStyle name="20% - Accent1 2 2 2 2 2 2 2 3" xfId="13978" xr:uid="{00000000-0005-0000-0000-0000A4000000}"/>
    <cellStyle name="20% - Accent1 2 2 2 2 2 2 2 3 2" xfId="33529" xr:uid="{00000000-0005-0000-0000-0000A5000000}"/>
    <cellStyle name="20% - Accent1 2 2 2 2 2 2 2 4" xfId="23754" xr:uid="{00000000-0005-0000-0000-0000A6000000}"/>
    <cellStyle name="20% - Accent1 2 2 2 2 2 2 3" xfId="6632" xr:uid="{00000000-0005-0000-0000-0000A7000000}"/>
    <cellStyle name="20% - Accent1 2 2 2 2 2 2 3 2" xfId="16424" xr:uid="{00000000-0005-0000-0000-0000A8000000}"/>
    <cellStyle name="20% - Accent1 2 2 2 2 2 2 3 2 2" xfId="35975" xr:uid="{00000000-0005-0000-0000-0000A9000000}"/>
    <cellStyle name="20% - Accent1 2 2 2 2 2 2 3 3" xfId="26200" xr:uid="{00000000-0005-0000-0000-0000AA000000}"/>
    <cellStyle name="20% - Accent1 2 2 2 2 2 2 4" xfId="11538" xr:uid="{00000000-0005-0000-0000-0000AB000000}"/>
    <cellStyle name="20% - Accent1 2 2 2 2 2 2 4 2" xfId="31089" xr:uid="{00000000-0005-0000-0000-0000AC000000}"/>
    <cellStyle name="20% - Accent1 2 2 2 2 2 2 5" xfId="21314" xr:uid="{00000000-0005-0000-0000-0000AD000000}"/>
    <cellStyle name="20% - Accent1 2 2 2 2 2 3" xfId="2603" xr:uid="{00000000-0005-0000-0000-0000AE000000}"/>
    <cellStyle name="20% - Accent1 2 2 2 2 2 3 2" xfId="5051" xr:uid="{00000000-0005-0000-0000-0000AF000000}"/>
    <cellStyle name="20% - Accent1 2 2 2 2 2 3 2 2" xfId="9948" xr:uid="{00000000-0005-0000-0000-0000B0000000}"/>
    <cellStyle name="20% - Accent1 2 2 2 2 2 3 2 2 2" xfId="19737" xr:uid="{00000000-0005-0000-0000-0000B1000000}"/>
    <cellStyle name="20% - Accent1 2 2 2 2 2 3 2 2 2 2" xfId="39288" xr:uid="{00000000-0005-0000-0000-0000B2000000}"/>
    <cellStyle name="20% - Accent1 2 2 2 2 2 3 2 2 3" xfId="29513" xr:uid="{00000000-0005-0000-0000-0000B3000000}"/>
    <cellStyle name="20% - Accent1 2 2 2 2 2 3 2 3" xfId="14851" xr:uid="{00000000-0005-0000-0000-0000B4000000}"/>
    <cellStyle name="20% - Accent1 2 2 2 2 2 3 2 3 2" xfId="34402" xr:uid="{00000000-0005-0000-0000-0000B5000000}"/>
    <cellStyle name="20% - Accent1 2 2 2 2 2 3 2 4" xfId="24627" xr:uid="{00000000-0005-0000-0000-0000B6000000}"/>
    <cellStyle name="20% - Accent1 2 2 2 2 2 3 3" xfId="7505" xr:uid="{00000000-0005-0000-0000-0000B7000000}"/>
    <cellStyle name="20% - Accent1 2 2 2 2 2 3 3 2" xfId="17297" xr:uid="{00000000-0005-0000-0000-0000B8000000}"/>
    <cellStyle name="20% - Accent1 2 2 2 2 2 3 3 2 2" xfId="36848" xr:uid="{00000000-0005-0000-0000-0000B9000000}"/>
    <cellStyle name="20% - Accent1 2 2 2 2 2 3 3 3" xfId="27073" xr:uid="{00000000-0005-0000-0000-0000BA000000}"/>
    <cellStyle name="20% - Accent1 2 2 2 2 2 3 4" xfId="12411" xr:uid="{00000000-0005-0000-0000-0000BB000000}"/>
    <cellStyle name="20% - Accent1 2 2 2 2 2 3 4 2" xfId="31962" xr:uid="{00000000-0005-0000-0000-0000BC000000}"/>
    <cellStyle name="20% - Accent1 2 2 2 2 2 3 5" xfId="22187" xr:uid="{00000000-0005-0000-0000-0000BD000000}"/>
    <cellStyle name="20% - Accent1 2 2 2 2 2 4" xfId="3297" xr:uid="{00000000-0005-0000-0000-0000BE000000}"/>
    <cellStyle name="20% - Accent1 2 2 2 2 2 4 2" xfId="8194" xr:uid="{00000000-0005-0000-0000-0000BF000000}"/>
    <cellStyle name="20% - Accent1 2 2 2 2 2 4 2 2" xfId="17983" xr:uid="{00000000-0005-0000-0000-0000C0000000}"/>
    <cellStyle name="20% - Accent1 2 2 2 2 2 4 2 2 2" xfId="37534" xr:uid="{00000000-0005-0000-0000-0000C1000000}"/>
    <cellStyle name="20% - Accent1 2 2 2 2 2 4 2 3" xfId="27759" xr:uid="{00000000-0005-0000-0000-0000C2000000}"/>
    <cellStyle name="20% - Accent1 2 2 2 2 2 4 3" xfId="13097" xr:uid="{00000000-0005-0000-0000-0000C3000000}"/>
    <cellStyle name="20% - Accent1 2 2 2 2 2 4 3 2" xfId="32648" xr:uid="{00000000-0005-0000-0000-0000C4000000}"/>
    <cellStyle name="20% - Accent1 2 2 2 2 2 4 4" xfId="22873" xr:uid="{00000000-0005-0000-0000-0000C5000000}"/>
    <cellStyle name="20% - Accent1 2 2 2 2 2 5" xfId="5751" xr:uid="{00000000-0005-0000-0000-0000C6000000}"/>
    <cellStyle name="20% - Accent1 2 2 2 2 2 5 2" xfId="15543" xr:uid="{00000000-0005-0000-0000-0000C7000000}"/>
    <cellStyle name="20% - Accent1 2 2 2 2 2 5 2 2" xfId="35094" xr:uid="{00000000-0005-0000-0000-0000C8000000}"/>
    <cellStyle name="20% - Accent1 2 2 2 2 2 5 3" xfId="25319" xr:uid="{00000000-0005-0000-0000-0000C9000000}"/>
    <cellStyle name="20% - Accent1 2 2 2 2 2 6" xfId="10657" xr:uid="{00000000-0005-0000-0000-0000CA000000}"/>
    <cellStyle name="20% - Accent1 2 2 2 2 2 6 2" xfId="30208" xr:uid="{00000000-0005-0000-0000-0000CB000000}"/>
    <cellStyle name="20% - Accent1 2 2 2 2 2 7" xfId="20433" xr:uid="{00000000-0005-0000-0000-0000CC000000}"/>
    <cellStyle name="20% - Accent1 2 2 2 2 3" xfId="1284" xr:uid="{00000000-0005-0000-0000-0000CD000000}"/>
    <cellStyle name="20% - Accent1 2 2 2 2 3 2" xfId="3803" xr:uid="{00000000-0005-0000-0000-0000CE000000}"/>
    <cellStyle name="20% - Accent1 2 2 2 2 3 2 2" xfId="8700" xr:uid="{00000000-0005-0000-0000-0000CF000000}"/>
    <cellStyle name="20% - Accent1 2 2 2 2 3 2 2 2" xfId="18489" xr:uid="{00000000-0005-0000-0000-0000D0000000}"/>
    <cellStyle name="20% - Accent1 2 2 2 2 3 2 2 2 2" xfId="38040" xr:uid="{00000000-0005-0000-0000-0000D1000000}"/>
    <cellStyle name="20% - Accent1 2 2 2 2 3 2 2 3" xfId="28265" xr:uid="{00000000-0005-0000-0000-0000D2000000}"/>
    <cellStyle name="20% - Accent1 2 2 2 2 3 2 3" xfId="13603" xr:uid="{00000000-0005-0000-0000-0000D3000000}"/>
    <cellStyle name="20% - Accent1 2 2 2 2 3 2 3 2" xfId="33154" xr:uid="{00000000-0005-0000-0000-0000D4000000}"/>
    <cellStyle name="20% - Accent1 2 2 2 2 3 2 4" xfId="23379" xr:uid="{00000000-0005-0000-0000-0000D5000000}"/>
    <cellStyle name="20% - Accent1 2 2 2 2 3 3" xfId="6257" xr:uid="{00000000-0005-0000-0000-0000D6000000}"/>
    <cellStyle name="20% - Accent1 2 2 2 2 3 3 2" xfId="16049" xr:uid="{00000000-0005-0000-0000-0000D7000000}"/>
    <cellStyle name="20% - Accent1 2 2 2 2 3 3 2 2" xfId="35600" xr:uid="{00000000-0005-0000-0000-0000D8000000}"/>
    <cellStyle name="20% - Accent1 2 2 2 2 3 3 3" xfId="25825" xr:uid="{00000000-0005-0000-0000-0000D9000000}"/>
    <cellStyle name="20% - Accent1 2 2 2 2 3 4" xfId="11163" xr:uid="{00000000-0005-0000-0000-0000DA000000}"/>
    <cellStyle name="20% - Accent1 2 2 2 2 3 4 2" xfId="30714" xr:uid="{00000000-0005-0000-0000-0000DB000000}"/>
    <cellStyle name="20% - Accent1 2 2 2 2 3 5" xfId="20939" xr:uid="{00000000-0005-0000-0000-0000DC000000}"/>
    <cellStyle name="20% - Accent1 2 2 2 2 4" xfId="2162" xr:uid="{00000000-0005-0000-0000-0000DD000000}"/>
    <cellStyle name="20% - Accent1 2 2 2 2 4 2" xfId="4664" xr:uid="{00000000-0005-0000-0000-0000DE000000}"/>
    <cellStyle name="20% - Accent1 2 2 2 2 4 2 2" xfId="9561" xr:uid="{00000000-0005-0000-0000-0000DF000000}"/>
    <cellStyle name="20% - Accent1 2 2 2 2 4 2 2 2" xfId="19350" xr:uid="{00000000-0005-0000-0000-0000E0000000}"/>
    <cellStyle name="20% - Accent1 2 2 2 2 4 2 2 2 2" xfId="38901" xr:uid="{00000000-0005-0000-0000-0000E1000000}"/>
    <cellStyle name="20% - Accent1 2 2 2 2 4 2 2 3" xfId="29126" xr:uid="{00000000-0005-0000-0000-0000E2000000}"/>
    <cellStyle name="20% - Accent1 2 2 2 2 4 2 3" xfId="14464" xr:uid="{00000000-0005-0000-0000-0000E3000000}"/>
    <cellStyle name="20% - Accent1 2 2 2 2 4 2 3 2" xfId="34015" xr:uid="{00000000-0005-0000-0000-0000E4000000}"/>
    <cellStyle name="20% - Accent1 2 2 2 2 4 2 4" xfId="24240" xr:uid="{00000000-0005-0000-0000-0000E5000000}"/>
    <cellStyle name="20% - Accent1 2 2 2 2 4 3" xfId="7118" xr:uid="{00000000-0005-0000-0000-0000E6000000}"/>
    <cellStyle name="20% - Accent1 2 2 2 2 4 3 2" xfId="16910" xr:uid="{00000000-0005-0000-0000-0000E7000000}"/>
    <cellStyle name="20% - Accent1 2 2 2 2 4 3 2 2" xfId="36461" xr:uid="{00000000-0005-0000-0000-0000E8000000}"/>
    <cellStyle name="20% - Accent1 2 2 2 2 4 3 3" xfId="26686" xr:uid="{00000000-0005-0000-0000-0000E9000000}"/>
    <cellStyle name="20% - Accent1 2 2 2 2 4 4" xfId="12024" xr:uid="{00000000-0005-0000-0000-0000EA000000}"/>
    <cellStyle name="20% - Accent1 2 2 2 2 4 4 2" xfId="31575" xr:uid="{00000000-0005-0000-0000-0000EB000000}"/>
    <cellStyle name="20% - Accent1 2 2 2 2 4 5" xfId="21800" xr:uid="{00000000-0005-0000-0000-0000EC000000}"/>
    <cellStyle name="20% - Accent1 2 2 2 2 5" xfId="2906" xr:uid="{00000000-0005-0000-0000-0000ED000000}"/>
    <cellStyle name="20% - Accent1 2 2 2 2 5 2" xfId="7803" xr:uid="{00000000-0005-0000-0000-0000EE000000}"/>
    <cellStyle name="20% - Accent1 2 2 2 2 5 2 2" xfId="17592" xr:uid="{00000000-0005-0000-0000-0000EF000000}"/>
    <cellStyle name="20% - Accent1 2 2 2 2 5 2 2 2" xfId="37143" xr:uid="{00000000-0005-0000-0000-0000F0000000}"/>
    <cellStyle name="20% - Accent1 2 2 2 2 5 2 3" xfId="27368" xr:uid="{00000000-0005-0000-0000-0000F1000000}"/>
    <cellStyle name="20% - Accent1 2 2 2 2 5 3" xfId="12706" xr:uid="{00000000-0005-0000-0000-0000F2000000}"/>
    <cellStyle name="20% - Accent1 2 2 2 2 5 3 2" xfId="32257" xr:uid="{00000000-0005-0000-0000-0000F3000000}"/>
    <cellStyle name="20% - Accent1 2 2 2 2 5 4" xfId="22482" xr:uid="{00000000-0005-0000-0000-0000F4000000}"/>
    <cellStyle name="20% - Accent1 2 2 2 2 6" xfId="5360" xr:uid="{00000000-0005-0000-0000-0000F5000000}"/>
    <cellStyle name="20% - Accent1 2 2 2 2 6 2" xfId="15152" xr:uid="{00000000-0005-0000-0000-0000F6000000}"/>
    <cellStyle name="20% - Accent1 2 2 2 2 6 2 2" xfId="34703" xr:uid="{00000000-0005-0000-0000-0000F7000000}"/>
    <cellStyle name="20% - Accent1 2 2 2 2 6 3" xfId="24928" xr:uid="{00000000-0005-0000-0000-0000F8000000}"/>
    <cellStyle name="20% - Accent1 2 2 2 2 7" xfId="10266" xr:uid="{00000000-0005-0000-0000-0000F9000000}"/>
    <cellStyle name="20% - Accent1 2 2 2 2 7 2" xfId="29817" xr:uid="{00000000-0005-0000-0000-0000FA000000}"/>
    <cellStyle name="20% - Accent1 2 2 2 2 8" xfId="20042" xr:uid="{00000000-0005-0000-0000-0000FB000000}"/>
    <cellStyle name="20% - Accent1 2 2 2 3" xfId="298" xr:uid="{00000000-0005-0000-0000-0000FC000000}"/>
    <cellStyle name="20% - Accent1 2 2 2 3 2" xfId="715" xr:uid="{00000000-0005-0000-0000-0000FD000000}"/>
    <cellStyle name="20% - Accent1 2 2 2 3 2 2" xfId="1665" xr:uid="{00000000-0005-0000-0000-0000FE000000}"/>
    <cellStyle name="20% - Accent1 2 2 2 3 2 2 2" xfId="4179" xr:uid="{00000000-0005-0000-0000-0000FF000000}"/>
    <cellStyle name="20% - Accent1 2 2 2 3 2 2 2 2" xfId="9076" xr:uid="{00000000-0005-0000-0000-000000010000}"/>
    <cellStyle name="20% - Accent1 2 2 2 3 2 2 2 2 2" xfId="18865" xr:uid="{00000000-0005-0000-0000-000001010000}"/>
    <cellStyle name="20% - Accent1 2 2 2 3 2 2 2 2 2 2" xfId="38416" xr:uid="{00000000-0005-0000-0000-000002010000}"/>
    <cellStyle name="20% - Accent1 2 2 2 3 2 2 2 2 3" xfId="28641" xr:uid="{00000000-0005-0000-0000-000003010000}"/>
    <cellStyle name="20% - Accent1 2 2 2 3 2 2 2 3" xfId="13979" xr:uid="{00000000-0005-0000-0000-000004010000}"/>
    <cellStyle name="20% - Accent1 2 2 2 3 2 2 2 3 2" xfId="33530" xr:uid="{00000000-0005-0000-0000-000005010000}"/>
    <cellStyle name="20% - Accent1 2 2 2 3 2 2 2 4" xfId="23755" xr:uid="{00000000-0005-0000-0000-000006010000}"/>
    <cellStyle name="20% - Accent1 2 2 2 3 2 2 3" xfId="6633" xr:uid="{00000000-0005-0000-0000-000007010000}"/>
    <cellStyle name="20% - Accent1 2 2 2 3 2 2 3 2" xfId="16425" xr:uid="{00000000-0005-0000-0000-000008010000}"/>
    <cellStyle name="20% - Accent1 2 2 2 3 2 2 3 2 2" xfId="35976" xr:uid="{00000000-0005-0000-0000-000009010000}"/>
    <cellStyle name="20% - Accent1 2 2 2 3 2 2 3 3" xfId="26201" xr:uid="{00000000-0005-0000-0000-00000A010000}"/>
    <cellStyle name="20% - Accent1 2 2 2 3 2 2 4" xfId="11539" xr:uid="{00000000-0005-0000-0000-00000B010000}"/>
    <cellStyle name="20% - Accent1 2 2 2 3 2 2 4 2" xfId="31090" xr:uid="{00000000-0005-0000-0000-00000C010000}"/>
    <cellStyle name="20% - Accent1 2 2 2 3 2 2 5" xfId="21315" xr:uid="{00000000-0005-0000-0000-00000D010000}"/>
    <cellStyle name="20% - Accent1 2 2 2 3 2 3" xfId="2731" xr:uid="{00000000-0005-0000-0000-00000E010000}"/>
    <cellStyle name="20% - Accent1 2 2 2 3 2 3 2" xfId="5176" xr:uid="{00000000-0005-0000-0000-00000F010000}"/>
    <cellStyle name="20% - Accent1 2 2 2 3 2 3 2 2" xfId="10073" xr:uid="{00000000-0005-0000-0000-000010010000}"/>
    <cellStyle name="20% - Accent1 2 2 2 3 2 3 2 2 2" xfId="19862" xr:uid="{00000000-0005-0000-0000-000011010000}"/>
    <cellStyle name="20% - Accent1 2 2 2 3 2 3 2 2 2 2" xfId="39413" xr:uid="{00000000-0005-0000-0000-000012010000}"/>
    <cellStyle name="20% - Accent1 2 2 2 3 2 3 2 2 3" xfId="29638" xr:uid="{00000000-0005-0000-0000-000013010000}"/>
    <cellStyle name="20% - Accent1 2 2 2 3 2 3 2 3" xfId="14976" xr:uid="{00000000-0005-0000-0000-000014010000}"/>
    <cellStyle name="20% - Accent1 2 2 2 3 2 3 2 3 2" xfId="34527" xr:uid="{00000000-0005-0000-0000-000015010000}"/>
    <cellStyle name="20% - Accent1 2 2 2 3 2 3 2 4" xfId="24752" xr:uid="{00000000-0005-0000-0000-000016010000}"/>
    <cellStyle name="20% - Accent1 2 2 2 3 2 3 3" xfId="7630" xr:uid="{00000000-0005-0000-0000-000017010000}"/>
    <cellStyle name="20% - Accent1 2 2 2 3 2 3 3 2" xfId="17422" xr:uid="{00000000-0005-0000-0000-000018010000}"/>
    <cellStyle name="20% - Accent1 2 2 2 3 2 3 3 2 2" xfId="36973" xr:uid="{00000000-0005-0000-0000-000019010000}"/>
    <cellStyle name="20% - Accent1 2 2 2 3 2 3 3 3" xfId="27198" xr:uid="{00000000-0005-0000-0000-00001A010000}"/>
    <cellStyle name="20% - Accent1 2 2 2 3 2 3 4" xfId="12536" xr:uid="{00000000-0005-0000-0000-00001B010000}"/>
    <cellStyle name="20% - Accent1 2 2 2 3 2 3 4 2" xfId="32087" xr:uid="{00000000-0005-0000-0000-00001C010000}"/>
    <cellStyle name="20% - Accent1 2 2 2 3 2 3 5" xfId="22312" xr:uid="{00000000-0005-0000-0000-00001D010000}"/>
    <cellStyle name="20% - Accent1 2 2 2 3 2 4" xfId="3298" xr:uid="{00000000-0005-0000-0000-00001E010000}"/>
    <cellStyle name="20% - Accent1 2 2 2 3 2 4 2" xfId="8195" xr:uid="{00000000-0005-0000-0000-00001F010000}"/>
    <cellStyle name="20% - Accent1 2 2 2 3 2 4 2 2" xfId="17984" xr:uid="{00000000-0005-0000-0000-000020010000}"/>
    <cellStyle name="20% - Accent1 2 2 2 3 2 4 2 2 2" xfId="37535" xr:uid="{00000000-0005-0000-0000-000021010000}"/>
    <cellStyle name="20% - Accent1 2 2 2 3 2 4 2 3" xfId="27760" xr:uid="{00000000-0005-0000-0000-000022010000}"/>
    <cellStyle name="20% - Accent1 2 2 2 3 2 4 3" xfId="13098" xr:uid="{00000000-0005-0000-0000-000023010000}"/>
    <cellStyle name="20% - Accent1 2 2 2 3 2 4 3 2" xfId="32649" xr:uid="{00000000-0005-0000-0000-000024010000}"/>
    <cellStyle name="20% - Accent1 2 2 2 3 2 4 4" xfId="22874" xr:uid="{00000000-0005-0000-0000-000025010000}"/>
    <cellStyle name="20% - Accent1 2 2 2 3 2 5" xfId="5752" xr:uid="{00000000-0005-0000-0000-000026010000}"/>
    <cellStyle name="20% - Accent1 2 2 2 3 2 5 2" xfId="15544" xr:uid="{00000000-0005-0000-0000-000027010000}"/>
    <cellStyle name="20% - Accent1 2 2 2 3 2 5 2 2" xfId="35095" xr:uid="{00000000-0005-0000-0000-000028010000}"/>
    <cellStyle name="20% - Accent1 2 2 2 3 2 5 3" xfId="25320" xr:uid="{00000000-0005-0000-0000-000029010000}"/>
    <cellStyle name="20% - Accent1 2 2 2 3 2 6" xfId="10658" xr:uid="{00000000-0005-0000-0000-00002A010000}"/>
    <cellStyle name="20% - Accent1 2 2 2 3 2 6 2" xfId="30209" xr:uid="{00000000-0005-0000-0000-00002B010000}"/>
    <cellStyle name="20% - Accent1 2 2 2 3 2 7" xfId="20434" xr:uid="{00000000-0005-0000-0000-00002C010000}"/>
    <cellStyle name="20% - Accent1 2 2 2 3 3" xfId="1285" xr:uid="{00000000-0005-0000-0000-00002D010000}"/>
    <cellStyle name="20% - Accent1 2 2 2 3 3 2" xfId="3804" xr:uid="{00000000-0005-0000-0000-00002E010000}"/>
    <cellStyle name="20% - Accent1 2 2 2 3 3 2 2" xfId="8701" xr:uid="{00000000-0005-0000-0000-00002F010000}"/>
    <cellStyle name="20% - Accent1 2 2 2 3 3 2 2 2" xfId="18490" xr:uid="{00000000-0005-0000-0000-000030010000}"/>
    <cellStyle name="20% - Accent1 2 2 2 3 3 2 2 2 2" xfId="38041" xr:uid="{00000000-0005-0000-0000-000031010000}"/>
    <cellStyle name="20% - Accent1 2 2 2 3 3 2 2 3" xfId="28266" xr:uid="{00000000-0005-0000-0000-000032010000}"/>
    <cellStyle name="20% - Accent1 2 2 2 3 3 2 3" xfId="13604" xr:uid="{00000000-0005-0000-0000-000033010000}"/>
    <cellStyle name="20% - Accent1 2 2 2 3 3 2 3 2" xfId="33155" xr:uid="{00000000-0005-0000-0000-000034010000}"/>
    <cellStyle name="20% - Accent1 2 2 2 3 3 2 4" xfId="23380" xr:uid="{00000000-0005-0000-0000-000035010000}"/>
    <cellStyle name="20% - Accent1 2 2 2 3 3 3" xfId="6258" xr:uid="{00000000-0005-0000-0000-000036010000}"/>
    <cellStyle name="20% - Accent1 2 2 2 3 3 3 2" xfId="16050" xr:uid="{00000000-0005-0000-0000-000037010000}"/>
    <cellStyle name="20% - Accent1 2 2 2 3 3 3 2 2" xfId="35601" xr:uid="{00000000-0005-0000-0000-000038010000}"/>
    <cellStyle name="20% - Accent1 2 2 2 3 3 3 3" xfId="25826" xr:uid="{00000000-0005-0000-0000-000039010000}"/>
    <cellStyle name="20% - Accent1 2 2 2 3 3 4" xfId="11164" xr:uid="{00000000-0005-0000-0000-00003A010000}"/>
    <cellStyle name="20% - Accent1 2 2 2 3 3 4 2" xfId="30715" xr:uid="{00000000-0005-0000-0000-00003B010000}"/>
    <cellStyle name="20% - Accent1 2 2 2 3 3 5" xfId="20940" xr:uid="{00000000-0005-0000-0000-00003C010000}"/>
    <cellStyle name="20% - Accent1 2 2 2 3 4" xfId="2287" xr:uid="{00000000-0005-0000-0000-00003D010000}"/>
    <cellStyle name="20% - Accent1 2 2 2 3 4 2" xfId="4789" xr:uid="{00000000-0005-0000-0000-00003E010000}"/>
    <cellStyle name="20% - Accent1 2 2 2 3 4 2 2" xfId="9686" xr:uid="{00000000-0005-0000-0000-00003F010000}"/>
    <cellStyle name="20% - Accent1 2 2 2 3 4 2 2 2" xfId="19475" xr:uid="{00000000-0005-0000-0000-000040010000}"/>
    <cellStyle name="20% - Accent1 2 2 2 3 4 2 2 2 2" xfId="39026" xr:uid="{00000000-0005-0000-0000-000041010000}"/>
    <cellStyle name="20% - Accent1 2 2 2 3 4 2 2 3" xfId="29251" xr:uid="{00000000-0005-0000-0000-000042010000}"/>
    <cellStyle name="20% - Accent1 2 2 2 3 4 2 3" xfId="14589" xr:uid="{00000000-0005-0000-0000-000043010000}"/>
    <cellStyle name="20% - Accent1 2 2 2 3 4 2 3 2" xfId="34140" xr:uid="{00000000-0005-0000-0000-000044010000}"/>
    <cellStyle name="20% - Accent1 2 2 2 3 4 2 4" xfId="24365" xr:uid="{00000000-0005-0000-0000-000045010000}"/>
    <cellStyle name="20% - Accent1 2 2 2 3 4 3" xfId="7243" xr:uid="{00000000-0005-0000-0000-000046010000}"/>
    <cellStyle name="20% - Accent1 2 2 2 3 4 3 2" xfId="17035" xr:uid="{00000000-0005-0000-0000-000047010000}"/>
    <cellStyle name="20% - Accent1 2 2 2 3 4 3 2 2" xfId="36586" xr:uid="{00000000-0005-0000-0000-000048010000}"/>
    <cellStyle name="20% - Accent1 2 2 2 3 4 3 3" xfId="26811" xr:uid="{00000000-0005-0000-0000-000049010000}"/>
    <cellStyle name="20% - Accent1 2 2 2 3 4 4" xfId="12149" xr:uid="{00000000-0005-0000-0000-00004A010000}"/>
    <cellStyle name="20% - Accent1 2 2 2 3 4 4 2" xfId="31700" xr:uid="{00000000-0005-0000-0000-00004B010000}"/>
    <cellStyle name="20% - Accent1 2 2 2 3 4 5" xfId="21925" xr:uid="{00000000-0005-0000-0000-00004C010000}"/>
    <cellStyle name="20% - Accent1 2 2 2 3 5" xfId="2907" xr:uid="{00000000-0005-0000-0000-00004D010000}"/>
    <cellStyle name="20% - Accent1 2 2 2 3 5 2" xfId="7804" xr:uid="{00000000-0005-0000-0000-00004E010000}"/>
    <cellStyle name="20% - Accent1 2 2 2 3 5 2 2" xfId="17593" xr:uid="{00000000-0005-0000-0000-00004F010000}"/>
    <cellStyle name="20% - Accent1 2 2 2 3 5 2 2 2" xfId="37144" xr:uid="{00000000-0005-0000-0000-000050010000}"/>
    <cellStyle name="20% - Accent1 2 2 2 3 5 2 3" xfId="27369" xr:uid="{00000000-0005-0000-0000-000051010000}"/>
    <cellStyle name="20% - Accent1 2 2 2 3 5 3" xfId="12707" xr:uid="{00000000-0005-0000-0000-000052010000}"/>
    <cellStyle name="20% - Accent1 2 2 2 3 5 3 2" xfId="32258" xr:uid="{00000000-0005-0000-0000-000053010000}"/>
    <cellStyle name="20% - Accent1 2 2 2 3 5 4" xfId="22483" xr:uid="{00000000-0005-0000-0000-000054010000}"/>
    <cellStyle name="20% - Accent1 2 2 2 3 6" xfId="5361" xr:uid="{00000000-0005-0000-0000-000055010000}"/>
    <cellStyle name="20% - Accent1 2 2 2 3 6 2" xfId="15153" xr:uid="{00000000-0005-0000-0000-000056010000}"/>
    <cellStyle name="20% - Accent1 2 2 2 3 6 2 2" xfId="34704" xr:uid="{00000000-0005-0000-0000-000057010000}"/>
    <cellStyle name="20% - Accent1 2 2 2 3 6 3" xfId="24929" xr:uid="{00000000-0005-0000-0000-000058010000}"/>
    <cellStyle name="20% - Accent1 2 2 2 3 7" xfId="10267" xr:uid="{00000000-0005-0000-0000-000059010000}"/>
    <cellStyle name="20% - Accent1 2 2 2 3 7 2" xfId="29818" xr:uid="{00000000-0005-0000-0000-00005A010000}"/>
    <cellStyle name="20% - Accent1 2 2 2 3 8" xfId="20043" xr:uid="{00000000-0005-0000-0000-00005B010000}"/>
    <cellStyle name="20% - Accent1 2 2 2 4" xfId="671" xr:uid="{00000000-0005-0000-0000-00005C010000}"/>
    <cellStyle name="20% - Accent1 2 2 2 4 2" xfId="1623" xr:uid="{00000000-0005-0000-0000-00005D010000}"/>
    <cellStyle name="20% - Accent1 2 2 2 4 2 2" xfId="4137" xr:uid="{00000000-0005-0000-0000-00005E010000}"/>
    <cellStyle name="20% - Accent1 2 2 2 4 2 2 2" xfId="9034" xr:uid="{00000000-0005-0000-0000-00005F010000}"/>
    <cellStyle name="20% - Accent1 2 2 2 4 2 2 2 2" xfId="18823" xr:uid="{00000000-0005-0000-0000-000060010000}"/>
    <cellStyle name="20% - Accent1 2 2 2 4 2 2 2 2 2" xfId="38374" xr:uid="{00000000-0005-0000-0000-000061010000}"/>
    <cellStyle name="20% - Accent1 2 2 2 4 2 2 2 3" xfId="28599" xr:uid="{00000000-0005-0000-0000-000062010000}"/>
    <cellStyle name="20% - Accent1 2 2 2 4 2 2 3" xfId="13937" xr:uid="{00000000-0005-0000-0000-000063010000}"/>
    <cellStyle name="20% - Accent1 2 2 2 4 2 2 3 2" xfId="33488" xr:uid="{00000000-0005-0000-0000-000064010000}"/>
    <cellStyle name="20% - Accent1 2 2 2 4 2 2 4" xfId="23713" xr:uid="{00000000-0005-0000-0000-000065010000}"/>
    <cellStyle name="20% - Accent1 2 2 2 4 2 3" xfId="6591" xr:uid="{00000000-0005-0000-0000-000066010000}"/>
    <cellStyle name="20% - Accent1 2 2 2 4 2 3 2" xfId="16383" xr:uid="{00000000-0005-0000-0000-000067010000}"/>
    <cellStyle name="20% - Accent1 2 2 2 4 2 3 2 2" xfId="35934" xr:uid="{00000000-0005-0000-0000-000068010000}"/>
    <cellStyle name="20% - Accent1 2 2 2 4 2 3 3" xfId="26159" xr:uid="{00000000-0005-0000-0000-000069010000}"/>
    <cellStyle name="20% - Accent1 2 2 2 4 2 4" xfId="11497" xr:uid="{00000000-0005-0000-0000-00006A010000}"/>
    <cellStyle name="20% - Accent1 2 2 2 4 2 4 2" xfId="31048" xr:uid="{00000000-0005-0000-0000-00006B010000}"/>
    <cellStyle name="20% - Accent1 2 2 2 4 2 5" xfId="21273" xr:uid="{00000000-0005-0000-0000-00006C010000}"/>
    <cellStyle name="20% - Accent1 2 2 2 4 3" xfId="2451" xr:uid="{00000000-0005-0000-0000-00006D010000}"/>
    <cellStyle name="20% - Accent1 2 2 2 4 3 2" xfId="4933" xr:uid="{00000000-0005-0000-0000-00006E010000}"/>
    <cellStyle name="20% - Accent1 2 2 2 4 3 2 2" xfId="9830" xr:uid="{00000000-0005-0000-0000-00006F010000}"/>
    <cellStyle name="20% - Accent1 2 2 2 4 3 2 2 2" xfId="19619" xr:uid="{00000000-0005-0000-0000-000070010000}"/>
    <cellStyle name="20% - Accent1 2 2 2 4 3 2 2 2 2" xfId="39170" xr:uid="{00000000-0005-0000-0000-000071010000}"/>
    <cellStyle name="20% - Accent1 2 2 2 4 3 2 2 3" xfId="29395" xr:uid="{00000000-0005-0000-0000-000072010000}"/>
    <cellStyle name="20% - Accent1 2 2 2 4 3 2 3" xfId="14733" xr:uid="{00000000-0005-0000-0000-000073010000}"/>
    <cellStyle name="20% - Accent1 2 2 2 4 3 2 3 2" xfId="34284" xr:uid="{00000000-0005-0000-0000-000074010000}"/>
    <cellStyle name="20% - Accent1 2 2 2 4 3 2 4" xfId="24509" xr:uid="{00000000-0005-0000-0000-000075010000}"/>
    <cellStyle name="20% - Accent1 2 2 2 4 3 3" xfId="7387" xr:uid="{00000000-0005-0000-0000-000076010000}"/>
    <cellStyle name="20% - Accent1 2 2 2 4 3 3 2" xfId="17179" xr:uid="{00000000-0005-0000-0000-000077010000}"/>
    <cellStyle name="20% - Accent1 2 2 2 4 3 3 2 2" xfId="36730" xr:uid="{00000000-0005-0000-0000-000078010000}"/>
    <cellStyle name="20% - Accent1 2 2 2 4 3 3 3" xfId="26955" xr:uid="{00000000-0005-0000-0000-000079010000}"/>
    <cellStyle name="20% - Accent1 2 2 2 4 3 4" xfId="12293" xr:uid="{00000000-0005-0000-0000-00007A010000}"/>
    <cellStyle name="20% - Accent1 2 2 2 4 3 4 2" xfId="31844" xr:uid="{00000000-0005-0000-0000-00007B010000}"/>
    <cellStyle name="20% - Accent1 2 2 2 4 3 5" xfId="22069" xr:uid="{00000000-0005-0000-0000-00007C010000}"/>
    <cellStyle name="20% - Accent1 2 2 2 4 4" xfId="3256" xr:uid="{00000000-0005-0000-0000-00007D010000}"/>
    <cellStyle name="20% - Accent1 2 2 2 4 4 2" xfId="8153" xr:uid="{00000000-0005-0000-0000-00007E010000}"/>
    <cellStyle name="20% - Accent1 2 2 2 4 4 2 2" xfId="17942" xr:uid="{00000000-0005-0000-0000-00007F010000}"/>
    <cellStyle name="20% - Accent1 2 2 2 4 4 2 2 2" xfId="37493" xr:uid="{00000000-0005-0000-0000-000080010000}"/>
    <cellStyle name="20% - Accent1 2 2 2 4 4 2 3" xfId="27718" xr:uid="{00000000-0005-0000-0000-000081010000}"/>
    <cellStyle name="20% - Accent1 2 2 2 4 4 3" xfId="13056" xr:uid="{00000000-0005-0000-0000-000082010000}"/>
    <cellStyle name="20% - Accent1 2 2 2 4 4 3 2" xfId="32607" xr:uid="{00000000-0005-0000-0000-000083010000}"/>
    <cellStyle name="20% - Accent1 2 2 2 4 4 4" xfId="22832" xr:uid="{00000000-0005-0000-0000-000084010000}"/>
    <cellStyle name="20% - Accent1 2 2 2 4 5" xfId="5710" xr:uid="{00000000-0005-0000-0000-000085010000}"/>
    <cellStyle name="20% - Accent1 2 2 2 4 5 2" xfId="15502" xr:uid="{00000000-0005-0000-0000-000086010000}"/>
    <cellStyle name="20% - Accent1 2 2 2 4 5 2 2" xfId="35053" xr:uid="{00000000-0005-0000-0000-000087010000}"/>
    <cellStyle name="20% - Accent1 2 2 2 4 5 3" xfId="25278" xr:uid="{00000000-0005-0000-0000-000088010000}"/>
    <cellStyle name="20% - Accent1 2 2 2 4 6" xfId="10616" xr:uid="{00000000-0005-0000-0000-000089010000}"/>
    <cellStyle name="20% - Accent1 2 2 2 4 6 2" xfId="30167" xr:uid="{00000000-0005-0000-0000-00008A010000}"/>
    <cellStyle name="20% - Accent1 2 2 2 4 7" xfId="20392" xr:uid="{00000000-0005-0000-0000-00008B010000}"/>
    <cellStyle name="20% - Accent1 2 2 2 5" xfId="1256" xr:uid="{00000000-0005-0000-0000-00008C010000}"/>
    <cellStyle name="20% - Accent1 2 2 2 5 2" xfId="3779" xr:uid="{00000000-0005-0000-0000-00008D010000}"/>
    <cellStyle name="20% - Accent1 2 2 2 5 2 2" xfId="8676" xr:uid="{00000000-0005-0000-0000-00008E010000}"/>
    <cellStyle name="20% - Accent1 2 2 2 5 2 2 2" xfId="18465" xr:uid="{00000000-0005-0000-0000-00008F010000}"/>
    <cellStyle name="20% - Accent1 2 2 2 5 2 2 2 2" xfId="38016" xr:uid="{00000000-0005-0000-0000-000090010000}"/>
    <cellStyle name="20% - Accent1 2 2 2 5 2 2 3" xfId="28241" xr:uid="{00000000-0005-0000-0000-000091010000}"/>
    <cellStyle name="20% - Accent1 2 2 2 5 2 3" xfId="13579" xr:uid="{00000000-0005-0000-0000-000092010000}"/>
    <cellStyle name="20% - Accent1 2 2 2 5 2 3 2" xfId="33130" xr:uid="{00000000-0005-0000-0000-000093010000}"/>
    <cellStyle name="20% - Accent1 2 2 2 5 2 4" xfId="23355" xr:uid="{00000000-0005-0000-0000-000094010000}"/>
    <cellStyle name="20% - Accent1 2 2 2 5 3" xfId="6233" xr:uid="{00000000-0005-0000-0000-000095010000}"/>
    <cellStyle name="20% - Accent1 2 2 2 5 3 2" xfId="16025" xr:uid="{00000000-0005-0000-0000-000096010000}"/>
    <cellStyle name="20% - Accent1 2 2 2 5 3 2 2" xfId="35576" xr:uid="{00000000-0005-0000-0000-000097010000}"/>
    <cellStyle name="20% - Accent1 2 2 2 5 3 3" xfId="25801" xr:uid="{00000000-0005-0000-0000-000098010000}"/>
    <cellStyle name="20% - Accent1 2 2 2 5 4" xfId="11139" xr:uid="{00000000-0005-0000-0000-000099010000}"/>
    <cellStyle name="20% - Accent1 2 2 2 5 4 2" xfId="30690" xr:uid="{00000000-0005-0000-0000-00009A010000}"/>
    <cellStyle name="20% - Accent1 2 2 2 5 5" xfId="20915" xr:uid="{00000000-0005-0000-0000-00009B010000}"/>
    <cellStyle name="20% - Accent1 2 2 2 6" xfId="994" xr:uid="{00000000-0005-0000-0000-00009C010000}"/>
    <cellStyle name="20% - Accent1 2 2 2 6 2" xfId="3567" xr:uid="{00000000-0005-0000-0000-00009D010000}"/>
    <cellStyle name="20% - Accent1 2 2 2 6 2 2" xfId="8464" xr:uid="{00000000-0005-0000-0000-00009E010000}"/>
    <cellStyle name="20% - Accent1 2 2 2 6 2 2 2" xfId="18253" xr:uid="{00000000-0005-0000-0000-00009F010000}"/>
    <cellStyle name="20% - Accent1 2 2 2 6 2 2 2 2" xfId="37804" xr:uid="{00000000-0005-0000-0000-0000A0010000}"/>
    <cellStyle name="20% - Accent1 2 2 2 6 2 2 3" xfId="28029" xr:uid="{00000000-0005-0000-0000-0000A1010000}"/>
    <cellStyle name="20% - Accent1 2 2 2 6 2 3" xfId="13367" xr:uid="{00000000-0005-0000-0000-0000A2010000}"/>
    <cellStyle name="20% - Accent1 2 2 2 6 2 3 2" xfId="32918" xr:uid="{00000000-0005-0000-0000-0000A3010000}"/>
    <cellStyle name="20% - Accent1 2 2 2 6 2 4" xfId="23143" xr:uid="{00000000-0005-0000-0000-0000A4010000}"/>
    <cellStyle name="20% - Accent1 2 2 2 6 3" xfId="6021" xr:uid="{00000000-0005-0000-0000-0000A5010000}"/>
    <cellStyle name="20% - Accent1 2 2 2 6 3 2" xfId="15813" xr:uid="{00000000-0005-0000-0000-0000A6010000}"/>
    <cellStyle name="20% - Accent1 2 2 2 6 3 2 2" xfId="35364" xr:uid="{00000000-0005-0000-0000-0000A7010000}"/>
    <cellStyle name="20% - Accent1 2 2 2 6 3 3" xfId="25589" xr:uid="{00000000-0005-0000-0000-0000A8010000}"/>
    <cellStyle name="20% - Accent1 2 2 2 6 4" xfId="10927" xr:uid="{00000000-0005-0000-0000-0000A9010000}"/>
    <cellStyle name="20% - Accent1 2 2 2 6 4 2" xfId="30478" xr:uid="{00000000-0005-0000-0000-0000AA010000}"/>
    <cellStyle name="20% - Accent1 2 2 2 6 5" xfId="20703" xr:uid="{00000000-0005-0000-0000-0000AB010000}"/>
    <cellStyle name="20% - Accent1 2 2 2 7" xfId="2044" xr:uid="{00000000-0005-0000-0000-0000AC010000}"/>
    <cellStyle name="20% - Accent1 2 2 2 7 2" xfId="4546" xr:uid="{00000000-0005-0000-0000-0000AD010000}"/>
    <cellStyle name="20% - Accent1 2 2 2 7 2 2" xfId="9443" xr:uid="{00000000-0005-0000-0000-0000AE010000}"/>
    <cellStyle name="20% - Accent1 2 2 2 7 2 2 2" xfId="19232" xr:uid="{00000000-0005-0000-0000-0000AF010000}"/>
    <cellStyle name="20% - Accent1 2 2 2 7 2 2 2 2" xfId="38783" xr:uid="{00000000-0005-0000-0000-0000B0010000}"/>
    <cellStyle name="20% - Accent1 2 2 2 7 2 2 3" xfId="29008" xr:uid="{00000000-0005-0000-0000-0000B1010000}"/>
    <cellStyle name="20% - Accent1 2 2 2 7 2 3" xfId="14346" xr:uid="{00000000-0005-0000-0000-0000B2010000}"/>
    <cellStyle name="20% - Accent1 2 2 2 7 2 3 2" xfId="33897" xr:uid="{00000000-0005-0000-0000-0000B3010000}"/>
    <cellStyle name="20% - Accent1 2 2 2 7 2 4" xfId="24122" xr:uid="{00000000-0005-0000-0000-0000B4010000}"/>
    <cellStyle name="20% - Accent1 2 2 2 7 3" xfId="7000" xr:uid="{00000000-0005-0000-0000-0000B5010000}"/>
    <cellStyle name="20% - Accent1 2 2 2 7 3 2" xfId="16792" xr:uid="{00000000-0005-0000-0000-0000B6010000}"/>
    <cellStyle name="20% - Accent1 2 2 2 7 3 2 2" xfId="36343" xr:uid="{00000000-0005-0000-0000-0000B7010000}"/>
    <cellStyle name="20% - Accent1 2 2 2 7 3 3" xfId="26568" xr:uid="{00000000-0005-0000-0000-0000B8010000}"/>
    <cellStyle name="20% - Accent1 2 2 2 7 4" xfId="11906" xr:uid="{00000000-0005-0000-0000-0000B9010000}"/>
    <cellStyle name="20% - Accent1 2 2 2 7 4 2" xfId="31457" xr:uid="{00000000-0005-0000-0000-0000BA010000}"/>
    <cellStyle name="20% - Accent1 2 2 2 7 5" xfId="21682" xr:uid="{00000000-0005-0000-0000-0000BB010000}"/>
    <cellStyle name="20% - Accent1 2 2 2 8" xfId="2864" xr:uid="{00000000-0005-0000-0000-0000BC010000}"/>
    <cellStyle name="20% - Accent1 2 2 2 8 2" xfId="7762" xr:uid="{00000000-0005-0000-0000-0000BD010000}"/>
    <cellStyle name="20% - Accent1 2 2 2 8 2 2" xfId="17551" xr:uid="{00000000-0005-0000-0000-0000BE010000}"/>
    <cellStyle name="20% - Accent1 2 2 2 8 2 2 2" xfId="37102" xr:uid="{00000000-0005-0000-0000-0000BF010000}"/>
    <cellStyle name="20% - Accent1 2 2 2 8 2 3" xfId="27327" xr:uid="{00000000-0005-0000-0000-0000C0010000}"/>
    <cellStyle name="20% - Accent1 2 2 2 8 3" xfId="12665" xr:uid="{00000000-0005-0000-0000-0000C1010000}"/>
    <cellStyle name="20% - Accent1 2 2 2 8 3 2" xfId="32216" xr:uid="{00000000-0005-0000-0000-0000C2010000}"/>
    <cellStyle name="20% - Accent1 2 2 2 8 4" xfId="22441" xr:uid="{00000000-0005-0000-0000-0000C3010000}"/>
    <cellStyle name="20% - Accent1 2 2 2 9" xfId="5318" xr:uid="{00000000-0005-0000-0000-0000C4010000}"/>
    <cellStyle name="20% - Accent1 2 2 2 9 2" xfId="15111" xr:uid="{00000000-0005-0000-0000-0000C5010000}"/>
    <cellStyle name="20% - Accent1 2 2 2 9 2 2" xfId="34662" xr:uid="{00000000-0005-0000-0000-0000C6010000}"/>
    <cellStyle name="20% - Accent1 2 2 2 9 3" xfId="24887" xr:uid="{00000000-0005-0000-0000-0000C7010000}"/>
    <cellStyle name="20% - Accent1 2 2 3" xfId="299" xr:uid="{00000000-0005-0000-0000-0000C8010000}"/>
    <cellStyle name="20% - Accent1 2 2 3 2" xfId="716" xr:uid="{00000000-0005-0000-0000-0000C9010000}"/>
    <cellStyle name="20% - Accent1 2 2 3 2 2" xfId="1666" xr:uid="{00000000-0005-0000-0000-0000CA010000}"/>
    <cellStyle name="20% - Accent1 2 2 3 2 2 2" xfId="4180" xr:uid="{00000000-0005-0000-0000-0000CB010000}"/>
    <cellStyle name="20% - Accent1 2 2 3 2 2 2 2" xfId="9077" xr:uid="{00000000-0005-0000-0000-0000CC010000}"/>
    <cellStyle name="20% - Accent1 2 2 3 2 2 2 2 2" xfId="18866" xr:uid="{00000000-0005-0000-0000-0000CD010000}"/>
    <cellStyle name="20% - Accent1 2 2 3 2 2 2 2 2 2" xfId="38417" xr:uid="{00000000-0005-0000-0000-0000CE010000}"/>
    <cellStyle name="20% - Accent1 2 2 3 2 2 2 2 3" xfId="28642" xr:uid="{00000000-0005-0000-0000-0000CF010000}"/>
    <cellStyle name="20% - Accent1 2 2 3 2 2 2 3" xfId="13980" xr:uid="{00000000-0005-0000-0000-0000D0010000}"/>
    <cellStyle name="20% - Accent1 2 2 3 2 2 2 3 2" xfId="33531" xr:uid="{00000000-0005-0000-0000-0000D1010000}"/>
    <cellStyle name="20% - Accent1 2 2 3 2 2 2 4" xfId="23756" xr:uid="{00000000-0005-0000-0000-0000D2010000}"/>
    <cellStyle name="20% - Accent1 2 2 3 2 2 3" xfId="6634" xr:uid="{00000000-0005-0000-0000-0000D3010000}"/>
    <cellStyle name="20% - Accent1 2 2 3 2 2 3 2" xfId="16426" xr:uid="{00000000-0005-0000-0000-0000D4010000}"/>
    <cellStyle name="20% - Accent1 2 2 3 2 2 3 2 2" xfId="35977" xr:uid="{00000000-0005-0000-0000-0000D5010000}"/>
    <cellStyle name="20% - Accent1 2 2 3 2 2 3 3" xfId="26202" xr:uid="{00000000-0005-0000-0000-0000D6010000}"/>
    <cellStyle name="20% - Accent1 2 2 3 2 2 4" xfId="11540" xr:uid="{00000000-0005-0000-0000-0000D7010000}"/>
    <cellStyle name="20% - Accent1 2 2 3 2 2 4 2" xfId="31091" xr:uid="{00000000-0005-0000-0000-0000D8010000}"/>
    <cellStyle name="20% - Accent1 2 2 3 2 2 5" xfId="21316" xr:uid="{00000000-0005-0000-0000-0000D9010000}"/>
    <cellStyle name="20% - Accent1 2 2 3 2 3" xfId="2524" xr:uid="{00000000-0005-0000-0000-0000DA010000}"/>
    <cellStyle name="20% - Accent1 2 2 3 2 3 2" xfId="4999" xr:uid="{00000000-0005-0000-0000-0000DB010000}"/>
    <cellStyle name="20% - Accent1 2 2 3 2 3 2 2" xfId="9896" xr:uid="{00000000-0005-0000-0000-0000DC010000}"/>
    <cellStyle name="20% - Accent1 2 2 3 2 3 2 2 2" xfId="19685" xr:uid="{00000000-0005-0000-0000-0000DD010000}"/>
    <cellStyle name="20% - Accent1 2 2 3 2 3 2 2 2 2" xfId="39236" xr:uid="{00000000-0005-0000-0000-0000DE010000}"/>
    <cellStyle name="20% - Accent1 2 2 3 2 3 2 2 3" xfId="29461" xr:uid="{00000000-0005-0000-0000-0000DF010000}"/>
    <cellStyle name="20% - Accent1 2 2 3 2 3 2 3" xfId="14799" xr:uid="{00000000-0005-0000-0000-0000E0010000}"/>
    <cellStyle name="20% - Accent1 2 2 3 2 3 2 3 2" xfId="34350" xr:uid="{00000000-0005-0000-0000-0000E1010000}"/>
    <cellStyle name="20% - Accent1 2 2 3 2 3 2 4" xfId="24575" xr:uid="{00000000-0005-0000-0000-0000E2010000}"/>
    <cellStyle name="20% - Accent1 2 2 3 2 3 3" xfId="7453" xr:uid="{00000000-0005-0000-0000-0000E3010000}"/>
    <cellStyle name="20% - Accent1 2 2 3 2 3 3 2" xfId="17245" xr:uid="{00000000-0005-0000-0000-0000E4010000}"/>
    <cellStyle name="20% - Accent1 2 2 3 2 3 3 2 2" xfId="36796" xr:uid="{00000000-0005-0000-0000-0000E5010000}"/>
    <cellStyle name="20% - Accent1 2 2 3 2 3 3 3" xfId="27021" xr:uid="{00000000-0005-0000-0000-0000E6010000}"/>
    <cellStyle name="20% - Accent1 2 2 3 2 3 4" xfId="12359" xr:uid="{00000000-0005-0000-0000-0000E7010000}"/>
    <cellStyle name="20% - Accent1 2 2 3 2 3 4 2" xfId="31910" xr:uid="{00000000-0005-0000-0000-0000E8010000}"/>
    <cellStyle name="20% - Accent1 2 2 3 2 3 5" xfId="22135" xr:uid="{00000000-0005-0000-0000-0000E9010000}"/>
    <cellStyle name="20% - Accent1 2 2 3 2 4" xfId="3299" xr:uid="{00000000-0005-0000-0000-0000EA010000}"/>
    <cellStyle name="20% - Accent1 2 2 3 2 4 2" xfId="8196" xr:uid="{00000000-0005-0000-0000-0000EB010000}"/>
    <cellStyle name="20% - Accent1 2 2 3 2 4 2 2" xfId="17985" xr:uid="{00000000-0005-0000-0000-0000EC010000}"/>
    <cellStyle name="20% - Accent1 2 2 3 2 4 2 2 2" xfId="37536" xr:uid="{00000000-0005-0000-0000-0000ED010000}"/>
    <cellStyle name="20% - Accent1 2 2 3 2 4 2 3" xfId="27761" xr:uid="{00000000-0005-0000-0000-0000EE010000}"/>
    <cellStyle name="20% - Accent1 2 2 3 2 4 3" xfId="13099" xr:uid="{00000000-0005-0000-0000-0000EF010000}"/>
    <cellStyle name="20% - Accent1 2 2 3 2 4 3 2" xfId="32650" xr:uid="{00000000-0005-0000-0000-0000F0010000}"/>
    <cellStyle name="20% - Accent1 2 2 3 2 4 4" xfId="22875" xr:uid="{00000000-0005-0000-0000-0000F1010000}"/>
    <cellStyle name="20% - Accent1 2 2 3 2 5" xfId="5753" xr:uid="{00000000-0005-0000-0000-0000F2010000}"/>
    <cellStyle name="20% - Accent1 2 2 3 2 5 2" xfId="15545" xr:uid="{00000000-0005-0000-0000-0000F3010000}"/>
    <cellStyle name="20% - Accent1 2 2 3 2 5 2 2" xfId="35096" xr:uid="{00000000-0005-0000-0000-0000F4010000}"/>
    <cellStyle name="20% - Accent1 2 2 3 2 5 3" xfId="25321" xr:uid="{00000000-0005-0000-0000-0000F5010000}"/>
    <cellStyle name="20% - Accent1 2 2 3 2 6" xfId="10659" xr:uid="{00000000-0005-0000-0000-0000F6010000}"/>
    <cellStyle name="20% - Accent1 2 2 3 2 6 2" xfId="30210" xr:uid="{00000000-0005-0000-0000-0000F7010000}"/>
    <cellStyle name="20% - Accent1 2 2 3 2 7" xfId="20435" xr:uid="{00000000-0005-0000-0000-0000F8010000}"/>
    <cellStyle name="20% - Accent1 2 2 3 3" xfId="1286" xr:uid="{00000000-0005-0000-0000-0000F9010000}"/>
    <cellStyle name="20% - Accent1 2 2 3 3 2" xfId="3805" xr:uid="{00000000-0005-0000-0000-0000FA010000}"/>
    <cellStyle name="20% - Accent1 2 2 3 3 2 2" xfId="8702" xr:uid="{00000000-0005-0000-0000-0000FB010000}"/>
    <cellStyle name="20% - Accent1 2 2 3 3 2 2 2" xfId="18491" xr:uid="{00000000-0005-0000-0000-0000FC010000}"/>
    <cellStyle name="20% - Accent1 2 2 3 3 2 2 2 2" xfId="38042" xr:uid="{00000000-0005-0000-0000-0000FD010000}"/>
    <cellStyle name="20% - Accent1 2 2 3 3 2 2 3" xfId="28267" xr:uid="{00000000-0005-0000-0000-0000FE010000}"/>
    <cellStyle name="20% - Accent1 2 2 3 3 2 3" xfId="13605" xr:uid="{00000000-0005-0000-0000-0000FF010000}"/>
    <cellStyle name="20% - Accent1 2 2 3 3 2 3 2" xfId="33156" xr:uid="{00000000-0005-0000-0000-000000020000}"/>
    <cellStyle name="20% - Accent1 2 2 3 3 2 4" xfId="23381" xr:uid="{00000000-0005-0000-0000-000001020000}"/>
    <cellStyle name="20% - Accent1 2 2 3 3 3" xfId="6259" xr:uid="{00000000-0005-0000-0000-000002020000}"/>
    <cellStyle name="20% - Accent1 2 2 3 3 3 2" xfId="16051" xr:uid="{00000000-0005-0000-0000-000003020000}"/>
    <cellStyle name="20% - Accent1 2 2 3 3 3 2 2" xfId="35602" xr:uid="{00000000-0005-0000-0000-000004020000}"/>
    <cellStyle name="20% - Accent1 2 2 3 3 3 3" xfId="25827" xr:uid="{00000000-0005-0000-0000-000005020000}"/>
    <cellStyle name="20% - Accent1 2 2 3 3 4" xfId="11165" xr:uid="{00000000-0005-0000-0000-000006020000}"/>
    <cellStyle name="20% - Accent1 2 2 3 3 4 2" xfId="30716" xr:uid="{00000000-0005-0000-0000-000007020000}"/>
    <cellStyle name="20% - Accent1 2 2 3 3 5" xfId="20941" xr:uid="{00000000-0005-0000-0000-000008020000}"/>
    <cellStyle name="20% - Accent1 2 2 3 4" xfId="2110" xr:uid="{00000000-0005-0000-0000-000009020000}"/>
    <cellStyle name="20% - Accent1 2 2 3 4 2" xfId="4612" xr:uid="{00000000-0005-0000-0000-00000A020000}"/>
    <cellStyle name="20% - Accent1 2 2 3 4 2 2" xfId="9509" xr:uid="{00000000-0005-0000-0000-00000B020000}"/>
    <cellStyle name="20% - Accent1 2 2 3 4 2 2 2" xfId="19298" xr:uid="{00000000-0005-0000-0000-00000C020000}"/>
    <cellStyle name="20% - Accent1 2 2 3 4 2 2 2 2" xfId="38849" xr:uid="{00000000-0005-0000-0000-00000D020000}"/>
    <cellStyle name="20% - Accent1 2 2 3 4 2 2 3" xfId="29074" xr:uid="{00000000-0005-0000-0000-00000E020000}"/>
    <cellStyle name="20% - Accent1 2 2 3 4 2 3" xfId="14412" xr:uid="{00000000-0005-0000-0000-00000F020000}"/>
    <cellStyle name="20% - Accent1 2 2 3 4 2 3 2" xfId="33963" xr:uid="{00000000-0005-0000-0000-000010020000}"/>
    <cellStyle name="20% - Accent1 2 2 3 4 2 4" xfId="24188" xr:uid="{00000000-0005-0000-0000-000011020000}"/>
    <cellStyle name="20% - Accent1 2 2 3 4 3" xfId="7066" xr:uid="{00000000-0005-0000-0000-000012020000}"/>
    <cellStyle name="20% - Accent1 2 2 3 4 3 2" xfId="16858" xr:uid="{00000000-0005-0000-0000-000013020000}"/>
    <cellStyle name="20% - Accent1 2 2 3 4 3 2 2" xfId="36409" xr:uid="{00000000-0005-0000-0000-000014020000}"/>
    <cellStyle name="20% - Accent1 2 2 3 4 3 3" xfId="26634" xr:uid="{00000000-0005-0000-0000-000015020000}"/>
    <cellStyle name="20% - Accent1 2 2 3 4 4" xfId="11972" xr:uid="{00000000-0005-0000-0000-000016020000}"/>
    <cellStyle name="20% - Accent1 2 2 3 4 4 2" xfId="31523" xr:uid="{00000000-0005-0000-0000-000017020000}"/>
    <cellStyle name="20% - Accent1 2 2 3 4 5" xfId="21748" xr:uid="{00000000-0005-0000-0000-000018020000}"/>
    <cellStyle name="20% - Accent1 2 2 3 5" xfId="2908" xr:uid="{00000000-0005-0000-0000-000019020000}"/>
    <cellStyle name="20% - Accent1 2 2 3 5 2" xfId="7805" xr:uid="{00000000-0005-0000-0000-00001A020000}"/>
    <cellStyle name="20% - Accent1 2 2 3 5 2 2" xfId="17594" xr:uid="{00000000-0005-0000-0000-00001B020000}"/>
    <cellStyle name="20% - Accent1 2 2 3 5 2 2 2" xfId="37145" xr:uid="{00000000-0005-0000-0000-00001C020000}"/>
    <cellStyle name="20% - Accent1 2 2 3 5 2 3" xfId="27370" xr:uid="{00000000-0005-0000-0000-00001D020000}"/>
    <cellStyle name="20% - Accent1 2 2 3 5 3" xfId="12708" xr:uid="{00000000-0005-0000-0000-00001E020000}"/>
    <cellStyle name="20% - Accent1 2 2 3 5 3 2" xfId="32259" xr:uid="{00000000-0005-0000-0000-00001F020000}"/>
    <cellStyle name="20% - Accent1 2 2 3 5 4" xfId="22484" xr:uid="{00000000-0005-0000-0000-000020020000}"/>
    <cellStyle name="20% - Accent1 2 2 3 6" xfId="5362" xr:uid="{00000000-0005-0000-0000-000021020000}"/>
    <cellStyle name="20% - Accent1 2 2 3 6 2" xfId="15154" xr:uid="{00000000-0005-0000-0000-000022020000}"/>
    <cellStyle name="20% - Accent1 2 2 3 6 2 2" xfId="34705" xr:uid="{00000000-0005-0000-0000-000023020000}"/>
    <cellStyle name="20% - Accent1 2 2 3 6 3" xfId="24930" xr:uid="{00000000-0005-0000-0000-000024020000}"/>
    <cellStyle name="20% - Accent1 2 2 3 7" xfId="10268" xr:uid="{00000000-0005-0000-0000-000025020000}"/>
    <cellStyle name="20% - Accent1 2 2 3 7 2" xfId="29819" xr:uid="{00000000-0005-0000-0000-000026020000}"/>
    <cellStyle name="20% - Accent1 2 2 3 8" xfId="20044" xr:uid="{00000000-0005-0000-0000-000027020000}"/>
    <cellStyle name="20% - Accent1 2 2 4" xfId="300" xr:uid="{00000000-0005-0000-0000-000028020000}"/>
    <cellStyle name="20% - Accent1 2 2 4 2" xfId="717" xr:uid="{00000000-0005-0000-0000-000029020000}"/>
    <cellStyle name="20% - Accent1 2 2 4 2 2" xfId="1667" xr:uid="{00000000-0005-0000-0000-00002A020000}"/>
    <cellStyle name="20% - Accent1 2 2 4 2 2 2" xfId="4181" xr:uid="{00000000-0005-0000-0000-00002B020000}"/>
    <cellStyle name="20% - Accent1 2 2 4 2 2 2 2" xfId="9078" xr:uid="{00000000-0005-0000-0000-00002C020000}"/>
    <cellStyle name="20% - Accent1 2 2 4 2 2 2 2 2" xfId="18867" xr:uid="{00000000-0005-0000-0000-00002D020000}"/>
    <cellStyle name="20% - Accent1 2 2 4 2 2 2 2 2 2" xfId="38418" xr:uid="{00000000-0005-0000-0000-00002E020000}"/>
    <cellStyle name="20% - Accent1 2 2 4 2 2 2 2 3" xfId="28643" xr:uid="{00000000-0005-0000-0000-00002F020000}"/>
    <cellStyle name="20% - Accent1 2 2 4 2 2 2 3" xfId="13981" xr:uid="{00000000-0005-0000-0000-000030020000}"/>
    <cellStyle name="20% - Accent1 2 2 4 2 2 2 3 2" xfId="33532" xr:uid="{00000000-0005-0000-0000-000031020000}"/>
    <cellStyle name="20% - Accent1 2 2 4 2 2 2 4" xfId="23757" xr:uid="{00000000-0005-0000-0000-000032020000}"/>
    <cellStyle name="20% - Accent1 2 2 4 2 2 3" xfId="6635" xr:uid="{00000000-0005-0000-0000-000033020000}"/>
    <cellStyle name="20% - Accent1 2 2 4 2 2 3 2" xfId="16427" xr:uid="{00000000-0005-0000-0000-000034020000}"/>
    <cellStyle name="20% - Accent1 2 2 4 2 2 3 2 2" xfId="35978" xr:uid="{00000000-0005-0000-0000-000035020000}"/>
    <cellStyle name="20% - Accent1 2 2 4 2 2 3 3" xfId="26203" xr:uid="{00000000-0005-0000-0000-000036020000}"/>
    <cellStyle name="20% - Accent1 2 2 4 2 2 4" xfId="11541" xr:uid="{00000000-0005-0000-0000-000037020000}"/>
    <cellStyle name="20% - Accent1 2 2 4 2 2 4 2" xfId="31092" xr:uid="{00000000-0005-0000-0000-000038020000}"/>
    <cellStyle name="20% - Accent1 2 2 4 2 2 5" xfId="21317" xr:uid="{00000000-0005-0000-0000-000039020000}"/>
    <cellStyle name="20% - Accent1 2 2 4 2 3" xfId="2679" xr:uid="{00000000-0005-0000-0000-00003A020000}"/>
    <cellStyle name="20% - Accent1 2 2 4 2 3 2" xfId="5124" xr:uid="{00000000-0005-0000-0000-00003B020000}"/>
    <cellStyle name="20% - Accent1 2 2 4 2 3 2 2" xfId="10021" xr:uid="{00000000-0005-0000-0000-00003C020000}"/>
    <cellStyle name="20% - Accent1 2 2 4 2 3 2 2 2" xfId="19810" xr:uid="{00000000-0005-0000-0000-00003D020000}"/>
    <cellStyle name="20% - Accent1 2 2 4 2 3 2 2 2 2" xfId="39361" xr:uid="{00000000-0005-0000-0000-00003E020000}"/>
    <cellStyle name="20% - Accent1 2 2 4 2 3 2 2 3" xfId="29586" xr:uid="{00000000-0005-0000-0000-00003F020000}"/>
    <cellStyle name="20% - Accent1 2 2 4 2 3 2 3" xfId="14924" xr:uid="{00000000-0005-0000-0000-000040020000}"/>
    <cellStyle name="20% - Accent1 2 2 4 2 3 2 3 2" xfId="34475" xr:uid="{00000000-0005-0000-0000-000041020000}"/>
    <cellStyle name="20% - Accent1 2 2 4 2 3 2 4" xfId="24700" xr:uid="{00000000-0005-0000-0000-000042020000}"/>
    <cellStyle name="20% - Accent1 2 2 4 2 3 3" xfId="7578" xr:uid="{00000000-0005-0000-0000-000043020000}"/>
    <cellStyle name="20% - Accent1 2 2 4 2 3 3 2" xfId="17370" xr:uid="{00000000-0005-0000-0000-000044020000}"/>
    <cellStyle name="20% - Accent1 2 2 4 2 3 3 2 2" xfId="36921" xr:uid="{00000000-0005-0000-0000-000045020000}"/>
    <cellStyle name="20% - Accent1 2 2 4 2 3 3 3" xfId="27146" xr:uid="{00000000-0005-0000-0000-000046020000}"/>
    <cellStyle name="20% - Accent1 2 2 4 2 3 4" xfId="12484" xr:uid="{00000000-0005-0000-0000-000047020000}"/>
    <cellStyle name="20% - Accent1 2 2 4 2 3 4 2" xfId="32035" xr:uid="{00000000-0005-0000-0000-000048020000}"/>
    <cellStyle name="20% - Accent1 2 2 4 2 3 5" xfId="22260" xr:uid="{00000000-0005-0000-0000-000049020000}"/>
    <cellStyle name="20% - Accent1 2 2 4 2 4" xfId="3300" xr:uid="{00000000-0005-0000-0000-00004A020000}"/>
    <cellStyle name="20% - Accent1 2 2 4 2 4 2" xfId="8197" xr:uid="{00000000-0005-0000-0000-00004B020000}"/>
    <cellStyle name="20% - Accent1 2 2 4 2 4 2 2" xfId="17986" xr:uid="{00000000-0005-0000-0000-00004C020000}"/>
    <cellStyle name="20% - Accent1 2 2 4 2 4 2 2 2" xfId="37537" xr:uid="{00000000-0005-0000-0000-00004D020000}"/>
    <cellStyle name="20% - Accent1 2 2 4 2 4 2 3" xfId="27762" xr:uid="{00000000-0005-0000-0000-00004E020000}"/>
    <cellStyle name="20% - Accent1 2 2 4 2 4 3" xfId="13100" xr:uid="{00000000-0005-0000-0000-00004F020000}"/>
    <cellStyle name="20% - Accent1 2 2 4 2 4 3 2" xfId="32651" xr:uid="{00000000-0005-0000-0000-000050020000}"/>
    <cellStyle name="20% - Accent1 2 2 4 2 4 4" xfId="22876" xr:uid="{00000000-0005-0000-0000-000051020000}"/>
    <cellStyle name="20% - Accent1 2 2 4 2 5" xfId="5754" xr:uid="{00000000-0005-0000-0000-000052020000}"/>
    <cellStyle name="20% - Accent1 2 2 4 2 5 2" xfId="15546" xr:uid="{00000000-0005-0000-0000-000053020000}"/>
    <cellStyle name="20% - Accent1 2 2 4 2 5 2 2" xfId="35097" xr:uid="{00000000-0005-0000-0000-000054020000}"/>
    <cellStyle name="20% - Accent1 2 2 4 2 5 3" xfId="25322" xr:uid="{00000000-0005-0000-0000-000055020000}"/>
    <cellStyle name="20% - Accent1 2 2 4 2 6" xfId="10660" xr:uid="{00000000-0005-0000-0000-000056020000}"/>
    <cellStyle name="20% - Accent1 2 2 4 2 6 2" xfId="30211" xr:uid="{00000000-0005-0000-0000-000057020000}"/>
    <cellStyle name="20% - Accent1 2 2 4 2 7" xfId="20436" xr:uid="{00000000-0005-0000-0000-000058020000}"/>
    <cellStyle name="20% - Accent1 2 2 4 3" xfId="1287" xr:uid="{00000000-0005-0000-0000-000059020000}"/>
    <cellStyle name="20% - Accent1 2 2 4 3 2" xfId="3806" xr:uid="{00000000-0005-0000-0000-00005A020000}"/>
    <cellStyle name="20% - Accent1 2 2 4 3 2 2" xfId="8703" xr:uid="{00000000-0005-0000-0000-00005B020000}"/>
    <cellStyle name="20% - Accent1 2 2 4 3 2 2 2" xfId="18492" xr:uid="{00000000-0005-0000-0000-00005C020000}"/>
    <cellStyle name="20% - Accent1 2 2 4 3 2 2 2 2" xfId="38043" xr:uid="{00000000-0005-0000-0000-00005D020000}"/>
    <cellStyle name="20% - Accent1 2 2 4 3 2 2 3" xfId="28268" xr:uid="{00000000-0005-0000-0000-00005E020000}"/>
    <cellStyle name="20% - Accent1 2 2 4 3 2 3" xfId="13606" xr:uid="{00000000-0005-0000-0000-00005F020000}"/>
    <cellStyle name="20% - Accent1 2 2 4 3 2 3 2" xfId="33157" xr:uid="{00000000-0005-0000-0000-000060020000}"/>
    <cellStyle name="20% - Accent1 2 2 4 3 2 4" xfId="23382" xr:uid="{00000000-0005-0000-0000-000061020000}"/>
    <cellStyle name="20% - Accent1 2 2 4 3 3" xfId="6260" xr:uid="{00000000-0005-0000-0000-000062020000}"/>
    <cellStyle name="20% - Accent1 2 2 4 3 3 2" xfId="16052" xr:uid="{00000000-0005-0000-0000-000063020000}"/>
    <cellStyle name="20% - Accent1 2 2 4 3 3 2 2" xfId="35603" xr:uid="{00000000-0005-0000-0000-000064020000}"/>
    <cellStyle name="20% - Accent1 2 2 4 3 3 3" xfId="25828" xr:uid="{00000000-0005-0000-0000-000065020000}"/>
    <cellStyle name="20% - Accent1 2 2 4 3 4" xfId="11166" xr:uid="{00000000-0005-0000-0000-000066020000}"/>
    <cellStyle name="20% - Accent1 2 2 4 3 4 2" xfId="30717" xr:uid="{00000000-0005-0000-0000-000067020000}"/>
    <cellStyle name="20% - Accent1 2 2 4 3 5" xfId="20942" xr:uid="{00000000-0005-0000-0000-000068020000}"/>
    <cellStyle name="20% - Accent1 2 2 4 4" xfId="2235" xr:uid="{00000000-0005-0000-0000-000069020000}"/>
    <cellStyle name="20% - Accent1 2 2 4 4 2" xfId="4737" xr:uid="{00000000-0005-0000-0000-00006A020000}"/>
    <cellStyle name="20% - Accent1 2 2 4 4 2 2" xfId="9634" xr:uid="{00000000-0005-0000-0000-00006B020000}"/>
    <cellStyle name="20% - Accent1 2 2 4 4 2 2 2" xfId="19423" xr:uid="{00000000-0005-0000-0000-00006C020000}"/>
    <cellStyle name="20% - Accent1 2 2 4 4 2 2 2 2" xfId="38974" xr:uid="{00000000-0005-0000-0000-00006D020000}"/>
    <cellStyle name="20% - Accent1 2 2 4 4 2 2 3" xfId="29199" xr:uid="{00000000-0005-0000-0000-00006E020000}"/>
    <cellStyle name="20% - Accent1 2 2 4 4 2 3" xfId="14537" xr:uid="{00000000-0005-0000-0000-00006F020000}"/>
    <cellStyle name="20% - Accent1 2 2 4 4 2 3 2" xfId="34088" xr:uid="{00000000-0005-0000-0000-000070020000}"/>
    <cellStyle name="20% - Accent1 2 2 4 4 2 4" xfId="24313" xr:uid="{00000000-0005-0000-0000-000071020000}"/>
    <cellStyle name="20% - Accent1 2 2 4 4 3" xfId="7191" xr:uid="{00000000-0005-0000-0000-000072020000}"/>
    <cellStyle name="20% - Accent1 2 2 4 4 3 2" xfId="16983" xr:uid="{00000000-0005-0000-0000-000073020000}"/>
    <cellStyle name="20% - Accent1 2 2 4 4 3 2 2" xfId="36534" xr:uid="{00000000-0005-0000-0000-000074020000}"/>
    <cellStyle name="20% - Accent1 2 2 4 4 3 3" xfId="26759" xr:uid="{00000000-0005-0000-0000-000075020000}"/>
    <cellStyle name="20% - Accent1 2 2 4 4 4" xfId="12097" xr:uid="{00000000-0005-0000-0000-000076020000}"/>
    <cellStyle name="20% - Accent1 2 2 4 4 4 2" xfId="31648" xr:uid="{00000000-0005-0000-0000-000077020000}"/>
    <cellStyle name="20% - Accent1 2 2 4 4 5" xfId="21873" xr:uid="{00000000-0005-0000-0000-000078020000}"/>
    <cellStyle name="20% - Accent1 2 2 4 5" xfId="2909" xr:uid="{00000000-0005-0000-0000-000079020000}"/>
    <cellStyle name="20% - Accent1 2 2 4 5 2" xfId="7806" xr:uid="{00000000-0005-0000-0000-00007A020000}"/>
    <cellStyle name="20% - Accent1 2 2 4 5 2 2" xfId="17595" xr:uid="{00000000-0005-0000-0000-00007B020000}"/>
    <cellStyle name="20% - Accent1 2 2 4 5 2 2 2" xfId="37146" xr:uid="{00000000-0005-0000-0000-00007C020000}"/>
    <cellStyle name="20% - Accent1 2 2 4 5 2 3" xfId="27371" xr:uid="{00000000-0005-0000-0000-00007D020000}"/>
    <cellStyle name="20% - Accent1 2 2 4 5 3" xfId="12709" xr:uid="{00000000-0005-0000-0000-00007E020000}"/>
    <cellStyle name="20% - Accent1 2 2 4 5 3 2" xfId="32260" xr:uid="{00000000-0005-0000-0000-00007F020000}"/>
    <cellStyle name="20% - Accent1 2 2 4 5 4" xfId="22485" xr:uid="{00000000-0005-0000-0000-000080020000}"/>
    <cellStyle name="20% - Accent1 2 2 4 6" xfId="5363" xr:uid="{00000000-0005-0000-0000-000081020000}"/>
    <cellStyle name="20% - Accent1 2 2 4 6 2" xfId="15155" xr:uid="{00000000-0005-0000-0000-000082020000}"/>
    <cellStyle name="20% - Accent1 2 2 4 6 2 2" xfId="34706" xr:uid="{00000000-0005-0000-0000-000083020000}"/>
    <cellStyle name="20% - Accent1 2 2 4 6 3" xfId="24931" xr:uid="{00000000-0005-0000-0000-000084020000}"/>
    <cellStyle name="20% - Accent1 2 2 4 7" xfId="10269" xr:uid="{00000000-0005-0000-0000-000085020000}"/>
    <cellStyle name="20% - Accent1 2 2 4 7 2" xfId="29820" xr:uid="{00000000-0005-0000-0000-000086020000}"/>
    <cellStyle name="20% - Accent1 2 2 4 8" xfId="20045" xr:uid="{00000000-0005-0000-0000-000087020000}"/>
    <cellStyle name="20% - Accent1 2 2 5" xfId="618" xr:uid="{00000000-0005-0000-0000-000088020000}"/>
    <cellStyle name="20% - Accent1 2 2 5 2" xfId="1571" xr:uid="{00000000-0005-0000-0000-000089020000}"/>
    <cellStyle name="20% - Accent1 2 2 5 2 2" xfId="4085" xr:uid="{00000000-0005-0000-0000-00008A020000}"/>
    <cellStyle name="20% - Accent1 2 2 5 2 2 2" xfId="8982" xr:uid="{00000000-0005-0000-0000-00008B020000}"/>
    <cellStyle name="20% - Accent1 2 2 5 2 2 2 2" xfId="18771" xr:uid="{00000000-0005-0000-0000-00008C020000}"/>
    <cellStyle name="20% - Accent1 2 2 5 2 2 2 2 2" xfId="38322" xr:uid="{00000000-0005-0000-0000-00008D020000}"/>
    <cellStyle name="20% - Accent1 2 2 5 2 2 2 3" xfId="28547" xr:uid="{00000000-0005-0000-0000-00008E020000}"/>
    <cellStyle name="20% - Accent1 2 2 5 2 2 3" xfId="13885" xr:uid="{00000000-0005-0000-0000-00008F020000}"/>
    <cellStyle name="20% - Accent1 2 2 5 2 2 3 2" xfId="33436" xr:uid="{00000000-0005-0000-0000-000090020000}"/>
    <cellStyle name="20% - Accent1 2 2 5 2 2 4" xfId="23661" xr:uid="{00000000-0005-0000-0000-000091020000}"/>
    <cellStyle name="20% - Accent1 2 2 5 2 3" xfId="6539" xr:uid="{00000000-0005-0000-0000-000092020000}"/>
    <cellStyle name="20% - Accent1 2 2 5 2 3 2" xfId="16331" xr:uid="{00000000-0005-0000-0000-000093020000}"/>
    <cellStyle name="20% - Accent1 2 2 5 2 3 2 2" xfId="35882" xr:uid="{00000000-0005-0000-0000-000094020000}"/>
    <cellStyle name="20% - Accent1 2 2 5 2 3 3" xfId="26107" xr:uid="{00000000-0005-0000-0000-000095020000}"/>
    <cellStyle name="20% - Accent1 2 2 5 2 4" xfId="11445" xr:uid="{00000000-0005-0000-0000-000096020000}"/>
    <cellStyle name="20% - Accent1 2 2 5 2 4 2" xfId="30996" xr:uid="{00000000-0005-0000-0000-000097020000}"/>
    <cellStyle name="20% - Accent1 2 2 5 2 5" xfId="21221" xr:uid="{00000000-0005-0000-0000-000098020000}"/>
    <cellStyle name="20% - Accent1 2 2 5 3" xfId="2375" xr:uid="{00000000-0005-0000-0000-000099020000}"/>
    <cellStyle name="20% - Accent1 2 2 5 3 2" xfId="4865" xr:uid="{00000000-0005-0000-0000-00009A020000}"/>
    <cellStyle name="20% - Accent1 2 2 5 3 2 2" xfId="9762" xr:uid="{00000000-0005-0000-0000-00009B020000}"/>
    <cellStyle name="20% - Accent1 2 2 5 3 2 2 2" xfId="19551" xr:uid="{00000000-0005-0000-0000-00009C020000}"/>
    <cellStyle name="20% - Accent1 2 2 5 3 2 2 2 2" xfId="39102" xr:uid="{00000000-0005-0000-0000-00009D020000}"/>
    <cellStyle name="20% - Accent1 2 2 5 3 2 2 3" xfId="29327" xr:uid="{00000000-0005-0000-0000-00009E020000}"/>
    <cellStyle name="20% - Accent1 2 2 5 3 2 3" xfId="14665" xr:uid="{00000000-0005-0000-0000-00009F020000}"/>
    <cellStyle name="20% - Accent1 2 2 5 3 2 3 2" xfId="34216" xr:uid="{00000000-0005-0000-0000-0000A0020000}"/>
    <cellStyle name="20% - Accent1 2 2 5 3 2 4" xfId="24441" xr:uid="{00000000-0005-0000-0000-0000A1020000}"/>
    <cellStyle name="20% - Accent1 2 2 5 3 3" xfId="7319" xr:uid="{00000000-0005-0000-0000-0000A2020000}"/>
    <cellStyle name="20% - Accent1 2 2 5 3 3 2" xfId="17111" xr:uid="{00000000-0005-0000-0000-0000A3020000}"/>
    <cellStyle name="20% - Accent1 2 2 5 3 3 2 2" xfId="36662" xr:uid="{00000000-0005-0000-0000-0000A4020000}"/>
    <cellStyle name="20% - Accent1 2 2 5 3 3 3" xfId="26887" xr:uid="{00000000-0005-0000-0000-0000A5020000}"/>
    <cellStyle name="20% - Accent1 2 2 5 3 4" xfId="12225" xr:uid="{00000000-0005-0000-0000-0000A6020000}"/>
    <cellStyle name="20% - Accent1 2 2 5 3 4 2" xfId="31776" xr:uid="{00000000-0005-0000-0000-0000A7020000}"/>
    <cellStyle name="20% - Accent1 2 2 5 3 5" xfId="22001" xr:uid="{00000000-0005-0000-0000-0000A8020000}"/>
    <cellStyle name="20% - Accent1 2 2 5 4" xfId="3204" xr:uid="{00000000-0005-0000-0000-0000A9020000}"/>
    <cellStyle name="20% - Accent1 2 2 5 4 2" xfId="8101" xr:uid="{00000000-0005-0000-0000-0000AA020000}"/>
    <cellStyle name="20% - Accent1 2 2 5 4 2 2" xfId="17890" xr:uid="{00000000-0005-0000-0000-0000AB020000}"/>
    <cellStyle name="20% - Accent1 2 2 5 4 2 2 2" xfId="37441" xr:uid="{00000000-0005-0000-0000-0000AC020000}"/>
    <cellStyle name="20% - Accent1 2 2 5 4 2 3" xfId="27666" xr:uid="{00000000-0005-0000-0000-0000AD020000}"/>
    <cellStyle name="20% - Accent1 2 2 5 4 3" xfId="13004" xr:uid="{00000000-0005-0000-0000-0000AE020000}"/>
    <cellStyle name="20% - Accent1 2 2 5 4 3 2" xfId="32555" xr:uid="{00000000-0005-0000-0000-0000AF020000}"/>
    <cellStyle name="20% - Accent1 2 2 5 4 4" xfId="22780" xr:uid="{00000000-0005-0000-0000-0000B0020000}"/>
    <cellStyle name="20% - Accent1 2 2 5 5" xfId="5658" xr:uid="{00000000-0005-0000-0000-0000B1020000}"/>
    <cellStyle name="20% - Accent1 2 2 5 5 2" xfId="15450" xr:uid="{00000000-0005-0000-0000-0000B2020000}"/>
    <cellStyle name="20% - Accent1 2 2 5 5 2 2" xfId="35001" xr:uid="{00000000-0005-0000-0000-0000B3020000}"/>
    <cellStyle name="20% - Accent1 2 2 5 5 3" xfId="25226" xr:uid="{00000000-0005-0000-0000-0000B4020000}"/>
    <cellStyle name="20% - Accent1 2 2 5 6" xfId="10564" xr:uid="{00000000-0005-0000-0000-0000B5020000}"/>
    <cellStyle name="20% - Accent1 2 2 5 6 2" xfId="30115" xr:uid="{00000000-0005-0000-0000-0000B6020000}"/>
    <cellStyle name="20% - Accent1 2 2 5 7" xfId="20340" xr:uid="{00000000-0005-0000-0000-0000B7020000}"/>
    <cellStyle name="20% - Accent1 2 2 6" xfId="1213" xr:uid="{00000000-0005-0000-0000-0000B8020000}"/>
    <cellStyle name="20% - Accent1 2 2 6 2" xfId="3741" xr:uid="{00000000-0005-0000-0000-0000B9020000}"/>
    <cellStyle name="20% - Accent1 2 2 6 2 2" xfId="8638" xr:uid="{00000000-0005-0000-0000-0000BA020000}"/>
    <cellStyle name="20% - Accent1 2 2 6 2 2 2" xfId="18427" xr:uid="{00000000-0005-0000-0000-0000BB020000}"/>
    <cellStyle name="20% - Accent1 2 2 6 2 2 2 2" xfId="37978" xr:uid="{00000000-0005-0000-0000-0000BC020000}"/>
    <cellStyle name="20% - Accent1 2 2 6 2 2 3" xfId="28203" xr:uid="{00000000-0005-0000-0000-0000BD020000}"/>
    <cellStyle name="20% - Accent1 2 2 6 2 3" xfId="13541" xr:uid="{00000000-0005-0000-0000-0000BE020000}"/>
    <cellStyle name="20% - Accent1 2 2 6 2 3 2" xfId="33092" xr:uid="{00000000-0005-0000-0000-0000BF020000}"/>
    <cellStyle name="20% - Accent1 2 2 6 2 4" xfId="23317" xr:uid="{00000000-0005-0000-0000-0000C0020000}"/>
    <cellStyle name="20% - Accent1 2 2 6 3" xfId="6195" xr:uid="{00000000-0005-0000-0000-0000C1020000}"/>
    <cellStyle name="20% - Accent1 2 2 6 3 2" xfId="15987" xr:uid="{00000000-0005-0000-0000-0000C2020000}"/>
    <cellStyle name="20% - Accent1 2 2 6 3 2 2" xfId="35538" xr:uid="{00000000-0005-0000-0000-0000C3020000}"/>
    <cellStyle name="20% - Accent1 2 2 6 3 3" xfId="25763" xr:uid="{00000000-0005-0000-0000-0000C4020000}"/>
    <cellStyle name="20% - Accent1 2 2 6 4" xfId="11101" xr:uid="{00000000-0005-0000-0000-0000C5020000}"/>
    <cellStyle name="20% - Accent1 2 2 6 4 2" xfId="30652" xr:uid="{00000000-0005-0000-0000-0000C6020000}"/>
    <cellStyle name="20% - Accent1 2 2 6 5" xfId="20877" xr:uid="{00000000-0005-0000-0000-0000C7020000}"/>
    <cellStyle name="20% - Accent1 2 2 7" xfId="993" xr:uid="{00000000-0005-0000-0000-0000C8020000}"/>
    <cellStyle name="20% - Accent1 2 2 7 2" xfId="3566" xr:uid="{00000000-0005-0000-0000-0000C9020000}"/>
    <cellStyle name="20% - Accent1 2 2 7 2 2" xfId="8463" xr:uid="{00000000-0005-0000-0000-0000CA020000}"/>
    <cellStyle name="20% - Accent1 2 2 7 2 2 2" xfId="18252" xr:uid="{00000000-0005-0000-0000-0000CB020000}"/>
    <cellStyle name="20% - Accent1 2 2 7 2 2 2 2" xfId="37803" xr:uid="{00000000-0005-0000-0000-0000CC020000}"/>
    <cellStyle name="20% - Accent1 2 2 7 2 2 3" xfId="28028" xr:uid="{00000000-0005-0000-0000-0000CD020000}"/>
    <cellStyle name="20% - Accent1 2 2 7 2 3" xfId="13366" xr:uid="{00000000-0005-0000-0000-0000CE020000}"/>
    <cellStyle name="20% - Accent1 2 2 7 2 3 2" xfId="32917" xr:uid="{00000000-0005-0000-0000-0000CF020000}"/>
    <cellStyle name="20% - Accent1 2 2 7 2 4" xfId="23142" xr:uid="{00000000-0005-0000-0000-0000D0020000}"/>
    <cellStyle name="20% - Accent1 2 2 7 3" xfId="6020" xr:uid="{00000000-0005-0000-0000-0000D1020000}"/>
    <cellStyle name="20% - Accent1 2 2 7 3 2" xfId="15812" xr:uid="{00000000-0005-0000-0000-0000D2020000}"/>
    <cellStyle name="20% - Accent1 2 2 7 3 2 2" xfId="35363" xr:uid="{00000000-0005-0000-0000-0000D3020000}"/>
    <cellStyle name="20% - Accent1 2 2 7 3 3" xfId="25588" xr:uid="{00000000-0005-0000-0000-0000D4020000}"/>
    <cellStyle name="20% - Accent1 2 2 7 4" xfId="10926" xr:uid="{00000000-0005-0000-0000-0000D5020000}"/>
    <cellStyle name="20% - Accent1 2 2 7 4 2" xfId="30477" xr:uid="{00000000-0005-0000-0000-0000D6020000}"/>
    <cellStyle name="20% - Accent1 2 2 7 5" xfId="20702" xr:uid="{00000000-0005-0000-0000-0000D7020000}"/>
    <cellStyle name="20% - Accent1 2 2 8" xfId="1973" xr:uid="{00000000-0005-0000-0000-0000D8020000}"/>
    <cellStyle name="20% - Accent1 2 2 8 2" xfId="4478" xr:uid="{00000000-0005-0000-0000-0000D9020000}"/>
    <cellStyle name="20% - Accent1 2 2 8 2 2" xfId="9375" xr:uid="{00000000-0005-0000-0000-0000DA020000}"/>
    <cellStyle name="20% - Accent1 2 2 8 2 2 2" xfId="19164" xr:uid="{00000000-0005-0000-0000-0000DB020000}"/>
    <cellStyle name="20% - Accent1 2 2 8 2 2 2 2" xfId="38715" xr:uid="{00000000-0005-0000-0000-0000DC020000}"/>
    <cellStyle name="20% - Accent1 2 2 8 2 2 3" xfId="28940" xr:uid="{00000000-0005-0000-0000-0000DD020000}"/>
    <cellStyle name="20% - Accent1 2 2 8 2 3" xfId="14278" xr:uid="{00000000-0005-0000-0000-0000DE020000}"/>
    <cellStyle name="20% - Accent1 2 2 8 2 3 2" xfId="33829" xr:uid="{00000000-0005-0000-0000-0000DF020000}"/>
    <cellStyle name="20% - Accent1 2 2 8 2 4" xfId="24054" xr:uid="{00000000-0005-0000-0000-0000E0020000}"/>
    <cellStyle name="20% - Accent1 2 2 8 3" xfId="6932" xr:uid="{00000000-0005-0000-0000-0000E1020000}"/>
    <cellStyle name="20% - Accent1 2 2 8 3 2" xfId="16724" xr:uid="{00000000-0005-0000-0000-0000E2020000}"/>
    <cellStyle name="20% - Accent1 2 2 8 3 2 2" xfId="36275" xr:uid="{00000000-0005-0000-0000-0000E3020000}"/>
    <cellStyle name="20% - Accent1 2 2 8 3 3" xfId="26500" xr:uid="{00000000-0005-0000-0000-0000E4020000}"/>
    <cellStyle name="20% - Accent1 2 2 8 4" xfId="11838" xr:uid="{00000000-0005-0000-0000-0000E5020000}"/>
    <cellStyle name="20% - Accent1 2 2 8 4 2" xfId="31389" xr:uid="{00000000-0005-0000-0000-0000E6020000}"/>
    <cellStyle name="20% - Accent1 2 2 8 5" xfId="21614" xr:uid="{00000000-0005-0000-0000-0000E7020000}"/>
    <cellStyle name="20% - Accent1 2 2 9" xfId="2812" xr:uid="{00000000-0005-0000-0000-0000E8020000}"/>
    <cellStyle name="20% - Accent1 2 2 9 2" xfId="7710" xr:uid="{00000000-0005-0000-0000-0000E9020000}"/>
    <cellStyle name="20% - Accent1 2 2 9 2 2" xfId="17499" xr:uid="{00000000-0005-0000-0000-0000EA020000}"/>
    <cellStyle name="20% - Accent1 2 2 9 2 2 2" xfId="37050" xr:uid="{00000000-0005-0000-0000-0000EB020000}"/>
    <cellStyle name="20% - Accent1 2 2 9 2 3" xfId="27275" xr:uid="{00000000-0005-0000-0000-0000EC020000}"/>
    <cellStyle name="20% - Accent1 2 2 9 3" xfId="12613" xr:uid="{00000000-0005-0000-0000-0000ED020000}"/>
    <cellStyle name="20% - Accent1 2 2 9 3 2" xfId="32164" xr:uid="{00000000-0005-0000-0000-0000EE020000}"/>
    <cellStyle name="20% - Accent1 2 2 9 4" xfId="22389" xr:uid="{00000000-0005-0000-0000-0000EF020000}"/>
    <cellStyle name="20% - Accent1 2 3" xfId="179" xr:uid="{00000000-0005-0000-0000-0000F0020000}"/>
    <cellStyle name="20% - Accent1 2 3 10" xfId="5275" xr:uid="{00000000-0005-0000-0000-0000F1020000}"/>
    <cellStyle name="20% - Accent1 2 3 10 2" xfId="15068" xr:uid="{00000000-0005-0000-0000-0000F2020000}"/>
    <cellStyle name="20% - Accent1 2 3 10 2 2" xfId="34619" xr:uid="{00000000-0005-0000-0000-0000F3020000}"/>
    <cellStyle name="20% - Accent1 2 3 10 3" xfId="24844" xr:uid="{00000000-0005-0000-0000-0000F4020000}"/>
    <cellStyle name="20% - Accent1 2 3 11" xfId="10182" xr:uid="{00000000-0005-0000-0000-0000F5020000}"/>
    <cellStyle name="20% - Accent1 2 3 11 2" xfId="29733" xr:uid="{00000000-0005-0000-0000-0000F6020000}"/>
    <cellStyle name="20% - Accent1 2 3 12" xfId="19958" xr:uid="{00000000-0005-0000-0000-0000F7020000}"/>
    <cellStyle name="20% - Accent1 2 3 2" xfId="301" xr:uid="{00000000-0005-0000-0000-0000F8020000}"/>
    <cellStyle name="20% - Accent1 2 3 2 2" xfId="718" xr:uid="{00000000-0005-0000-0000-0000F9020000}"/>
    <cellStyle name="20% - Accent1 2 3 2 2 2" xfId="1668" xr:uid="{00000000-0005-0000-0000-0000FA020000}"/>
    <cellStyle name="20% - Accent1 2 3 2 2 2 2" xfId="4182" xr:uid="{00000000-0005-0000-0000-0000FB020000}"/>
    <cellStyle name="20% - Accent1 2 3 2 2 2 2 2" xfId="9079" xr:uid="{00000000-0005-0000-0000-0000FC020000}"/>
    <cellStyle name="20% - Accent1 2 3 2 2 2 2 2 2" xfId="18868" xr:uid="{00000000-0005-0000-0000-0000FD020000}"/>
    <cellStyle name="20% - Accent1 2 3 2 2 2 2 2 2 2" xfId="38419" xr:uid="{00000000-0005-0000-0000-0000FE020000}"/>
    <cellStyle name="20% - Accent1 2 3 2 2 2 2 2 3" xfId="28644" xr:uid="{00000000-0005-0000-0000-0000FF020000}"/>
    <cellStyle name="20% - Accent1 2 3 2 2 2 2 3" xfId="13982" xr:uid="{00000000-0005-0000-0000-000000030000}"/>
    <cellStyle name="20% - Accent1 2 3 2 2 2 2 3 2" xfId="33533" xr:uid="{00000000-0005-0000-0000-000001030000}"/>
    <cellStyle name="20% - Accent1 2 3 2 2 2 2 4" xfId="23758" xr:uid="{00000000-0005-0000-0000-000002030000}"/>
    <cellStyle name="20% - Accent1 2 3 2 2 2 3" xfId="6636" xr:uid="{00000000-0005-0000-0000-000003030000}"/>
    <cellStyle name="20% - Accent1 2 3 2 2 2 3 2" xfId="16428" xr:uid="{00000000-0005-0000-0000-000004030000}"/>
    <cellStyle name="20% - Accent1 2 3 2 2 2 3 2 2" xfId="35979" xr:uid="{00000000-0005-0000-0000-000005030000}"/>
    <cellStyle name="20% - Accent1 2 3 2 2 2 3 3" xfId="26204" xr:uid="{00000000-0005-0000-0000-000006030000}"/>
    <cellStyle name="20% - Accent1 2 3 2 2 2 4" xfId="11542" xr:uid="{00000000-0005-0000-0000-000007030000}"/>
    <cellStyle name="20% - Accent1 2 3 2 2 2 4 2" xfId="31093" xr:uid="{00000000-0005-0000-0000-000008030000}"/>
    <cellStyle name="20% - Accent1 2 3 2 2 2 5" xfId="21318" xr:uid="{00000000-0005-0000-0000-000009030000}"/>
    <cellStyle name="20% - Accent1 2 3 2 2 3" xfId="2462" xr:uid="{00000000-0005-0000-0000-00000A030000}"/>
    <cellStyle name="20% - Accent1 2 3 2 2 3 2" xfId="4944" xr:uid="{00000000-0005-0000-0000-00000B030000}"/>
    <cellStyle name="20% - Accent1 2 3 2 2 3 2 2" xfId="9841" xr:uid="{00000000-0005-0000-0000-00000C030000}"/>
    <cellStyle name="20% - Accent1 2 3 2 2 3 2 2 2" xfId="19630" xr:uid="{00000000-0005-0000-0000-00000D030000}"/>
    <cellStyle name="20% - Accent1 2 3 2 2 3 2 2 2 2" xfId="39181" xr:uid="{00000000-0005-0000-0000-00000E030000}"/>
    <cellStyle name="20% - Accent1 2 3 2 2 3 2 2 3" xfId="29406" xr:uid="{00000000-0005-0000-0000-00000F030000}"/>
    <cellStyle name="20% - Accent1 2 3 2 2 3 2 3" xfId="14744" xr:uid="{00000000-0005-0000-0000-000010030000}"/>
    <cellStyle name="20% - Accent1 2 3 2 2 3 2 3 2" xfId="34295" xr:uid="{00000000-0005-0000-0000-000011030000}"/>
    <cellStyle name="20% - Accent1 2 3 2 2 3 2 4" xfId="24520" xr:uid="{00000000-0005-0000-0000-000012030000}"/>
    <cellStyle name="20% - Accent1 2 3 2 2 3 3" xfId="7398" xr:uid="{00000000-0005-0000-0000-000013030000}"/>
    <cellStyle name="20% - Accent1 2 3 2 2 3 3 2" xfId="17190" xr:uid="{00000000-0005-0000-0000-000014030000}"/>
    <cellStyle name="20% - Accent1 2 3 2 2 3 3 2 2" xfId="36741" xr:uid="{00000000-0005-0000-0000-000015030000}"/>
    <cellStyle name="20% - Accent1 2 3 2 2 3 3 3" xfId="26966" xr:uid="{00000000-0005-0000-0000-000016030000}"/>
    <cellStyle name="20% - Accent1 2 3 2 2 3 4" xfId="12304" xr:uid="{00000000-0005-0000-0000-000017030000}"/>
    <cellStyle name="20% - Accent1 2 3 2 2 3 4 2" xfId="31855" xr:uid="{00000000-0005-0000-0000-000018030000}"/>
    <cellStyle name="20% - Accent1 2 3 2 2 3 5" xfId="22080" xr:uid="{00000000-0005-0000-0000-000019030000}"/>
    <cellStyle name="20% - Accent1 2 3 2 2 4" xfId="3301" xr:uid="{00000000-0005-0000-0000-00001A030000}"/>
    <cellStyle name="20% - Accent1 2 3 2 2 4 2" xfId="8198" xr:uid="{00000000-0005-0000-0000-00001B030000}"/>
    <cellStyle name="20% - Accent1 2 3 2 2 4 2 2" xfId="17987" xr:uid="{00000000-0005-0000-0000-00001C030000}"/>
    <cellStyle name="20% - Accent1 2 3 2 2 4 2 2 2" xfId="37538" xr:uid="{00000000-0005-0000-0000-00001D030000}"/>
    <cellStyle name="20% - Accent1 2 3 2 2 4 2 3" xfId="27763" xr:uid="{00000000-0005-0000-0000-00001E030000}"/>
    <cellStyle name="20% - Accent1 2 3 2 2 4 3" xfId="13101" xr:uid="{00000000-0005-0000-0000-00001F030000}"/>
    <cellStyle name="20% - Accent1 2 3 2 2 4 3 2" xfId="32652" xr:uid="{00000000-0005-0000-0000-000020030000}"/>
    <cellStyle name="20% - Accent1 2 3 2 2 4 4" xfId="22877" xr:uid="{00000000-0005-0000-0000-000021030000}"/>
    <cellStyle name="20% - Accent1 2 3 2 2 5" xfId="5755" xr:uid="{00000000-0005-0000-0000-000022030000}"/>
    <cellStyle name="20% - Accent1 2 3 2 2 5 2" xfId="15547" xr:uid="{00000000-0005-0000-0000-000023030000}"/>
    <cellStyle name="20% - Accent1 2 3 2 2 5 2 2" xfId="35098" xr:uid="{00000000-0005-0000-0000-000024030000}"/>
    <cellStyle name="20% - Accent1 2 3 2 2 5 3" xfId="25323" xr:uid="{00000000-0005-0000-0000-000025030000}"/>
    <cellStyle name="20% - Accent1 2 3 2 2 6" xfId="10661" xr:uid="{00000000-0005-0000-0000-000026030000}"/>
    <cellStyle name="20% - Accent1 2 3 2 2 6 2" xfId="30212" xr:uid="{00000000-0005-0000-0000-000027030000}"/>
    <cellStyle name="20% - Accent1 2 3 2 2 7" xfId="20437" xr:uid="{00000000-0005-0000-0000-000028030000}"/>
    <cellStyle name="20% - Accent1 2 3 2 3" xfId="1288" xr:uid="{00000000-0005-0000-0000-000029030000}"/>
    <cellStyle name="20% - Accent1 2 3 2 3 2" xfId="3807" xr:uid="{00000000-0005-0000-0000-00002A030000}"/>
    <cellStyle name="20% - Accent1 2 3 2 3 2 2" xfId="8704" xr:uid="{00000000-0005-0000-0000-00002B030000}"/>
    <cellStyle name="20% - Accent1 2 3 2 3 2 2 2" xfId="18493" xr:uid="{00000000-0005-0000-0000-00002C030000}"/>
    <cellStyle name="20% - Accent1 2 3 2 3 2 2 2 2" xfId="38044" xr:uid="{00000000-0005-0000-0000-00002D030000}"/>
    <cellStyle name="20% - Accent1 2 3 2 3 2 2 3" xfId="28269" xr:uid="{00000000-0005-0000-0000-00002E030000}"/>
    <cellStyle name="20% - Accent1 2 3 2 3 2 3" xfId="13607" xr:uid="{00000000-0005-0000-0000-00002F030000}"/>
    <cellStyle name="20% - Accent1 2 3 2 3 2 3 2" xfId="33158" xr:uid="{00000000-0005-0000-0000-000030030000}"/>
    <cellStyle name="20% - Accent1 2 3 2 3 2 4" xfId="23383" xr:uid="{00000000-0005-0000-0000-000031030000}"/>
    <cellStyle name="20% - Accent1 2 3 2 3 3" xfId="6261" xr:uid="{00000000-0005-0000-0000-000032030000}"/>
    <cellStyle name="20% - Accent1 2 3 2 3 3 2" xfId="16053" xr:uid="{00000000-0005-0000-0000-000033030000}"/>
    <cellStyle name="20% - Accent1 2 3 2 3 3 2 2" xfId="35604" xr:uid="{00000000-0005-0000-0000-000034030000}"/>
    <cellStyle name="20% - Accent1 2 3 2 3 3 3" xfId="25829" xr:uid="{00000000-0005-0000-0000-000035030000}"/>
    <cellStyle name="20% - Accent1 2 3 2 3 4" xfId="11167" xr:uid="{00000000-0005-0000-0000-000036030000}"/>
    <cellStyle name="20% - Accent1 2 3 2 3 4 2" xfId="30718" xr:uid="{00000000-0005-0000-0000-000037030000}"/>
    <cellStyle name="20% - Accent1 2 3 2 3 5" xfId="20943" xr:uid="{00000000-0005-0000-0000-000038030000}"/>
    <cellStyle name="20% - Accent1 2 3 2 4" xfId="996" xr:uid="{00000000-0005-0000-0000-000039030000}"/>
    <cellStyle name="20% - Accent1 2 3 2 4 2" xfId="3569" xr:uid="{00000000-0005-0000-0000-00003A030000}"/>
    <cellStyle name="20% - Accent1 2 3 2 4 2 2" xfId="8466" xr:uid="{00000000-0005-0000-0000-00003B030000}"/>
    <cellStyle name="20% - Accent1 2 3 2 4 2 2 2" xfId="18255" xr:uid="{00000000-0005-0000-0000-00003C030000}"/>
    <cellStyle name="20% - Accent1 2 3 2 4 2 2 2 2" xfId="37806" xr:uid="{00000000-0005-0000-0000-00003D030000}"/>
    <cellStyle name="20% - Accent1 2 3 2 4 2 2 3" xfId="28031" xr:uid="{00000000-0005-0000-0000-00003E030000}"/>
    <cellStyle name="20% - Accent1 2 3 2 4 2 3" xfId="13369" xr:uid="{00000000-0005-0000-0000-00003F030000}"/>
    <cellStyle name="20% - Accent1 2 3 2 4 2 3 2" xfId="32920" xr:uid="{00000000-0005-0000-0000-000040030000}"/>
    <cellStyle name="20% - Accent1 2 3 2 4 2 4" xfId="23145" xr:uid="{00000000-0005-0000-0000-000041030000}"/>
    <cellStyle name="20% - Accent1 2 3 2 4 3" xfId="6023" xr:uid="{00000000-0005-0000-0000-000042030000}"/>
    <cellStyle name="20% - Accent1 2 3 2 4 3 2" xfId="15815" xr:uid="{00000000-0005-0000-0000-000043030000}"/>
    <cellStyle name="20% - Accent1 2 3 2 4 3 2 2" xfId="35366" xr:uid="{00000000-0005-0000-0000-000044030000}"/>
    <cellStyle name="20% - Accent1 2 3 2 4 3 3" xfId="25591" xr:uid="{00000000-0005-0000-0000-000045030000}"/>
    <cellStyle name="20% - Accent1 2 3 2 4 4" xfId="10929" xr:uid="{00000000-0005-0000-0000-000046030000}"/>
    <cellStyle name="20% - Accent1 2 3 2 4 4 2" xfId="30480" xr:uid="{00000000-0005-0000-0000-000047030000}"/>
    <cellStyle name="20% - Accent1 2 3 2 4 5" xfId="20705" xr:uid="{00000000-0005-0000-0000-000048030000}"/>
    <cellStyle name="20% - Accent1 2 3 2 5" xfId="2055" xr:uid="{00000000-0005-0000-0000-000049030000}"/>
    <cellStyle name="20% - Accent1 2 3 2 5 2" xfId="4557" xr:uid="{00000000-0005-0000-0000-00004A030000}"/>
    <cellStyle name="20% - Accent1 2 3 2 5 2 2" xfId="9454" xr:uid="{00000000-0005-0000-0000-00004B030000}"/>
    <cellStyle name="20% - Accent1 2 3 2 5 2 2 2" xfId="19243" xr:uid="{00000000-0005-0000-0000-00004C030000}"/>
    <cellStyle name="20% - Accent1 2 3 2 5 2 2 2 2" xfId="38794" xr:uid="{00000000-0005-0000-0000-00004D030000}"/>
    <cellStyle name="20% - Accent1 2 3 2 5 2 2 3" xfId="29019" xr:uid="{00000000-0005-0000-0000-00004E030000}"/>
    <cellStyle name="20% - Accent1 2 3 2 5 2 3" xfId="14357" xr:uid="{00000000-0005-0000-0000-00004F030000}"/>
    <cellStyle name="20% - Accent1 2 3 2 5 2 3 2" xfId="33908" xr:uid="{00000000-0005-0000-0000-000050030000}"/>
    <cellStyle name="20% - Accent1 2 3 2 5 2 4" xfId="24133" xr:uid="{00000000-0005-0000-0000-000051030000}"/>
    <cellStyle name="20% - Accent1 2 3 2 5 3" xfId="7011" xr:uid="{00000000-0005-0000-0000-000052030000}"/>
    <cellStyle name="20% - Accent1 2 3 2 5 3 2" xfId="16803" xr:uid="{00000000-0005-0000-0000-000053030000}"/>
    <cellStyle name="20% - Accent1 2 3 2 5 3 2 2" xfId="36354" xr:uid="{00000000-0005-0000-0000-000054030000}"/>
    <cellStyle name="20% - Accent1 2 3 2 5 3 3" xfId="26579" xr:uid="{00000000-0005-0000-0000-000055030000}"/>
    <cellStyle name="20% - Accent1 2 3 2 5 4" xfId="11917" xr:uid="{00000000-0005-0000-0000-000056030000}"/>
    <cellStyle name="20% - Accent1 2 3 2 5 4 2" xfId="31468" xr:uid="{00000000-0005-0000-0000-000057030000}"/>
    <cellStyle name="20% - Accent1 2 3 2 5 5" xfId="21693" xr:uid="{00000000-0005-0000-0000-000058030000}"/>
    <cellStyle name="20% - Accent1 2 3 2 6" xfId="2910" xr:uid="{00000000-0005-0000-0000-000059030000}"/>
    <cellStyle name="20% - Accent1 2 3 2 6 2" xfId="7807" xr:uid="{00000000-0005-0000-0000-00005A030000}"/>
    <cellStyle name="20% - Accent1 2 3 2 6 2 2" xfId="17596" xr:uid="{00000000-0005-0000-0000-00005B030000}"/>
    <cellStyle name="20% - Accent1 2 3 2 6 2 2 2" xfId="37147" xr:uid="{00000000-0005-0000-0000-00005C030000}"/>
    <cellStyle name="20% - Accent1 2 3 2 6 2 3" xfId="27372" xr:uid="{00000000-0005-0000-0000-00005D030000}"/>
    <cellStyle name="20% - Accent1 2 3 2 6 3" xfId="12710" xr:uid="{00000000-0005-0000-0000-00005E030000}"/>
    <cellStyle name="20% - Accent1 2 3 2 6 3 2" xfId="32261" xr:uid="{00000000-0005-0000-0000-00005F030000}"/>
    <cellStyle name="20% - Accent1 2 3 2 6 4" xfId="22486" xr:uid="{00000000-0005-0000-0000-000060030000}"/>
    <cellStyle name="20% - Accent1 2 3 2 7" xfId="5364" xr:uid="{00000000-0005-0000-0000-000061030000}"/>
    <cellStyle name="20% - Accent1 2 3 2 7 2" xfId="15156" xr:uid="{00000000-0005-0000-0000-000062030000}"/>
    <cellStyle name="20% - Accent1 2 3 2 7 2 2" xfId="34707" xr:uid="{00000000-0005-0000-0000-000063030000}"/>
    <cellStyle name="20% - Accent1 2 3 2 7 3" xfId="24932" xr:uid="{00000000-0005-0000-0000-000064030000}"/>
    <cellStyle name="20% - Accent1 2 3 2 8" xfId="10270" xr:uid="{00000000-0005-0000-0000-000065030000}"/>
    <cellStyle name="20% - Accent1 2 3 2 8 2" xfId="29821" xr:uid="{00000000-0005-0000-0000-000066030000}"/>
    <cellStyle name="20% - Accent1 2 3 2 9" xfId="20046" xr:uid="{00000000-0005-0000-0000-000067030000}"/>
    <cellStyle name="20% - Accent1 2 3 3" xfId="302" xr:uid="{00000000-0005-0000-0000-000068030000}"/>
    <cellStyle name="20% - Accent1 2 3 3 2" xfId="719" xr:uid="{00000000-0005-0000-0000-000069030000}"/>
    <cellStyle name="20% - Accent1 2 3 3 2 2" xfId="1669" xr:uid="{00000000-0005-0000-0000-00006A030000}"/>
    <cellStyle name="20% - Accent1 2 3 3 2 2 2" xfId="4183" xr:uid="{00000000-0005-0000-0000-00006B030000}"/>
    <cellStyle name="20% - Accent1 2 3 3 2 2 2 2" xfId="9080" xr:uid="{00000000-0005-0000-0000-00006C030000}"/>
    <cellStyle name="20% - Accent1 2 3 3 2 2 2 2 2" xfId="18869" xr:uid="{00000000-0005-0000-0000-00006D030000}"/>
    <cellStyle name="20% - Accent1 2 3 3 2 2 2 2 2 2" xfId="38420" xr:uid="{00000000-0005-0000-0000-00006E030000}"/>
    <cellStyle name="20% - Accent1 2 3 3 2 2 2 2 3" xfId="28645" xr:uid="{00000000-0005-0000-0000-00006F030000}"/>
    <cellStyle name="20% - Accent1 2 3 3 2 2 2 3" xfId="13983" xr:uid="{00000000-0005-0000-0000-000070030000}"/>
    <cellStyle name="20% - Accent1 2 3 3 2 2 2 3 2" xfId="33534" xr:uid="{00000000-0005-0000-0000-000071030000}"/>
    <cellStyle name="20% - Accent1 2 3 3 2 2 2 4" xfId="23759" xr:uid="{00000000-0005-0000-0000-000072030000}"/>
    <cellStyle name="20% - Accent1 2 3 3 2 2 3" xfId="6637" xr:uid="{00000000-0005-0000-0000-000073030000}"/>
    <cellStyle name="20% - Accent1 2 3 3 2 2 3 2" xfId="16429" xr:uid="{00000000-0005-0000-0000-000074030000}"/>
    <cellStyle name="20% - Accent1 2 3 3 2 2 3 2 2" xfId="35980" xr:uid="{00000000-0005-0000-0000-000075030000}"/>
    <cellStyle name="20% - Accent1 2 3 3 2 2 3 3" xfId="26205" xr:uid="{00000000-0005-0000-0000-000076030000}"/>
    <cellStyle name="20% - Accent1 2 3 3 2 2 4" xfId="11543" xr:uid="{00000000-0005-0000-0000-000077030000}"/>
    <cellStyle name="20% - Accent1 2 3 3 2 2 4 2" xfId="31094" xr:uid="{00000000-0005-0000-0000-000078030000}"/>
    <cellStyle name="20% - Accent1 2 3 3 2 2 5" xfId="21319" xr:uid="{00000000-0005-0000-0000-000079030000}"/>
    <cellStyle name="20% - Accent1 2 3 3 2 3" xfId="2538" xr:uid="{00000000-0005-0000-0000-00007A030000}"/>
    <cellStyle name="20% - Accent1 2 3 3 2 3 2" xfId="5008" xr:uid="{00000000-0005-0000-0000-00007B030000}"/>
    <cellStyle name="20% - Accent1 2 3 3 2 3 2 2" xfId="9905" xr:uid="{00000000-0005-0000-0000-00007C030000}"/>
    <cellStyle name="20% - Accent1 2 3 3 2 3 2 2 2" xfId="19694" xr:uid="{00000000-0005-0000-0000-00007D030000}"/>
    <cellStyle name="20% - Accent1 2 3 3 2 3 2 2 2 2" xfId="39245" xr:uid="{00000000-0005-0000-0000-00007E030000}"/>
    <cellStyle name="20% - Accent1 2 3 3 2 3 2 2 3" xfId="29470" xr:uid="{00000000-0005-0000-0000-00007F030000}"/>
    <cellStyle name="20% - Accent1 2 3 3 2 3 2 3" xfId="14808" xr:uid="{00000000-0005-0000-0000-000080030000}"/>
    <cellStyle name="20% - Accent1 2 3 3 2 3 2 3 2" xfId="34359" xr:uid="{00000000-0005-0000-0000-000081030000}"/>
    <cellStyle name="20% - Accent1 2 3 3 2 3 2 4" xfId="24584" xr:uid="{00000000-0005-0000-0000-000082030000}"/>
    <cellStyle name="20% - Accent1 2 3 3 2 3 3" xfId="7462" xr:uid="{00000000-0005-0000-0000-000083030000}"/>
    <cellStyle name="20% - Accent1 2 3 3 2 3 3 2" xfId="17254" xr:uid="{00000000-0005-0000-0000-000084030000}"/>
    <cellStyle name="20% - Accent1 2 3 3 2 3 3 2 2" xfId="36805" xr:uid="{00000000-0005-0000-0000-000085030000}"/>
    <cellStyle name="20% - Accent1 2 3 3 2 3 3 3" xfId="27030" xr:uid="{00000000-0005-0000-0000-000086030000}"/>
    <cellStyle name="20% - Accent1 2 3 3 2 3 4" xfId="12368" xr:uid="{00000000-0005-0000-0000-000087030000}"/>
    <cellStyle name="20% - Accent1 2 3 3 2 3 4 2" xfId="31919" xr:uid="{00000000-0005-0000-0000-000088030000}"/>
    <cellStyle name="20% - Accent1 2 3 3 2 3 5" xfId="22144" xr:uid="{00000000-0005-0000-0000-000089030000}"/>
    <cellStyle name="20% - Accent1 2 3 3 2 4" xfId="3302" xr:uid="{00000000-0005-0000-0000-00008A030000}"/>
    <cellStyle name="20% - Accent1 2 3 3 2 4 2" xfId="8199" xr:uid="{00000000-0005-0000-0000-00008B030000}"/>
    <cellStyle name="20% - Accent1 2 3 3 2 4 2 2" xfId="17988" xr:uid="{00000000-0005-0000-0000-00008C030000}"/>
    <cellStyle name="20% - Accent1 2 3 3 2 4 2 2 2" xfId="37539" xr:uid="{00000000-0005-0000-0000-00008D030000}"/>
    <cellStyle name="20% - Accent1 2 3 3 2 4 2 3" xfId="27764" xr:uid="{00000000-0005-0000-0000-00008E030000}"/>
    <cellStyle name="20% - Accent1 2 3 3 2 4 3" xfId="13102" xr:uid="{00000000-0005-0000-0000-00008F030000}"/>
    <cellStyle name="20% - Accent1 2 3 3 2 4 3 2" xfId="32653" xr:uid="{00000000-0005-0000-0000-000090030000}"/>
    <cellStyle name="20% - Accent1 2 3 3 2 4 4" xfId="22878" xr:uid="{00000000-0005-0000-0000-000091030000}"/>
    <cellStyle name="20% - Accent1 2 3 3 2 5" xfId="5756" xr:uid="{00000000-0005-0000-0000-000092030000}"/>
    <cellStyle name="20% - Accent1 2 3 3 2 5 2" xfId="15548" xr:uid="{00000000-0005-0000-0000-000093030000}"/>
    <cellStyle name="20% - Accent1 2 3 3 2 5 2 2" xfId="35099" xr:uid="{00000000-0005-0000-0000-000094030000}"/>
    <cellStyle name="20% - Accent1 2 3 3 2 5 3" xfId="25324" xr:uid="{00000000-0005-0000-0000-000095030000}"/>
    <cellStyle name="20% - Accent1 2 3 3 2 6" xfId="10662" xr:uid="{00000000-0005-0000-0000-000096030000}"/>
    <cellStyle name="20% - Accent1 2 3 3 2 6 2" xfId="30213" xr:uid="{00000000-0005-0000-0000-000097030000}"/>
    <cellStyle name="20% - Accent1 2 3 3 2 7" xfId="20438" xr:uid="{00000000-0005-0000-0000-000098030000}"/>
    <cellStyle name="20% - Accent1 2 3 3 3" xfId="1289" xr:uid="{00000000-0005-0000-0000-000099030000}"/>
    <cellStyle name="20% - Accent1 2 3 3 3 2" xfId="3808" xr:uid="{00000000-0005-0000-0000-00009A030000}"/>
    <cellStyle name="20% - Accent1 2 3 3 3 2 2" xfId="8705" xr:uid="{00000000-0005-0000-0000-00009B030000}"/>
    <cellStyle name="20% - Accent1 2 3 3 3 2 2 2" xfId="18494" xr:uid="{00000000-0005-0000-0000-00009C030000}"/>
    <cellStyle name="20% - Accent1 2 3 3 3 2 2 2 2" xfId="38045" xr:uid="{00000000-0005-0000-0000-00009D030000}"/>
    <cellStyle name="20% - Accent1 2 3 3 3 2 2 3" xfId="28270" xr:uid="{00000000-0005-0000-0000-00009E030000}"/>
    <cellStyle name="20% - Accent1 2 3 3 3 2 3" xfId="13608" xr:uid="{00000000-0005-0000-0000-00009F030000}"/>
    <cellStyle name="20% - Accent1 2 3 3 3 2 3 2" xfId="33159" xr:uid="{00000000-0005-0000-0000-0000A0030000}"/>
    <cellStyle name="20% - Accent1 2 3 3 3 2 4" xfId="23384" xr:uid="{00000000-0005-0000-0000-0000A1030000}"/>
    <cellStyle name="20% - Accent1 2 3 3 3 3" xfId="6262" xr:uid="{00000000-0005-0000-0000-0000A2030000}"/>
    <cellStyle name="20% - Accent1 2 3 3 3 3 2" xfId="16054" xr:uid="{00000000-0005-0000-0000-0000A3030000}"/>
    <cellStyle name="20% - Accent1 2 3 3 3 3 2 2" xfId="35605" xr:uid="{00000000-0005-0000-0000-0000A4030000}"/>
    <cellStyle name="20% - Accent1 2 3 3 3 3 3" xfId="25830" xr:uid="{00000000-0005-0000-0000-0000A5030000}"/>
    <cellStyle name="20% - Accent1 2 3 3 3 4" xfId="11168" xr:uid="{00000000-0005-0000-0000-0000A6030000}"/>
    <cellStyle name="20% - Accent1 2 3 3 3 4 2" xfId="30719" xr:uid="{00000000-0005-0000-0000-0000A7030000}"/>
    <cellStyle name="20% - Accent1 2 3 3 3 5" xfId="20944" xr:uid="{00000000-0005-0000-0000-0000A8030000}"/>
    <cellStyle name="20% - Accent1 2 3 3 4" xfId="2119" xr:uid="{00000000-0005-0000-0000-0000A9030000}"/>
    <cellStyle name="20% - Accent1 2 3 3 4 2" xfId="4621" xr:uid="{00000000-0005-0000-0000-0000AA030000}"/>
    <cellStyle name="20% - Accent1 2 3 3 4 2 2" xfId="9518" xr:uid="{00000000-0005-0000-0000-0000AB030000}"/>
    <cellStyle name="20% - Accent1 2 3 3 4 2 2 2" xfId="19307" xr:uid="{00000000-0005-0000-0000-0000AC030000}"/>
    <cellStyle name="20% - Accent1 2 3 3 4 2 2 2 2" xfId="38858" xr:uid="{00000000-0005-0000-0000-0000AD030000}"/>
    <cellStyle name="20% - Accent1 2 3 3 4 2 2 3" xfId="29083" xr:uid="{00000000-0005-0000-0000-0000AE030000}"/>
    <cellStyle name="20% - Accent1 2 3 3 4 2 3" xfId="14421" xr:uid="{00000000-0005-0000-0000-0000AF030000}"/>
    <cellStyle name="20% - Accent1 2 3 3 4 2 3 2" xfId="33972" xr:uid="{00000000-0005-0000-0000-0000B0030000}"/>
    <cellStyle name="20% - Accent1 2 3 3 4 2 4" xfId="24197" xr:uid="{00000000-0005-0000-0000-0000B1030000}"/>
    <cellStyle name="20% - Accent1 2 3 3 4 3" xfId="7075" xr:uid="{00000000-0005-0000-0000-0000B2030000}"/>
    <cellStyle name="20% - Accent1 2 3 3 4 3 2" xfId="16867" xr:uid="{00000000-0005-0000-0000-0000B3030000}"/>
    <cellStyle name="20% - Accent1 2 3 3 4 3 2 2" xfId="36418" xr:uid="{00000000-0005-0000-0000-0000B4030000}"/>
    <cellStyle name="20% - Accent1 2 3 3 4 3 3" xfId="26643" xr:uid="{00000000-0005-0000-0000-0000B5030000}"/>
    <cellStyle name="20% - Accent1 2 3 3 4 4" xfId="11981" xr:uid="{00000000-0005-0000-0000-0000B6030000}"/>
    <cellStyle name="20% - Accent1 2 3 3 4 4 2" xfId="31532" xr:uid="{00000000-0005-0000-0000-0000B7030000}"/>
    <cellStyle name="20% - Accent1 2 3 3 4 5" xfId="21757" xr:uid="{00000000-0005-0000-0000-0000B8030000}"/>
    <cellStyle name="20% - Accent1 2 3 3 5" xfId="2911" xr:uid="{00000000-0005-0000-0000-0000B9030000}"/>
    <cellStyle name="20% - Accent1 2 3 3 5 2" xfId="7808" xr:uid="{00000000-0005-0000-0000-0000BA030000}"/>
    <cellStyle name="20% - Accent1 2 3 3 5 2 2" xfId="17597" xr:uid="{00000000-0005-0000-0000-0000BB030000}"/>
    <cellStyle name="20% - Accent1 2 3 3 5 2 2 2" xfId="37148" xr:uid="{00000000-0005-0000-0000-0000BC030000}"/>
    <cellStyle name="20% - Accent1 2 3 3 5 2 3" xfId="27373" xr:uid="{00000000-0005-0000-0000-0000BD030000}"/>
    <cellStyle name="20% - Accent1 2 3 3 5 3" xfId="12711" xr:uid="{00000000-0005-0000-0000-0000BE030000}"/>
    <cellStyle name="20% - Accent1 2 3 3 5 3 2" xfId="32262" xr:uid="{00000000-0005-0000-0000-0000BF030000}"/>
    <cellStyle name="20% - Accent1 2 3 3 5 4" xfId="22487" xr:uid="{00000000-0005-0000-0000-0000C0030000}"/>
    <cellStyle name="20% - Accent1 2 3 3 6" xfId="5365" xr:uid="{00000000-0005-0000-0000-0000C1030000}"/>
    <cellStyle name="20% - Accent1 2 3 3 6 2" xfId="15157" xr:uid="{00000000-0005-0000-0000-0000C2030000}"/>
    <cellStyle name="20% - Accent1 2 3 3 6 2 2" xfId="34708" xr:uid="{00000000-0005-0000-0000-0000C3030000}"/>
    <cellStyle name="20% - Accent1 2 3 3 6 3" xfId="24933" xr:uid="{00000000-0005-0000-0000-0000C4030000}"/>
    <cellStyle name="20% - Accent1 2 3 3 7" xfId="10271" xr:uid="{00000000-0005-0000-0000-0000C5030000}"/>
    <cellStyle name="20% - Accent1 2 3 3 7 2" xfId="29822" xr:uid="{00000000-0005-0000-0000-0000C6030000}"/>
    <cellStyle name="20% - Accent1 2 3 3 8" xfId="20047" xr:uid="{00000000-0005-0000-0000-0000C7030000}"/>
    <cellStyle name="20% - Accent1 2 3 4" xfId="303" xr:uid="{00000000-0005-0000-0000-0000C8030000}"/>
    <cellStyle name="20% - Accent1 2 3 4 2" xfId="720" xr:uid="{00000000-0005-0000-0000-0000C9030000}"/>
    <cellStyle name="20% - Accent1 2 3 4 2 2" xfId="1670" xr:uid="{00000000-0005-0000-0000-0000CA030000}"/>
    <cellStyle name="20% - Accent1 2 3 4 2 2 2" xfId="4184" xr:uid="{00000000-0005-0000-0000-0000CB030000}"/>
    <cellStyle name="20% - Accent1 2 3 4 2 2 2 2" xfId="9081" xr:uid="{00000000-0005-0000-0000-0000CC030000}"/>
    <cellStyle name="20% - Accent1 2 3 4 2 2 2 2 2" xfId="18870" xr:uid="{00000000-0005-0000-0000-0000CD030000}"/>
    <cellStyle name="20% - Accent1 2 3 4 2 2 2 2 2 2" xfId="38421" xr:uid="{00000000-0005-0000-0000-0000CE030000}"/>
    <cellStyle name="20% - Accent1 2 3 4 2 2 2 2 3" xfId="28646" xr:uid="{00000000-0005-0000-0000-0000CF030000}"/>
    <cellStyle name="20% - Accent1 2 3 4 2 2 2 3" xfId="13984" xr:uid="{00000000-0005-0000-0000-0000D0030000}"/>
    <cellStyle name="20% - Accent1 2 3 4 2 2 2 3 2" xfId="33535" xr:uid="{00000000-0005-0000-0000-0000D1030000}"/>
    <cellStyle name="20% - Accent1 2 3 4 2 2 2 4" xfId="23760" xr:uid="{00000000-0005-0000-0000-0000D2030000}"/>
    <cellStyle name="20% - Accent1 2 3 4 2 2 3" xfId="6638" xr:uid="{00000000-0005-0000-0000-0000D3030000}"/>
    <cellStyle name="20% - Accent1 2 3 4 2 2 3 2" xfId="16430" xr:uid="{00000000-0005-0000-0000-0000D4030000}"/>
    <cellStyle name="20% - Accent1 2 3 4 2 2 3 2 2" xfId="35981" xr:uid="{00000000-0005-0000-0000-0000D5030000}"/>
    <cellStyle name="20% - Accent1 2 3 4 2 2 3 3" xfId="26206" xr:uid="{00000000-0005-0000-0000-0000D6030000}"/>
    <cellStyle name="20% - Accent1 2 3 4 2 2 4" xfId="11544" xr:uid="{00000000-0005-0000-0000-0000D7030000}"/>
    <cellStyle name="20% - Accent1 2 3 4 2 2 4 2" xfId="31095" xr:uid="{00000000-0005-0000-0000-0000D8030000}"/>
    <cellStyle name="20% - Accent1 2 3 4 2 2 5" xfId="21320" xr:uid="{00000000-0005-0000-0000-0000D9030000}"/>
    <cellStyle name="20% - Accent1 2 3 4 2 3" xfId="2688" xr:uid="{00000000-0005-0000-0000-0000DA030000}"/>
    <cellStyle name="20% - Accent1 2 3 4 2 3 2" xfId="5133" xr:uid="{00000000-0005-0000-0000-0000DB030000}"/>
    <cellStyle name="20% - Accent1 2 3 4 2 3 2 2" xfId="10030" xr:uid="{00000000-0005-0000-0000-0000DC030000}"/>
    <cellStyle name="20% - Accent1 2 3 4 2 3 2 2 2" xfId="19819" xr:uid="{00000000-0005-0000-0000-0000DD030000}"/>
    <cellStyle name="20% - Accent1 2 3 4 2 3 2 2 2 2" xfId="39370" xr:uid="{00000000-0005-0000-0000-0000DE030000}"/>
    <cellStyle name="20% - Accent1 2 3 4 2 3 2 2 3" xfId="29595" xr:uid="{00000000-0005-0000-0000-0000DF030000}"/>
    <cellStyle name="20% - Accent1 2 3 4 2 3 2 3" xfId="14933" xr:uid="{00000000-0005-0000-0000-0000E0030000}"/>
    <cellStyle name="20% - Accent1 2 3 4 2 3 2 3 2" xfId="34484" xr:uid="{00000000-0005-0000-0000-0000E1030000}"/>
    <cellStyle name="20% - Accent1 2 3 4 2 3 2 4" xfId="24709" xr:uid="{00000000-0005-0000-0000-0000E2030000}"/>
    <cellStyle name="20% - Accent1 2 3 4 2 3 3" xfId="7587" xr:uid="{00000000-0005-0000-0000-0000E3030000}"/>
    <cellStyle name="20% - Accent1 2 3 4 2 3 3 2" xfId="17379" xr:uid="{00000000-0005-0000-0000-0000E4030000}"/>
    <cellStyle name="20% - Accent1 2 3 4 2 3 3 2 2" xfId="36930" xr:uid="{00000000-0005-0000-0000-0000E5030000}"/>
    <cellStyle name="20% - Accent1 2 3 4 2 3 3 3" xfId="27155" xr:uid="{00000000-0005-0000-0000-0000E6030000}"/>
    <cellStyle name="20% - Accent1 2 3 4 2 3 4" xfId="12493" xr:uid="{00000000-0005-0000-0000-0000E7030000}"/>
    <cellStyle name="20% - Accent1 2 3 4 2 3 4 2" xfId="32044" xr:uid="{00000000-0005-0000-0000-0000E8030000}"/>
    <cellStyle name="20% - Accent1 2 3 4 2 3 5" xfId="22269" xr:uid="{00000000-0005-0000-0000-0000E9030000}"/>
    <cellStyle name="20% - Accent1 2 3 4 2 4" xfId="3303" xr:uid="{00000000-0005-0000-0000-0000EA030000}"/>
    <cellStyle name="20% - Accent1 2 3 4 2 4 2" xfId="8200" xr:uid="{00000000-0005-0000-0000-0000EB030000}"/>
    <cellStyle name="20% - Accent1 2 3 4 2 4 2 2" xfId="17989" xr:uid="{00000000-0005-0000-0000-0000EC030000}"/>
    <cellStyle name="20% - Accent1 2 3 4 2 4 2 2 2" xfId="37540" xr:uid="{00000000-0005-0000-0000-0000ED030000}"/>
    <cellStyle name="20% - Accent1 2 3 4 2 4 2 3" xfId="27765" xr:uid="{00000000-0005-0000-0000-0000EE030000}"/>
    <cellStyle name="20% - Accent1 2 3 4 2 4 3" xfId="13103" xr:uid="{00000000-0005-0000-0000-0000EF030000}"/>
    <cellStyle name="20% - Accent1 2 3 4 2 4 3 2" xfId="32654" xr:uid="{00000000-0005-0000-0000-0000F0030000}"/>
    <cellStyle name="20% - Accent1 2 3 4 2 4 4" xfId="22879" xr:uid="{00000000-0005-0000-0000-0000F1030000}"/>
    <cellStyle name="20% - Accent1 2 3 4 2 5" xfId="5757" xr:uid="{00000000-0005-0000-0000-0000F2030000}"/>
    <cellStyle name="20% - Accent1 2 3 4 2 5 2" xfId="15549" xr:uid="{00000000-0005-0000-0000-0000F3030000}"/>
    <cellStyle name="20% - Accent1 2 3 4 2 5 2 2" xfId="35100" xr:uid="{00000000-0005-0000-0000-0000F4030000}"/>
    <cellStyle name="20% - Accent1 2 3 4 2 5 3" xfId="25325" xr:uid="{00000000-0005-0000-0000-0000F5030000}"/>
    <cellStyle name="20% - Accent1 2 3 4 2 6" xfId="10663" xr:uid="{00000000-0005-0000-0000-0000F6030000}"/>
    <cellStyle name="20% - Accent1 2 3 4 2 6 2" xfId="30214" xr:uid="{00000000-0005-0000-0000-0000F7030000}"/>
    <cellStyle name="20% - Accent1 2 3 4 2 7" xfId="20439" xr:uid="{00000000-0005-0000-0000-0000F8030000}"/>
    <cellStyle name="20% - Accent1 2 3 4 3" xfId="1290" xr:uid="{00000000-0005-0000-0000-0000F9030000}"/>
    <cellStyle name="20% - Accent1 2 3 4 3 2" xfId="3809" xr:uid="{00000000-0005-0000-0000-0000FA030000}"/>
    <cellStyle name="20% - Accent1 2 3 4 3 2 2" xfId="8706" xr:uid="{00000000-0005-0000-0000-0000FB030000}"/>
    <cellStyle name="20% - Accent1 2 3 4 3 2 2 2" xfId="18495" xr:uid="{00000000-0005-0000-0000-0000FC030000}"/>
    <cellStyle name="20% - Accent1 2 3 4 3 2 2 2 2" xfId="38046" xr:uid="{00000000-0005-0000-0000-0000FD030000}"/>
    <cellStyle name="20% - Accent1 2 3 4 3 2 2 3" xfId="28271" xr:uid="{00000000-0005-0000-0000-0000FE030000}"/>
    <cellStyle name="20% - Accent1 2 3 4 3 2 3" xfId="13609" xr:uid="{00000000-0005-0000-0000-0000FF030000}"/>
    <cellStyle name="20% - Accent1 2 3 4 3 2 3 2" xfId="33160" xr:uid="{00000000-0005-0000-0000-000000040000}"/>
    <cellStyle name="20% - Accent1 2 3 4 3 2 4" xfId="23385" xr:uid="{00000000-0005-0000-0000-000001040000}"/>
    <cellStyle name="20% - Accent1 2 3 4 3 3" xfId="6263" xr:uid="{00000000-0005-0000-0000-000002040000}"/>
    <cellStyle name="20% - Accent1 2 3 4 3 3 2" xfId="16055" xr:uid="{00000000-0005-0000-0000-000003040000}"/>
    <cellStyle name="20% - Accent1 2 3 4 3 3 2 2" xfId="35606" xr:uid="{00000000-0005-0000-0000-000004040000}"/>
    <cellStyle name="20% - Accent1 2 3 4 3 3 3" xfId="25831" xr:uid="{00000000-0005-0000-0000-000005040000}"/>
    <cellStyle name="20% - Accent1 2 3 4 3 4" xfId="11169" xr:uid="{00000000-0005-0000-0000-000006040000}"/>
    <cellStyle name="20% - Accent1 2 3 4 3 4 2" xfId="30720" xr:uid="{00000000-0005-0000-0000-000007040000}"/>
    <cellStyle name="20% - Accent1 2 3 4 3 5" xfId="20945" xr:uid="{00000000-0005-0000-0000-000008040000}"/>
    <cellStyle name="20% - Accent1 2 3 4 4" xfId="2244" xr:uid="{00000000-0005-0000-0000-000009040000}"/>
    <cellStyle name="20% - Accent1 2 3 4 4 2" xfId="4746" xr:uid="{00000000-0005-0000-0000-00000A040000}"/>
    <cellStyle name="20% - Accent1 2 3 4 4 2 2" xfId="9643" xr:uid="{00000000-0005-0000-0000-00000B040000}"/>
    <cellStyle name="20% - Accent1 2 3 4 4 2 2 2" xfId="19432" xr:uid="{00000000-0005-0000-0000-00000C040000}"/>
    <cellStyle name="20% - Accent1 2 3 4 4 2 2 2 2" xfId="38983" xr:uid="{00000000-0005-0000-0000-00000D040000}"/>
    <cellStyle name="20% - Accent1 2 3 4 4 2 2 3" xfId="29208" xr:uid="{00000000-0005-0000-0000-00000E040000}"/>
    <cellStyle name="20% - Accent1 2 3 4 4 2 3" xfId="14546" xr:uid="{00000000-0005-0000-0000-00000F040000}"/>
    <cellStyle name="20% - Accent1 2 3 4 4 2 3 2" xfId="34097" xr:uid="{00000000-0005-0000-0000-000010040000}"/>
    <cellStyle name="20% - Accent1 2 3 4 4 2 4" xfId="24322" xr:uid="{00000000-0005-0000-0000-000011040000}"/>
    <cellStyle name="20% - Accent1 2 3 4 4 3" xfId="7200" xr:uid="{00000000-0005-0000-0000-000012040000}"/>
    <cellStyle name="20% - Accent1 2 3 4 4 3 2" xfId="16992" xr:uid="{00000000-0005-0000-0000-000013040000}"/>
    <cellStyle name="20% - Accent1 2 3 4 4 3 2 2" xfId="36543" xr:uid="{00000000-0005-0000-0000-000014040000}"/>
    <cellStyle name="20% - Accent1 2 3 4 4 3 3" xfId="26768" xr:uid="{00000000-0005-0000-0000-000015040000}"/>
    <cellStyle name="20% - Accent1 2 3 4 4 4" xfId="12106" xr:uid="{00000000-0005-0000-0000-000016040000}"/>
    <cellStyle name="20% - Accent1 2 3 4 4 4 2" xfId="31657" xr:uid="{00000000-0005-0000-0000-000017040000}"/>
    <cellStyle name="20% - Accent1 2 3 4 4 5" xfId="21882" xr:uid="{00000000-0005-0000-0000-000018040000}"/>
    <cellStyle name="20% - Accent1 2 3 4 5" xfId="2912" xr:uid="{00000000-0005-0000-0000-000019040000}"/>
    <cellStyle name="20% - Accent1 2 3 4 5 2" xfId="7809" xr:uid="{00000000-0005-0000-0000-00001A040000}"/>
    <cellStyle name="20% - Accent1 2 3 4 5 2 2" xfId="17598" xr:uid="{00000000-0005-0000-0000-00001B040000}"/>
    <cellStyle name="20% - Accent1 2 3 4 5 2 2 2" xfId="37149" xr:uid="{00000000-0005-0000-0000-00001C040000}"/>
    <cellStyle name="20% - Accent1 2 3 4 5 2 3" xfId="27374" xr:uid="{00000000-0005-0000-0000-00001D040000}"/>
    <cellStyle name="20% - Accent1 2 3 4 5 3" xfId="12712" xr:uid="{00000000-0005-0000-0000-00001E040000}"/>
    <cellStyle name="20% - Accent1 2 3 4 5 3 2" xfId="32263" xr:uid="{00000000-0005-0000-0000-00001F040000}"/>
    <cellStyle name="20% - Accent1 2 3 4 5 4" xfId="22488" xr:uid="{00000000-0005-0000-0000-000020040000}"/>
    <cellStyle name="20% - Accent1 2 3 4 6" xfId="5366" xr:uid="{00000000-0005-0000-0000-000021040000}"/>
    <cellStyle name="20% - Accent1 2 3 4 6 2" xfId="15158" xr:uid="{00000000-0005-0000-0000-000022040000}"/>
    <cellStyle name="20% - Accent1 2 3 4 6 2 2" xfId="34709" xr:uid="{00000000-0005-0000-0000-000023040000}"/>
    <cellStyle name="20% - Accent1 2 3 4 6 3" xfId="24934" xr:uid="{00000000-0005-0000-0000-000024040000}"/>
    <cellStyle name="20% - Accent1 2 3 4 7" xfId="10272" xr:uid="{00000000-0005-0000-0000-000025040000}"/>
    <cellStyle name="20% - Accent1 2 3 4 7 2" xfId="29823" xr:uid="{00000000-0005-0000-0000-000026040000}"/>
    <cellStyle name="20% - Accent1 2 3 4 8" xfId="20048" xr:uid="{00000000-0005-0000-0000-000027040000}"/>
    <cellStyle name="20% - Accent1 2 3 5" xfId="627" xr:uid="{00000000-0005-0000-0000-000028040000}"/>
    <cellStyle name="20% - Accent1 2 3 5 2" xfId="1580" xr:uid="{00000000-0005-0000-0000-000029040000}"/>
    <cellStyle name="20% - Accent1 2 3 5 2 2" xfId="4094" xr:uid="{00000000-0005-0000-0000-00002A040000}"/>
    <cellStyle name="20% - Accent1 2 3 5 2 2 2" xfId="8991" xr:uid="{00000000-0005-0000-0000-00002B040000}"/>
    <cellStyle name="20% - Accent1 2 3 5 2 2 2 2" xfId="18780" xr:uid="{00000000-0005-0000-0000-00002C040000}"/>
    <cellStyle name="20% - Accent1 2 3 5 2 2 2 2 2" xfId="38331" xr:uid="{00000000-0005-0000-0000-00002D040000}"/>
    <cellStyle name="20% - Accent1 2 3 5 2 2 2 3" xfId="28556" xr:uid="{00000000-0005-0000-0000-00002E040000}"/>
    <cellStyle name="20% - Accent1 2 3 5 2 2 3" xfId="13894" xr:uid="{00000000-0005-0000-0000-00002F040000}"/>
    <cellStyle name="20% - Accent1 2 3 5 2 2 3 2" xfId="33445" xr:uid="{00000000-0005-0000-0000-000030040000}"/>
    <cellStyle name="20% - Accent1 2 3 5 2 2 4" xfId="23670" xr:uid="{00000000-0005-0000-0000-000031040000}"/>
    <cellStyle name="20% - Accent1 2 3 5 2 3" xfId="6548" xr:uid="{00000000-0005-0000-0000-000032040000}"/>
    <cellStyle name="20% - Accent1 2 3 5 2 3 2" xfId="16340" xr:uid="{00000000-0005-0000-0000-000033040000}"/>
    <cellStyle name="20% - Accent1 2 3 5 2 3 2 2" xfId="35891" xr:uid="{00000000-0005-0000-0000-000034040000}"/>
    <cellStyle name="20% - Accent1 2 3 5 2 3 3" xfId="26116" xr:uid="{00000000-0005-0000-0000-000035040000}"/>
    <cellStyle name="20% - Accent1 2 3 5 2 4" xfId="11454" xr:uid="{00000000-0005-0000-0000-000036040000}"/>
    <cellStyle name="20% - Accent1 2 3 5 2 4 2" xfId="31005" xr:uid="{00000000-0005-0000-0000-000037040000}"/>
    <cellStyle name="20% - Accent1 2 3 5 2 5" xfId="21230" xr:uid="{00000000-0005-0000-0000-000038040000}"/>
    <cellStyle name="20% - Accent1 2 3 5 3" xfId="2392" xr:uid="{00000000-0005-0000-0000-000039040000}"/>
    <cellStyle name="20% - Accent1 2 3 5 3 2" xfId="4876" xr:uid="{00000000-0005-0000-0000-00003A040000}"/>
    <cellStyle name="20% - Accent1 2 3 5 3 2 2" xfId="9773" xr:uid="{00000000-0005-0000-0000-00003B040000}"/>
    <cellStyle name="20% - Accent1 2 3 5 3 2 2 2" xfId="19562" xr:uid="{00000000-0005-0000-0000-00003C040000}"/>
    <cellStyle name="20% - Accent1 2 3 5 3 2 2 2 2" xfId="39113" xr:uid="{00000000-0005-0000-0000-00003D040000}"/>
    <cellStyle name="20% - Accent1 2 3 5 3 2 2 3" xfId="29338" xr:uid="{00000000-0005-0000-0000-00003E040000}"/>
    <cellStyle name="20% - Accent1 2 3 5 3 2 3" xfId="14676" xr:uid="{00000000-0005-0000-0000-00003F040000}"/>
    <cellStyle name="20% - Accent1 2 3 5 3 2 3 2" xfId="34227" xr:uid="{00000000-0005-0000-0000-000040040000}"/>
    <cellStyle name="20% - Accent1 2 3 5 3 2 4" xfId="24452" xr:uid="{00000000-0005-0000-0000-000041040000}"/>
    <cellStyle name="20% - Accent1 2 3 5 3 3" xfId="7330" xr:uid="{00000000-0005-0000-0000-000042040000}"/>
    <cellStyle name="20% - Accent1 2 3 5 3 3 2" xfId="17122" xr:uid="{00000000-0005-0000-0000-000043040000}"/>
    <cellStyle name="20% - Accent1 2 3 5 3 3 2 2" xfId="36673" xr:uid="{00000000-0005-0000-0000-000044040000}"/>
    <cellStyle name="20% - Accent1 2 3 5 3 3 3" xfId="26898" xr:uid="{00000000-0005-0000-0000-000045040000}"/>
    <cellStyle name="20% - Accent1 2 3 5 3 4" xfId="12236" xr:uid="{00000000-0005-0000-0000-000046040000}"/>
    <cellStyle name="20% - Accent1 2 3 5 3 4 2" xfId="31787" xr:uid="{00000000-0005-0000-0000-000047040000}"/>
    <cellStyle name="20% - Accent1 2 3 5 3 5" xfId="22012" xr:uid="{00000000-0005-0000-0000-000048040000}"/>
    <cellStyle name="20% - Accent1 2 3 5 4" xfId="3213" xr:uid="{00000000-0005-0000-0000-000049040000}"/>
    <cellStyle name="20% - Accent1 2 3 5 4 2" xfId="8110" xr:uid="{00000000-0005-0000-0000-00004A040000}"/>
    <cellStyle name="20% - Accent1 2 3 5 4 2 2" xfId="17899" xr:uid="{00000000-0005-0000-0000-00004B040000}"/>
    <cellStyle name="20% - Accent1 2 3 5 4 2 2 2" xfId="37450" xr:uid="{00000000-0005-0000-0000-00004C040000}"/>
    <cellStyle name="20% - Accent1 2 3 5 4 2 3" xfId="27675" xr:uid="{00000000-0005-0000-0000-00004D040000}"/>
    <cellStyle name="20% - Accent1 2 3 5 4 3" xfId="13013" xr:uid="{00000000-0005-0000-0000-00004E040000}"/>
    <cellStyle name="20% - Accent1 2 3 5 4 3 2" xfId="32564" xr:uid="{00000000-0005-0000-0000-00004F040000}"/>
    <cellStyle name="20% - Accent1 2 3 5 4 4" xfId="22789" xr:uid="{00000000-0005-0000-0000-000050040000}"/>
    <cellStyle name="20% - Accent1 2 3 5 5" xfId="5667" xr:uid="{00000000-0005-0000-0000-000051040000}"/>
    <cellStyle name="20% - Accent1 2 3 5 5 2" xfId="15459" xr:uid="{00000000-0005-0000-0000-000052040000}"/>
    <cellStyle name="20% - Accent1 2 3 5 5 2 2" xfId="35010" xr:uid="{00000000-0005-0000-0000-000053040000}"/>
    <cellStyle name="20% - Accent1 2 3 5 5 3" xfId="25235" xr:uid="{00000000-0005-0000-0000-000054040000}"/>
    <cellStyle name="20% - Accent1 2 3 5 6" xfId="10573" xr:uid="{00000000-0005-0000-0000-000055040000}"/>
    <cellStyle name="20% - Accent1 2 3 5 6 2" xfId="30124" xr:uid="{00000000-0005-0000-0000-000056040000}"/>
    <cellStyle name="20% - Accent1 2 3 5 7" xfId="20349" xr:uid="{00000000-0005-0000-0000-000057040000}"/>
    <cellStyle name="20% - Accent1 2 3 6" xfId="1223" xr:uid="{00000000-0005-0000-0000-000058040000}"/>
    <cellStyle name="20% - Accent1 2 3 6 2" xfId="3750" xr:uid="{00000000-0005-0000-0000-000059040000}"/>
    <cellStyle name="20% - Accent1 2 3 6 2 2" xfId="8647" xr:uid="{00000000-0005-0000-0000-00005A040000}"/>
    <cellStyle name="20% - Accent1 2 3 6 2 2 2" xfId="18436" xr:uid="{00000000-0005-0000-0000-00005B040000}"/>
    <cellStyle name="20% - Accent1 2 3 6 2 2 2 2" xfId="37987" xr:uid="{00000000-0005-0000-0000-00005C040000}"/>
    <cellStyle name="20% - Accent1 2 3 6 2 2 3" xfId="28212" xr:uid="{00000000-0005-0000-0000-00005D040000}"/>
    <cellStyle name="20% - Accent1 2 3 6 2 3" xfId="13550" xr:uid="{00000000-0005-0000-0000-00005E040000}"/>
    <cellStyle name="20% - Accent1 2 3 6 2 3 2" xfId="33101" xr:uid="{00000000-0005-0000-0000-00005F040000}"/>
    <cellStyle name="20% - Accent1 2 3 6 2 4" xfId="23326" xr:uid="{00000000-0005-0000-0000-000060040000}"/>
    <cellStyle name="20% - Accent1 2 3 6 3" xfId="6204" xr:uid="{00000000-0005-0000-0000-000061040000}"/>
    <cellStyle name="20% - Accent1 2 3 6 3 2" xfId="15996" xr:uid="{00000000-0005-0000-0000-000062040000}"/>
    <cellStyle name="20% - Accent1 2 3 6 3 2 2" xfId="35547" xr:uid="{00000000-0005-0000-0000-000063040000}"/>
    <cellStyle name="20% - Accent1 2 3 6 3 3" xfId="25772" xr:uid="{00000000-0005-0000-0000-000064040000}"/>
    <cellStyle name="20% - Accent1 2 3 6 4" xfId="11110" xr:uid="{00000000-0005-0000-0000-000065040000}"/>
    <cellStyle name="20% - Accent1 2 3 6 4 2" xfId="30661" xr:uid="{00000000-0005-0000-0000-000066040000}"/>
    <cellStyle name="20% - Accent1 2 3 6 5" xfId="20886" xr:uid="{00000000-0005-0000-0000-000067040000}"/>
    <cellStyle name="20% - Accent1 2 3 7" xfId="995" xr:uid="{00000000-0005-0000-0000-000068040000}"/>
    <cellStyle name="20% - Accent1 2 3 7 2" xfId="3568" xr:uid="{00000000-0005-0000-0000-000069040000}"/>
    <cellStyle name="20% - Accent1 2 3 7 2 2" xfId="8465" xr:uid="{00000000-0005-0000-0000-00006A040000}"/>
    <cellStyle name="20% - Accent1 2 3 7 2 2 2" xfId="18254" xr:uid="{00000000-0005-0000-0000-00006B040000}"/>
    <cellStyle name="20% - Accent1 2 3 7 2 2 2 2" xfId="37805" xr:uid="{00000000-0005-0000-0000-00006C040000}"/>
    <cellStyle name="20% - Accent1 2 3 7 2 2 3" xfId="28030" xr:uid="{00000000-0005-0000-0000-00006D040000}"/>
    <cellStyle name="20% - Accent1 2 3 7 2 3" xfId="13368" xr:uid="{00000000-0005-0000-0000-00006E040000}"/>
    <cellStyle name="20% - Accent1 2 3 7 2 3 2" xfId="32919" xr:uid="{00000000-0005-0000-0000-00006F040000}"/>
    <cellStyle name="20% - Accent1 2 3 7 2 4" xfId="23144" xr:uid="{00000000-0005-0000-0000-000070040000}"/>
    <cellStyle name="20% - Accent1 2 3 7 3" xfId="6022" xr:uid="{00000000-0005-0000-0000-000071040000}"/>
    <cellStyle name="20% - Accent1 2 3 7 3 2" xfId="15814" xr:uid="{00000000-0005-0000-0000-000072040000}"/>
    <cellStyle name="20% - Accent1 2 3 7 3 2 2" xfId="35365" xr:uid="{00000000-0005-0000-0000-000073040000}"/>
    <cellStyle name="20% - Accent1 2 3 7 3 3" xfId="25590" xr:uid="{00000000-0005-0000-0000-000074040000}"/>
    <cellStyle name="20% - Accent1 2 3 7 4" xfId="10928" xr:uid="{00000000-0005-0000-0000-000075040000}"/>
    <cellStyle name="20% - Accent1 2 3 7 4 2" xfId="30479" xr:uid="{00000000-0005-0000-0000-000076040000}"/>
    <cellStyle name="20% - Accent1 2 3 7 5" xfId="20704" xr:uid="{00000000-0005-0000-0000-000077040000}"/>
    <cellStyle name="20% - Accent1 2 3 8" xfId="1986" xr:uid="{00000000-0005-0000-0000-000078040000}"/>
    <cellStyle name="20% - Accent1 2 3 8 2" xfId="4489" xr:uid="{00000000-0005-0000-0000-000079040000}"/>
    <cellStyle name="20% - Accent1 2 3 8 2 2" xfId="9386" xr:uid="{00000000-0005-0000-0000-00007A040000}"/>
    <cellStyle name="20% - Accent1 2 3 8 2 2 2" xfId="19175" xr:uid="{00000000-0005-0000-0000-00007B040000}"/>
    <cellStyle name="20% - Accent1 2 3 8 2 2 2 2" xfId="38726" xr:uid="{00000000-0005-0000-0000-00007C040000}"/>
    <cellStyle name="20% - Accent1 2 3 8 2 2 3" xfId="28951" xr:uid="{00000000-0005-0000-0000-00007D040000}"/>
    <cellStyle name="20% - Accent1 2 3 8 2 3" xfId="14289" xr:uid="{00000000-0005-0000-0000-00007E040000}"/>
    <cellStyle name="20% - Accent1 2 3 8 2 3 2" xfId="33840" xr:uid="{00000000-0005-0000-0000-00007F040000}"/>
    <cellStyle name="20% - Accent1 2 3 8 2 4" xfId="24065" xr:uid="{00000000-0005-0000-0000-000080040000}"/>
    <cellStyle name="20% - Accent1 2 3 8 3" xfId="6943" xr:uid="{00000000-0005-0000-0000-000081040000}"/>
    <cellStyle name="20% - Accent1 2 3 8 3 2" xfId="16735" xr:uid="{00000000-0005-0000-0000-000082040000}"/>
    <cellStyle name="20% - Accent1 2 3 8 3 2 2" xfId="36286" xr:uid="{00000000-0005-0000-0000-000083040000}"/>
    <cellStyle name="20% - Accent1 2 3 8 3 3" xfId="26511" xr:uid="{00000000-0005-0000-0000-000084040000}"/>
    <cellStyle name="20% - Accent1 2 3 8 4" xfId="11849" xr:uid="{00000000-0005-0000-0000-000085040000}"/>
    <cellStyle name="20% - Accent1 2 3 8 4 2" xfId="31400" xr:uid="{00000000-0005-0000-0000-000086040000}"/>
    <cellStyle name="20% - Accent1 2 3 8 5" xfId="21625" xr:uid="{00000000-0005-0000-0000-000087040000}"/>
    <cellStyle name="20% - Accent1 2 3 9" xfId="2821" xr:uid="{00000000-0005-0000-0000-000088040000}"/>
    <cellStyle name="20% - Accent1 2 3 9 2" xfId="7719" xr:uid="{00000000-0005-0000-0000-000089040000}"/>
    <cellStyle name="20% - Accent1 2 3 9 2 2" xfId="17508" xr:uid="{00000000-0005-0000-0000-00008A040000}"/>
    <cellStyle name="20% - Accent1 2 3 9 2 2 2" xfId="37059" xr:uid="{00000000-0005-0000-0000-00008B040000}"/>
    <cellStyle name="20% - Accent1 2 3 9 2 3" xfId="27284" xr:uid="{00000000-0005-0000-0000-00008C040000}"/>
    <cellStyle name="20% - Accent1 2 3 9 3" xfId="12622" xr:uid="{00000000-0005-0000-0000-00008D040000}"/>
    <cellStyle name="20% - Accent1 2 3 9 3 2" xfId="32173" xr:uid="{00000000-0005-0000-0000-00008E040000}"/>
    <cellStyle name="20% - Accent1 2 3 9 4" xfId="22398" xr:uid="{00000000-0005-0000-0000-00008F040000}"/>
    <cellStyle name="20% - Accent1 2 4" xfId="226" xr:uid="{00000000-0005-0000-0000-000090040000}"/>
    <cellStyle name="20% - Accent1 2 4 10" xfId="10203" xr:uid="{00000000-0005-0000-0000-000091040000}"/>
    <cellStyle name="20% - Accent1 2 4 10 2" xfId="29754" xr:uid="{00000000-0005-0000-0000-000092040000}"/>
    <cellStyle name="20% - Accent1 2 4 11" xfId="19979" xr:uid="{00000000-0005-0000-0000-000093040000}"/>
    <cellStyle name="20% - Accent1 2 4 2" xfId="304" xr:uid="{00000000-0005-0000-0000-000094040000}"/>
    <cellStyle name="20% - Accent1 2 4 2 2" xfId="721" xr:uid="{00000000-0005-0000-0000-000095040000}"/>
    <cellStyle name="20% - Accent1 2 4 2 2 2" xfId="1671" xr:uid="{00000000-0005-0000-0000-000096040000}"/>
    <cellStyle name="20% - Accent1 2 4 2 2 2 2" xfId="4185" xr:uid="{00000000-0005-0000-0000-000097040000}"/>
    <cellStyle name="20% - Accent1 2 4 2 2 2 2 2" xfId="9082" xr:uid="{00000000-0005-0000-0000-000098040000}"/>
    <cellStyle name="20% - Accent1 2 4 2 2 2 2 2 2" xfId="18871" xr:uid="{00000000-0005-0000-0000-000099040000}"/>
    <cellStyle name="20% - Accent1 2 4 2 2 2 2 2 2 2" xfId="38422" xr:uid="{00000000-0005-0000-0000-00009A040000}"/>
    <cellStyle name="20% - Accent1 2 4 2 2 2 2 2 3" xfId="28647" xr:uid="{00000000-0005-0000-0000-00009B040000}"/>
    <cellStyle name="20% - Accent1 2 4 2 2 2 2 3" xfId="13985" xr:uid="{00000000-0005-0000-0000-00009C040000}"/>
    <cellStyle name="20% - Accent1 2 4 2 2 2 2 3 2" xfId="33536" xr:uid="{00000000-0005-0000-0000-00009D040000}"/>
    <cellStyle name="20% - Accent1 2 4 2 2 2 2 4" xfId="23761" xr:uid="{00000000-0005-0000-0000-00009E040000}"/>
    <cellStyle name="20% - Accent1 2 4 2 2 2 3" xfId="6639" xr:uid="{00000000-0005-0000-0000-00009F040000}"/>
    <cellStyle name="20% - Accent1 2 4 2 2 2 3 2" xfId="16431" xr:uid="{00000000-0005-0000-0000-0000A0040000}"/>
    <cellStyle name="20% - Accent1 2 4 2 2 2 3 2 2" xfId="35982" xr:uid="{00000000-0005-0000-0000-0000A1040000}"/>
    <cellStyle name="20% - Accent1 2 4 2 2 2 3 3" xfId="26207" xr:uid="{00000000-0005-0000-0000-0000A2040000}"/>
    <cellStyle name="20% - Accent1 2 4 2 2 2 4" xfId="11545" xr:uid="{00000000-0005-0000-0000-0000A3040000}"/>
    <cellStyle name="20% - Accent1 2 4 2 2 2 4 2" xfId="31096" xr:uid="{00000000-0005-0000-0000-0000A4040000}"/>
    <cellStyle name="20% - Accent1 2 4 2 2 2 5" xfId="21321" xr:uid="{00000000-0005-0000-0000-0000A5040000}"/>
    <cellStyle name="20% - Accent1 2 4 2 2 3" xfId="2581" xr:uid="{00000000-0005-0000-0000-0000A6040000}"/>
    <cellStyle name="20% - Accent1 2 4 2 2 3 2" xfId="5029" xr:uid="{00000000-0005-0000-0000-0000A7040000}"/>
    <cellStyle name="20% - Accent1 2 4 2 2 3 2 2" xfId="9926" xr:uid="{00000000-0005-0000-0000-0000A8040000}"/>
    <cellStyle name="20% - Accent1 2 4 2 2 3 2 2 2" xfId="19715" xr:uid="{00000000-0005-0000-0000-0000A9040000}"/>
    <cellStyle name="20% - Accent1 2 4 2 2 3 2 2 2 2" xfId="39266" xr:uid="{00000000-0005-0000-0000-0000AA040000}"/>
    <cellStyle name="20% - Accent1 2 4 2 2 3 2 2 3" xfId="29491" xr:uid="{00000000-0005-0000-0000-0000AB040000}"/>
    <cellStyle name="20% - Accent1 2 4 2 2 3 2 3" xfId="14829" xr:uid="{00000000-0005-0000-0000-0000AC040000}"/>
    <cellStyle name="20% - Accent1 2 4 2 2 3 2 3 2" xfId="34380" xr:uid="{00000000-0005-0000-0000-0000AD040000}"/>
    <cellStyle name="20% - Accent1 2 4 2 2 3 2 4" xfId="24605" xr:uid="{00000000-0005-0000-0000-0000AE040000}"/>
    <cellStyle name="20% - Accent1 2 4 2 2 3 3" xfId="7483" xr:uid="{00000000-0005-0000-0000-0000AF040000}"/>
    <cellStyle name="20% - Accent1 2 4 2 2 3 3 2" xfId="17275" xr:uid="{00000000-0005-0000-0000-0000B0040000}"/>
    <cellStyle name="20% - Accent1 2 4 2 2 3 3 2 2" xfId="36826" xr:uid="{00000000-0005-0000-0000-0000B1040000}"/>
    <cellStyle name="20% - Accent1 2 4 2 2 3 3 3" xfId="27051" xr:uid="{00000000-0005-0000-0000-0000B2040000}"/>
    <cellStyle name="20% - Accent1 2 4 2 2 3 4" xfId="12389" xr:uid="{00000000-0005-0000-0000-0000B3040000}"/>
    <cellStyle name="20% - Accent1 2 4 2 2 3 4 2" xfId="31940" xr:uid="{00000000-0005-0000-0000-0000B4040000}"/>
    <cellStyle name="20% - Accent1 2 4 2 2 3 5" xfId="22165" xr:uid="{00000000-0005-0000-0000-0000B5040000}"/>
    <cellStyle name="20% - Accent1 2 4 2 2 4" xfId="3304" xr:uid="{00000000-0005-0000-0000-0000B6040000}"/>
    <cellStyle name="20% - Accent1 2 4 2 2 4 2" xfId="8201" xr:uid="{00000000-0005-0000-0000-0000B7040000}"/>
    <cellStyle name="20% - Accent1 2 4 2 2 4 2 2" xfId="17990" xr:uid="{00000000-0005-0000-0000-0000B8040000}"/>
    <cellStyle name="20% - Accent1 2 4 2 2 4 2 2 2" xfId="37541" xr:uid="{00000000-0005-0000-0000-0000B9040000}"/>
    <cellStyle name="20% - Accent1 2 4 2 2 4 2 3" xfId="27766" xr:uid="{00000000-0005-0000-0000-0000BA040000}"/>
    <cellStyle name="20% - Accent1 2 4 2 2 4 3" xfId="13104" xr:uid="{00000000-0005-0000-0000-0000BB040000}"/>
    <cellStyle name="20% - Accent1 2 4 2 2 4 3 2" xfId="32655" xr:uid="{00000000-0005-0000-0000-0000BC040000}"/>
    <cellStyle name="20% - Accent1 2 4 2 2 4 4" xfId="22880" xr:uid="{00000000-0005-0000-0000-0000BD040000}"/>
    <cellStyle name="20% - Accent1 2 4 2 2 5" xfId="5758" xr:uid="{00000000-0005-0000-0000-0000BE040000}"/>
    <cellStyle name="20% - Accent1 2 4 2 2 5 2" xfId="15550" xr:uid="{00000000-0005-0000-0000-0000BF040000}"/>
    <cellStyle name="20% - Accent1 2 4 2 2 5 2 2" xfId="35101" xr:uid="{00000000-0005-0000-0000-0000C0040000}"/>
    <cellStyle name="20% - Accent1 2 4 2 2 5 3" xfId="25326" xr:uid="{00000000-0005-0000-0000-0000C1040000}"/>
    <cellStyle name="20% - Accent1 2 4 2 2 6" xfId="10664" xr:uid="{00000000-0005-0000-0000-0000C2040000}"/>
    <cellStyle name="20% - Accent1 2 4 2 2 6 2" xfId="30215" xr:uid="{00000000-0005-0000-0000-0000C3040000}"/>
    <cellStyle name="20% - Accent1 2 4 2 2 7" xfId="20440" xr:uid="{00000000-0005-0000-0000-0000C4040000}"/>
    <cellStyle name="20% - Accent1 2 4 2 3" xfId="1291" xr:uid="{00000000-0005-0000-0000-0000C5040000}"/>
    <cellStyle name="20% - Accent1 2 4 2 3 2" xfId="3810" xr:uid="{00000000-0005-0000-0000-0000C6040000}"/>
    <cellStyle name="20% - Accent1 2 4 2 3 2 2" xfId="8707" xr:uid="{00000000-0005-0000-0000-0000C7040000}"/>
    <cellStyle name="20% - Accent1 2 4 2 3 2 2 2" xfId="18496" xr:uid="{00000000-0005-0000-0000-0000C8040000}"/>
    <cellStyle name="20% - Accent1 2 4 2 3 2 2 2 2" xfId="38047" xr:uid="{00000000-0005-0000-0000-0000C9040000}"/>
    <cellStyle name="20% - Accent1 2 4 2 3 2 2 3" xfId="28272" xr:uid="{00000000-0005-0000-0000-0000CA040000}"/>
    <cellStyle name="20% - Accent1 2 4 2 3 2 3" xfId="13610" xr:uid="{00000000-0005-0000-0000-0000CB040000}"/>
    <cellStyle name="20% - Accent1 2 4 2 3 2 3 2" xfId="33161" xr:uid="{00000000-0005-0000-0000-0000CC040000}"/>
    <cellStyle name="20% - Accent1 2 4 2 3 2 4" xfId="23386" xr:uid="{00000000-0005-0000-0000-0000CD040000}"/>
    <cellStyle name="20% - Accent1 2 4 2 3 3" xfId="6264" xr:uid="{00000000-0005-0000-0000-0000CE040000}"/>
    <cellStyle name="20% - Accent1 2 4 2 3 3 2" xfId="16056" xr:uid="{00000000-0005-0000-0000-0000CF040000}"/>
    <cellStyle name="20% - Accent1 2 4 2 3 3 2 2" xfId="35607" xr:uid="{00000000-0005-0000-0000-0000D0040000}"/>
    <cellStyle name="20% - Accent1 2 4 2 3 3 3" xfId="25832" xr:uid="{00000000-0005-0000-0000-0000D1040000}"/>
    <cellStyle name="20% - Accent1 2 4 2 3 4" xfId="11170" xr:uid="{00000000-0005-0000-0000-0000D2040000}"/>
    <cellStyle name="20% - Accent1 2 4 2 3 4 2" xfId="30721" xr:uid="{00000000-0005-0000-0000-0000D3040000}"/>
    <cellStyle name="20% - Accent1 2 4 2 3 5" xfId="20946" xr:uid="{00000000-0005-0000-0000-0000D4040000}"/>
    <cellStyle name="20% - Accent1 2 4 2 4" xfId="998" xr:uid="{00000000-0005-0000-0000-0000D5040000}"/>
    <cellStyle name="20% - Accent1 2 4 2 4 2" xfId="3571" xr:uid="{00000000-0005-0000-0000-0000D6040000}"/>
    <cellStyle name="20% - Accent1 2 4 2 4 2 2" xfId="8468" xr:uid="{00000000-0005-0000-0000-0000D7040000}"/>
    <cellStyle name="20% - Accent1 2 4 2 4 2 2 2" xfId="18257" xr:uid="{00000000-0005-0000-0000-0000D8040000}"/>
    <cellStyle name="20% - Accent1 2 4 2 4 2 2 2 2" xfId="37808" xr:uid="{00000000-0005-0000-0000-0000D9040000}"/>
    <cellStyle name="20% - Accent1 2 4 2 4 2 2 3" xfId="28033" xr:uid="{00000000-0005-0000-0000-0000DA040000}"/>
    <cellStyle name="20% - Accent1 2 4 2 4 2 3" xfId="13371" xr:uid="{00000000-0005-0000-0000-0000DB040000}"/>
    <cellStyle name="20% - Accent1 2 4 2 4 2 3 2" xfId="32922" xr:uid="{00000000-0005-0000-0000-0000DC040000}"/>
    <cellStyle name="20% - Accent1 2 4 2 4 2 4" xfId="23147" xr:uid="{00000000-0005-0000-0000-0000DD040000}"/>
    <cellStyle name="20% - Accent1 2 4 2 4 3" xfId="6025" xr:uid="{00000000-0005-0000-0000-0000DE040000}"/>
    <cellStyle name="20% - Accent1 2 4 2 4 3 2" xfId="15817" xr:uid="{00000000-0005-0000-0000-0000DF040000}"/>
    <cellStyle name="20% - Accent1 2 4 2 4 3 2 2" xfId="35368" xr:uid="{00000000-0005-0000-0000-0000E0040000}"/>
    <cellStyle name="20% - Accent1 2 4 2 4 3 3" xfId="25593" xr:uid="{00000000-0005-0000-0000-0000E1040000}"/>
    <cellStyle name="20% - Accent1 2 4 2 4 4" xfId="10931" xr:uid="{00000000-0005-0000-0000-0000E2040000}"/>
    <cellStyle name="20% - Accent1 2 4 2 4 4 2" xfId="30482" xr:uid="{00000000-0005-0000-0000-0000E3040000}"/>
    <cellStyle name="20% - Accent1 2 4 2 4 5" xfId="20707" xr:uid="{00000000-0005-0000-0000-0000E4040000}"/>
    <cellStyle name="20% - Accent1 2 4 2 5" xfId="2140" xr:uid="{00000000-0005-0000-0000-0000E5040000}"/>
    <cellStyle name="20% - Accent1 2 4 2 5 2" xfId="4642" xr:uid="{00000000-0005-0000-0000-0000E6040000}"/>
    <cellStyle name="20% - Accent1 2 4 2 5 2 2" xfId="9539" xr:uid="{00000000-0005-0000-0000-0000E7040000}"/>
    <cellStyle name="20% - Accent1 2 4 2 5 2 2 2" xfId="19328" xr:uid="{00000000-0005-0000-0000-0000E8040000}"/>
    <cellStyle name="20% - Accent1 2 4 2 5 2 2 2 2" xfId="38879" xr:uid="{00000000-0005-0000-0000-0000E9040000}"/>
    <cellStyle name="20% - Accent1 2 4 2 5 2 2 3" xfId="29104" xr:uid="{00000000-0005-0000-0000-0000EA040000}"/>
    <cellStyle name="20% - Accent1 2 4 2 5 2 3" xfId="14442" xr:uid="{00000000-0005-0000-0000-0000EB040000}"/>
    <cellStyle name="20% - Accent1 2 4 2 5 2 3 2" xfId="33993" xr:uid="{00000000-0005-0000-0000-0000EC040000}"/>
    <cellStyle name="20% - Accent1 2 4 2 5 2 4" xfId="24218" xr:uid="{00000000-0005-0000-0000-0000ED040000}"/>
    <cellStyle name="20% - Accent1 2 4 2 5 3" xfId="7096" xr:uid="{00000000-0005-0000-0000-0000EE040000}"/>
    <cellStyle name="20% - Accent1 2 4 2 5 3 2" xfId="16888" xr:uid="{00000000-0005-0000-0000-0000EF040000}"/>
    <cellStyle name="20% - Accent1 2 4 2 5 3 2 2" xfId="36439" xr:uid="{00000000-0005-0000-0000-0000F0040000}"/>
    <cellStyle name="20% - Accent1 2 4 2 5 3 3" xfId="26664" xr:uid="{00000000-0005-0000-0000-0000F1040000}"/>
    <cellStyle name="20% - Accent1 2 4 2 5 4" xfId="12002" xr:uid="{00000000-0005-0000-0000-0000F2040000}"/>
    <cellStyle name="20% - Accent1 2 4 2 5 4 2" xfId="31553" xr:uid="{00000000-0005-0000-0000-0000F3040000}"/>
    <cellStyle name="20% - Accent1 2 4 2 5 5" xfId="21778" xr:uid="{00000000-0005-0000-0000-0000F4040000}"/>
    <cellStyle name="20% - Accent1 2 4 2 6" xfId="2913" xr:uid="{00000000-0005-0000-0000-0000F5040000}"/>
    <cellStyle name="20% - Accent1 2 4 2 6 2" xfId="7810" xr:uid="{00000000-0005-0000-0000-0000F6040000}"/>
    <cellStyle name="20% - Accent1 2 4 2 6 2 2" xfId="17599" xr:uid="{00000000-0005-0000-0000-0000F7040000}"/>
    <cellStyle name="20% - Accent1 2 4 2 6 2 2 2" xfId="37150" xr:uid="{00000000-0005-0000-0000-0000F8040000}"/>
    <cellStyle name="20% - Accent1 2 4 2 6 2 3" xfId="27375" xr:uid="{00000000-0005-0000-0000-0000F9040000}"/>
    <cellStyle name="20% - Accent1 2 4 2 6 3" xfId="12713" xr:uid="{00000000-0005-0000-0000-0000FA040000}"/>
    <cellStyle name="20% - Accent1 2 4 2 6 3 2" xfId="32264" xr:uid="{00000000-0005-0000-0000-0000FB040000}"/>
    <cellStyle name="20% - Accent1 2 4 2 6 4" xfId="22489" xr:uid="{00000000-0005-0000-0000-0000FC040000}"/>
    <cellStyle name="20% - Accent1 2 4 2 7" xfId="5367" xr:uid="{00000000-0005-0000-0000-0000FD040000}"/>
    <cellStyle name="20% - Accent1 2 4 2 7 2" xfId="15159" xr:uid="{00000000-0005-0000-0000-0000FE040000}"/>
    <cellStyle name="20% - Accent1 2 4 2 7 2 2" xfId="34710" xr:uid="{00000000-0005-0000-0000-0000FF040000}"/>
    <cellStyle name="20% - Accent1 2 4 2 7 3" xfId="24935" xr:uid="{00000000-0005-0000-0000-000000050000}"/>
    <cellStyle name="20% - Accent1 2 4 2 8" xfId="10273" xr:uid="{00000000-0005-0000-0000-000001050000}"/>
    <cellStyle name="20% - Accent1 2 4 2 8 2" xfId="29824" xr:uid="{00000000-0005-0000-0000-000002050000}"/>
    <cellStyle name="20% - Accent1 2 4 2 9" xfId="20049" xr:uid="{00000000-0005-0000-0000-000003050000}"/>
    <cellStyle name="20% - Accent1 2 4 3" xfId="305" xr:uid="{00000000-0005-0000-0000-000004050000}"/>
    <cellStyle name="20% - Accent1 2 4 3 2" xfId="722" xr:uid="{00000000-0005-0000-0000-000005050000}"/>
    <cellStyle name="20% - Accent1 2 4 3 2 2" xfId="1672" xr:uid="{00000000-0005-0000-0000-000006050000}"/>
    <cellStyle name="20% - Accent1 2 4 3 2 2 2" xfId="4186" xr:uid="{00000000-0005-0000-0000-000007050000}"/>
    <cellStyle name="20% - Accent1 2 4 3 2 2 2 2" xfId="9083" xr:uid="{00000000-0005-0000-0000-000008050000}"/>
    <cellStyle name="20% - Accent1 2 4 3 2 2 2 2 2" xfId="18872" xr:uid="{00000000-0005-0000-0000-000009050000}"/>
    <cellStyle name="20% - Accent1 2 4 3 2 2 2 2 2 2" xfId="38423" xr:uid="{00000000-0005-0000-0000-00000A050000}"/>
    <cellStyle name="20% - Accent1 2 4 3 2 2 2 2 3" xfId="28648" xr:uid="{00000000-0005-0000-0000-00000B050000}"/>
    <cellStyle name="20% - Accent1 2 4 3 2 2 2 3" xfId="13986" xr:uid="{00000000-0005-0000-0000-00000C050000}"/>
    <cellStyle name="20% - Accent1 2 4 3 2 2 2 3 2" xfId="33537" xr:uid="{00000000-0005-0000-0000-00000D050000}"/>
    <cellStyle name="20% - Accent1 2 4 3 2 2 2 4" xfId="23762" xr:uid="{00000000-0005-0000-0000-00000E050000}"/>
    <cellStyle name="20% - Accent1 2 4 3 2 2 3" xfId="6640" xr:uid="{00000000-0005-0000-0000-00000F050000}"/>
    <cellStyle name="20% - Accent1 2 4 3 2 2 3 2" xfId="16432" xr:uid="{00000000-0005-0000-0000-000010050000}"/>
    <cellStyle name="20% - Accent1 2 4 3 2 2 3 2 2" xfId="35983" xr:uid="{00000000-0005-0000-0000-000011050000}"/>
    <cellStyle name="20% - Accent1 2 4 3 2 2 3 3" xfId="26208" xr:uid="{00000000-0005-0000-0000-000012050000}"/>
    <cellStyle name="20% - Accent1 2 4 3 2 2 4" xfId="11546" xr:uid="{00000000-0005-0000-0000-000013050000}"/>
    <cellStyle name="20% - Accent1 2 4 3 2 2 4 2" xfId="31097" xr:uid="{00000000-0005-0000-0000-000014050000}"/>
    <cellStyle name="20% - Accent1 2 4 3 2 2 5" xfId="21322" xr:uid="{00000000-0005-0000-0000-000015050000}"/>
    <cellStyle name="20% - Accent1 2 4 3 2 3" xfId="2709" xr:uid="{00000000-0005-0000-0000-000016050000}"/>
    <cellStyle name="20% - Accent1 2 4 3 2 3 2" xfId="5154" xr:uid="{00000000-0005-0000-0000-000017050000}"/>
    <cellStyle name="20% - Accent1 2 4 3 2 3 2 2" xfId="10051" xr:uid="{00000000-0005-0000-0000-000018050000}"/>
    <cellStyle name="20% - Accent1 2 4 3 2 3 2 2 2" xfId="19840" xr:uid="{00000000-0005-0000-0000-000019050000}"/>
    <cellStyle name="20% - Accent1 2 4 3 2 3 2 2 2 2" xfId="39391" xr:uid="{00000000-0005-0000-0000-00001A050000}"/>
    <cellStyle name="20% - Accent1 2 4 3 2 3 2 2 3" xfId="29616" xr:uid="{00000000-0005-0000-0000-00001B050000}"/>
    <cellStyle name="20% - Accent1 2 4 3 2 3 2 3" xfId="14954" xr:uid="{00000000-0005-0000-0000-00001C050000}"/>
    <cellStyle name="20% - Accent1 2 4 3 2 3 2 3 2" xfId="34505" xr:uid="{00000000-0005-0000-0000-00001D050000}"/>
    <cellStyle name="20% - Accent1 2 4 3 2 3 2 4" xfId="24730" xr:uid="{00000000-0005-0000-0000-00001E050000}"/>
    <cellStyle name="20% - Accent1 2 4 3 2 3 3" xfId="7608" xr:uid="{00000000-0005-0000-0000-00001F050000}"/>
    <cellStyle name="20% - Accent1 2 4 3 2 3 3 2" xfId="17400" xr:uid="{00000000-0005-0000-0000-000020050000}"/>
    <cellStyle name="20% - Accent1 2 4 3 2 3 3 2 2" xfId="36951" xr:uid="{00000000-0005-0000-0000-000021050000}"/>
    <cellStyle name="20% - Accent1 2 4 3 2 3 3 3" xfId="27176" xr:uid="{00000000-0005-0000-0000-000022050000}"/>
    <cellStyle name="20% - Accent1 2 4 3 2 3 4" xfId="12514" xr:uid="{00000000-0005-0000-0000-000023050000}"/>
    <cellStyle name="20% - Accent1 2 4 3 2 3 4 2" xfId="32065" xr:uid="{00000000-0005-0000-0000-000024050000}"/>
    <cellStyle name="20% - Accent1 2 4 3 2 3 5" xfId="22290" xr:uid="{00000000-0005-0000-0000-000025050000}"/>
    <cellStyle name="20% - Accent1 2 4 3 2 4" xfId="3305" xr:uid="{00000000-0005-0000-0000-000026050000}"/>
    <cellStyle name="20% - Accent1 2 4 3 2 4 2" xfId="8202" xr:uid="{00000000-0005-0000-0000-000027050000}"/>
    <cellStyle name="20% - Accent1 2 4 3 2 4 2 2" xfId="17991" xr:uid="{00000000-0005-0000-0000-000028050000}"/>
    <cellStyle name="20% - Accent1 2 4 3 2 4 2 2 2" xfId="37542" xr:uid="{00000000-0005-0000-0000-000029050000}"/>
    <cellStyle name="20% - Accent1 2 4 3 2 4 2 3" xfId="27767" xr:uid="{00000000-0005-0000-0000-00002A050000}"/>
    <cellStyle name="20% - Accent1 2 4 3 2 4 3" xfId="13105" xr:uid="{00000000-0005-0000-0000-00002B050000}"/>
    <cellStyle name="20% - Accent1 2 4 3 2 4 3 2" xfId="32656" xr:uid="{00000000-0005-0000-0000-00002C050000}"/>
    <cellStyle name="20% - Accent1 2 4 3 2 4 4" xfId="22881" xr:uid="{00000000-0005-0000-0000-00002D050000}"/>
    <cellStyle name="20% - Accent1 2 4 3 2 5" xfId="5759" xr:uid="{00000000-0005-0000-0000-00002E050000}"/>
    <cellStyle name="20% - Accent1 2 4 3 2 5 2" xfId="15551" xr:uid="{00000000-0005-0000-0000-00002F050000}"/>
    <cellStyle name="20% - Accent1 2 4 3 2 5 2 2" xfId="35102" xr:uid="{00000000-0005-0000-0000-000030050000}"/>
    <cellStyle name="20% - Accent1 2 4 3 2 5 3" xfId="25327" xr:uid="{00000000-0005-0000-0000-000031050000}"/>
    <cellStyle name="20% - Accent1 2 4 3 2 6" xfId="10665" xr:uid="{00000000-0005-0000-0000-000032050000}"/>
    <cellStyle name="20% - Accent1 2 4 3 2 6 2" xfId="30216" xr:uid="{00000000-0005-0000-0000-000033050000}"/>
    <cellStyle name="20% - Accent1 2 4 3 2 7" xfId="20441" xr:uid="{00000000-0005-0000-0000-000034050000}"/>
    <cellStyle name="20% - Accent1 2 4 3 3" xfId="1292" xr:uid="{00000000-0005-0000-0000-000035050000}"/>
    <cellStyle name="20% - Accent1 2 4 3 3 2" xfId="3811" xr:uid="{00000000-0005-0000-0000-000036050000}"/>
    <cellStyle name="20% - Accent1 2 4 3 3 2 2" xfId="8708" xr:uid="{00000000-0005-0000-0000-000037050000}"/>
    <cellStyle name="20% - Accent1 2 4 3 3 2 2 2" xfId="18497" xr:uid="{00000000-0005-0000-0000-000038050000}"/>
    <cellStyle name="20% - Accent1 2 4 3 3 2 2 2 2" xfId="38048" xr:uid="{00000000-0005-0000-0000-000039050000}"/>
    <cellStyle name="20% - Accent1 2 4 3 3 2 2 3" xfId="28273" xr:uid="{00000000-0005-0000-0000-00003A050000}"/>
    <cellStyle name="20% - Accent1 2 4 3 3 2 3" xfId="13611" xr:uid="{00000000-0005-0000-0000-00003B050000}"/>
    <cellStyle name="20% - Accent1 2 4 3 3 2 3 2" xfId="33162" xr:uid="{00000000-0005-0000-0000-00003C050000}"/>
    <cellStyle name="20% - Accent1 2 4 3 3 2 4" xfId="23387" xr:uid="{00000000-0005-0000-0000-00003D050000}"/>
    <cellStyle name="20% - Accent1 2 4 3 3 3" xfId="6265" xr:uid="{00000000-0005-0000-0000-00003E050000}"/>
    <cellStyle name="20% - Accent1 2 4 3 3 3 2" xfId="16057" xr:uid="{00000000-0005-0000-0000-00003F050000}"/>
    <cellStyle name="20% - Accent1 2 4 3 3 3 2 2" xfId="35608" xr:uid="{00000000-0005-0000-0000-000040050000}"/>
    <cellStyle name="20% - Accent1 2 4 3 3 3 3" xfId="25833" xr:uid="{00000000-0005-0000-0000-000041050000}"/>
    <cellStyle name="20% - Accent1 2 4 3 3 4" xfId="11171" xr:uid="{00000000-0005-0000-0000-000042050000}"/>
    <cellStyle name="20% - Accent1 2 4 3 3 4 2" xfId="30722" xr:uid="{00000000-0005-0000-0000-000043050000}"/>
    <cellStyle name="20% - Accent1 2 4 3 3 5" xfId="20947" xr:uid="{00000000-0005-0000-0000-000044050000}"/>
    <cellStyle name="20% - Accent1 2 4 3 4" xfId="2265" xr:uid="{00000000-0005-0000-0000-000045050000}"/>
    <cellStyle name="20% - Accent1 2 4 3 4 2" xfId="4767" xr:uid="{00000000-0005-0000-0000-000046050000}"/>
    <cellStyle name="20% - Accent1 2 4 3 4 2 2" xfId="9664" xr:uid="{00000000-0005-0000-0000-000047050000}"/>
    <cellStyle name="20% - Accent1 2 4 3 4 2 2 2" xfId="19453" xr:uid="{00000000-0005-0000-0000-000048050000}"/>
    <cellStyle name="20% - Accent1 2 4 3 4 2 2 2 2" xfId="39004" xr:uid="{00000000-0005-0000-0000-000049050000}"/>
    <cellStyle name="20% - Accent1 2 4 3 4 2 2 3" xfId="29229" xr:uid="{00000000-0005-0000-0000-00004A050000}"/>
    <cellStyle name="20% - Accent1 2 4 3 4 2 3" xfId="14567" xr:uid="{00000000-0005-0000-0000-00004B050000}"/>
    <cellStyle name="20% - Accent1 2 4 3 4 2 3 2" xfId="34118" xr:uid="{00000000-0005-0000-0000-00004C050000}"/>
    <cellStyle name="20% - Accent1 2 4 3 4 2 4" xfId="24343" xr:uid="{00000000-0005-0000-0000-00004D050000}"/>
    <cellStyle name="20% - Accent1 2 4 3 4 3" xfId="7221" xr:uid="{00000000-0005-0000-0000-00004E050000}"/>
    <cellStyle name="20% - Accent1 2 4 3 4 3 2" xfId="17013" xr:uid="{00000000-0005-0000-0000-00004F050000}"/>
    <cellStyle name="20% - Accent1 2 4 3 4 3 2 2" xfId="36564" xr:uid="{00000000-0005-0000-0000-000050050000}"/>
    <cellStyle name="20% - Accent1 2 4 3 4 3 3" xfId="26789" xr:uid="{00000000-0005-0000-0000-000051050000}"/>
    <cellStyle name="20% - Accent1 2 4 3 4 4" xfId="12127" xr:uid="{00000000-0005-0000-0000-000052050000}"/>
    <cellStyle name="20% - Accent1 2 4 3 4 4 2" xfId="31678" xr:uid="{00000000-0005-0000-0000-000053050000}"/>
    <cellStyle name="20% - Accent1 2 4 3 4 5" xfId="21903" xr:uid="{00000000-0005-0000-0000-000054050000}"/>
    <cellStyle name="20% - Accent1 2 4 3 5" xfId="2914" xr:uid="{00000000-0005-0000-0000-000055050000}"/>
    <cellStyle name="20% - Accent1 2 4 3 5 2" xfId="7811" xr:uid="{00000000-0005-0000-0000-000056050000}"/>
    <cellStyle name="20% - Accent1 2 4 3 5 2 2" xfId="17600" xr:uid="{00000000-0005-0000-0000-000057050000}"/>
    <cellStyle name="20% - Accent1 2 4 3 5 2 2 2" xfId="37151" xr:uid="{00000000-0005-0000-0000-000058050000}"/>
    <cellStyle name="20% - Accent1 2 4 3 5 2 3" xfId="27376" xr:uid="{00000000-0005-0000-0000-000059050000}"/>
    <cellStyle name="20% - Accent1 2 4 3 5 3" xfId="12714" xr:uid="{00000000-0005-0000-0000-00005A050000}"/>
    <cellStyle name="20% - Accent1 2 4 3 5 3 2" xfId="32265" xr:uid="{00000000-0005-0000-0000-00005B050000}"/>
    <cellStyle name="20% - Accent1 2 4 3 5 4" xfId="22490" xr:uid="{00000000-0005-0000-0000-00005C050000}"/>
    <cellStyle name="20% - Accent1 2 4 3 6" xfId="5368" xr:uid="{00000000-0005-0000-0000-00005D050000}"/>
    <cellStyle name="20% - Accent1 2 4 3 6 2" xfId="15160" xr:uid="{00000000-0005-0000-0000-00005E050000}"/>
    <cellStyle name="20% - Accent1 2 4 3 6 2 2" xfId="34711" xr:uid="{00000000-0005-0000-0000-00005F050000}"/>
    <cellStyle name="20% - Accent1 2 4 3 6 3" xfId="24936" xr:uid="{00000000-0005-0000-0000-000060050000}"/>
    <cellStyle name="20% - Accent1 2 4 3 7" xfId="10274" xr:uid="{00000000-0005-0000-0000-000061050000}"/>
    <cellStyle name="20% - Accent1 2 4 3 7 2" xfId="29825" xr:uid="{00000000-0005-0000-0000-000062050000}"/>
    <cellStyle name="20% - Accent1 2 4 3 8" xfId="20050" xr:uid="{00000000-0005-0000-0000-000063050000}"/>
    <cellStyle name="20% - Accent1 2 4 4" xfId="649" xr:uid="{00000000-0005-0000-0000-000064050000}"/>
    <cellStyle name="20% - Accent1 2 4 4 2" xfId="1601" xr:uid="{00000000-0005-0000-0000-000065050000}"/>
    <cellStyle name="20% - Accent1 2 4 4 2 2" xfId="4115" xr:uid="{00000000-0005-0000-0000-000066050000}"/>
    <cellStyle name="20% - Accent1 2 4 4 2 2 2" xfId="9012" xr:uid="{00000000-0005-0000-0000-000067050000}"/>
    <cellStyle name="20% - Accent1 2 4 4 2 2 2 2" xfId="18801" xr:uid="{00000000-0005-0000-0000-000068050000}"/>
    <cellStyle name="20% - Accent1 2 4 4 2 2 2 2 2" xfId="38352" xr:uid="{00000000-0005-0000-0000-000069050000}"/>
    <cellStyle name="20% - Accent1 2 4 4 2 2 2 3" xfId="28577" xr:uid="{00000000-0005-0000-0000-00006A050000}"/>
    <cellStyle name="20% - Accent1 2 4 4 2 2 3" xfId="13915" xr:uid="{00000000-0005-0000-0000-00006B050000}"/>
    <cellStyle name="20% - Accent1 2 4 4 2 2 3 2" xfId="33466" xr:uid="{00000000-0005-0000-0000-00006C050000}"/>
    <cellStyle name="20% - Accent1 2 4 4 2 2 4" xfId="23691" xr:uid="{00000000-0005-0000-0000-00006D050000}"/>
    <cellStyle name="20% - Accent1 2 4 4 2 3" xfId="6569" xr:uid="{00000000-0005-0000-0000-00006E050000}"/>
    <cellStyle name="20% - Accent1 2 4 4 2 3 2" xfId="16361" xr:uid="{00000000-0005-0000-0000-00006F050000}"/>
    <cellStyle name="20% - Accent1 2 4 4 2 3 2 2" xfId="35912" xr:uid="{00000000-0005-0000-0000-000070050000}"/>
    <cellStyle name="20% - Accent1 2 4 4 2 3 3" xfId="26137" xr:uid="{00000000-0005-0000-0000-000071050000}"/>
    <cellStyle name="20% - Accent1 2 4 4 2 4" xfId="11475" xr:uid="{00000000-0005-0000-0000-000072050000}"/>
    <cellStyle name="20% - Accent1 2 4 4 2 4 2" xfId="31026" xr:uid="{00000000-0005-0000-0000-000073050000}"/>
    <cellStyle name="20% - Accent1 2 4 4 2 5" xfId="21251" xr:uid="{00000000-0005-0000-0000-000074050000}"/>
    <cellStyle name="20% - Accent1 2 4 4 3" xfId="2429" xr:uid="{00000000-0005-0000-0000-000075050000}"/>
    <cellStyle name="20% - Accent1 2 4 4 3 2" xfId="4911" xr:uid="{00000000-0005-0000-0000-000076050000}"/>
    <cellStyle name="20% - Accent1 2 4 4 3 2 2" xfId="9808" xr:uid="{00000000-0005-0000-0000-000077050000}"/>
    <cellStyle name="20% - Accent1 2 4 4 3 2 2 2" xfId="19597" xr:uid="{00000000-0005-0000-0000-000078050000}"/>
    <cellStyle name="20% - Accent1 2 4 4 3 2 2 2 2" xfId="39148" xr:uid="{00000000-0005-0000-0000-000079050000}"/>
    <cellStyle name="20% - Accent1 2 4 4 3 2 2 3" xfId="29373" xr:uid="{00000000-0005-0000-0000-00007A050000}"/>
    <cellStyle name="20% - Accent1 2 4 4 3 2 3" xfId="14711" xr:uid="{00000000-0005-0000-0000-00007B050000}"/>
    <cellStyle name="20% - Accent1 2 4 4 3 2 3 2" xfId="34262" xr:uid="{00000000-0005-0000-0000-00007C050000}"/>
    <cellStyle name="20% - Accent1 2 4 4 3 2 4" xfId="24487" xr:uid="{00000000-0005-0000-0000-00007D050000}"/>
    <cellStyle name="20% - Accent1 2 4 4 3 3" xfId="7365" xr:uid="{00000000-0005-0000-0000-00007E050000}"/>
    <cellStyle name="20% - Accent1 2 4 4 3 3 2" xfId="17157" xr:uid="{00000000-0005-0000-0000-00007F050000}"/>
    <cellStyle name="20% - Accent1 2 4 4 3 3 2 2" xfId="36708" xr:uid="{00000000-0005-0000-0000-000080050000}"/>
    <cellStyle name="20% - Accent1 2 4 4 3 3 3" xfId="26933" xr:uid="{00000000-0005-0000-0000-000081050000}"/>
    <cellStyle name="20% - Accent1 2 4 4 3 4" xfId="12271" xr:uid="{00000000-0005-0000-0000-000082050000}"/>
    <cellStyle name="20% - Accent1 2 4 4 3 4 2" xfId="31822" xr:uid="{00000000-0005-0000-0000-000083050000}"/>
    <cellStyle name="20% - Accent1 2 4 4 3 5" xfId="22047" xr:uid="{00000000-0005-0000-0000-000084050000}"/>
    <cellStyle name="20% - Accent1 2 4 4 4" xfId="3234" xr:uid="{00000000-0005-0000-0000-000085050000}"/>
    <cellStyle name="20% - Accent1 2 4 4 4 2" xfId="8131" xr:uid="{00000000-0005-0000-0000-000086050000}"/>
    <cellStyle name="20% - Accent1 2 4 4 4 2 2" xfId="17920" xr:uid="{00000000-0005-0000-0000-000087050000}"/>
    <cellStyle name="20% - Accent1 2 4 4 4 2 2 2" xfId="37471" xr:uid="{00000000-0005-0000-0000-000088050000}"/>
    <cellStyle name="20% - Accent1 2 4 4 4 2 3" xfId="27696" xr:uid="{00000000-0005-0000-0000-000089050000}"/>
    <cellStyle name="20% - Accent1 2 4 4 4 3" xfId="13034" xr:uid="{00000000-0005-0000-0000-00008A050000}"/>
    <cellStyle name="20% - Accent1 2 4 4 4 3 2" xfId="32585" xr:uid="{00000000-0005-0000-0000-00008B050000}"/>
    <cellStyle name="20% - Accent1 2 4 4 4 4" xfId="22810" xr:uid="{00000000-0005-0000-0000-00008C050000}"/>
    <cellStyle name="20% - Accent1 2 4 4 5" xfId="5688" xr:uid="{00000000-0005-0000-0000-00008D050000}"/>
    <cellStyle name="20% - Accent1 2 4 4 5 2" xfId="15480" xr:uid="{00000000-0005-0000-0000-00008E050000}"/>
    <cellStyle name="20% - Accent1 2 4 4 5 2 2" xfId="35031" xr:uid="{00000000-0005-0000-0000-00008F050000}"/>
    <cellStyle name="20% - Accent1 2 4 4 5 3" xfId="25256" xr:uid="{00000000-0005-0000-0000-000090050000}"/>
    <cellStyle name="20% - Accent1 2 4 4 6" xfId="10594" xr:uid="{00000000-0005-0000-0000-000091050000}"/>
    <cellStyle name="20% - Accent1 2 4 4 6 2" xfId="30145" xr:uid="{00000000-0005-0000-0000-000092050000}"/>
    <cellStyle name="20% - Accent1 2 4 4 7" xfId="20370" xr:uid="{00000000-0005-0000-0000-000093050000}"/>
    <cellStyle name="20% - Accent1 2 4 5" xfId="1241" xr:uid="{00000000-0005-0000-0000-000094050000}"/>
    <cellStyle name="20% - Accent1 2 4 5 2" xfId="3764" xr:uid="{00000000-0005-0000-0000-000095050000}"/>
    <cellStyle name="20% - Accent1 2 4 5 2 2" xfId="8661" xr:uid="{00000000-0005-0000-0000-000096050000}"/>
    <cellStyle name="20% - Accent1 2 4 5 2 2 2" xfId="18450" xr:uid="{00000000-0005-0000-0000-000097050000}"/>
    <cellStyle name="20% - Accent1 2 4 5 2 2 2 2" xfId="38001" xr:uid="{00000000-0005-0000-0000-000098050000}"/>
    <cellStyle name="20% - Accent1 2 4 5 2 2 3" xfId="28226" xr:uid="{00000000-0005-0000-0000-000099050000}"/>
    <cellStyle name="20% - Accent1 2 4 5 2 3" xfId="13564" xr:uid="{00000000-0005-0000-0000-00009A050000}"/>
    <cellStyle name="20% - Accent1 2 4 5 2 3 2" xfId="33115" xr:uid="{00000000-0005-0000-0000-00009B050000}"/>
    <cellStyle name="20% - Accent1 2 4 5 2 4" xfId="23340" xr:uid="{00000000-0005-0000-0000-00009C050000}"/>
    <cellStyle name="20% - Accent1 2 4 5 3" xfId="6218" xr:uid="{00000000-0005-0000-0000-00009D050000}"/>
    <cellStyle name="20% - Accent1 2 4 5 3 2" xfId="16010" xr:uid="{00000000-0005-0000-0000-00009E050000}"/>
    <cellStyle name="20% - Accent1 2 4 5 3 2 2" xfId="35561" xr:uid="{00000000-0005-0000-0000-00009F050000}"/>
    <cellStyle name="20% - Accent1 2 4 5 3 3" xfId="25786" xr:uid="{00000000-0005-0000-0000-0000A0050000}"/>
    <cellStyle name="20% - Accent1 2 4 5 4" xfId="11124" xr:uid="{00000000-0005-0000-0000-0000A1050000}"/>
    <cellStyle name="20% - Accent1 2 4 5 4 2" xfId="30675" xr:uid="{00000000-0005-0000-0000-0000A2050000}"/>
    <cellStyle name="20% - Accent1 2 4 5 5" xfId="20900" xr:uid="{00000000-0005-0000-0000-0000A3050000}"/>
    <cellStyle name="20% - Accent1 2 4 6" xfId="997" xr:uid="{00000000-0005-0000-0000-0000A4050000}"/>
    <cellStyle name="20% - Accent1 2 4 6 2" xfId="3570" xr:uid="{00000000-0005-0000-0000-0000A5050000}"/>
    <cellStyle name="20% - Accent1 2 4 6 2 2" xfId="8467" xr:uid="{00000000-0005-0000-0000-0000A6050000}"/>
    <cellStyle name="20% - Accent1 2 4 6 2 2 2" xfId="18256" xr:uid="{00000000-0005-0000-0000-0000A7050000}"/>
    <cellStyle name="20% - Accent1 2 4 6 2 2 2 2" xfId="37807" xr:uid="{00000000-0005-0000-0000-0000A8050000}"/>
    <cellStyle name="20% - Accent1 2 4 6 2 2 3" xfId="28032" xr:uid="{00000000-0005-0000-0000-0000A9050000}"/>
    <cellStyle name="20% - Accent1 2 4 6 2 3" xfId="13370" xr:uid="{00000000-0005-0000-0000-0000AA050000}"/>
    <cellStyle name="20% - Accent1 2 4 6 2 3 2" xfId="32921" xr:uid="{00000000-0005-0000-0000-0000AB050000}"/>
    <cellStyle name="20% - Accent1 2 4 6 2 4" xfId="23146" xr:uid="{00000000-0005-0000-0000-0000AC050000}"/>
    <cellStyle name="20% - Accent1 2 4 6 3" xfId="6024" xr:uid="{00000000-0005-0000-0000-0000AD050000}"/>
    <cellStyle name="20% - Accent1 2 4 6 3 2" xfId="15816" xr:uid="{00000000-0005-0000-0000-0000AE050000}"/>
    <cellStyle name="20% - Accent1 2 4 6 3 2 2" xfId="35367" xr:uid="{00000000-0005-0000-0000-0000AF050000}"/>
    <cellStyle name="20% - Accent1 2 4 6 3 3" xfId="25592" xr:uid="{00000000-0005-0000-0000-0000B0050000}"/>
    <cellStyle name="20% - Accent1 2 4 6 4" xfId="10930" xr:uid="{00000000-0005-0000-0000-0000B1050000}"/>
    <cellStyle name="20% - Accent1 2 4 6 4 2" xfId="30481" xr:uid="{00000000-0005-0000-0000-0000B2050000}"/>
    <cellStyle name="20% - Accent1 2 4 6 5" xfId="20706" xr:uid="{00000000-0005-0000-0000-0000B3050000}"/>
    <cellStyle name="20% - Accent1 2 4 7" xfId="2022" xr:uid="{00000000-0005-0000-0000-0000B4050000}"/>
    <cellStyle name="20% - Accent1 2 4 7 2" xfId="4524" xr:uid="{00000000-0005-0000-0000-0000B5050000}"/>
    <cellStyle name="20% - Accent1 2 4 7 2 2" xfId="9421" xr:uid="{00000000-0005-0000-0000-0000B6050000}"/>
    <cellStyle name="20% - Accent1 2 4 7 2 2 2" xfId="19210" xr:uid="{00000000-0005-0000-0000-0000B7050000}"/>
    <cellStyle name="20% - Accent1 2 4 7 2 2 2 2" xfId="38761" xr:uid="{00000000-0005-0000-0000-0000B8050000}"/>
    <cellStyle name="20% - Accent1 2 4 7 2 2 3" xfId="28986" xr:uid="{00000000-0005-0000-0000-0000B9050000}"/>
    <cellStyle name="20% - Accent1 2 4 7 2 3" xfId="14324" xr:uid="{00000000-0005-0000-0000-0000BA050000}"/>
    <cellStyle name="20% - Accent1 2 4 7 2 3 2" xfId="33875" xr:uid="{00000000-0005-0000-0000-0000BB050000}"/>
    <cellStyle name="20% - Accent1 2 4 7 2 4" xfId="24100" xr:uid="{00000000-0005-0000-0000-0000BC050000}"/>
    <cellStyle name="20% - Accent1 2 4 7 3" xfId="6978" xr:uid="{00000000-0005-0000-0000-0000BD050000}"/>
    <cellStyle name="20% - Accent1 2 4 7 3 2" xfId="16770" xr:uid="{00000000-0005-0000-0000-0000BE050000}"/>
    <cellStyle name="20% - Accent1 2 4 7 3 2 2" xfId="36321" xr:uid="{00000000-0005-0000-0000-0000BF050000}"/>
    <cellStyle name="20% - Accent1 2 4 7 3 3" xfId="26546" xr:uid="{00000000-0005-0000-0000-0000C0050000}"/>
    <cellStyle name="20% - Accent1 2 4 7 4" xfId="11884" xr:uid="{00000000-0005-0000-0000-0000C1050000}"/>
    <cellStyle name="20% - Accent1 2 4 7 4 2" xfId="31435" xr:uid="{00000000-0005-0000-0000-0000C2050000}"/>
    <cellStyle name="20% - Accent1 2 4 7 5" xfId="21660" xr:uid="{00000000-0005-0000-0000-0000C3050000}"/>
    <cellStyle name="20% - Accent1 2 4 8" xfId="2842" xr:uid="{00000000-0005-0000-0000-0000C4050000}"/>
    <cellStyle name="20% - Accent1 2 4 8 2" xfId="7740" xr:uid="{00000000-0005-0000-0000-0000C5050000}"/>
    <cellStyle name="20% - Accent1 2 4 8 2 2" xfId="17529" xr:uid="{00000000-0005-0000-0000-0000C6050000}"/>
    <cellStyle name="20% - Accent1 2 4 8 2 2 2" xfId="37080" xr:uid="{00000000-0005-0000-0000-0000C7050000}"/>
    <cellStyle name="20% - Accent1 2 4 8 2 3" xfId="27305" xr:uid="{00000000-0005-0000-0000-0000C8050000}"/>
    <cellStyle name="20% - Accent1 2 4 8 3" xfId="12643" xr:uid="{00000000-0005-0000-0000-0000C9050000}"/>
    <cellStyle name="20% - Accent1 2 4 8 3 2" xfId="32194" xr:uid="{00000000-0005-0000-0000-0000CA050000}"/>
    <cellStyle name="20% - Accent1 2 4 8 4" xfId="22419" xr:uid="{00000000-0005-0000-0000-0000CB050000}"/>
    <cellStyle name="20% - Accent1 2 4 9" xfId="5296" xr:uid="{00000000-0005-0000-0000-0000CC050000}"/>
    <cellStyle name="20% - Accent1 2 4 9 2" xfId="15089" xr:uid="{00000000-0005-0000-0000-0000CD050000}"/>
    <cellStyle name="20% - Accent1 2 4 9 2 2" xfId="34640" xr:uid="{00000000-0005-0000-0000-0000CE050000}"/>
    <cellStyle name="20% - Accent1 2 4 9 3" xfId="24865" xr:uid="{00000000-0005-0000-0000-0000CF050000}"/>
    <cellStyle name="20% - Accent1 2 5" xfId="247" xr:uid="{00000000-0005-0000-0000-0000D0050000}"/>
    <cellStyle name="20% - Accent1 2 5 10" xfId="20000" xr:uid="{00000000-0005-0000-0000-0000D1050000}"/>
    <cellStyle name="20% - Accent1 2 5 2" xfId="306" xr:uid="{00000000-0005-0000-0000-0000D2050000}"/>
    <cellStyle name="20% - Accent1 2 5 2 2" xfId="723" xr:uid="{00000000-0005-0000-0000-0000D3050000}"/>
    <cellStyle name="20% - Accent1 2 5 2 2 2" xfId="1673" xr:uid="{00000000-0005-0000-0000-0000D4050000}"/>
    <cellStyle name="20% - Accent1 2 5 2 2 2 2" xfId="4187" xr:uid="{00000000-0005-0000-0000-0000D5050000}"/>
    <cellStyle name="20% - Accent1 2 5 2 2 2 2 2" xfId="9084" xr:uid="{00000000-0005-0000-0000-0000D6050000}"/>
    <cellStyle name="20% - Accent1 2 5 2 2 2 2 2 2" xfId="18873" xr:uid="{00000000-0005-0000-0000-0000D7050000}"/>
    <cellStyle name="20% - Accent1 2 5 2 2 2 2 2 2 2" xfId="38424" xr:uid="{00000000-0005-0000-0000-0000D8050000}"/>
    <cellStyle name="20% - Accent1 2 5 2 2 2 2 2 3" xfId="28649" xr:uid="{00000000-0005-0000-0000-0000D9050000}"/>
    <cellStyle name="20% - Accent1 2 5 2 2 2 2 3" xfId="13987" xr:uid="{00000000-0005-0000-0000-0000DA050000}"/>
    <cellStyle name="20% - Accent1 2 5 2 2 2 2 3 2" xfId="33538" xr:uid="{00000000-0005-0000-0000-0000DB050000}"/>
    <cellStyle name="20% - Accent1 2 5 2 2 2 2 4" xfId="23763" xr:uid="{00000000-0005-0000-0000-0000DC050000}"/>
    <cellStyle name="20% - Accent1 2 5 2 2 2 3" xfId="6641" xr:uid="{00000000-0005-0000-0000-0000DD050000}"/>
    <cellStyle name="20% - Accent1 2 5 2 2 2 3 2" xfId="16433" xr:uid="{00000000-0005-0000-0000-0000DE050000}"/>
    <cellStyle name="20% - Accent1 2 5 2 2 2 3 2 2" xfId="35984" xr:uid="{00000000-0005-0000-0000-0000DF050000}"/>
    <cellStyle name="20% - Accent1 2 5 2 2 2 3 3" xfId="26209" xr:uid="{00000000-0005-0000-0000-0000E0050000}"/>
    <cellStyle name="20% - Accent1 2 5 2 2 2 4" xfId="11547" xr:uid="{00000000-0005-0000-0000-0000E1050000}"/>
    <cellStyle name="20% - Accent1 2 5 2 2 2 4 2" xfId="31098" xr:uid="{00000000-0005-0000-0000-0000E2050000}"/>
    <cellStyle name="20% - Accent1 2 5 2 2 2 5" xfId="21323" xr:uid="{00000000-0005-0000-0000-0000E3050000}"/>
    <cellStyle name="20% - Accent1 2 5 2 2 3" xfId="2730" xr:uid="{00000000-0005-0000-0000-0000E4050000}"/>
    <cellStyle name="20% - Accent1 2 5 2 2 3 2" xfId="5175" xr:uid="{00000000-0005-0000-0000-0000E5050000}"/>
    <cellStyle name="20% - Accent1 2 5 2 2 3 2 2" xfId="10072" xr:uid="{00000000-0005-0000-0000-0000E6050000}"/>
    <cellStyle name="20% - Accent1 2 5 2 2 3 2 2 2" xfId="19861" xr:uid="{00000000-0005-0000-0000-0000E7050000}"/>
    <cellStyle name="20% - Accent1 2 5 2 2 3 2 2 2 2" xfId="39412" xr:uid="{00000000-0005-0000-0000-0000E8050000}"/>
    <cellStyle name="20% - Accent1 2 5 2 2 3 2 2 3" xfId="29637" xr:uid="{00000000-0005-0000-0000-0000E9050000}"/>
    <cellStyle name="20% - Accent1 2 5 2 2 3 2 3" xfId="14975" xr:uid="{00000000-0005-0000-0000-0000EA050000}"/>
    <cellStyle name="20% - Accent1 2 5 2 2 3 2 3 2" xfId="34526" xr:uid="{00000000-0005-0000-0000-0000EB050000}"/>
    <cellStyle name="20% - Accent1 2 5 2 2 3 2 4" xfId="24751" xr:uid="{00000000-0005-0000-0000-0000EC050000}"/>
    <cellStyle name="20% - Accent1 2 5 2 2 3 3" xfId="7629" xr:uid="{00000000-0005-0000-0000-0000ED050000}"/>
    <cellStyle name="20% - Accent1 2 5 2 2 3 3 2" xfId="17421" xr:uid="{00000000-0005-0000-0000-0000EE050000}"/>
    <cellStyle name="20% - Accent1 2 5 2 2 3 3 2 2" xfId="36972" xr:uid="{00000000-0005-0000-0000-0000EF050000}"/>
    <cellStyle name="20% - Accent1 2 5 2 2 3 3 3" xfId="27197" xr:uid="{00000000-0005-0000-0000-0000F0050000}"/>
    <cellStyle name="20% - Accent1 2 5 2 2 3 4" xfId="12535" xr:uid="{00000000-0005-0000-0000-0000F1050000}"/>
    <cellStyle name="20% - Accent1 2 5 2 2 3 4 2" xfId="32086" xr:uid="{00000000-0005-0000-0000-0000F2050000}"/>
    <cellStyle name="20% - Accent1 2 5 2 2 3 5" xfId="22311" xr:uid="{00000000-0005-0000-0000-0000F3050000}"/>
    <cellStyle name="20% - Accent1 2 5 2 2 4" xfId="3306" xr:uid="{00000000-0005-0000-0000-0000F4050000}"/>
    <cellStyle name="20% - Accent1 2 5 2 2 4 2" xfId="8203" xr:uid="{00000000-0005-0000-0000-0000F5050000}"/>
    <cellStyle name="20% - Accent1 2 5 2 2 4 2 2" xfId="17992" xr:uid="{00000000-0005-0000-0000-0000F6050000}"/>
    <cellStyle name="20% - Accent1 2 5 2 2 4 2 2 2" xfId="37543" xr:uid="{00000000-0005-0000-0000-0000F7050000}"/>
    <cellStyle name="20% - Accent1 2 5 2 2 4 2 3" xfId="27768" xr:uid="{00000000-0005-0000-0000-0000F8050000}"/>
    <cellStyle name="20% - Accent1 2 5 2 2 4 3" xfId="13106" xr:uid="{00000000-0005-0000-0000-0000F9050000}"/>
    <cellStyle name="20% - Accent1 2 5 2 2 4 3 2" xfId="32657" xr:uid="{00000000-0005-0000-0000-0000FA050000}"/>
    <cellStyle name="20% - Accent1 2 5 2 2 4 4" xfId="22882" xr:uid="{00000000-0005-0000-0000-0000FB050000}"/>
    <cellStyle name="20% - Accent1 2 5 2 2 5" xfId="5760" xr:uid="{00000000-0005-0000-0000-0000FC050000}"/>
    <cellStyle name="20% - Accent1 2 5 2 2 5 2" xfId="15552" xr:uid="{00000000-0005-0000-0000-0000FD050000}"/>
    <cellStyle name="20% - Accent1 2 5 2 2 5 2 2" xfId="35103" xr:uid="{00000000-0005-0000-0000-0000FE050000}"/>
    <cellStyle name="20% - Accent1 2 5 2 2 5 3" xfId="25328" xr:uid="{00000000-0005-0000-0000-0000FF050000}"/>
    <cellStyle name="20% - Accent1 2 5 2 2 6" xfId="10666" xr:uid="{00000000-0005-0000-0000-000000060000}"/>
    <cellStyle name="20% - Accent1 2 5 2 2 6 2" xfId="30217" xr:uid="{00000000-0005-0000-0000-000001060000}"/>
    <cellStyle name="20% - Accent1 2 5 2 2 7" xfId="20442" xr:uid="{00000000-0005-0000-0000-000002060000}"/>
    <cellStyle name="20% - Accent1 2 5 2 3" xfId="1293" xr:uid="{00000000-0005-0000-0000-000003060000}"/>
    <cellStyle name="20% - Accent1 2 5 2 3 2" xfId="3812" xr:uid="{00000000-0005-0000-0000-000004060000}"/>
    <cellStyle name="20% - Accent1 2 5 2 3 2 2" xfId="8709" xr:uid="{00000000-0005-0000-0000-000005060000}"/>
    <cellStyle name="20% - Accent1 2 5 2 3 2 2 2" xfId="18498" xr:uid="{00000000-0005-0000-0000-000006060000}"/>
    <cellStyle name="20% - Accent1 2 5 2 3 2 2 2 2" xfId="38049" xr:uid="{00000000-0005-0000-0000-000007060000}"/>
    <cellStyle name="20% - Accent1 2 5 2 3 2 2 3" xfId="28274" xr:uid="{00000000-0005-0000-0000-000008060000}"/>
    <cellStyle name="20% - Accent1 2 5 2 3 2 3" xfId="13612" xr:uid="{00000000-0005-0000-0000-000009060000}"/>
    <cellStyle name="20% - Accent1 2 5 2 3 2 3 2" xfId="33163" xr:uid="{00000000-0005-0000-0000-00000A060000}"/>
    <cellStyle name="20% - Accent1 2 5 2 3 2 4" xfId="23388" xr:uid="{00000000-0005-0000-0000-00000B060000}"/>
    <cellStyle name="20% - Accent1 2 5 2 3 3" xfId="6266" xr:uid="{00000000-0005-0000-0000-00000C060000}"/>
    <cellStyle name="20% - Accent1 2 5 2 3 3 2" xfId="16058" xr:uid="{00000000-0005-0000-0000-00000D060000}"/>
    <cellStyle name="20% - Accent1 2 5 2 3 3 2 2" xfId="35609" xr:uid="{00000000-0005-0000-0000-00000E060000}"/>
    <cellStyle name="20% - Accent1 2 5 2 3 3 3" xfId="25834" xr:uid="{00000000-0005-0000-0000-00000F060000}"/>
    <cellStyle name="20% - Accent1 2 5 2 3 4" xfId="11172" xr:uid="{00000000-0005-0000-0000-000010060000}"/>
    <cellStyle name="20% - Accent1 2 5 2 3 4 2" xfId="30723" xr:uid="{00000000-0005-0000-0000-000011060000}"/>
    <cellStyle name="20% - Accent1 2 5 2 3 5" xfId="20948" xr:uid="{00000000-0005-0000-0000-000012060000}"/>
    <cellStyle name="20% - Accent1 2 5 2 4" xfId="2286" xr:uid="{00000000-0005-0000-0000-000013060000}"/>
    <cellStyle name="20% - Accent1 2 5 2 4 2" xfId="4788" xr:uid="{00000000-0005-0000-0000-000014060000}"/>
    <cellStyle name="20% - Accent1 2 5 2 4 2 2" xfId="9685" xr:uid="{00000000-0005-0000-0000-000015060000}"/>
    <cellStyle name="20% - Accent1 2 5 2 4 2 2 2" xfId="19474" xr:uid="{00000000-0005-0000-0000-000016060000}"/>
    <cellStyle name="20% - Accent1 2 5 2 4 2 2 2 2" xfId="39025" xr:uid="{00000000-0005-0000-0000-000017060000}"/>
    <cellStyle name="20% - Accent1 2 5 2 4 2 2 3" xfId="29250" xr:uid="{00000000-0005-0000-0000-000018060000}"/>
    <cellStyle name="20% - Accent1 2 5 2 4 2 3" xfId="14588" xr:uid="{00000000-0005-0000-0000-000019060000}"/>
    <cellStyle name="20% - Accent1 2 5 2 4 2 3 2" xfId="34139" xr:uid="{00000000-0005-0000-0000-00001A060000}"/>
    <cellStyle name="20% - Accent1 2 5 2 4 2 4" xfId="24364" xr:uid="{00000000-0005-0000-0000-00001B060000}"/>
    <cellStyle name="20% - Accent1 2 5 2 4 3" xfId="7242" xr:uid="{00000000-0005-0000-0000-00001C060000}"/>
    <cellStyle name="20% - Accent1 2 5 2 4 3 2" xfId="17034" xr:uid="{00000000-0005-0000-0000-00001D060000}"/>
    <cellStyle name="20% - Accent1 2 5 2 4 3 2 2" xfId="36585" xr:uid="{00000000-0005-0000-0000-00001E060000}"/>
    <cellStyle name="20% - Accent1 2 5 2 4 3 3" xfId="26810" xr:uid="{00000000-0005-0000-0000-00001F060000}"/>
    <cellStyle name="20% - Accent1 2 5 2 4 4" xfId="12148" xr:uid="{00000000-0005-0000-0000-000020060000}"/>
    <cellStyle name="20% - Accent1 2 5 2 4 4 2" xfId="31699" xr:uid="{00000000-0005-0000-0000-000021060000}"/>
    <cellStyle name="20% - Accent1 2 5 2 4 5" xfId="21924" xr:uid="{00000000-0005-0000-0000-000022060000}"/>
    <cellStyle name="20% - Accent1 2 5 2 5" xfId="2915" xr:uid="{00000000-0005-0000-0000-000023060000}"/>
    <cellStyle name="20% - Accent1 2 5 2 5 2" xfId="7812" xr:uid="{00000000-0005-0000-0000-000024060000}"/>
    <cellStyle name="20% - Accent1 2 5 2 5 2 2" xfId="17601" xr:uid="{00000000-0005-0000-0000-000025060000}"/>
    <cellStyle name="20% - Accent1 2 5 2 5 2 2 2" xfId="37152" xr:uid="{00000000-0005-0000-0000-000026060000}"/>
    <cellStyle name="20% - Accent1 2 5 2 5 2 3" xfId="27377" xr:uid="{00000000-0005-0000-0000-000027060000}"/>
    <cellStyle name="20% - Accent1 2 5 2 5 3" xfId="12715" xr:uid="{00000000-0005-0000-0000-000028060000}"/>
    <cellStyle name="20% - Accent1 2 5 2 5 3 2" xfId="32266" xr:uid="{00000000-0005-0000-0000-000029060000}"/>
    <cellStyle name="20% - Accent1 2 5 2 5 4" xfId="22491" xr:uid="{00000000-0005-0000-0000-00002A060000}"/>
    <cellStyle name="20% - Accent1 2 5 2 6" xfId="5369" xr:uid="{00000000-0005-0000-0000-00002B060000}"/>
    <cellStyle name="20% - Accent1 2 5 2 6 2" xfId="15161" xr:uid="{00000000-0005-0000-0000-00002C060000}"/>
    <cellStyle name="20% - Accent1 2 5 2 6 2 2" xfId="34712" xr:uid="{00000000-0005-0000-0000-00002D060000}"/>
    <cellStyle name="20% - Accent1 2 5 2 6 3" xfId="24937" xr:uid="{00000000-0005-0000-0000-00002E060000}"/>
    <cellStyle name="20% - Accent1 2 5 2 7" xfId="10275" xr:uid="{00000000-0005-0000-0000-00002F060000}"/>
    <cellStyle name="20% - Accent1 2 5 2 7 2" xfId="29826" xr:uid="{00000000-0005-0000-0000-000030060000}"/>
    <cellStyle name="20% - Accent1 2 5 2 8" xfId="20051" xr:uid="{00000000-0005-0000-0000-000031060000}"/>
    <cellStyle name="20% - Accent1 2 5 3" xfId="670" xr:uid="{00000000-0005-0000-0000-000032060000}"/>
    <cellStyle name="20% - Accent1 2 5 3 2" xfId="1622" xr:uid="{00000000-0005-0000-0000-000033060000}"/>
    <cellStyle name="20% - Accent1 2 5 3 2 2" xfId="4136" xr:uid="{00000000-0005-0000-0000-000034060000}"/>
    <cellStyle name="20% - Accent1 2 5 3 2 2 2" xfId="9033" xr:uid="{00000000-0005-0000-0000-000035060000}"/>
    <cellStyle name="20% - Accent1 2 5 3 2 2 2 2" xfId="18822" xr:uid="{00000000-0005-0000-0000-000036060000}"/>
    <cellStyle name="20% - Accent1 2 5 3 2 2 2 2 2" xfId="38373" xr:uid="{00000000-0005-0000-0000-000037060000}"/>
    <cellStyle name="20% - Accent1 2 5 3 2 2 2 3" xfId="28598" xr:uid="{00000000-0005-0000-0000-000038060000}"/>
    <cellStyle name="20% - Accent1 2 5 3 2 2 3" xfId="13936" xr:uid="{00000000-0005-0000-0000-000039060000}"/>
    <cellStyle name="20% - Accent1 2 5 3 2 2 3 2" xfId="33487" xr:uid="{00000000-0005-0000-0000-00003A060000}"/>
    <cellStyle name="20% - Accent1 2 5 3 2 2 4" xfId="23712" xr:uid="{00000000-0005-0000-0000-00003B060000}"/>
    <cellStyle name="20% - Accent1 2 5 3 2 3" xfId="6590" xr:uid="{00000000-0005-0000-0000-00003C060000}"/>
    <cellStyle name="20% - Accent1 2 5 3 2 3 2" xfId="16382" xr:uid="{00000000-0005-0000-0000-00003D060000}"/>
    <cellStyle name="20% - Accent1 2 5 3 2 3 2 2" xfId="35933" xr:uid="{00000000-0005-0000-0000-00003E060000}"/>
    <cellStyle name="20% - Accent1 2 5 3 2 3 3" xfId="26158" xr:uid="{00000000-0005-0000-0000-00003F060000}"/>
    <cellStyle name="20% - Accent1 2 5 3 2 4" xfId="11496" xr:uid="{00000000-0005-0000-0000-000040060000}"/>
    <cellStyle name="20% - Accent1 2 5 3 2 4 2" xfId="31047" xr:uid="{00000000-0005-0000-0000-000041060000}"/>
    <cellStyle name="20% - Accent1 2 5 3 2 5" xfId="21272" xr:uid="{00000000-0005-0000-0000-000042060000}"/>
    <cellStyle name="20% - Accent1 2 5 3 3" xfId="2602" xr:uid="{00000000-0005-0000-0000-000043060000}"/>
    <cellStyle name="20% - Accent1 2 5 3 3 2" xfId="5050" xr:uid="{00000000-0005-0000-0000-000044060000}"/>
    <cellStyle name="20% - Accent1 2 5 3 3 2 2" xfId="9947" xr:uid="{00000000-0005-0000-0000-000045060000}"/>
    <cellStyle name="20% - Accent1 2 5 3 3 2 2 2" xfId="19736" xr:uid="{00000000-0005-0000-0000-000046060000}"/>
    <cellStyle name="20% - Accent1 2 5 3 3 2 2 2 2" xfId="39287" xr:uid="{00000000-0005-0000-0000-000047060000}"/>
    <cellStyle name="20% - Accent1 2 5 3 3 2 2 3" xfId="29512" xr:uid="{00000000-0005-0000-0000-000048060000}"/>
    <cellStyle name="20% - Accent1 2 5 3 3 2 3" xfId="14850" xr:uid="{00000000-0005-0000-0000-000049060000}"/>
    <cellStyle name="20% - Accent1 2 5 3 3 2 3 2" xfId="34401" xr:uid="{00000000-0005-0000-0000-00004A060000}"/>
    <cellStyle name="20% - Accent1 2 5 3 3 2 4" xfId="24626" xr:uid="{00000000-0005-0000-0000-00004B060000}"/>
    <cellStyle name="20% - Accent1 2 5 3 3 3" xfId="7504" xr:uid="{00000000-0005-0000-0000-00004C060000}"/>
    <cellStyle name="20% - Accent1 2 5 3 3 3 2" xfId="17296" xr:uid="{00000000-0005-0000-0000-00004D060000}"/>
    <cellStyle name="20% - Accent1 2 5 3 3 3 2 2" xfId="36847" xr:uid="{00000000-0005-0000-0000-00004E060000}"/>
    <cellStyle name="20% - Accent1 2 5 3 3 3 3" xfId="27072" xr:uid="{00000000-0005-0000-0000-00004F060000}"/>
    <cellStyle name="20% - Accent1 2 5 3 3 4" xfId="12410" xr:uid="{00000000-0005-0000-0000-000050060000}"/>
    <cellStyle name="20% - Accent1 2 5 3 3 4 2" xfId="31961" xr:uid="{00000000-0005-0000-0000-000051060000}"/>
    <cellStyle name="20% - Accent1 2 5 3 3 5" xfId="22186" xr:uid="{00000000-0005-0000-0000-000052060000}"/>
    <cellStyle name="20% - Accent1 2 5 3 4" xfId="3255" xr:uid="{00000000-0005-0000-0000-000053060000}"/>
    <cellStyle name="20% - Accent1 2 5 3 4 2" xfId="8152" xr:uid="{00000000-0005-0000-0000-000054060000}"/>
    <cellStyle name="20% - Accent1 2 5 3 4 2 2" xfId="17941" xr:uid="{00000000-0005-0000-0000-000055060000}"/>
    <cellStyle name="20% - Accent1 2 5 3 4 2 2 2" xfId="37492" xr:uid="{00000000-0005-0000-0000-000056060000}"/>
    <cellStyle name="20% - Accent1 2 5 3 4 2 3" xfId="27717" xr:uid="{00000000-0005-0000-0000-000057060000}"/>
    <cellStyle name="20% - Accent1 2 5 3 4 3" xfId="13055" xr:uid="{00000000-0005-0000-0000-000058060000}"/>
    <cellStyle name="20% - Accent1 2 5 3 4 3 2" xfId="32606" xr:uid="{00000000-0005-0000-0000-000059060000}"/>
    <cellStyle name="20% - Accent1 2 5 3 4 4" xfId="22831" xr:uid="{00000000-0005-0000-0000-00005A060000}"/>
    <cellStyle name="20% - Accent1 2 5 3 5" xfId="5709" xr:uid="{00000000-0005-0000-0000-00005B060000}"/>
    <cellStyle name="20% - Accent1 2 5 3 5 2" xfId="15501" xr:uid="{00000000-0005-0000-0000-00005C060000}"/>
    <cellStyle name="20% - Accent1 2 5 3 5 2 2" xfId="35052" xr:uid="{00000000-0005-0000-0000-00005D060000}"/>
    <cellStyle name="20% - Accent1 2 5 3 5 3" xfId="25277" xr:uid="{00000000-0005-0000-0000-00005E060000}"/>
    <cellStyle name="20% - Accent1 2 5 3 6" xfId="10615" xr:uid="{00000000-0005-0000-0000-00005F060000}"/>
    <cellStyle name="20% - Accent1 2 5 3 6 2" xfId="30166" xr:uid="{00000000-0005-0000-0000-000060060000}"/>
    <cellStyle name="20% - Accent1 2 5 3 7" xfId="20391" xr:uid="{00000000-0005-0000-0000-000061060000}"/>
    <cellStyle name="20% - Accent1 2 5 4" xfId="1255" xr:uid="{00000000-0005-0000-0000-000062060000}"/>
    <cellStyle name="20% - Accent1 2 5 4 2" xfId="3778" xr:uid="{00000000-0005-0000-0000-000063060000}"/>
    <cellStyle name="20% - Accent1 2 5 4 2 2" xfId="8675" xr:uid="{00000000-0005-0000-0000-000064060000}"/>
    <cellStyle name="20% - Accent1 2 5 4 2 2 2" xfId="18464" xr:uid="{00000000-0005-0000-0000-000065060000}"/>
    <cellStyle name="20% - Accent1 2 5 4 2 2 2 2" xfId="38015" xr:uid="{00000000-0005-0000-0000-000066060000}"/>
    <cellStyle name="20% - Accent1 2 5 4 2 2 3" xfId="28240" xr:uid="{00000000-0005-0000-0000-000067060000}"/>
    <cellStyle name="20% - Accent1 2 5 4 2 3" xfId="13578" xr:uid="{00000000-0005-0000-0000-000068060000}"/>
    <cellStyle name="20% - Accent1 2 5 4 2 3 2" xfId="33129" xr:uid="{00000000-0005-0000-0000-000069060000}"/>
    <cellStyle name="20% - Accent1 2 5 4 2 4" xfId="23354" xr:uid="{00000000-0005-0000-0000-00006A060000}"/>
    <cellStyle name="20% - Accent1 2 5 4 3" xfId="6232" xr:uid="{00000000-0005-0000-0000-00006B060000}"/>
    <cellStyle name="20% - Accent1 2 5 4 3 2" xfId="16024" xr:uid="{00000000-0005-0000-0000-00006C060000}"/>
    <cellStyle name="20% - Accent1 2 5 4 3 2 2" xfId="35575" xr:uid="{00000000-0005-0000-0000-00006D060000}"/>
    <cellStyle name="20% - Accent1 2 5 4 3 3" xfId="25800" xr:uid="{00000000-0005-0000-0000-00006E060000}"/>
    <cellStyle name="20% - Accent1 2 5 4 4" xfId="11138" xr:uid="{00000000-0005-0000-0000-00006F060000}"/>
    <cellStyle name="20% - Accent1 2 5 4 4 2" xfId="30689" xr:uid="{00000000-0005-0000-0000-000070060000}"/>
    <cellStyle name="20% - Accent1 2 5 4 5" xfId="20914" xr:uid="{00000000-0005-0000-0000-000071060000}"/>
    <cellStyle name="20% - Accent1 2 5 5" xfId="999" xr:uid="{00000000-0005-0000-0000-000072060000}"/>
    <cellStyle name="20% - Accent1 2 5 5 2" xfId="3572" xr:uid="{00000000-0005-0000-0000-000073060000}"/>
    <cellStyle name="20% - Accent1 2 5 5 2 2" xfId="8469" xr:uid="{00000000-0005-0000-0000-000074060000}"/>
    <cellStyle name="20% - Accent1 2 5 5 2 2 2" xfId="18258" xr:uid="{00000000-0005-0000-0000-000075060000}"/>
    <cellStyle name="20% - Accent1 2 5 5 2 2 2 2" xfId="37809" xr:uid="{00000000-0005-0000-0000-000076060000}"/>
    <cellStyle name="20% - Accent1 2 5 5 2 2 3" xfId="28034" xr:uid="{00000000-0005-0000-0000-000077060000}"/>
    <cellStyle name="20% - Accent1 2 5 5 2 3" xfId="13372" xr:uid="{00000000-0005-0000-0000-000078060000}"/>
    <cellStyle name="20% - Accent1 2 5 5 2 3 2" xfId="32923" xr:uid="{00000000-0005-0000-0000-000079060000}"/>
    <cellStyle name="20% - Accent1 2 5 5 2 4" xfId="23148" xr:uid="{00000000-0005-0000-0000-00007A060000}"/>
    <cellStyle name="20% - Accent1 2 5 5 3" xfId="6026" xr:uid="{00000000-0005-0000-0000-00007B060000}"/>
    <cellStyle name="20% - Accent1 2 5 5 3 2" xfId="15818" xr:uid="{00000000-0005-0000-0000-00007C060000}"/>
    <cellStyle name="20% - Accent1 2 5 5 3 2 2" xfId="35369" xr:uid="{00000000-0005-0000-0000-00007D060000}"/>
    <cellStyle name="20% - Accent1 2 5 5 3 3" xfId="25594" xr:uid="{00000000-0005-0000-0000-00007E060000}"/>
    <cellStyle name="20% - Accent1 2 5 5 4" xfId="10932" xr:uid="{00000000-0005-0000-0000-00007F060000}"/>
    <cellStyle name="20% - Accent1 2 5 5 4 2" xfId="30483" xr:uid="{00000000-0005-0000-0000-000080060000}"/>
    <cellStyle name="20% - Accent1 2 5 5 5" xfId="20708" xr:uid="{00000000-0005-0000-0000-000081060000}"/>
    <cellStyle name="20% - Accent1 2 5 6" xfId="2161" xr:uid="{00000000-0005-0000-0000-000082060000}"/>
    <cellStyle name="20% - Accent1 2 5 6 2" xfId="4663" xr:uid="{00000000-0005-0000-0000-000083060000}"/>
    <cellStyle name="20% - Accent1 2 5 6 2 2" xfId="9560" xr:uid="{00000000-0005-0000-0000-000084060000}"/>
    <cellStyle name="20% - Accent1 2 5 6 2 2 2" xfId="19349" xr:uid="{00000000-0005-0000-0000-000085060000}"/>
    <cellStyle name="20% - Accent1 2 5 6 2 2 2 2" xfId="38900" xr:uid="{00000000-0005-0000-0000-000086060000}"/>
    <cellStyle name="20% - Accent1 2 5 6 2 2 3" xfId="29125" xr:uid="{00000000-0005-0000-0000-000087060000}"/>
    <cellStyle name="20% - Accent1 2 5 6 2 3" xfId="14463" xr:uid="{00000000-0005-0000-0000-000088060000}"/>
    <cellStyle name="20% - Accent1 2 5 6 2 3 2" xfId="34014" xr:uid="{00000000-0005-0000-0000-000089060000}"/>
    <cellStyle name="20% - Accent1 2 5 6 2 4" xfId="24239" xr:uid="{00000000-0005-0000-0000-00008A060000}"/>
    <cellStyle name="20% - Accent1 2 5 6 3" xfId="7117" xr:uid="{00000000-0005-0000-0000-00008B060000}"/>
    <cellStyle name="20% - Accent1 2 5 6 3 2" xfId="16909" xr:uid="{00000000-0005-0000-0000-00008C060000}"/>
    <cellStyle name="20% - Accent1 2 5 6 3 2 2" xfId="36460" xr:uid="{00000000-0005-0000-0000-00008D060000}"/>
    <cellStyle name="20% - Accent1 2 5 6 3 3" xfId="26685" xr:uid="{00000000-0005-0000-0000-00008E060000}"/>
    <cellStyle name="20% - Accent1 2 5 6 4" xfId="12023" xr:uid="{00000000-0005-0000-0000-00008F060000}"/>
    <cellStyle name="20% - Accent1 2 5 6 4 2" xfId="31574" xr:uid="{00000000-0005-0000-0000-000090060000}"/>
    <cellStyle name="20% - Accent1 2 5 6 5" xfId="21799" xr:uid="{00000000-0005-0000-0000-000091060000}"/>
    <cellStyle name="20% - Accent1 2 5 7" xfId="2863" xr:uid="{00000000-0005-0000-0000-000092060000}"/>
    <cellStyle name="20% - Accent1 2 5 7 2" xfId="7761" xr:uid="{00000000-0005-0000-0000-000093060000}"/>
    <cellStyle name="20% - Accent1 2 5 7 2 2" xfId="17550" xr:uid="{00000000-0005-0000-0000-000094060000}"/>
    <cellStyle name="20% - Accent1 2 5 7 2 2 2" xfId="37101" xr:uid="{00000000-0005-0000-0000-000095060000}"/>
    <cellStyle name="20% - Accent1 2 5 7 2 3" xfId="27326" xr:uid="{00000000-0005-0000-0000-000096060000}"/>
    <cellStyle name="20% - Accent1 2 5 7 3" xfId="12664" xr:uid="{00000000-0005-0000-0000-000097060000}"/>
    <cellStyle name="20% - Accent1 2 5 7 3 2" xfId="32215" xr:uid="{00000000-0005-0000-0000-000098060000}"/>
    <cellStyle name="20% - Accent1 2 5 7 4" xfId="22440" xr:uid="{00000000-0005-0000-0000-000099060000}"/>
    <cellStyle name="20% - Accent1 2 5 8" xfId="5317" xr:uid="{00000000-0005-0000-0000-00009A060000}"/>
    <cellStyle name="20% - Accent1 2 5 8 2" xfId="15110" xr:uid="{00000000-0005-0000-0000-00009B060000}"/>
    <cellStyle name="20% - Accent1 2 5 8 2 2" xfId="34661" xr:uid="{00000000-0005-0000-0000-00009C060000}"/>
    <cellStyle name="20% - Accent1 2 5 8 3" xfId="24886" xr:uid="{00000000-0005-0000-0000-00009D060000}"/>
    <cellStyle name="20% - Accent1 2 5 9" xfId="10224" xr:uid="{00000000-0005-0000-0000-00009E060000}"/>
    <cellStyle name="20% - Accent1 2 5 9 2" xfId="29775" xr:uid="{00000000-0005-0000-0000-00009F060000}"/>
    <cellStyle name="20% - Accent1 2 6" xfId="307" xr:uid="{00000000-0005-0000-0000-0000A0060000}"/>
    <cellStyle name="20% - Accent1 2 6 2" xfId="724" xr:uid="{00000000-0005-0000-0000-0000A1060000}"/>
    <cellStyle name="20% - Accent1 2 6 2 2" xfId="1674" xr:uid="{00000000-0005-0000-0000-0000A2060000}"/>
    <cellStyle name="20% - Accent1 2 6 2 2 2" xfId="4188" xr:uid="{00000000-0005-0000-0000-0000A3060000}"/>
    <cellStyle name="20% - Accent1 2 6 2 2 2 2" xfId="9085" xr:uid="{00000000-0005-0000-0000-0000A4060000}"/>
    <cellStyle name="20% - Accent1 2 6 2 2 2 2 2" xfId="18874" xr:uid="{00000000-0005-0000-0000-0000A5060000}"/>
    <cellStyle name="20% - Accent1 2 6 2 2 2 2 2 2" xfId="38425" xr:uid="{00000000-0005-0000-0000-0000A6060000}"/>
    <cellStyle name="20% - Accent1 2 6 2 2 2 2 3" xfId="28650" xr:uid="{00000000-0005-0000-0000-0000A7060000}"/>
    <cellStyle name="20% - Accent1 2 6 2 2 2 3" xfId="13988" xr:uid="{00000000-0005-0000-0000-0000A8060000}"/>
    <cellStyle name="20% - Accent1 2 6 2 2 2 3 2" xfId="33539" xr:uid="{00000000-0005-0000-0000-0000A9060000}"/>
    <cellStyle name="20% - Accent1 2 6 2 2 2 4" xfId="23764" xr:uid="{00000000-0005-0000-0000-0000AA060000}"/>
    <cellStyle name="20% - Accent1 2 6 2 2 3" xfId="6642" xr:uid="{00000000-0005-0000-0000-0000AB060000}"/>
    <cellStyle name="20% - Accent1 2 6 2 2 3 2" xfId="16434" xr:uid="{00000000-0005-0000-0000-0000AC060000}"/>
    <cellStyle name="20% - Accent1 2 6 2 2 3 2 2" xfId="35985" xr:uid="{00000000-0005-0000-0000-0000AD060000}"/>
    <cellStyle name="20% - Accent1 2 6 2 2 3 3" xfId="26210" xr:uid="{00000000-0005-0000-0000-0000AE060000}"/>
    <cellStyle name="20% - Accent1 2 6 2 2 4" xfId="11548" xr:uid="{00000000-0005-0000-0000-0000AF060000}"/>
    <cellStyle name="20% - Accent1 2 6 2 2 4 2" xfId="31099" xr:uid="{00000000-0005-0000-0000-0000B0060000}"/>
    <cellStyle name="20% - Accent1 2 6 2 2 5" xfId="21324" xr:uid="{00000000-0005-0000-0000-0000B1060000}"/>
    <cellStyle name="20% - Accent1 2 6 2 3" xfId="2485" xr:uid="{00000000-0005-0000-0000-0000B2060000}"/>
    <cellStyle name="20% - Accent1 2 6 2 3 2" xfId="4967" xr:uid="{00000000-0005-0000-0000-0000B3060000}"/>
    <cellStyle name="20% - Accent1 2 6 2 3 2 2" xfId="9864" xr:uid="{00000000-0005-0000-0000-0000B4060000}"/>
    <cellStyle name="20% - Accent1 2 6 2 3 2 2 2" xfId="19653" xr:uid="{00000000-0005-0000-0000-0000B5060000}"/>
    <cellStyle name="20% - Accent1 2 6 2 3 2 2 2 2" xfId="39204" xr:uid="{00000000-0005-0000-0000-0000B6060000}"/>
    <cellStyle name="20% - Accent1 2 6 2 3 2 2 3" xfId="29429" xr:uid="{00000000-0005-0000-0000-0000B7060000}"/>
    <cellStyle name="20% - Accent1 2 6 2 3 2 3" xfId="14767" xr:uid="{00000000-0005-0000-0000-0000B8060000}"/>
    <cellStyle name="20% - Accent1 2 6 2 3 2 3 2" xfId="34318" xr:uid="{00000000-0005-0000-0000-0000B9060000}"/>
    <cellStyle name="20% - Accent1 2 6 2 3 2 4" xfId="24543" xr:uid="{00000000-0005-0000-0000-0000BA060000}"/>
    <cellStyle name="20% - Accent1 2 6 2 3 3" xfId="7421" xr:uid="{00000000-0005-0000-0000-0000BB060000}"/>
    <cellStyle name="20% - Accent1 2 6 2 3 3 2" xfId="17213" xr:uid="{00000000-0005-0000-0000-0000BC060000}"/>
    <cellStyle name="20% - Accent1 2 6 2 3 3 2 2" xfId="36764" xr:uid="{00000000-0005-0000-0000-0000BD060000}"/>
    <cellStyle name="20% - Accent1 2 6 2 3 3 3" xfId="26989" xr:uid="{00000000-0005-0000-0000-0000BE060000}"/>
    <cellStyle name="20% - Accent1 2 6 2 3 4" xfId="12327" xr:uid="{00000000-0005-0000-0000-0000BF060000}"/>
    <cellStyle name="20% - Accent1 2 6 2 3 4 2" xfId="31878" xr:uid="{00000000-0005-0000-0000-0000C0060000}"/>
    <cellStyle name="20% - Accent1 2 6 2 3 5" xfId="22103" xr:uid="{00000000-0005-0000-0000-0000C1060000}"/>
    <cellStyle name="20% - Accent1 2 6 2 4" xfId="3307" xr:uid="{00000000-0005-0000-0000-0000C2060000}"/>
    <cellStyle name="20% - Accent1 2 6 2 4 2" xfId="8204" xr:uid="{00000000-0005-0000-0000-0000C3060000}"/>
    <cellStyle name="20% - Accent1 2 6 2 4 2 2" xfId="17993" xr:uid="{00000000-0005-0000-0000-0000C4060000}"/>
    <cellStyle name="20% - Accent1 2 6 2 4 2 2 2" xfId="37544" xr:uid="{00000000-0005-0000-0000-0000C5060000}"/>
    <cellStyle name="20% - Accent1 2 6 2 4 2 3" xfId="27769" xr:uid="{00000000-0005-0000-0000-0000C6060000}"/>
    <cellStyle name="20% - Accent1 2 6 2 4 3" xfId="13107" xr:uid="{00000000-0005-0000-0000-0000C7060000}"/>
    <cellStyle name="20% - Accent1 2 6 2 4 3 2" xfId="32658" xr:uid="{00000000-0005-0000-0000-0000C8060000}"/>
    <cellStyle name="20% - Accent1 2 6 2 4 4" xfId="22883" xr:uid="{00000000-0005-0000-0000-0000C9060000}"/>
    <cellStyle name="20% - Accent1 2 6 2 5" xfId="5761" xr:uid="{00000000-0005-0000-0000-0000CA060000}"/>
    <cellStyle name="20% - Accent1 2 6 2 5 2" xfId="15553" xr:uid="{00000000-0005-0000-0000-0000CB060000}"/>
    <cellStyle name="20% - Accent1 2 6 2 5 2 2" xfId="35104" xr:uid="{00000000-0005-0000-0000-0000CC060000}"/>
    <cellStyle name="20% - Accent1 2 6 2 5 3" xfId="25329" xr:uid="{00000000-0005-0000-0000-0000CD060000}"/>
    <cellStyle name="20% - Accent1 2 6 2 6" xfId="10667" xr:uid="{00000000-0005-0000-0000-0000CE060000}"/>
    <cellStyle name="20% - Accent1 2 6 2 6 2" xfId="30218" xr:uid="{00000000-0005-0000-0000-0000CF060000}"/>
    <cellStyle name="20% - Accent1 2 6 2 7" xfId="20443" xr:uid="{00000000-0005-0000-0000-0000D0060000}"/>
    <cellStyle name="20% - Accent1 2 6 3" xfId="1294" xr:uid="{00000000-0005-0000-0000-0000D1060000}"/>
    <cellStyle name="20% - Accent1 2 6 3 2" xfId="3813" xr:uid="{00000000-0005-0000-0000-0000D2060000}"/>
    <cellStyle name="20% - Accent1 2 6 3 2 2" xfId="8710" xr:uid="{00000000-0005-0000-0000-0000D3060000}"/>
    <cellStyle name="20% - Accent1 2 6 3 2 2 2" xfId="18499" xr:uid="{00000000-0005-0000-0000-0000D4060000}"/>
    <cellStyle name="20% - Accent1 2 6 3 2 2 2 2" xfId="38050" xr:uid="{00000000-0005-0000-0000-0000D5060000}"/>
    <cellStyle name="20% - Accent1 2 6 3 2 2 3" xfId="28275" xr:uid="{00000000-0005-0000-0000-0000D6060000}"/>
    <cellStyle name="20% - Accent1 2 6 3 2 3" xfId="13613" xr:uid="{00000000-0005-0000-0000-0000D7060000}"/>
    <cellStyle name="20% - Accent1 2 6 3 2 3 2" xfId="33164" xr:uid="{00000000-0005-0000-0000-0000D8060000}"/>
    <cellStyle name="20% - Accent1 2 6 3 2 4" xfId="23389" xr:uid="{00000000-0005-0000-0000-0000D9060000}"/>
    <cellStyle name="20% - Accent1 2 6 3 3" xfId="6267" xr:uid="{00000000-0005-0000-0000-0000DA060000}"/>
    <cellStyle name="20% - Accent1 2 6 3 3 2" xfId="16059" xr:uid="{00000000-0005-0000-0000-0000DB060000}"/>
    <cellStyle name="20% - Accent1 2 6 3 3 2 2" xfId="35610" xr:uid="{00000000-0005-0000-0000-0000DC060000}"/>
    <cellStyle name="20% - Accent1 2 6 3 3 3" xfId="25835" xr:uid="{00000000-0005-0000-0000-0000DD060000}"/>
    <cellStyle name="20% - Accent1 2 6 3 4" xfId="11173" xr:uid="{00000000-0005-0000-0000-0000DE060000}"/>
    <cellStyle name="20% - Accent1 2 6 3 4 2" xfId="30724" xr:uid="{00000000-0005-0000-0000-0000DF060000}"/>
    <cellStyle name="20% - Accent1 2 6 3 5" xfId="20949" xr:uid="{00000000-0005-0000-0000-0000E0060000}"/>
    <cellStyle name="20% - Accent1 2 6 4" xfId="2078" xr:uid="{00000000-0005-0000-0000-0000E1060000}"/>
    <cellStyle name="20% - Accent1 2 6 4 2" xfId="4580" xr:uid="{00000000-0005-0000-0000-0000E2060000}"/>
    <cellStyle name="20% - Accent1 2 6 4 2 2" xfId="9477" xr:uid="{00000000-0005-0000-0000-0000E3060000}"/>
    <cellStyle name="20% - Accent1 2 6 4 2 2 2" xfId="19266" xr:uid="{00000000-0005-0000-0000-0000E4060000}"/>
    <cellStyle name="20% - Accent1 2 6 4 2 2 2 2" xfId="38817" xr:uid="{00000000-0005-0000-0000-0000E5060000}"/>
    <cellStyle name="20% - Accent1 2 6 4 2 2 3" xfId="29042" xr:uid="{00000000-0005-0000-0000-0000E6060000}"/>
    <cellStyle name="20% - Accent1 2 6 4 2 3" xfId="14380" xr:uid="{00000000-0005-0000-0000-0000E7060000}"/>
    <cellStyle name="20% - Accent1 2 6 4 2 3 2" xfId="33931" xr:uid="{00000000-0005-0000-0000-0000E8060000}"/>
    <cellStyle name="20% - Accent1 2 6 4 2 4" xfId="24156" xr:uid="{00000000-0005-0000-0000-0000E9060000}"/>
    <cellStyle name="20% - Accent1 2 6 4 3" xfId="7034" xr:uid="{00000000-0005-0000-0000-0000EA060000}"/>
    <cellStyle name="20% - Accent1 2 6 4 3 2" xfId="16826" xr:uid="{00000000-0005-0000-0000-0000EB060000}"/>
    <cellStyle name="20% - Accent1 2 6 4 3 2 2" xfId="36377" xr:uid="{00000000-0005-0000-0000-0000EC060000}"/>
    <cellStyle name="20% - Accent1 2 6 4 3 3" xfId="26602" xr:uid="{00000000-0005-0000-0000-0000ED060000}"/>
    <cellStyle name="20% - Accent1 2 6 4 4" xfId="11940" xr:uid="{00000000-0005-0000-0000-0000EE060000}"/>
    <cellStyle name="20% - Accent1 2 6 4 4 2" xfId="31491" xr:uid="{00000000-0005-0000-0000-0000EF060000}"/>
    <cellStyle name="20% - Accent1 2 6 4 5" xfId="21716" xr:uid="{00000000-0005-0000-0000-0000F0060000}"/>
    <cellStyle name="20% - Accent1 2 6 5" xfId="2916" xr:uid="{00000000-0005-0000-0000-0000F1060000}"/>
    <cellStyle name="20% - Accent1 2 6 5 2" xfId="7813" xr:uid="{00000000-0005-0000-0000-0000F2060000}"/>
    <cellStyle name="20% - Accent1 2 6 5 2 2" xfId="17602" xr:uid="{00000000-0005-0000-0000-0000F3060000}"/>
    <cellStyle name="20% - Accent1 2 6 5 2 2 2" xfId="37153" xr:uid="{00000000-0005-0000-0000-0000F4060000}"/>
    <cellStyle name="20% - Accent1 2 6 5 2 3" xfId="27378" xr:uid="{00000000-0005-0000-0000-0000F5060000}"/>
    <cellStyle name="20% - Accent1 2 6 5 3" xfId="12716" xr:uid="{00000000-0005-0000-0000-0000F6060000}"/>
    <cellStyle name="20% - Accent1 2 6 5 3 2" xfId="32267" xr:uid="{00000000-0005-0000-0000-0000F7060000}"/>
    <cellStyle name="20% - Accent1 2 6 5 4" xfId="22492" xr:uid="{00000000-0005-0000-0000-0000F8060000}"/>
    <cellStyle name="20% - Accent1 2 6 6" xfId="5370" xr:uid="{00000000-0005-0000-0000-0000F9060000}"/>
    <cellStyle name="20% - Accent1 2 6 6 2" xfId="15162" xr:uid="{00000000-0005-0000-0000-0000FA060000}"/>
    <cellStyle name="20% - Accent1 2 6 6 2 2" xfId="34713" xr:uid="{00000000-0005-0000-0000-0000FB060000}"/>
    <cellStyle name="20% - Accent1 2 6 6 3" xfId="24938" xr:uid="{00000000-0005-0000-0000-0000FC060000}"/>
    <cellStyle name="20% - Accent1 2 6 7" xfId="10276" xr:uid="{00000000-0005-0000-0000-0000FD060000}"/>
    <cellStyle name="20% - Accent1 2 6 7 2" xfId="29827" xr:uid="{00000000-0005-0000-0000-0000FE060000}"/>
    <cellStyle name="20% - Accent1 2 6 8" xfId="20052" xr:uid="{00000000-0005-0000-0000-0000FF060000}"/>
    <cellStyle name="20% - Accent1 2 7" xfId="308" xr:uid="{00000000-0005-0000-0000-000000070000}"/>
    <cellStyle name="20% - Accent1 2 7 2" xfId="725" xr:uid="{00000000-0005-0000-0000-000001070000}"/>
    <cellStyle name="20% - Accent1 2 7 2 2" xfId="1675" xr:uid="{00000000-0005-0000-0000-000002070000}"/>
    <cellStyle name="20% - Accent1 2 7 2 2 2" xfId="4189" xr:uid="{00000000-0005-0000-0000-000003070000}"/>
    <cellStyle name="20% - Accent1 2 7 2 2 2 2" xfId="9086" xr:uid="{00000000-0005-0000-0000-000004070000}"/>
    <cellStyle name="20% - Accent1 2 7 2 2 2 2 2" xfId="18875" xr:uid="{00000000-0005-0000-0000-000005070000}"/>
    <cellStyle name="20% - Accent1 2 7 2 2 2 2 2 2" xfId="38426" xr:uid="{00000000-0005-0000-0000-000006070000}"/>
    <cellStyle name="20% - Accent1 2 7 2 2 2 2 3" xfId="28651" xr:uid="{00000000-0005-0000-0000-000007070000}"/>
    <cellStyle name="20% - Accent1 2 7 2 2 2 3" xfId="13989" xr:uid="{00000000-0005-0000-0000-000008070000}"/>
    <cellStyle name="20% - Accent1 2 7 2 2 2 3 2" xfId="33540" xr:uid="{00000000-0005-0000-0000-000009070000}"/>
    <cellStyle name="20% - Accent1 2 7 2 2 2 4" xfId="23765" xr:uid="{00000000-0005-0000-0000-00000A070000}"/>
    <cellStyle name="20% - Accent1 2 7 2 2 3" xfId="6643" xr:uid="{00000000-0005-0000-0000-00000B070000}"/>
    <cellStyle name="20% - Accent1 2 7 2 2 3 2" xfId="16435" xr:uid="{00000000-0005-0000-0000-00000C070000}"/>
    <cellStyle name="20% - Accent1 2 7 2 2 3 2 2" xfId="35986" xr:uid="{00000000-0005-0000-0000-00000D070000}"/>
    <cellStyle name="20% - Accent1 2 7 2 2 3 3" xfId="26211" xr:uid="{00000000-0005-0000-0000-00000E070000}"/>
    <cellStyle name="20% - Accent1 2 7 2 2 4" xfId="11549" xr:uid="{00000000-0005-0000-0000-00000F070000}"/>
    <cellStyle name="20% - Accent1 2 7 2 2 4 2" xfId="31100" xr:uid="{00000000-0005-0000-0000-000010070000}"/>
    <cellStyle name="20% - Accent1 2 7 2 2 5" xfId="21325" xr:uid="{00000000-0005-0000-0000-000011070000}"/>
    <cellStyle name="20% - Accent1 2 7 2 3" xfId="2646" xr:uid="{00000000-0005-0000-0000-000012070000}"/>
    <cellStyle name="20% - Accent1 2 7 2 3 2" xfId="5091" xr:uid="{00000000-0005-0000-0000-000013070000}"/>
    <cellStyle name="20% - Accent1 2 7 2 3 2 2" xfId="9988" xr:uid="{00000000-0005-0000-0000-000014070000}"/>
    <cellStyle name="20% - Accent1 2 7 2 3 2 2 2" xfId="19777" xr:uid="{00000000-0005-0000-0000-000015070000}"/>
    <cellStyle name="20% - Accent1 2 7 2 3 2 2 2 2" xfId="39328" xr:uid="{00000000-0005-0000-0000-000016070000}"/>
    <cellStyle name="20% - Accent1 2 7 2 3 2 2 3" xfId="29553" xr:uid="{00000000-0005-0000-0000-000017070000}"/>
    <cellStyle name="20% - Accent1 2 7 2 3 2 3" xfId="14891" xr:uid="{00000000-0005-0000-0000-000018070000}"/>
    <cellStyle name="20% - Accent1 2 7 2 3 2 3 2" xfId="34442" xr:uid="{00000000-0005-0000-0000-000019070000}"/>
    <cellStyle name="20% - Accent1 2 7 2 3 2 4" xfId="24667" xr:uid="{00000000-0005-0000-0000-00001A070000}"/>
    <cellStyle name="20% - Accent1 2 7 2 3 3" xfId="7545" xr:uid="{00000000-0005-0000-0000-00001B070000}"/>
    <cellStyle name="20% - Accent1 2 7 2 3 3 2" xfId="17337" xr:uid="{00000000-0005-0000-0000-00001C070000}"/>
    <cellStyle name="20% - Accent1 2 7 2 3 3 2 2" xfId="36888" xr:uid="{00000000-0005-0000-0000-00001D070000}"/>
    <cellStyle name="20% - Accent1 2 7 2 3 3 3" xfId="27113" xr:uid="{00000000-0005-0000-0000-00001E070000}"/>
    <cellStyle name="20% - Accent1 2 7 2 3 4" xfId="12451" xr:uid="{00000000-0005-0000-0000-00001F070000}"/>
    <cellStyle name="20% - Accent1 2 7 2 3 4 2" xfId="32002" xr:uid="{00000000-0005-0000-0000-000020070000}"/>
    <cellStyle name="20% - Accent1 2 7 2 3 5" xfId="22227" xr:uid="{00000000-0005-0000-0000-000021070000}"/>
    <cellStyle name="20% - Accent1 2 7 2 4" xfId="3308" xr:uid="{00000000-0005-0000-0000-000022070000}"/>
    <cellStyle name="20% - Accent1 2 7 2 4 2" xfId="8205" xr:uid="{00000000-0005-0000-0000-000023070000}"/>
    <cellStyle name="20% - Accent1 2 7 2 4 2 2" xfId="17994" xr:uid="{00000000-0005-0000-0000-000024070000}"/>
    <cellStyle name="20% - Accent1 2 7 2 4 2 2 2" xfId="37545" xr:uid="{00000000-0005-0000-0000-000025070000}"/>
    <cellStyle name="20% - Accent1 2 7 2 4 2 3" xfId="27770" xr:uid="{00000000-0005-0000-0000-000026070000}"/>
    <cellStyle name="20% - Accent1 2 7 2 4 3" xfId="13108" xr:uid="{00000000-0005-0000-0000-000027070000}"/>
    <cellStyle name="20% - Accent1 2 7 2 4 3 2" xfId="32659" xr:uid="{00000000-0005-0000-0000-000028070000}"/>
    <cellStyle name="20% - Accent1 2 7 2 4 4" xfId="22884" xr:uid="{00000000-0005-0000-0000-000029070000}"/>
    <cellStyle name="20% - Accent1 2 7 2 5" xfId="5762" xr:uid="{00000000-0005-0000-0000-00002A070000}"/>
    <cellStyle name="20% - Accent1 2 7 2 5 2" xfId="15554" xr:uid="{00000000-0005-0000-0000-00002B070000}"/>
    <cellStyle name="20% - Accent1 2 7 2 5 2 2" xfId="35105" xr:uid="{00000000-0005-0000-0000-00002C070000}"/>
    <cellStyle name="20% - Accent1 2 7 2 5 3" xfId="25330" xr:uid="{00000000-0005-0000-0000-00002D070000}"/>
    <cellStyle name="20% - Accent1 2 7 2 6" xfId="10668" xr:uid="{00000000-0005-0000-0000-00002E070000}"/>
    <cellStyle name="20% - Accent1 2 7 2 6 2" xfId="30219" xr:uid="{00000000-0005-0000-0000-00002F070000}"/>
    <cellStyle name="20% - Accent1 2 7 2 7" xfId="20444" xr:uid="{00000000-0005-0000-0000-000030070000}"/>
    <cellStyle name="20% - Accent1 2 7 3" xfId="1295" xr:uid="{00000000-0005-0000-0000-000031070000}"/>
    <cellStyle name="20% - Accent1 2 7 3 2" xfId="3814" xr:uid="{00000000-0005-0000-0000-000032070000}"/>
    <cellStyle name="20% - Accent1 2 7 3 2 2" xfId="8711" xr:uid="{00000000-0005-0000-0000-000033070000}"/>
    <cellStyle name="20% - Accent1 2 7 3 2 2 2" xfId="18500" xr:uid="{00000000-0005-0000-0000-000034070000}"/>
    <cellStyle name="20% - Accent1 2 7 3 2 2 2 2" xfId="38051" xr:uid="{00000000-0005-0000-0000-000035070000}"/>
    <cellStyle name="20% - Accent1 2 7 3 2 2 3" xfId="28276" xr:uid="{00000000-0005-0000-0000-000036070000}"/>
    <cellStyle name="20% - Accent1 2 7 3 2 3" xfId="13614" xr:uid="{00000000-0005-0000-0000-000037070000}"/>
    <cellStyle name="20% - Accent1 2 7 3 2 3 2" xfId="33165" xr:uid="{00000000-0005-0000-0000-000038070000}"/>
    <cellStyle name="20% - Accent1 2 7 3 2 4" xfId="23390" xr:uid="{00000000-0005-0000-0000-000039070000}"/>
    <cellStyle name="20% - Accent1 2 7 3 3" xfId="6268" xr:uid="{00000000-0005-0000-0000-00003A070000}"/>
    <cellStyle name="20% - Accent1 2 7 3 3 2" xfId="16060" xr:uid="{00000000-0005-0000-0000-00003B070000}"/>
    <cellStyle name="20% - Accent1 2 7 3 3 2 2" xfId="35611" xr:uid="{00000000-0005-0000-0000-00003C070000}"/>
    <cellStyle name="20% - Accent1 2 7 3 3 3" xfId="25836" xr:uid="{00000000-0005-0000-0000-00003D070000}"/>
    <cellStyle name="20% - Accent1 2 7 3 4" xfId="11174" xr:uid="{00000000-0005-0000-0000-00003E070000}"/>
    <cellStyle name="20% - Accent1 2 7 3 4 2" xfId="30725" xr:uid="{00000000-0005-0000-0000-00003F070000}"/>
    <cellStyle name="20% - Accent1 2 7 3 5" xfId="20950" xr:uid="{00000000-0005-0000-0000-000040070000}"/>
    <cellStyle name="20% - Accent1 2 7 4" xfId="2202" xr:uid="{00000000-0005-0000-0000-000041070000}"/>
    <cellStyle name="20% - Accent1 2 7 4 2" xfId="4704" xr:uid="{00000000-0005-0000-0000-000042070000}"/>
    <cellStyle name="20% - Accent1 2 7 4 2 2" xfId="9601" xr:uid="{00000000-0005-0000-0000-000043070000}"/>
    <cellStyle name="20% - Accent1 2 7 4 2 2 2" xfId="19390" xr:uid="{00000000-0005-0000-0000-000044070000}"/>
    <cellStyle name="20% - Accent1 2 7 4 2 2 2 2" xfId="38941" xr:uid="{00000000-0005-0000-0000-000045070000}"/>
    <cellStyle name="20% - Accent1 2 7 4 2 2 3" xfId="29166" xr:uid="{00000000-0005-0000-0000-000046070000}"/>
    <cellStyle name="20% - Accent1 2 7 4 2 3" xfId="14504" xr:uid="{00000000-0005-0000-0000-000047070000}"/>
    <cellStyle name="20% - Accent1 2 7 4 2 3 2" xfId="34055" xr:uid="{00000000-0005-0000-0000-000048070000}"/>
    <cellStyle name="20% - Accent1 2 7 4 2 4" xfId="24280" xr:uid="{00000000-0005-0000-0000-000049070000}"/>
    <cellStyle name="20% - Accent1 2 7 4 3" xfId="7158" xr:uid="{00000000-0005-0000-0000-00004A070000}"/>
    <cellStyle name="20% - Accent1 2 7 4 3 2" xfId="16950" xr:uid="{00000000-0005-0000-0000-00004B070000}"/>
    <cellStyle name="20% - Accent1 2 7 4 3 2 2" xfId="36501" xr:uid="{00000000-0005-0000-0000-00004C070000}"/>
    <cellStyle name="20% - Accent1 2 7 4 3 3" xfId="26726" xr:uid="{00000000-0005-0000-0000-00004D070000}"/>
    <cellStyle name="20% - Accent1 2 7 4 4" xfId="12064" xr:uid="{00000000-0005-0000-0000-00004E070000}"/>
    <cellStyle name="20% - Accent1 2 7 4 4 2" xfId="31615" xr:uid="{00000000-0005-0000-0000-00004F070000}"/>
    <cellStyle name="20% - Accent1 2 7 4 5" xfId="21840" xr:uid="{00000000-0005-0000-0000-000050070000}"/>
    <cellStyle name="20% - Accent1 2 7 5" xfId="2917" xr:uid="{00000000-0005-0000-0000-000051070000}"/>
    <cellStyle name="20% - Accent1 2 7 5 2" xfId="7814" xr:uid="{00000000-0005-0000-0000-000052070000}"/>
    <cellStyle name="20% - Accent1 2 7 5 2 2" xfId="17603" xr:uid="{00000000-0005-0000-0000-000053070000}"/>
    <cellStyle name="20% - Accent1 2 7 5 2 2 2" xfId="37154" xr:uid="{00000000-0005-0000-0000-000054070000}"/>
    <cellStyle name="20% - Accent1 2 7 5 2 3" xfId="27379" xr:uid="{00000000-0005-0000-0000-000055070000}"/>
    <cellStyle name="20% - Accent1 2 7 5 3" xfId="12717" xr:uid="{00000000-0005-0000-0000-000056070000}"/>
    <cellStyle name="20% - Accent1 2 7 5 3 2" xfId="32268" xr:uid="{00000000-0005-0000-0000-000057070000}"/>
    <cellStyle name="20% - Accent1 2 7 5 4" xfId="22493" xr:uid="{00000000-0005-0000-0000-000058070000}"/>
    <cellStyle name="20% - Accent1 2 7 6" xfId="5371" xr:uid="{00000000-0005-0000-0000-000059070000}"/>
    <cellStyle name="20% - Accent1 2 7 6 2" xfId="15163" xr:uid="{00000000-0005-0000-0000-00005A070000}"/>
    <cellStyle name="20% - Accent1 2 7 6 2 2" xfId="34714" xr:uid="{00000000-0005-0000-0000-00005B070000}"/>
    <cellStyle name="20% - Accent1 2 7 6 3" xfId="24939" xr:uid="{00000000-0005-0000-0000-00005C070000}"/>
    <cellStyle name="20% - Accent1 2 7 7" xfId="10277" xr:uid="{00000000-0005-0000-0000-00005D070000}"/>
    <cellStyle name="20% - Accent1 2 7 7 2" xfId="29828" xr:uid="{00000000-0005-0000-0000-00005E070000}"/>
    <cellStyle name="20% - Accent1 2 7 8" xfId="20053" xr:uid="{00000000-0005-0000-0000-00005F070000}"/>
    <cellStyle name="20% - Accent1 2 8" xfId="594" xr:uid="{00000000-0005-0000-0000-000060070000}"/>
    <cellStyle name="20% - Accent1 2 8 2" xfId="1550" xr:uid="{00000000-0005-0000-0000-000061070000}"/>
    <cellStyle name="20% - Accent1 2 8 2 2" xfId="4064" xr:uid="{00000000-0005-0000-0000-000062070000}"/>
    <cellStyle name="20% - Accent1 2 8 2 2 2" xfId="8961" xr:uid="{00000000-0005-0000-0000-000063070000}"/>
    <cellStyle name="20% - Accent1 2 8 2 2 2 2" xfId="18750" xr:uid="{00000000-0005-0000-0000-000064070000}"/>
    <cellStyle name="20% - Accent1 2 8 2 2 2 2 2" xfId="38301" xr:uid="{00000000-0005-0000-0000-000065070000}"/>
    <cellStyle name="20% - Accent1 2 8 2 2 2 3" xfId="28526" xr:uid="{00000000-0005-0000-0000-000066070000}"/>
    <cellStyle name="20% - Accent1 2 8 2 2 3" xfId="13864" xr:uid="{00000000-0005-0000-0000-000067070000}"/>
    <cellStyle name="20% - Accent1 2 8 2 2 3 2" xfId="33415" xr:uid="{00000000-0005-0000-0000-000068070000}"/>
    <cellStyle name="20% - Accent1 2 8 2 2 4" xfId="23640" xr:uid="{00000000-0005-0000-0000-000069070000}"/>
    <cellStyle name="20% - Accent1 2 8 2 3" xfId="6518" xr:uid="{00000000-0005-0000-0000-00006A070000}"/>
    <cellStyle name="20% - Accent1 2 8 2 3 2" xfId="16310" xr:uid="{00000000-0005-0000-0000-00006B070000}"/>
    <cellStyle name="20% - Accent1 2 8 2 3 2 2" xfId="35861" xr:uid="{00000000-0005-0000-0000-00006C070000}"/>
    <cellStyle name="20% - Accent1 2 8 2 3 3" xfId="26086" xr:uid="{00000000-0005-0000-0000-00006D070000}"/>
    <cellStyle name="20% - Accent1 2 8 2 4" xfId="11424" xr:uid="{00000000-0005-0000-0000-00006E070000}"/>
    <cellStyle name="20% - Accent1 2 8 2 4 2" xfId="30975" xr:uid="{00000000-0005-0000-0000-00006F070000}"/>
    <cellStyle name="20% - Accent1 2 8 2 5" xfId="21200" xr:uid="{00000000-0005-0000-0000-000070070000}"/>
    <cellStyle name="20% - Accent1 2 8 3" xfId="2330" xr:uid="{00000000-0005-0000-0000-000071070000}"/>
    <cellStyle name="20% - Accent1 2 8 3 2" xfId="4832" xr:uid="{00000000-0005-0000-0000-000072070000}"/>
    <cellStyle name="20% - Accent1 2 8 3 2 2" xfId="9729" xr:uid="{00000000-0005-0000-0000-000073070000}"/>
    <cellStyle name="20% - Accent1 2 8 3 2 2 2" xfId="19518" xr:uid="{00000000-0005-0000-0000-000074070000}"/>
    <cellStyle name="20% - Accent1 2 8 3 2 2 2 2" xfId="39069" xr:uid="{00000000-0005-0000-0000-000075070000}"/>
    <cellStyle name="20% - Accent1 2 8 3 2 2 3" xfId="29294" xr:uid="{00000000-0005-0000-0000-000076070000}"/>
    <cellStyle name="20% - Accent1 2 8 3 2 3" xfId="14632" xr:uid="{00000000-0005-0000-0000-000077070000}"/>
    <cellStyle name="20% - Accent1 2 8 3 2 3 2" xfId="34183" xr:uid="{00000000-0005-0000-0000-000078070000}"/>
    <cellStyle name="20% - Accent1 2 8 3 2 4" xfId="24408" xr:uid="{00000000-0005-0000-0000-000079070000}"/>
    <cellStyle name="20% - Accent1 2 8 3 3" xfId="7286" xr:uid="{00000000-0005-0000-0000-00007A070000}"/>
    <cellStyle name="20% - Accent1 2 8 3 3 2" xfId="17078" xr:uid="{00000000-0005-0000-0000-00007B070000}"/>
    <cellStyle name="20% - Accent1 2 8 3 3 2 2" xfId="36629" xr:uid="{00000000-0005-0000-0000-00007C070000}"/>
    <cellStyle name="20% - Accent1 2 8 3 3 3" xfId="26854" xr:uid="{00000000-0005-0000-0000-00007D070000}"/>
    <cellStyle name="20% - Accent1 2 8 3 4" xfId="12192" xr:uid="{00000000-0005-0000-0000-00007E070000}"/>
    <cellStyle name="20% - Accent1 2 8 3 4 2" xfId="31743" xr:uid="{00000000-0005-0000-0000-00007F070000}"/>
    <cellStyle name="20% - Accent1 2 8 3 5" xfId="21968" xr:uid="{00000000-0005-0000-0000-000080070000}"/>
    <cellStyle name="20% - Accent1 2 8 4" xfId="3183" xr:uid="{00000000-0005-0000-0000-000081070000}"/>
    <cellStyle name="20% - Accent1 2 8 4 2" xfId="8080" xr:uid="{00000000-0005-0000-0000-000082070000}"/>
    <cellStyle name="20% - Accent1 2 8 4 2 2" xfId="17869" xr:uid="{00000000-0005-0000-0000-000083070000}"/>
    <cellStyle name="20% - Accent1 2 8 4 2 2 2" xfId="37420" xr:uid="{00000000-0005-0000-0000-000084070000}"/>
    <cellStyle name="20% - Accent1 2 8 4 2 3" xfId="27645" xr:uid="{00000000-0005-0000-0000-000085070000}"/>
    <cellStyle name="20% - Accent1 2 8 4 3" xfId="12983" xr:uid="{00000000-0005-0000-0000-000086070000}"/>
    <cellStyle name="20% - Accent1 2 8 4 3 2" xfId="32534" xr:uid="{00000000-0005-0000-0000-000087070000}"/>
    <cellStyle name="20% - Accent1 2 8 4 4" xfId="22759" xr:uid="{00000000-0005-0000-0000-000088070000}"/>
    <cellStyle name="20% - Accent1 2 8 5" xfId="5637" xr:uid="{00000000-0005-0000-0000-000089070000}"/>
    <cellStyle name="20% - Accent1 2 8 5 2" xfId="15429" xr:uid="{00000000-0005-0000-0000-00008A070000}"/>
    <cellStyle name="20% - Accent1 2 8 5 2 2" xfId="34980" xr:uid="{00000000-0005-0000-0000-00008B070000}"/>
    <cellStyle name="20% - Accent1 2 8 5 3" xfId="25205" xr:uid="{00000000-0005-0000-0000-00008C070000}"/>
    <cellStyle name="20% - Accent1 2 8 6" xfId="10543" xr:uid="{00000000-0005-0000-0000-00008D070000}"/>
    <cellStyle name="20% - Accent1 2 8 6 2" xfId="30094" xr:uid="{00000000-0005-0000-0000-00008E070000}"/>
    <cellStyle name="20% - Accent1 2 8 7" xfId="20319" xr:uid="{00000000-0005-0000-0000-00008F070000}"/>
    <cellStyle name="20% - Accent1 2 9" xfId="1169" xr:uid="{00000000-0005-0000-0000-000090070000}"/>
    <cellStyle name="20% - Accent1 2 9 2" xfId="3734" xr:uid="{00000000-0005-0000-0000-000091070000}"/>
    <cellStyle name="20% - Accent1 2 9 2 2" xfId="8631" xr:uid="{00000000-0005-0000-0000-000092070000}"/>
    <cellStyle name="20% - Accent1 2 9 2 2 2" xfId="18420" xr:uid="{00000000-0005-0000-0000-000093070000}"/>
    <cellStyle name="20% - Accent1 2 9 2 2 2 2" xfId="37971" xr:uid="{00000000-0005-0000-0000-000094070000}"/>
    <cellStyle name="20% - Accent1 2 9 2 2 3" xfId="28196" xr:uid="{00000000-0005-0000-0000-000095070000}"/>
    <cellStyle name="20% - Accent1 2 9 2 3" xfId="13534" xr:uid="{00000000-0005-0000-0000-000096070000}"/>
    <cellStyle name="20% - Accent1 2 9 2 3 2" xfId="33085" xr:uid="{00000000-0005-0000-0000-000097070000}"/>
    <cellStyle name="20% - Accent1 2 9 2 4" xfId="23310" xr:uid="{00000000-0005-0000-0000-000098070000}"/>
    <cellStyle name="20% - Accent1 2 9 3" xfId="6188" xr:uid="{00000000-0005-0000-0000-000099070000}"/>
    <cellStyle name="20% - Accent1 2 9 3 2" xfId="15980" xr:uid="{00000000-0005-0000-0000-00009A070000}"/>
    <cellStyle name="20% - Accent1 2 9 3 2 2" xfId="35531" xr:uid="{00000000-0005-0000-0000-00009B070000}"/>
    <cellStyle name="20% - Accent1 2 9 3 3" xfId="25756" xr:uid="{00000000-0005-0000-0000-00009C070000}"/>
    <cellStyle name="20% - Accent1 2 9 4" xfId="11094" xr:uid="{00000000-0005-0000-0000-00009D070000}"/>
    <cellStyle name="20% - Accent1 2 9 4 2" xfId="30645" xr:uid="{00000000-0005-0000-0000-00009E070000}"/>
    <cellStyle name="20% - Accent1 2 9 5" xfId="20870" xr:uid="{00000000-0005-0000-0000-00009F070000}"/>
    <cellStyle name="20% - Accent1 3" xfId="3" xr:uid="{00000000-0005-0000-0000-0000A0070000}"/>
    <cellStyle name="20% - Accent1 3 2" xfId="1170" xr:uid="{00000000-0005-0000-0000-0000A1070000}"/>
    <cellStyle name="20% - Accent1 3 3" xfId="1000" xr:uid="{00000000-0005-0000-0000-0000A2070000}"/>
    <cellStyle name="20% - Accent1 3 3 2" xfId="3573" xr:uid="{00000000-0005-0000-0000-0000A3070000}"/>
    <cellStyle name="20% - Accent1 3 3 2 2" xfId="8470" xr:uid="{00000000-0005-0000-0000-0000A4070000}"/>
    <cellStyle name="20% - Accent1 3 3 2 2 2" xfId="18259" xr:uid="{00000000-0005-0000-0000-0000A5070000}"/>
    <cellStyle name="20% - Accent1 3 3 2 2 2 2" xfId="37810" xr:uid="{00000000-0005-0000-0000-0000A6070000}"/>
    <cellStyle name="20% - Accent1 3 3 2 2 3" xfId="28035" xr:uid="{00000000-0005-0000-0000-0000A7070000}"/>
    <cellStyle name="20% - Accent1 3 3 2 3" xfId="13373" xr:uid="{00000000-0005-0000-0000-0000A8070000}"/>
    <cellStyle name="20% - Accent1 3 3 2 3 2" xfId="32924" xr:uid="{00000000-0005-0000-0000-0000A9070000}"/>
    <cellStyle name="20% - Accent1 3 3 2 4" xfId="23149" xr:uid="{00000000-0005-0000-0000-0000AA070000}"/>
    <cellStyle name="20% - Accent1 3 3 3" xfId="6027" xr:uid="{00000000-0005-0000-0000-0000AB070000}"/>
    <cellStyle name="20% - Accent1 3 3 3 2" xfId="15819" xr:uid="{00000000-0005-0000-0000-0000AC070000}"/>
    <cellStyle name="20% - Accent1 3 3 3 2 2" xfId="35370" xr:uid="{00000000-0005-0000-0000-0000AD070000}"/>
    <cellStyle name="20% - Accent1 3 3 3 3" xfId="25595" xr:uid="{00000000-0005-0000-0000-0000AE070000}"/>
    <cellStyle name="20% - Accent1 3 3 4" xfId="10933" xr:uid="{00000000-0005-0000-0000-0000AF070000}"/>
    <cellStyle name="20% - Accent1 3 3 4 2" xfId="30484" xr:uid="{00000000-0005-0000-0000-0000B0070000}"/>
    <cellStyle name="20% - Accent1 3 3 5" xfId="20709" xr:uid="{00000000-0005-0000-0000-0000B1070000}"/>
    <cellStyle name="20% - Accent1 4" xfId="150" xr:uid="{00000000-0005-0000-0000-0000B2070000}"/>
    <cellStyle name="20% - Accent1 4 10" xfId="10161" xr:uid="{00000000-0005-0000-0000-0000B3070000}"/>
    <cellStyle name="20% - Accent1 4 10 2" xfId="29712" xr:uid="{00000000-0005-0000-0000-0000B4070000}"/>
    <cellStyle name="20% - Accent1 4 11" xfId="19937" xr:uid="{00000000-0005-0000-0000-0000B5070000}"/>
    <cellStyle name="20% - Accent1 4 2" xfId="249" xr:uid="{00000000-0005-0000-0000-0000B6070000}"/>
    <cellStyle name="20% - Accent1 4 2 10" xfId="20002" xr:uid="{00000000-0005-0000-0000-0000B7070000}"/>
    <cellStyle name="20% - Accent1 4 2 2" xfId="309" xr:uid="{00000000-0005-0000-0000-0000B8070000}"/>
    <cellStyle name="20% - Accent1 4 2 2 2" xfId="726" xr:uid="{00000000-0005-0000-0000-0000B9070000}"/>
    <cellStyle name="20% - Accent1 4 2 2 2 2" xfId="1676" xr:uid="{00000000-0005-0000-0000-0000BA070000}"/>
    <cellStyle name="20% - Accent1 4 2 2 2 2 2" xfId="4190" xr:uid="{00000000-0005-0000-0000-0000BB070000}"/>
    <cellStyle name="20% - Accent1 4 2 2 2 2 2 2" xfId="9087" xr:uid="{00000000-0005-0000-0000-0000BC070000}"/>
    <cellStyle name="20% - Accent1 4 2 2 2 2 2 2 2" xfId="18876" xr:uid="{00000000-0005-0000-0000-0000BD070000}"/>
    <cellStyle name="20% - Accent1 4 2 2 2 2 2 2 2 2" xfId="38427" xr:uid="{00000000-0005-0000-0000-0000BE070000}"/>
    <cellStyle name="20% - Accent1 4 2 2 2 2 2 2 3" xfId="28652" xr:uid="{00000000-0005-0000-0000-0000BF070000}"/>
    <cellStyle name="20% - Accent1 4 2 2 2 2 2 3" xfId="13990" xr:uid="{00000000-0005-0000-0000-0000C0070000}"/>
    <cellStyle name="20% - Accent1 4 2 2 2 2 2 3 2" xfId="33541" xr:uid="{00000000-0005-0000-0000-0000C1070000}"/>
    <cellStyle name="20% - Accent1 4 2 2 2 2 2 4" xfId="23766" xr:uid="{00000000-0005-0000-0000-0000C2070000}"/>
    <cellStyle name="20% - Accent1 4 2 2 2 2 3" xfId="6644" xr:uid="{00000000-0005-0000-0000-0000C3070000}"/>
    <cellStyle name="20% - Accent1 4 2 2 2 2 3 2" xfId="16436" xr:uid="{00000000-0005-0000-0000-0000C4070000}"/>
    <cellStyle name="20% - Accent1 4 2 2 2 2 3 2 2" xfId="35987" xr:uid="{00000000-0005-0000-0000-0000C5070000}"/>
    <cellStyle name="20% - Accent1 4 2 2 2 2 3 3" xfId="26212" xr:uid="{00000000-0005-0000-0000-0000C6070000}"/>
    <cellStyle name="20% - Accent1 4 2 2 2 2 4" xfId="11550" xr:uid="{00000000-0005-0000-0000-0000C7070000}"/>
    <cellStyle name="20% - Accent1 4 2 2 2 2 4 2" xfId="31101" xr:uid="{00000000-0005-0000-0000-0000C8070000}"/>
    <cellStyle name="20% - Accent1 4 2 2 2 2 5" xfId="21326" xr:uid="{00000000-0005-0000-0000-0000C9070000}"/>
    <cellStyle name="20% - Accent1 4 2 2 2 3" xfId="2604" xr:uid="{00000000-0005-0000-0000-0000CA070000}"/>
    <cellStyle name="20% - Accent1 4 2 2 2 3 2" xfId="5052" xr:uid="{00000000-0005-0000-0000-0000CB070000}"/>
    <cellStyle name="20% - Accent1 4 2 2 2 3 2 2" xfId="9949" xr:uid="{00000000-0005-0000-0000-0000CC070000}"/>
    <cellStyle name="20% - Accent1 4 2 2 2 3 2 2 2" xfId="19738" xr:uid="{00000000-0005-0000-0000-0000CD070000}"/>
    <cellStyle name="20% - Accent1 4 2 2 2 3 2 2 2 2" xfId="39289" xr:uid="{00000000-0005-0000-0000-0000CE070000}"/>
    <cellStyle name="20% - Accent1 4 2 2 2 3 2 2 3" xfId="29514" xr:uid="{00000000-0005-0000-0000-0000CF070000}"/>
    <cellStyle name="20% - Accent1 4 2 2 2 3 2 3" xfId="14852" xr:uid="{00000000-0005-0000-0000-0000D0070000}"/>
    <cellStyle name="20% - Accent1 4 2 2 2 3 2 3 2" xfId="34403" xr:uid="{00000000-0005-0000-0000-0000D1070000}"/>
    <cellStyle name="20% - Accent1 4 2 2 2 3 2 4" xfId="24628" xr:uid="{00000000-0005-0000-0000-0000D2070000}"/>
    <cellStyle name="20% - Accent1 4 2 2 2 3 3" xfId="7506" xr:uid="{00000000-0005-0000-0000-0000D3070000}"/>
    <cellStyle name="20% - Accent1 4 2 2 2 3 3 2" xfId="17298" xr:uid="{00000000-0005-0000-0000-0000D4070000}"/>
    <cellStyle name="20% - Accent1 4 2 2 2 3 3 2 2" xfId="36849" xr:uid="{00000000-0005-0000-0000-0000D5070000}"/>
    <cellStyle name="20% - Accent1 4 2 2 2 3 3 3" xfId="27074" xr:uid="{00000000-0005-0000-0000-0000D6070000}"/>
    <cellStyle name="20% - Accent1 4 2 2 2 3 4" xfId="12412" xr:uid="{00000000-0005-0000-0000-0000D7070000}"/>
    <cellStyle name="20% - Accent1 4 2 2 2 3 4 2" xfId="31963" xr:uid="{00000000-0005-0000-0000-0000D8070000}"/>
    <cellStyle name="20% - Accent1 4 2 2 2 3 5" xfId="22188" xr:uid="{00000000-0005-0000-0000-0000D9070000}"/>
    <cellStyle name="20% - Accent1 4 2 2 2 4" xfId="3309" xr:uid="{00000000-0005-0000-0000-0000DA070000}"/>
    <cellStyle name="20% - Accent1 4 2 2 2 4 2" xfId="8206" xr:uid="{00000000-0005-0000-0000-0000DB070000}"/>
    <cellStyle name="20% - Accent1 4 2 2 2 4 2 2" xfId="17995" xr:uid="{00000000-0005-0000-0000-0000DC070000}"/>
    <cellStyle name="20% - Accent1 4 2 2 2 4 2 2 2" xfId="37546" xr:uid="{00000000-0005-0000-0000-0000DD070000}"/>
    <cellStyle name="20% - Accent1 4 2 2 2 4 2 3" xfId="27771" xr:uid="{00000000-0005-0000-0000-0000DE070000}"/>
    <cellStyle name="20% - Accent1 4 2 2 2 4 3" xfId="13109" xr:uid="{00000000-0005-0000-0000-0000DF070000}"/>
    <cellStyle name="20% - Accent1 4 2 2 2 4 3 2" xfId="32660" xr:uid="{00000000-0005-0000-0000-0000E0070000}"/>
    <cellStyle name="20% - Accent1 4 2 2 2 4 4" xfId="22885" xr:uid="{00000000-0005-0000-0000-0000E1070000}"/>
    <cellStyle name="20% - Accent1 4 2 2 2 5" xfId="5763" xr:uid="{00000000-0005-0000-0000-0000E2070000}"/>
    <cellStyle name="20% - Accent1 4 2 2 2 5 2" xfId="15555" xr:uid="{00000000-0005-0000-0000-0000E3070000}"/>
    <cellStyle name="20% - Accent1 4 2 2 2 5 2 2" xfId="35106" xr:uid="{00000000-0005-0000-0000-0000E4070000}"/>
    <cellStyle name="20% - Accent1 4 2 2 2 5 3" xfId="25331" xr:uid="{00000000-0005-0000-0000-0000E5070000}"/>
    <cellStyle name="20% - Accent1 4 2 2 2 6" xfId="10669" xr:uid="{00000000-0005-0000-0000-0000E6070000}"/>
    <cellStyle name="20% - Accent1 4 2 2 2 6 2" xfId="30220" xr:uid="{00000000-0005-0000-0000-0000E7070000}"/>
    <cellStyle name="20% - Accent1 4 2 2 2 7" xfId="20445" xr:uid="{00000000-0005-0000-0000-0000E8070000}"/>
    <cellStyle name="20% - Accent1 4 2 2 3" xfId="1296" xr:uid="{00000000-0005-0000-0000-0000E9070000}"/>
    <cellStyle name="20% - Accent1 4 2 2 3 2" xfId="3815" xr:uid="{00000000-0005-0000-0000-0000EA070000}"/>
    <cellStyle name="20% - Accent1 4 2 2 3 2 2" xfId="8712" xr:uid="{00000000-0005-0000-0000-0000EB070000}"/>
    <cellStyle name="20% - Accent1 4 2 2 3 2 2 2" xfId="18501" xr:uid="{00000000-0005-0000-0000-0000EC070000}"/>
    <cellStyle name="20% - Accent1 4 2 2 3 2 2 2 2" xfId="38052" xr:uid="{00000000-0005-0000-0000-0000ED070000}"/>
    <cellStyle name="20% - Accent1 4 2 2 3 2 2 3" xfId="28277" xr:uid="{00000000-0005-0000-0000-0000EE070000}"/>
    <cellStyle name="20% - Accent1 4 2 2 3 2 3" xfId="13615" xr:uid="{00000000-0005-0000-0000-0000EF070000}"/>
    <cellStyle name="20% - Accent1 4 2 2 3 2 3 2" xfId="33166" xr:uid="{00000000-0005-0000-0000-0000F0070000}"/>
    <cellStyle name="20% - Accent1 4 2 2 3 2 4" xfId="23391" xr:uid="{00000000-0005-0000-0000-0000F1070000}"/>
    <cellStyle name="20% - Accent1 4 2 2 3 3" xfId="6269" xr:uid="{00000000-0005-0000-0000-0000F2070000}"/>
    <cellStyle name="20% - Accent1 4 2 2 3 3 2" xfId="16061" xr:uid="{00000000-0005-0000-0000-0000F3070000}"/>
    <cellStyle name="20% - Accent1 4 2 2 3 3 2 2" xfId="35612" xr:uid="{00000000-0005-0000-0000-0000F4070000}"/>
    <cellStyle name="20% - Accent1 4 2 2 3 3 3" xfId="25837" xr:uid="{00000000-0005-0000-0000-0000F5070000}"/>
    <cellStyle name="20% - Accent1 4 2 2 3 4" xfId="11175" xr:uid="{00000000-0005-0000-0000-0000F6070000}"/>
    <cellStyle name="20% - Accent1 4 2 2 3 4 2" xfId="30726" xr:uid="{00000000-0005-0000-0000-0000F7070000}"/>
    <cellStyle name="20% - Accent1 4 2 2 3 5" xfId="20951" xr:uid="{00000000-0005-0000-0000-0000F8070000}"/>
    <cellStyle name="20% - Accent1 4 2 2 4" xfId="2163" xr:uid="{00000000-0005-0000-0000-0000F9070000}"/>
    <cellStyle name="20% - Accent1 4 2 2 4 2" xfId="4665" xr:uid="{00000000-0005-0000-0000-0000FA070000}"/>
    <cellStyle name="20% - Accent1 4 2 2 4 2 2" xfId="9562" xr:uid="{00000000-0005-0000-0000-0000FB070000}"/>
    <cellStyle name="20% - Accent1 4 2 2 4 2 2 2" xfId="19351" xr:uid="{00000000-0005-0000-0000-0000FC070000}"/>
    <cellStyle name="20% - Accent1 4 2 2 4 2 2 2 2" xfId="38902" xr:uid="{00000000-0005-0000-0000-0000FD070000}"/>
    <cellStyle name="20% - Accent1 4 2 2 4 2 2 3" xfId="29127" xr:uid="{00000000-0005-0000-0000-0000FE070000}"/>
    <cellStyle name="20% - Accent1 4 2 2 4 2 3" xfId="14465" xr:uid="{00000000-0005-0000-0000-0000FF070000}"/>
    <cellStyle name="20% - Accent1 4 2 2 4 2 3 2" xfId="34016" xr:uid="{00000000-0005-0000-0000-000000080000}"/>
    <cellStyle name="20% - Accent1 4 2 2 4 2 4" xfId="24241" xr:uid="{00000000-0005-0000-0000-000001080000}"/>
    <cellStyle name="20% - Accent1 4 2 2 4 3" xfId="7119" xr:uid="{00000000-0005-0000-0000-000002080000}"/>
    <cellStyle name="20% - Accent1 4 2 2 4 3 2" xfId="16911" xr:uid="{00000000-0005-0000-0000-000003080000}"/>
    <cellStyle name="20% - Accent1 4 2 2 4 3 2 2" xfId="36462" xr:uid="{00000000-0005-0000-0000-000004080000}"/>
    <cellStyle name="20% - Accent1 4 2 2 4 3 3" xfId="26687" xr:uid="{00000000-0005-0000-0000-000005080000}"/>
    <cellStyle name="20% - Accent1 4 2 2 4 4" xfId="12025" xr:uid="{00000000-0005-0000-0000-000006080000}"/>
    <cellStyle name="20% - Accent1 4 2 2 4 4 2" xfId="31576" xr:uid="{00000000-0005-0000-0000-000007080000}"/>
    <cellStyle name="20% - Accent1 4 2 2 4 5" xfId="21801" xr:uid="{00000000-0005-0000-0000-000008080000}"/>
    <cellStyle name="20% - Accent1 4 2 2 5" xfId="2918" xr:uid="{00000000-0005-0000-0000-000009080000}"/>
    <cellStyle name="20% - Accent1 4 2 2 5 2" xfId="7815" xr:uid="{00000000-0005-0000-0000-00000A080000}"/>
    <cellStyle name="20% - Accent1 4 2 2 5 2 2" xfId="17604" xr:uid="{00000000-0005-0000-0000-00000B080000}"/>
    <cellStyle name="20% - Accent1 4 2 2 5 2 2 2" xfId="37155" xr:uid="{00000000-0005-0000-0000-00000C080000}"/>
    <cellStyle name="20% - Accent1 4 2 2 5 2 3" xfId="27380" xr:uid="{00000000-0005-0000-0000-00000D080000}"/>
    <cellStyle name="20% - Accent1 4 2 2 5 3" xfId="12718" xr:uid="{00000000-0005-0000-0000-00000E080000}"/>
    <cellStyle name="20% - Accent1 4 2 2 5 3 2" xfId="32269" xr:uid="{00000000-0005-0000-0000-00000F080000}"/>
    <cellStyle name="20% - Accent1 4 2 2 5 4" xfId="22494" xr:uid="{00000000-0005-0000-0000-000010080000}"/>
    <cellStyle name="20% - Accent1 4 2 2 6" xfId="5372" xr:uid="{00000000-0005-0000-0000-000011080000}"/>
    <cellStyle name="20% - Accent1 4 2 2 6 2" xfId="15164" xr:uid="{00000000-0005-0000-0000-000012080000}"/>
    <cellStyle name="20% - Accent1 4 2 2 6 2 2" xfId="34715" xr:uid="{00000000-0005-0000-0000-000013080000}"/>
    <cellStyle name="20% - Accent1 4 2 2 6 3" xfId="24940" xr:uid="{00000000-0005-0000-0000-000014080000}"/>
    <cellStyle name="20% - Accent1 4 2 2 7" xfId="10278" xr:uid="{00000000-0005-0000-0000-000015080000}"/>
    <cellStyle name="20% - Accent1 4 2 2 7 2" xfId="29829" xr:uid="{00000000-0005-0000-0000-000016080000}"/>
    <cellStyle name="20% - Accent1 4 2 2 8" xfId="20054" xr:uid="{00000000-0005-0000-0000-000017080000}"/>
    <cellStyle name="20% - Accent1 4 2 3" xfId="310" xr:uid="{00000000-0005-0000-0000-000018080000}"/>
    <cellStyle name="20% - Accent1 4 2 3 2" xfId="727" xr:uid="{00000000-0005-0000-0000-000019080000}"/>
    <cellStyle name="20% - Accent1 4 2 3 2 2" xfId="1677" xr:uid="{00000000-0005-0000-0000-00001A080000}"/>
    <cellStyle name="20% - Accent1 4 2 3 2 2 2" xfId="4191" xr:uid="{00000000-0005-0000-0000-00001B080000}"/>
    <cellStyle name="20% - Accent1 4 2 3 2 2 2 2" xfId="9088" xr:uid="{00000000-0005-0000-0000-00001C080000}"/>
    <cellStyle name="20% - Accent1 4 2 3 2 2 2 2 2" xfId="18877" xr:uid="{00000000-0005-0000-0000-00001D080000}"/>
    <cellStyle name="20% - Accent1 4 2 3 2 2 2 2 2 2" xfId="38428" xr:uid="{00000000-0005-0000-0000-00001E080000}"/>
    <cellStyle name="20% - Accent1 4 2 3 2 2 2 2 3" xfId="28653" xr:uid="{00000000-0005-0000-0000-00001F080000}"/>
    <cellStyle name="20% - Accent1 4 2 3 2 2 2 3" xfId="13991" xr:uid="{00000000-0005-0000-0000-000020080000}"/>
    <cellStyle name="20% - Accent1 4 2 3 2 2 2 3 2" xfId="33542" xr:uid="{00000000-0005-0000-0000-000021080000}"/>
    <cellStyle name="20% - Accent1 4 2 3 2 2 2 4" xfId="23767" xr:uid="{00000000-0005-0000-0000-000022080000}"/>
    <cellStyle name="20% - Accent1 4 2 3 2 2 3" xfId="6645" xr:uid="{00000000-0005-0000-0000-000023080000}"/>
    <cellStyle name="20% - Accent1 4 2 3 2 2 3 2" xfId="16437" xr:uid="{00000000-0005-0000-0000-000024080000}"/>
    <cellStyle name="20% - Accent1 4 2 3 2 2 3 2 2" xfId="35988" xr:uid="{00000000-0005-0000-0000-000025080000}"/>
    <cellStyle name="20% - Accent1 4 2 3 2 2 3 3" xfId="26213" xr:uid="{00000000-0005-0000-0000-000026080000}"/>
    <cellStyle name="20% - Accent1 4 2 3 2 2 4" xfId="11551" xr:uid="{00000000-0005-0000-0000-000027080000}"/>
    <cellStyle name="20% - Accent1 4 2 3 2 2 4 2" xfId="31102" xr:uid="{00000000-0005-0000-0000-000028080000}"/>
    <cellStyle name="20% - Accent1 4 2 3 2 2 5" xfId="21327" xr:uid="{00000000-0005-0000-0000-000029080000}"/>
    <cellStyle name="20% - Accent1 4 2 3 2 3" xfId="2732" xr:uid="{00000000-0005-0000-0000-00002A080000}"/>
    <cellStyle name="20% - Accent1 4 2 3 2 3 2" xfId="5177" xr:uid="{00000000-0005-0000-0000-00002B080000}"/>
    <cellStyle name="20% - Accent1 4 2 3 2 3 2 2" xfId="10074" xr:uid="{00000000-0005-0000-0000-00002C080000}"/>
    <cellStyle name="20% - Accent1 4 2 3 2 3 2 2 2" xfId="19863" xr:uid="{00000000-0005-0000-0000-00002D080000}"/>
    <cellStyle name="20% - Accent1 4 2 3 2 3 2 2 2 2" xfId="39414" xr:uid="{00000000-0005-0000-0000-00002E080000}"/>
    <cellStyle name="20% - Accent1 4 2 3 2 3 2 2 3" xfId="29639" xr:uid="{00000000-0005-0000-0000-00002F080000}"/>
    <cellStyle name="20% - Accent1 4 2 3 2 3 2 3" xfId="14977" xr:uid="{00000000-0005-0000-0000-000030080000}"/>
    <cellStyle name="20% - Accent1 4 2 3 2 3 2 3 2" xfId="34528" xr:uid="{00000000-0005-0000-0000-000031080000}"/>
    <cellStyle name="20% - Accent1 4 2 3 2 3 2 4" xfId="24753" xr:uid="{00000000-0005-0000-0000-000032080000}"/>
    <cellStyle name="20% - Accent1 4 2 3 2 3 3" xfId="7631" xr:uid="{00000000-0005-0000-0000-000033080000}"/>
    <cellStyle name="20% - Accent1 4 2 3 2 3 3 2" xfId="17423" xr:uid="{00000000-0005-0000-0000-000034080000}"/>
    <cellStyle name="20% - Accent1 4 2 3 2 3 3 2 2" xfId="36974" xr:uid="{00000000-0005-0000-0000-000035080000}"/>
    <cellStyle name="20% - Accent1 4 2 3 2 3 3 3" xfId="27199" xr:uid="{00000000-0005-0000-0000-000036080000}"/>
    <cellStyle name="20% - Accent1 4 2 3 2 3 4" xfId="12537" xr:uid="{00000000-0005-0000-0000-000037080000}"/>
    <cellStyle name="20% - Accent1 4 2 3 2 3 4 2" xfId="32088" xr:uid="{00000000-0005-0000-0000-000038080000}"/>
    <cellStyle name="20% - Accent1 4 2 3 2 3 5" xfId="22313" xr:uid="{00000000-0005-0000-0000-000039080000}"/>
    <cellStyle name="20% - Accent1 4 2 3 2 4" xfId="3310" xr:uid="{00000000-0005-0000-0000-00003A080000}"/>
    <cellStyle name="20% - Accent1 4 2 3 2 4 2" xfId="8207" xr:uid="{00000000-0005-0000-0000-00003B080000}"/>
    <cellStyle name="20% - Accent1 4 2 3 2 4 2 2" xfId="17996" xr:uid="{00000000-0005-0000-0000-00003C080000}"/>
    <cellStyle name="20% - Accent1 4 2 3 2 4 2 2 2" xfId="37547" xr:uid="{00000000-0005-0000-0000-00003D080000}"/>
    <cellStyle name="20% - Accent1 4 2 3 2 4 2 3" xfId="27772" xr:uid="{00000000-0005-0000-0000-00003E080000}"/>
    <cellStyle name="20% - Accent1 4 2 3 2 4 3" xfId="13110" xr:uid="{00000000-0005-0000-0000-00003F080000}"/>
    <cellStyle name="20% - Accent1 4 2 3 2 4 3 2" xfId="32661" xr:uid="{00000000-0005-0000-0000-000040080000}"/>
    <cellStyle name="20% - Accent1 4 2 3 2 4 4" xfId="22886" xr:uid="{00000000-0005-0000-0000-000041080000}"/>
    <cellStyle name="20% - Accent1 4 2 3 2 5" xfId="5764" xr:uid="{00000000-0005-0000-0000-000042080000}"/>
    <cellStyle name="20% - Accent1 4 2 3 2 5 2" xfId="15556" xr:uid="{00000000-0005-0000-0000-000043080000}"/>
    <cellStyle name="20% - Accent1 4 2 3 2 5 2 2" xfId="35107" xr:uid="{00000000-0005-0000-0000-000044080000}"/>
    <cellStyle name="20% - Accent1 4 2 3 2 5 3" xfId="25332" xr:uid="{00000000-0005-0000-0000-000045080000}"/>
    <cellStyle name="20% - Accent1 4 2 3 2 6" xfId="10670" xr:uid="{00000000-0005-0000-0000-000046080000}"/>
    <cellStyle name="20% - Accent1 4 2 3 2 6 2" xfId="30221" xr:uid="{00000000-0005-0000-0000-000047080000}"/>
    <cellStyle name="20% - Accent1 4 2 3 2 7" xfId="20446" xr:uid="{00000000-0005-0000-0000-000048080000}"/>
    <cellStyle name="20% - Accent1 4 2 3 3" xfId="1297" xr:uid="{00000000-0005-0000-0000-000049080000}"/>
    <cellStyle name="20% - Accent1 4 2 3 3 2" xfId="3816" xr:uid="{00000000-0005-0000-0000-00004A080000}"/>
    <cellStyle name="20% - Accent1 4 2 3 3 2 2" xfId="8713" xr:uid="{00000000-0005-0000-0000-00004B080000}"/>
    <cellStyle name="20% - Accent1 4 2 3 3 2 2 2" xfId="18502" xr:uid="{00000000-0005-0000-0000-00004C080000}"/>
    <cellStyle name="20% - Accent1 4 2 3 3 2 2 2 2" xfId="38053" xr:uid="{00000000-0005-0000-0000-00004D080000}"/>
    <cellStyle name="20% - Accent1 4 2 3 3 2 2 3" xfId="28278" xr:uid="{00000000-0005-0000-0000-00004E080000}"/>
    <cellStyle name="20% - Accent1 4 2 3 3 2 3" xfId="13616" xr:uid="{00000000-0005-0000-0000-00004F080000}"/>
    <cellStyle name="20% - Accent1 4 2 3 3 2 3 2" xfId="33167" xr:uid="{00000000-0005-0000-0000-000050080000}"/>
    <cellStyle name="20% - Accent1 4 2 3 3 2 4" xfId="23392" xr:uid="{00000000-0005-0000-0000-000051080000}"/>
    <cellStyle name="20% - Accent1 4 2 3 3 3" xfId="6270" xr:uid="{00000000-0005-0000-0000-000052080000}"/>
    <cellStyle name="20% - Accent1 4 2 3 3 3 2" xfId="16062" xr:uid="{00000000-0005-0000-0000-000053080000}"/>
    <cellStyle name="20% - Accent1 4 2 3 3 3 2 2" xfId="35613" xr:uid="{00000000-0005-0000-0000-000054080000}"/>
    <cellStyle name="20% - Accent1 4 2 3 3 3 3" xfId="25838" xr:uid="{00000000-0005-0000-0000-000055080000}"/>
    <cellStyle name="20% - Accent1 4 2 3 3 4" xfId="11176" xr:uid="{00000000-0005-0000-0000-000056080000}"/>
    <cellStyle name="20% - Accent1 4 2 3 3 4 2" xfId="30727" xr:uid="{00000000-0005-0000-0000-000057080000}"/>
    <cellStyle name="20% - Accent1 4 2 3 3 5" xfId="20952" xr:uid="{00000000-0005-0000-0000-000058080000}"/>
    <cellStyle name="20% - Accent1 4 2 3 4" xfId="2288" xr:uid="{00000000-0005-0000-0000-000059080000}"/>
    <cellStyle name="20% - Accent1 4 2 3 4 2" xfId="4790" xr:uid="{00000000-0005-0000-0000-00005A080000}"/>
    <cellStyle name="20% - Accent1 4 2 3 4 2 2" xfId="9687" xr:uid="{00000000-0005-0000-0000-00005B080000}"/>
    <cellStyle name="20% - Accent1 4 2 3 4 2 2 2" xfId="19476" xr:uid="{00000000-0005-0000-0000-00005C080000}"/>
    <cellStyle name="20% - Accent1 4 2 3 4 2 2 2 2" xfId="39027" xr:uid="{00000000-0005-0000-0000-00005D080000}"/>
    <cellStyle name="20% - Accent1 4 2 3 4 2 2 3" xfId="29252" xr:uid="{00000000-0005-0000-0000-00005E080000}"/>
    <cellStyle name="20% - Accent1 4 2 3 4 2 3" xfId="14590" xr:uid="{00000000-0005-0000-0000-00005F080000}"/>
    <cellStyle name="20% - Accent1 4 2 3 4 2 3 2" xfId="34141" xr:uid="{00000000-0005-0000-0000-000060080000}"/>
    <cellStyle name="20% - Accent1 4 2 3 4 2 4" xfId="24366" xr:uid="{00000000-0005-0000-0000-000061080000}"/>
    <cellStyle name="20% - Accent1 4 2 3 4 3" xfId="7244" xr:uid="{00000000-0005-0000-0000-000062080000}"/>
    <cellStyle name="20% - Accent1 4 2 3 4 3 2" xfId="17036" xr:uid="{00000000-0005-0000-0000-000063080000}"/>
    <cellStyle name="20% - Accent1 4 2 3 4 3 2 2" xfId="36587" xr:uid="{00000000-0005-0000-0000-000064080000}"/>
    <cellStyle name="20% - Accent1 4 2 3 4 3 3" xfId="26812" xr:uid="{00000000-0005-0000-0000-000065080000}"/>
    <cellStyle name="20% - Accent1 4 2 3 4 4" xfId="12150" xr:uid="{00000000-0005-0000-0000-000066080000}"/>
    <cellStyle name="20% - Accent1 4 2 3 4 4 2" xfId="31701" xr:uid="{00000000-0005-0000-0000-000067080000}"/>
    <cellStyle name="20% - Accent1 4 2 3 4 5" xfId="21926" xr:uid="{00000000-0005-0000-0000-000068080000}"/>
    <cellStyle name="20% - Accent1 4 2 3 5" xfId="2919" xr:uid="{00000000-0005-0000-0000-000069080000}"/>
    <cellStyle name="20% - Accent1 4 2 3 5 2" xfId="7816" xr:uid="{00000000-0005-0000-0000-00006A080000}"/>
    <cellStyle name="20% - Accent1 4 2 3 5 2 2" xfId="17605" xr:uid="{00000000-0005-0000-0000-00006B080000}"/>
    <cellStyle name="20% - Accent1 4 2 3 5 2 2 2" xfId="37156" xr:uid="{00000000-0005-0000-0000-00006C080000}"/>
    <cellStyle name="20% - Accent1 4 2 3 5 2 3" xfId="27381" xr:uid="{00000000-0005-0000-0000-00006D080000}"/>
    <cellStyle name="20% - Accent1 4 2 3 5 3" xfId="12719" xr:uid="{00000000-0005-0000-0000-00006E080000}"/>
    <cellStyle name="20% - Accent1 4 2 3 5 3 2" xfId="32270" xr:uid="{00000000-0005-0000-0000-00006F080000}"/>
    <cellStyle name="20% - Accent1 4 2 3 5 4" xfId="22495" xr:uid="{00000000-0005-0000-0000-000070080000}"/>
    <cellStyle name="20% - Accent1 4 2 3 6" xfId="5373" xr:uid="{00000000-0005-0000-0000-000071080000}"/>
    <cellStyle name="20% - Accent1 4 2 3 6 2" xfId="15165" xr:uid="{00000000-0005-0000-0000-000072080000}"/>
    <cellStyle name="20% - Accent1 4 2 3 6 2 2" xfId="34716" xr:uid="{00000000-0005-0000-0000-000073080000}"/>
    <cellStyle name="20% - Accent1 4 2 3 6 3" xfId="24941" xr:uid="{00000000-0005-0000-0000-000074080000}"/>
    <cellStyle name="20% - Accent1 4 2 3 7" xfId="10279" xr:uid="{00000000-0005-0000-0000-000075080000}"/>
    <cellStyle name="20% - Accent1 4 2 3 7 2" xfId="29830" xr:uid="{00000000-0005-0000-0000-000076080000}"/>
    <cellStyle name="20% - Accent1 4 2 3 8" xfId="20055" xr:uid="{00000000-0005-0000-0000-000077080000}"/>
    <cellStyle name="20% - Accent1 4 2 4" xfId="672" xr:uid="{00000000-0005-0000-0000-000078080000}"/>
    <cellStyle name="20% - Accent1 4 2 4 2" xfId="1624" xr:uid="{00000000-0005-0000-0000-000079080000}"/>
    <cellStyle name="20% - Accent1 4 2 4 2 2" xfId="4138" xr:uid="{00000000-0005-0000-0000-00007A080000}"/>
    <cellStyle name="20% - Accent1 4 2 4 2 2 2" xfId="9035" xr:uid="{00000000-0005-0000-0000-00007B080000}"/>
    <cellStyle name="20% - Accent1 4 2 4 2 2 2 2" xfId="18824" xr:uid="{00000000-0005-0000-0000-00007C080000}"/>
    <cellStyle name="20% - Accent1 4 2 4 2 2 2 2 2" xfId="38375" xr:uid="{00000000-0005-0000-0000-00007D080000}"/>
    <cellStyle name="20% - Accent1 4 2 4 2 2 2 3" xfId="28600" xr:uid="{00000000-0005-0000-0000-00007E080000}"/>
    <cellStyle name="20% - Accent1 4 2 4 2 2 3" xfId="13938" xr:uid="{00000000-0005-0000-0000-00007F080000}"/>
    <cellStyle name="20% - Accent1 4 2 4 2 2 3 2" xfId="33489" xr:uid="{00000000-0005-0000-0000-000080080000}"/>
    <cellStyle name="20% - Accent1 4 2 4 2 2 4" xfId="23714" xr:uid="{00000000-0005-0000-0000-000081080000}"/>
    <cellStyle name="20% - Accent1 4 2 4 2 3" xfId="6592" xr:uid="{00000000-0005-0000-0000-000082080000}"/>
    <cellStyle name="20% - Accent1 4 2 4 2 3 2" xfId="16384" xr:uid="{00000000-0005-0000-0000-000083080000}"/>
    <cellStyle name="20% - Accent1 4 2 4 2 3 2 2" xfId="35935" xr:uid="{00000000-0005-0000-0000-000084080000}"/>
    <cellStyle name="20% - Accent1 4 2 4 2 3 3" xfId="26160" xr:uid="{00000000-0005-0000-0000-000085080000}"/>
    <cellStyle name="20% - Accent1 4 2 4 2 4" xfId="11498" xr:uid="{00000000-0005-0000-0000-000086080000}"/>
    <cellStyle name="20% - Accent1 4 2 4 2 4 2" xfId="31049" xr:uid="{00000000-0005-0000-0000-000087080000}"/>
    <cellStyle name="20% - Accent1 4 2 4 2 5" xfId="21274" xr:uid="{00000000-0005-0000-0000-000088080000}"/>
    <cellStyle name="20% - Accent1 4 2 4 3" xfId="2439" xr:uid="{00000000-0005-0000-0000-000089080000}"/>
    <cellStyle name="20% - Accent1 4 2 4 3 2" xfId="4921" xr:uid="{00000000-0005-0000-0000-00008A080000}"/>
    <cellStyle name="20% - Accent1 4 2 4 3 2 2" xfId="9818" xr:uid="{00000000-0005-0000-0000-00008B080000}"/>
    <cellStyle name="20% - Accent1 4 2 4 3 2 2 2" xfId="19607" xr:uid="{00000000-0005-0000-0000-00008C080000}"/>
    <cellStyle name="20% - Accent1 4 2 4 3 2 2 2 2" xfId="39158" xr:uid="{00000000-0005-0000-0000-00008D080000}"/>
    <cellStyle name="20% - Accent1 4 2 4 3 2 2 3" xfId="29383" xr:uid="{00000000-0005-0000-0000-00008E080000}"/>
    <cellStyle name="20% - Accent1 4 2 4 3 2 3" xfId="14721" xr:uid="{00000000-0005-0000-0000-00008F080000}"/>
    <cellStyle name="20% - Accent1 4 2 4 3 2 3 2" xfId="34272" xr:uid="{00000000-0005-0000-0000-000090080000}"/>
    <cellStyle name="20% - Accent1 4 2 4 3 2 4" xfId="24497" xr:uid="{00000000-0005-0000-0000-000091080000}"/>
    <cellStyle name="20% - Accent1 4 2 4 3 3" xfId="7375" xr:uid="{00000000-0005-0000-0000-000092080000}"/>
    <cellStyle name="20% - Accent1 4 2 4 3 3 2" xfId="17167" xr:uid="{00000000-0005-0000-0000-000093080000}"/>
    <cellStyle name="20% - Accent1 4 2 4 3 3 2 2" xfId="36718" xr:uid="{00000000-0005-0000-0000-000094080000}"/>
    <cellStyle name="20% - Accent1 4 2 4 3 3 3" xfId="26943" xr:uid="{00000000-0005-0000-0000-000095080000}"/>
    <cellStyle name="20% - Accent1 4 2 4 3 4" xfId="12281" xr:uid="{00000000-0005-0000-0000-000096080000}"/>
    <cellStyle name="20% - Accent1 4 2 4 3 4 2" xfId="31832" xr:uid="{00000000-0005-0000-0000-000097080000}"/>
    <cellStyle name="20% - Accent1 4 2 4 3 5" xfId="22057" xr:uid="{00000000-0005-0000-0000-000098080000}"/>
    <cellStyle name="20% - Accent1 4 2 4 4" xfId="3257" xr:uid="{00000000-0005-0000-0000-000099080000}"/>
    <cellStyle name="20% - Accent1 4 2 4 4 2" xfId="8154" xr:uid="{00000000-0005-0000-0000-00009A080000}"/>
    <cellStyle name="20% - Accent1 4 2 4 4 2 2" xfId="17943" xr:uid="{00000000-0005-0000-0000-00009B080000}"/>
    <cellStyle name="20% - Accent1 4 2 4 4 2 2 2" xfId="37494" xr:uid="{00000000-0005-0000-0000-00009C080000}"/>
    <cellStyle name="20% - Accent1 4 2 4 4 2 3" xfId="27719" xr:uid="{00000000-0005-0000-0000-00009D080000}"/>
    <cellStyle name="20% - Accent1 4 2 4 4 3" xfId="13057" xr:uid="{00000000-0005-0000-0000-00009E080000}"/>
    <cellStyle name="20% - Accent1 4 2 4 4 3 2" xfId="32608" xr:uid="{00000000-0005-0000-0000-00009F080000}"/>
    <cellStyle name="20% - Accent1 4 2 4 4 4" xfId="22833" xr:uid="{00000000-0005-0000-0000-0000A0080000}"/>
    <cellStyle name="20% - Accent1 4 2 4 5" xfId="5711" xr:uid="{00000000-0005-0000-0000-0000A1080000}"/>
    <cellStyle name="20% - Accent1 4 2 4 5 2" xfId="15503" xr:uid="{00000000-0005-0000-0000-0000A2080000}"/>
    <cellStyle name="20% - Accent1 4 2 4 5 2 2" xfId="35054" xr:uid="{00000000-0005-0000-0000-0000A3080000}"/>
    <cellStyle name="20% - Accent1 4 2 4 5 3" xfId="25279" xr:uid="{00000000-0005-0000-0000-0000A4080000}"/>
    <cellStyle name="20% - Accent1 4 2 4 6" xfId="10617" xr:uid="{00000000-0005-0000-0000-0000A5080000}"/>
    <cellStyle name="20% - Accent1 4 2 4 6 2" xfId="30168" xr:uid="{00000000-0005-0000-0000-0000A6080000}"/>
    <cellStyle name="20% - Accent1 4 2 4 7" xfId="20393" xr:uid="{00000000-0005-0000-0000-0000A7080000}"/>
    <cellStyle name="20% - Accent1 4 2 5" xfId="1257" xr:uid="{00000000-0005-0000-0000-0000A8080000}"/>
    <cellStyle name="20% - Accent1 4 2 5 2" xfId="3780" xr:uid="{00000000-0005-0000-0000-0000A9080000}"/>
    <cellStyle name="20% - Accent1 4 2 5 2 2" xfId="8677" xr:uid="{00000000-0005-0000-0000-0000AA080000}"/>
    <cellStyle name="20% - Accent1 4 2 5 2 2 2" xfId="18466" xr:uid="{00000000-0005-0000-0000-0000AB080000}"/>
    <cellStyle name="20% - Accent1 4 2 5 2 2 2 2" xfId="38017" xr:uid="{00000000-0005-0000-0000-0000AC080000}"/>
    <cellStyle name="20% - Accent1 4 2 5 2 2 3" xfId="28242" xr:uid="{00000000-0005-0000-0000-0000AD080000}"/>
    <cellStyle name="20% - Accent1 4 2 5 2 3" xfId="13580" xr:uid="{00000000-0005-0000-0000-0000AE080000}"/>
    <cellStyle name="20% - Accent1 4 2 5 2 3 2" xfId="33131" xr:uid="{00000000-0005-0000-0000-0000AF080000}"/>
    <cellStyle name="20% - Accent1 4 2 5 2 4" xfId="23356" xr:uid="{00000000-0005-0000-0000-0000B0080000}"/>
    <cellStyle name="20% - Accent1 4 2 5 3" xfId="6234" xr:uid="{00000000-0005-0000-0000-0000B1080000}"/>
    <cellStyle name="20% - Accent1 4 2 5 3 2" xfId="16026" xr:uid="{00000000-0005-0000-0000-0000B2080000}"/>
    <cellStyle name="20% - Accent1 4 2 5 3 2 2" xfId="35577" xr:uid="{00000000-0005-0000-0000-0000B3080000}"/>
    <cellStyle name="20% - Accent1 4 2 5 3 3" xfId="25802" xr:uid="{00000000-0005-0000-0000-0000B4080000}"/>
    <cellStyle name="20% - Accent1 4 2 5 4" xfId="11140" xr:uid="{00000000-0005-0000-0000-0000B5080000}"/>
    <cellStyle name="20% - Accent1 4 2 5 4 2" xfId="30691" xr:uid="{00000000-0005-0000-0000-0000B6080000}"/>
    <cellStyle name="20% - Accent1 4 2 5 5" xfId="20916" xr:uid="{00000000-0005-0000-0000-0000B7080000}"/>
    <cellStyle name="20% - Accent1 4 2 6" xfId="2032" xr:uid="{00000000-0005-0000-0000-0000B8080000}"/>
    <cellStyle name="20% - Accent1 4 2 6 2" xfId="4534" xr:uid="{00000000-0005-0000-0000-0000B9080000}"/>
    <cellStyle name="20% - Accent1 4 2 6 2 2" xfId="9431" xr:uid="{00000000-0005-0000-0000-0000BA080000}"/>
    <cellStyle name="20% - Accent1 4 2 6 2 2 2" xfId="19220" xr:uid="{00000000-0005-0000-0000-0000BB080000}"/>
    <cellStyle name="20% - Accent1 4 2 6 2 2 2 2" xfId="38771" xr:uid="{00000000-0005-0000-0000-0000BC080000}"/>
    <cellStyle name="20% - Accent1 4 2 6 2 2 3" xfId="28996" xr:uid="{00000000-0005-0000-0000-0000BD080000}"/>
    <cellStyle name="20% - Accent1 4 2 6 2 3" xfId="14334" xr:uid="{00000000-0005-0000-0000-0000BE080000}"/>
    <cellStyle name="20% - Accent1 4 2 6 2 3 2" xfId="33885" xr:uid="{00000000-0005-0000-0000-0000BF080000}"/>
    <cellStyle name="20% - Accent1 4 2 6 2 4" xfId="24110" xr:uid="{00000000-0005-0000-0000-0000C0080000}"/>
    <cellStyle name="20% - Accent1 4 2 6 3" xfId="6988" xr:uid="{00000000-0005-0000-0000-0000C1080000}"/>
    <cellStyle name="20% - Accent1 4 2 6 3 2" xfId="16780" xr:uid="{00000000-0005-0000-0000-0000C2080000}"/>
    <cellStyle name="20% - Accent1 4 2 6 3 2 2" xfId="36331" xr:uid="{00000000-0005-0000-0000-0000C3080000}"/>
    <cellStyle name="20% - Accent1 4 2 6 3 3" xfId="26556" xr:uid="{00000000-0005-0000-0000-0000C4080000}"/>
    <cellStyle name="20% - Accent1 4 2 6 4" xfId="11894" xr:uid="{00000000-0005-0000-0000-0000C5080000}"/>
    <cellStyle name="20% - Accent1 4 2 6 4 2" xfId="31445" xr:uid="{00000000-0005-0000-0000-0000C6080000}"/>
    <cellStyle name="20% - Accent1 4 2 6 5" xfId="21670" xr:uid="{00000000-0005-0000-0000-0000C7080000}"/>
    <cellStyle name="20% - Accent1 4 2 7" xfId="2865" xr:uid="{00000000-0005-0000-0000-0000C8080000}"/>
    <cellStyle name="20% - Accent1 4 2 7 2" xfId="7763" xr:uid="{00000000-0005-0000-0000-0000C9080000}"/>
    <cellStyle name="20% - Accent1 4 2 7 2 2" xfId="17552" xr:uid="{00000000-0005-0000-0000-0000CA080000}"/>
    <cellStyle name="20% - Accent1 4 2 7 2 2 2" xfId="37103" xr:uid="{00000000-0005-0000-0000-0000CB080000}"/>
    <cellStyle name="20% - Accent1 4 2 7 2 3" xfId="27328" xr:uid="{00000000-0005-0000-0000-0000CC080000}"/>
    <cellStyle name="20% - Accent1 4 2 7 3" xfId="12666" xr:uid="{00000000-0005-0000-0000-0000CD080000}"/>
    <cellStyle name="20% - Accent1 4 2 7 3 2" xfId="32217" xr:uid="{00000000-0005-0000-0000-0000CE080000}"/>
    <cellStyle name="20% - Accent1 4 2 7 4" xfId="22442" xr:uid="{00000000-0005-0000-0000-0000CF080000}"/>
    <cellStyle name="20% - Accent1 4 2 8" xfId="5319" xr:uid="{00000000-0005-0000-0000-0000D0080000}"/>
    <cellStyle name="20% - Accent1 4 2 8 2" xfId="15112" xr:uid="{00000000-0005-0000-0000-0000D1080000}"/>
    <cellStyle name="20% - Accent1 4 2 8 2 2" xfId="34663" xr:uid="{00000000-0005-0000-0000-0000D2080000}"/>
    <cellStyle name="20% - Accent1 4 2 8 3" xfId="24888" xr:uid="{00000000-0005-0000-0000-0000D3080000}"/>
    <cellStyle name="20% - Accent1 4 2 9" xfId="10226" xr:uid="{00000000-0005-0000-0000-0000D4080000}"/>
    <cellStyle name="20% - Accent1 4 2 9 2" xfId="29777" xr:uid="{00000000-0005-0000-0000-0000D5080000}"/>
    <cellStyle name="20% - Accent1 4 3" xfId="311" xr:uid="{00000000-0005-0000-0000-0000D6080000}"/>
    <cellStyle name="20% - Accent1 4 3 2" xfId="728" xr:uid="{00000000-0005-0000-0000-0000D7080000}"/>
    <cellStyle name="20% - Accent1 4 3 2 2" xfId="1678" xr:uid="{00000000-0005-0000-0000-0000D8080000}"/>
    <cellStyle name="20% - Accent1 4 3 2 2 2" xfId="4192" xr:uid="{00000000-0005-0000-0000-0000D9080000}"/>
    <cellStyle name="20% - Accent1 4 3 2 2 2 2" xfId="9089" xr:uid="{00000000-0005-0000-0000-0000DA080000}"/>
    <cellStyle name="20% - Accent1 4 3 2 2 2 2 2" xfId="18878" xr:uid="{00000000-0005-0000-0000-0000DB080000}"/>
    <cellStyle name="20% - Accent1 4 3 2 2 2 2 2 2" xfId="38429" xr:uid="{00000000-0005-0000-0000-0000DC080000}"/>
    <cellStyle name="20% - Accent1 4 3 2 2 2 2 3" xfId="28654" xr:uid="{00000000-0005-0000-0000-0000DD080000}"/>
    <cellStyle name="20% - Accent1 4 3 2 2 2 3" xfId="13992" xr:uid="{00000000-0005-0000-0000-0000DE080000}"/>
    <cellStyle name="20% - Accent1 4 3 2 2 2 3 2" xfId="33543" xr:uid="{00000000-0005-0000-0000-0000DF080000}"/>
    <cellStyle name="20% - Accent1 4 3 2 2 2 4" xfId="23768" xr:uid="{00000000-0005-0000-0000-0000E0080000}"/>
    <cellStyle name="20% - Accent1 4 3 2 2 3" xfId="6646" xr:uid="{00000000-0005-0000-0000-0000E1080000}"/>
    <cellStyle name="20% - Accent1 4 3 2 2 3 2" xfId="16438" xr:uid="{00000000-0005-0000-0000-0000E2080000}"/>
    <cellStyle name="20% - Accent1 4 3 2 2 3 2 2" xfId="35989" xr:uid="{00000000-0005-0000-0000-0000E3080000}"/>
    <cellStyle name="20% - Accent1 4 3 2 2 3 3" xfId="26214" xr:uid="{00000000-0005-0000-0000-0000E4080000}"/>
    <cellStyle name="20% - Accent1 4 3 2 2 4" xfId="11552" xr:uid="{00000000-0005-0000-0000-0000E5080000}"/>
    <cellStyle name="20% - Accent1 4 3 2 2 4 2" xfId="31103" xr:uid="{00000000-0005-0000-0000-0000E6080000}"/>
    <cellStyle name="20% - Accent1 4 3 2 2 5" xfId="21328" xr:uid="{00000000-0005-0000-0000-0000E7080000}"/>
    <cellStyle name="20% - Accent1 4 3 2 3" xfId="2509" xr:uid="{00000000-0005-0000-0000-0000E8080000}"/>
    <cellStyle name="20% - Accent1 4 3 2 3 2" xfId="4987" xr:uid="{00000000-0005-0000-0000-0000E9080000}"/>
    <cellStyle name="20% - Accent1 4 3 2 3 2 2" xfId="9884" xr:uid="{00000000-0005-0000-0000-0000EA080000}"/>
    <cellStyle name="20% - Accent1 4 3 2 3 2 2 2" xfId="19673" xr:uid="{00000000-0005-0000-0000-0000EB080000}"/>
    <cellStyle name="20% - Accent1 4 3 2 3 2 2 2 2" xfId="39224" xr:uid="{00000000-0005-0000-0000-0000EC080000}"/>
    <cellStyle name="20% - Accent1 4 3 2 3 2 2 3" xfId="29449" xr:uid="{00000000-0005-0000-0000-0000ED080000}"/>
    <cellStyle name="20% - Accent1 4 3 2 3 2 3" xfId="14787" xr:uid="{00000000-0005-0000-0000-0000EE080000}"/>
    <cellStyle name="20% - Accent1 4 3 2 3 2 3 2" xfId="34338" xr:uid="{00000000-0005-0000-0000-0000EF080000}"/>
    <cellStyle name="20% - Accent1 4 3 2 3 2 4" xfId="24563" xr:uid="{00000000-0005-0000-0000-0000F0080000}"/>
    <cellStyle name="20% - Accent1 4 3 2 3 3" xfId="7441" xr:uid="{00000000-0005-0000-0000-0000F1080000}"/>
    <cellStyle name="20% - Accent1 4 3 2 3 3 2" xfId="17233" xr:uid="{00000000-0005-0000-0000-0000F2080000}"/>
    <cellStyle name="20% - Accent1 4 3 2 3 3 2 2" xfId="36784" xr:uid="{00000000-0005-0000-0000-0000F3080000}"/>
    <cellStyle name="20% - Accent1 4 3 2 3 3 3" xfId="27009" xr:uid="{00000000-0005-0000-0000-0000F4080000}"/>
    <cellStyle name="20% - Accent1 4 3 2 3 4" xfId="12347" xr:uid="{00000000-0005-0000-0000-0000F5080000}"/>
    <cellStyle name="20% - Accent1 4 3 2 3 4 2" xfId="31898" xr:uid="{00000000-0005-0000-0000-0000F6080000}"/>
    <cellStyle name="20% - Accent1 4 3 2 3 5" xfId="22123" xr:uid="{00000000-0005-0000-0000-0000F7080000}"/>
    <cellStyle name="20% - Accent1 4 3 2 4" xfId="3311" xr:uid="{00000000-0005-0000-0000-0000F8080000}"/>
    <cellStyle name="20% - Accent1 4 3 2 4 2" xfId="8208" xr:uid="{00000000-0005-0000-0000-0000F9080000}"/>
    <cellStyle name="20% - Accent1 4 3 2 4 2 2" xfId="17997" xr:uid="{00000000-0005-0000-0000-0000FA080000}"/>
    <cellStyle name="20% - Accent1 4 3 2 4 2 2 2" xfId="37548" xr:uid="{00000000-0005-0000-0000-0000FB080000}"/>
    <cellStyle name="20% - Accent1 4 3 2 4 2 3" xfId="27773" xr:uid="{00000000-0005-0000-0000-0000FC080000}"/>
    <cellStyle name="20% - Accent1 4 3 2 4 3" xfId="13111" xr:uid="{00000000-0005-0000-0000-0000FD080000}"/>
    <cellStyle name="20% - Accent1 4 3 2 4 3 2" xfId="32662" xr:uid="{00000000-0005-0000-0000-0000FE080000}"/>
    <cellStyle name="20% - Accent1 4 3 2 4 4" xfId="22887" xr:uid="{00000000-0005-0000-0000-0000FF080000}"/>
    <cellStyle name="20% - Accent1 4 3 2 5" xfId="5765" xr:uid="{00000000-0005-0000-0000-000000090000}"/>
    <cellStyle name="20% - Accent1 4 3 2 5 2" xfId="15557" xr:uid="{00000000-0005-0000-0000-000001090000}"/>
    <cellStyle name="20% - Accent1 4 3 2 5 2 2" xfId="35108" xr:uid="{00000000-0005-0000-0000-000002090000}"/>
    <cellStyle name="20% - Accent1 4 3 2 5 3" xfId="25333" xr:uid="{00000000-0005-0000-0000-000003090000}"/>
    <cellStyle name="20% - Accent1 4 3 2 6" xfId="10671" xr:uid="{00000000-0005-0000-0000-000004090000}"/>
    <cellStyle name="20% - Accent1 4 3 2 6 2" xfId="30222" xr:uid="{00000000-0005-0000-0000-000005090000}"/>
    <cellStyle name="20% - Accent1 4 3 2 7" xfId="20447" xr:uid="{00000000-0005-0000-0000-000006090000}"/>
    <cellStyle name="20% - Accent1 4 3 3" xfId="1298" xr:uid="{00000000-0005-0000-0000-000007090000}"/>
    <cellStyle name="20% - Accent1 4 3 3 2" xfId="3817" xr:uid="{00000000-0005-0000-0000-000008090000}"/>
    <cellStyle name="20% - Accent1 4 3 3 2 2" xfId="8714" xr:uid="{00000000-0005-0000-0000-000009090000}"/>
    <cellStyle name="20% - Accent1 4 3 3 2 2 2" xfId="18503" xr:uid="{00000000-0005-0000-0000-00000A090000}"/>
    <cellStyle name="20% - Accent1 4 3 3 2 2 2 2" xfId="38054" xr:uid="{00000000-0005-0000-0000-00000B090000}"/>
    <cellStyle name="20% - Accent1 4 3 3 2 2 3" xfId="28279" xr:uid="{00000000-0005-0000-0000-00000C090000}"/>
    <cellStyle name="20% - Accent1 4 3 3 2 3" xfId="13617" xr:uid="{00000000-0005-0000-0000-00000D090000}"/>
    <cellStyle name="20% - Accent1 4 3 3 2 3 2" xfId="33168" xr:uid="{00000000-0005-0000-0000-00000E090000}"/>
    <cellStyle name="20% - Accent1 4 3 3 2 4" xfId="23393" xr:uid="{00000000-0005-0000-0000-00000F090000}"/>
    <cellStyle name="20% - Accent1 4 3 3 3" xfId="6271" xr:uid="{00000000-0005-0000-0000-000010090000}"/>
    <cellStyle name="20% - Accent1 4 3 3 3 2" xfId="16063" xr:uid="{00000000-0005-0000-0000-000011090000}"/>
    <cellStyle name="20% - Accent1 4 3 3 3 2 2" xfId="35614" xr:uid="{00000000-0005-0000-0000-000012090000}"/>
    <cellStyle name="20% - Accent1 4 3 3 3 3" xfId="25839" xr:uid="{00000000-0005-0000-0000-000013090000}"/>
    <cellStyle name="20% - Accent1 4 3 3 4" xfId="11177" xr:uid="{00000000-0005-0000-0000-000014090000}"/>
    <cellStyle name="20% - Accent1 4 3 3 4 2" xfId="30728" xr:uid="{00000000-0005-0000-0000-000015090000}"/>
    <cellStyle name="20% - Accent1 4 3 3 5" xfId="20953" xr:uid="{00000000-0005-0000-0000-000016090000}"/>
    <cellStyle name="20% - Accent1 4 3 4" xfId="2098" xr:uid="{00000000-0005-0000-0000-000017090000}"/>
    <cellStyle name="20% - Accent1 4 3 4 2" xfId="4600" xr:uid="{00000000-0005-0000-0000-000018090000}"/>
    <cellStyle name="20% - Accent1 4 3 4 2 2" xfId="9497" xr:uid="{00000000-0005-0000-0000-000019090000}"/>
    <cellStyle name="20% - Accent1 4 3 4 2 2 2" xfId="19286" xr:uid="{00000000-0005-0000-0000-00001A090000}"/>
    <cellStyle name="20% - Accent1 4 3 4 2 2 2 2" xfId="38837" xr:uid="{00000000-0005-0000-0000-00001B090000}"/>
    <cellStyle name="20% - Accent1 4 3 4 2 2 3" xfId="29062" xr:uid="{00000000-0005-0000-0000-00001C090000}"/>
    <cellStyle name="20% - Accent1 4 3 4 2 3" xfId="14400" xr:uid="{00000000-0005-0000-0000-00001D090000}"/>
    <cellStyle name="20% - Accent1 4 3 4 2 3 2" xfId="33951" xr:uid="{00000000-0005-0000-0000-00001E090000}"/>
    <cellStyle name="20% - Accent1 4 3 4 2 4" xfId="24176" xr:uid="{00000000-0005-0000-0000-00001F090000}"/>
    <cellStyle name="20% - Accent1 4 3 4 3" xfId="7054" xr:uid="{00000000-0005-0000-0000-000020090000}"/>
    <cellStyle name="20% - Accent1 4 3 4 3 2" xfId="16846" xr:uid="{00000000-0005-0000-0000-000021090000}"/>
    <cellStyle name="20% - Accent1 4 3 4 3 2 2" xfId="36397" xr:uid="{00000000-0005-0000-0000-000022090000}"/>
    <cellStyle name="20% - Accent1 4 3 4 3 3" xfId="26622" xr:uid="{00000000-0005-0000-0000-000023090000}"/>
    <cellStyle name="20% - Accent1 4 3 4 4" xfId="11960" xr:uid="{00000000-0005-0000-0000-000024090000}"/>
    <cellStyle name="20% - Accent1 4 3 4 4 2" xfId="31511" xr:uid="{00000000-0005-0000-0000-000025090000}"/>
    <cellStyle name="20% - Accent1 4 3 4 5" xfId="21736" xr:uid="{00000000-0005-0000-0000-000026090000}"/>
    <cellStyle name="20% - Accent1 4 3 5" xfId="2920" xr:uid="{00000000-0005-0000-0000-000027090000}"/>
    <cellStyle name="20% - Accent1 4 3 5 2" xfId="7817" xr:uid="{00000000-0005-0000-0000-000028090000}"/>
    <cellStyle name="20% - Accent1 4 3 5 2 2" xfId="17606" xr:uid="{00000000-0005-0000-0000-000029090000}"/>
    <cellStyle name="20% - Accent1 4 3 5 2 2 2" xfId="37157" xr:uid="{00000000-0005-0000-0000-00002A090000}"/>
    <cellStyle name="20% - Accent1 4 3 5 2 3" xfId="27382" xr:uid="{00000000-0005-0000-0000-00002B090000}"/>
    <cellStyle name="20% - Accent1 4 3 5 3" xfId="12720" xr:uid="{00000000-0005-0000-0000-00002C090000}"/>
    <cellStyle name="20% - Accent1 4 3 5 3 2" xfId="32271" xr:uid="{00000000-0005-0000-0000-00002D090000}"/>
    <cellStyle name="20% - Accent1 4 3 5 4" xfId="22496" xr:uid="{00000000-0005-0000-0000-00002E090000}"/>
    <cellStyle name="20% - Accent1 4 3 6" xfId="5374" xr:uid="{00000000-0005-0000-0000-00002F090000}"/>
    <cellStyle name="20% - Accent1 4 3 6 2" xfId="15166" xr:uid="{00000000-0005-0000-0000-000030090000}"/>
    <cellStyle name="20% - Accent1 4 3 6 2 2" xfId="34717" xr:uid="{00000000-0005-0000-0000-000031090000}"/>
    <cellStyle name="20% - Accent1 4 3 6 3" xfId="24942" xr:uid="{00000000-0005-0000-0000-000032090000}"/>
    <cellStyle name="20% - Accent1 4 3 7" xfId="10280" xr:uid="{00000000-0005-0000-0000-000033090000}"/>
    <cellStyle name="20% - Accent1 4 3 7 2" xfId="29831" xr:uid="{00000000-0005-0000-0000-000034090000}"/>
    <cellStyle name="20% - Accent1 4 3 8" xfId="20056" xr:uid="{00000000-0005-0000-0000-000035090000}"/>
    <cellStyle name="20% - Accent1 4 4" xfId="312" xr:uid="{00000000-0005-0000-0000-000036090000}"/>
    <cellStyle name="20% - Accent1 4 4 2" xfId="729" xr:uid="{00000000-0005-0000-0000-000037090000}"/>
    <cellStyle name="20% - Accent1 4 4 2 2" xfId="1679" xr:uid="{00000000-0005-0000-0000-000038090000}"/>
    <cellStyle name="20% - Accent1 4 4 2 2 2" xfId="4193" xr:uid="{00000000-0005-0000-0000-000039090000}"/>
    <cellStyle name="20% - Accent1 4 4 2 2 2 2" xfId="9090" xr:uid="{00000000-0005-0000-0000-00003A090000}"/>
    <cellStyle name="20% - Accent1 4 4 2 2 2 2 2" xfId="18879" xr:uid="{00000000-0005-0000-0000-00003B090000}"/>
    <cellStyle name="20% - Accent1 4 4 2 2 2 2 2 2" xfId="38430" xr:uid="{00000000-0005-0000-0000-00003C090000}"/>
    <cellStyle name="20% - Accent1 4 4 2 2 2 2 3" xfId="28655" xr:uid="{00000000-0005-0000-0000-00003D090000}"/>
    <cellStyle name="20% - Accent1 4 4 2 2 2 3" xfId="13993" xr:uid="{00000000-0005-0000-0000-00003E090000}"/>
    <cellStyle name="20% - Accent1 4 4 2 2 2 3 2" xfId="33544" xr:uid="{00000000-0005-0000-0000-00003F090000}"/>
    <cellStyle name="20% - Accent1 4 4 2 2 2 4" xfId="23769" xr:uid="{00000000-0005-0000-0000-000040090000}"/>
    <cellStyle name="20% - Accent1 4 4 2 2 3" xfId="6647" xr:uid="{00000000-0005-0000-0000-000041090000}"/>
    <cellStyle name="20% - Accent1 4 4 2 2 3 2" xfId="16439" xr:uid="{00000000-0005-0000-0000-000042090000}"/>
    <cellStyle name="20% - Accent1 4 4 2 2 3 2 2" xfId="35990" xr:uid="{00000000-0005-0000-0000-000043090000}"/>
    <cellStyle name="20% - Accent1 4 4 2 2 3 3" xfId="26215" xr:uid="{00000000-0005-0000-0000-000044090000}"/>
    <cellStyle name="20% - Accent1 4 4 2 2 4" xfId="11553" xr:uid="{00000000-0005-0000-0000-000045090000}"/>
    <cellStyle name="20% - Accent1 4 4 2 2 4 2" xfId="31104" xr:uid="{00000000-0005-0000-0000-000046090000}"/>
    <cellStyle name="20% - Accent1 4 4 2 2 5" xfId="21329" xr:uid="{00000000-0005-0000-0000-000047090000}"/>
    <cellStyle name="20% - Accent1 4 4 2 3" xfId="2667" xr:uid="{00000000-0005-0000-0000-000048090000}"/>
    <cellStyle name="20% - Accent1 4 4 2 3 2" xfId="5112" xr:uid="{00000000-0005-0000-0000-000049090000}"/>
    <cellStyle name="20% - Accent1 4 4 2 3 2 2" xfId="10009" xr:uid="{00000000-0005-0000-0000-00004A090000}"/>
    <cellStyle name="20% - Accent1 4 4 2 3 2 2 2" xfId="19798" xr:uid="{00000000-0005-0000-0000-00004B090000}"/>
    <cellStyle name="20% - Accent1 4 4 2 3 2 2 2 2" xfId="39349" xr:uid="{00000000-0005-0000-0000-00004C090000}"/>
    <cellStyle name="20% - Accent1 4 4 2 3 2 2 3" xfId="29574" xr:uid="{00000000-0005-0000-0000-00004D090000}"/>
    <cellStyle name="20% - Accent1 4 4 2 3 2 3" xfId="14912" xr:uid="{00000000-0005-0000-0000-00004E090000}"/>
    <cellStyle name="20% - Accent1 4 4 2 3 2 3 2" xfId="34463" xr:uid="{00000000-0005-0000-0000-00004F090000}"/>
    <cellStyle name="20% - Accent1 4 4 2 3 2 4" xfId="24688" xr:uid="{00000000-0005-0000-0000-000050090000}"/>
    <cellStyle name="20% - Accent1 4 4 2 3 3" xfId="7566" xr:uid="{00000000-0005-0000-0000-000051090000}"/>
    <cellStyle name="20% - Accent1 4 4 2 3 3 2" xfId="17358" xr:uid="{00000000-0005-0000-0000-000052090000}"/>
    <cellStyle name="20% - Accent1 4 4 2 3 3 2 2" xfId="36909" xr:uid="{00000000-0005-0000-0000-000053090000}"/>
    <cellStyle name="20% - Accent1 4 4 2 3 3 3" xfId="27134" xr:uid="{00000000-0005-0000-0000-000054090000}"/>
    <cellStyle name="20% - Accent1 4 4 2 3 4" xfId="12472" xr:uid="{00000000-0005-0000-0000-000055090000}"/>
    <cellStyle name="20% - Accent1 4 4 2 3 4 2" xfId="32023" xr:uid="{00000000-0005-0000-0000-000056090000}"/>
    <cellStyle name="20% - Accent1 4 4 2 3 5" xfId="22248" xr:uid="{00000000-0005-0000-0000-000057090000}"/>
    <cellStyle name="20% - Accent1 4 4 2 4" xfId="3312" xr:uid="{00000000-0005-0000-0000-000058090000}"/>
    <cellStyle name="20% - Accent1 4 4 2 4 2" xfId="8209" xr:uid="{00000000-0005-0000-0000-000059090000}"/>
    <cellStyle name="20% - Accent1 4 4 2 4 2 2" xfId="17998" xr:uid="{00000000-0005-0000-0000-00005A090000}"/>
    <cellStyle name="20% - Accent1 4 4 2 4 2 2 2" xfId="37549" xr:uid="{00000000-0005-0000-0000-00005B090000}"/>
    <cellStyle name="20% - Accent1 4 4 2 4 2 3" xfId="27774" xr:uid="{00000000-0005-0000-0000-00005C090000}"/>
    <cellStyle name="20% - Accent1 4 4 2 4 3" xfId="13112" xr:uid="{00000000-0005-0000-0000-00005D090000}"/>
    <cellStyle name="20% - Accent1 4 4 2 4 3 2" xfId="32663" xr:uid="{00000000-0005-0000-0000-00005E090000}"/>
    <cellStyle name="20% - Accent1 4 4 2 4 4" xfId="22888" xr:uid="{00000000-0005-0000-0000-00005F090000}"/>
    <cellStyle name="20% - Accent1 4 4 2 5" xfId="5766" xr:uid="{00000000-0005-0000-0000-000060090000}"/>
    <cellStyle name="20% - Accent1 4 4 2 5 2" xfId="15558" xr:uid="{00000000-0005-0000-0000-000061090000}"/>
    <cellStyle name="20% - Accent1 4 4 2 5 2 2" xfId="35109" xr:uid="{00000000-0005-0000-0000-000062090000}"/>
    <cellStyle name="20% - Accent1 4 4 2 5 3" xfId="25334" xr:uid="{00000000-0005-0000-0000-000063090000}"/>
    <cellStyle name="20% - Accent1 4 4 2 6" xfId="10672" xr:uid="{00000000-0005-0000-0000-000064090000}"/>
    <cellStyle name="20% - Accent1 4 4 2 6 2" xfId="30223" xr:uid="{00000000-0005-0000-0000-000065090000}"/>
    <cellStyle name="20% - Accent1 4 4 2 7" xfId="20448" xr:uid="{00000000-0005-0000-0000-000066090000}"/>
    <cellStyle name="20% - Accent1 4 4 3" xfId="1299" xr:uid="{00000000-0005-0000-0000-000067090000}"/>
    <cellStyle name="20% - Accent1 4 4 3 2" xfId="3818" xr:uid="{00000000-0005-0000-0000-000068090000}"/>
    <cellStyle name="20% - Accent1 4 4 3 2 2" xfId="8715" xr:uid="{00000000-0005-0000-0000-000069090000}"/>
    <cellStyle name="20% - Accent1 4 4 3 2 2 2" xfId="18504" xr:uid="{00000000-0005-0000-0000-00006A090000}"/>
    <cellStyle name="20% - Accent1 4 4 3 2 2 2 2" xfId="38055" xr:uid="{00000000-0005-0000-0000-00006B090000}"/>
    <cellStyle name="20% - Accent1 4 4 3 2 2 3" xfId="28280" xr:uid="{00000000-0005-0000-0000-00006C090000}"/>
    <cellStyle name="20% - Accent1 4 4 3 2 3" xfId="13618" xr:uid="{00000000-0005-0000-0000-00006D090000}"/>
    <cellStyle name="20% - Accent1 4 4 3 2 3 2" xfId="33169" xr:uid="{00000000-0005-0000-0000-00006E090000}"/>
    <cellStyle name="20% - Accent1 4 4 3 2 4" xfId="23394" xr:uid="{00000000-0005-0000-0000-00006F090000}"/>
    <cellStyle name="20% - Accent1 4 4 3 3" xfId="6272" xr:uid="{00000000-0005-0000-0000-000070090000}"/>
    <cellStyle name="20% - Accent1 4 4 3 3 2" xfId="16064" xr:uid="{00000000-0005-0000-0000-000071090000}"/>
    <cellStyle name="20% - Accent1 4 4 3 3 2 2" xfId="35615" xr:uid="{00000000-0005-0000-0000-000072090000}"/>
    <cellStyle name="20% - Accent1 4 4 3 3 3" xfId="25840" xr:uid="{00000000-0005-0000-0000-000073090000}"/>
    <cellStyle name="20% - Accent1 4 4 3 4" xfId="11178" xr:uid="{00000000-0005-0000-0000-000074090000}"/>
    <cellStyle name="20% - Accent1 4 4 3 4 2" xfId="30729" xr:uid="{00000000-0005-0000-0000-000075090000}"/>
    <cellStyle name="20% - Accent1 4 4 3 5" xfId="20954" xr:uid="{00000000-0005-0000-0000-000076090000}"/>
    <cellStyle name="20% - Accent1 4 4 4" xfId="2223" xr:uid="{00000000-0005-0000-0000-000077090000}"/>
    <cellStyle name="20% - Accent1 4 4 4 2" xfId="4725" xr:uid="{00000000-0005-0000-0000-000078090000}"/>
    <cellStyle name="20% - Accent1 4 4 4 2 2" xfId="9622" xr:uid="{00000000-0005-0000-0000-000079090000}"/>
    <cellStyle name="20% - Accent1 4 4 4 2 2 2" xfId="19411" xr:uid="{00000000-0005-0000-0000-00007A090000}"/>
    <cellStyle name="20% - Accent1 4 4 4 2 2 2 2" xfId="38962" xr:uid="{00000000-0005-0000-0000-00007B090000}"/>
    <cellStyle name="20% - Accent1 4 4 4 2 2 3" xfId="29187" xr:uid="{00000000-0005-0000-0000-00007C090000}"/>
    <cellStyle name="20% - Accent1 4 4 4 2 3" xfId="14525" xr:uid="{00000000-0005-0000-0000-00007D090000}"/>
    <cellStyle name="20% - Accent1 4 4 4 2 3 2" xfId="34076" xr:uid="{00000000-0005-0000-0000-00007E090000}"/>
    <cellStyle name="20% - Accent1 4 4 4 2 4" xfId="24301" xr:uid="{00000000-0005-0000-0000-00007F090000}"/>
    <cellStyle name="20% - Accent1 4 4 4 3" xfId="7179" xr:uid="{00000000-0005-0000-0000-000080090000}"/>
    <cellStyle name="20% - Accent1 4 4 4 3 2" xfId="16971" xr:uid="{00000000-0005-0000-0000-000081090000}"/>
    <cellStyle name="20% - Accent1 4 4 4 3 2 2" xfId="36522" xr:uid="{00000000-0005-0000-0000-000082090000}"/>
    <cellStyle name="20% - Accent1 4 4 4 3 3" xfId="26747" xr:uid="{00000000-0005-0000-0000-000083090000}"/>
    <cellStyle name="20% - Accent1 4 4 4 4" xfId="12085" xr:uid="{00000000-0005-0000-0000-000084090000}"/>
    <cellStyle name="20% - Accent1 4 4 4 4 2" xfId="31636" xr:uid="{00000000-0005-0000-0000-000085090000}"/>
    <cellStyle name="20% - Accent1 4 4 4 5" xfId="21861" xr:uid="{00000000-0005-0000-0000-000086090000}"/>
    <cellStyle name="20% - Accent1 4 4 5" xfId="2921" xr:uid="{00000000-0005-0000-0000-000087090000}"/>
    <cellStyle name="20% - Accent1 4 4 5 2" xfId="7818" xr:uid="{00000000-0005-0000-0000-000088090000}"/>
    <cellStyle name="20% - Accent1 4 4 5 2 2" xfId="17607" xr:uid="{00000000-0005-0000-0000-000089090000}"/>
    <cellStyle name="20% - Accent1 4 4 5 2 2 2" xfId="37158" xr:uid="{00000000-0005-0000-0000-00008A090000}"/>
    <cellStyle name="20% - Accent1 4 4 5 2 3" xfId="27383" xr:uid="{00000000-0005-0000-0000-00008B090000}"/>
    <cellStyle name="20% - Accent1 4 4 5 3" xfId="12721" xr:uid="{00000000-0005-0000-0000-00008C090000}"/>
    <cellStyle name="20% - Accent1 4 4 5 3 2" xfId="32272" xr:uid="{00000000-0005-0000-0000-00008D090000}"/>
    <cellStyle name="20% - Accent1 4 4 5 4" xfId="22497" xr:uid="{00000000-0005-0000-0000-00008E090000}"/>
    <cellStyle name="20% - Accent1 4 4 6" xfId="5375" xr:uid="{00000000-0005-0000-0000-00008F090000}"/>
    <cellStyle name="20% - Accent1 4 4 6 2" xfId="15167" xr:uid="{00000000-0005-0000-0000-000090090000}"/>
    <cellStyle name="20% - Accent1 4 4 6 2 2" xfId="34718" xr:uid="{00000000-0005-0000-0000-000091090000}"/>
    <cellStyle name="20% - Accent1 4 4 6 3" xfId="24943" xr:uid="{00000000-0005-0000-0000-000092090000}"/>
    <cellStyle name="20% - Accent1 4 4 7" xfId="10281" xr:uid="{00000000-0005-0000-0000-000093090000}"/>
    <cellStyle name="20% - Accent1 4 4 7 2" xfId="29832" xr:uid="{00000000-0005-0000-0000-000094090000}"/>
    <cellStyle name="20% - Accent1 4 4 8" xfId="20057" xr:uid="{00000000-0005-0000-0000-000095090000}"/>
    <cellStyle name="20% - Accent1 4 5" xfId="606" xr:uid="{00000000-0005-0000-0000-000096090000}"/>
    <cellStyle name="20% - Accent1 4 5 2" xfId="1559" xr:uid="{00000000-0005-0000-0000-000097090000}"/>
    <cellStyle name="20% - Accent1 4 5 2 2" xfId="4073" xr:uid="{00000000-0005-0000-0000-000098090000}"/>
    <cellStyle name="20% - Accent1 4 5 2 2 2" xfId="8970" xr:uid="{00000000-0005-0000-0000-000099090000}"/>
    <cellStyle name="20% - Accent1 4 5 2 2 2 2" xfId="18759" xr:uid="{00000000-0005-0000-0000-00009A090000}"/>
    <cellStyle name="20% - Accent1 4 5 2 2 2 2 2" xfId="38310" xr:uid="{00000000-0005-0000-0000-00009B090000}"/>
    <cellStyle name="20% - Accent1 4 5 2 2 2 3" xfId="28535" xr:uid="{00000000-0005-0000-0000-00009C090000}"/>
    <cellStyle name="20% - Accent1 4 5 2 2 3" xfId="13873" xr:uid="{00000000-0005-0000-0000-00009D090000}"/>
    <cellStyle name="20% - Accent1 4 5 2 2 3 2" xfId="33424" xr:uid="{00000000-0005-0000-0000-00009E090000}"/>
    <cellStyle name="20% - Accent1 4 5 2 2 4" xfId="23649" xr:uid="{00000000-0005-0000-0000-00009F090000}"/>
    <cellStyle name="20% - Accent1 4 5 2 3" xfId="6527" xr:uid="{00000000-0005-0000-0000-0000A0090000}"/>
    <cellStyle name="20% - Accent1 4 5 2 3 2" xfId="16319" xr:uid="{00000000-0005-0000-0000-0000A1090000}"/>
    <cellStyle name="20% - Accent1 4 5 2 3 2 2" xfId="35870" xr:uid="{00000000-0005-0000-0000-0000A2090000}"/>
    <cellStyle name="20% - Accent1 4 5 2 3 3" xfId="26095" xr:uid="{00000000-0005-0000-0000-0000A3090000}"/>
    <cellStyle name="20% - Accent1 4 5 2 4" xfId="11433" xr:uid="{00000000-0005-0000-0000-0000A4090000}"/>
    <cellStyle name="20% - Accent1 4 5 2 4 2" xfId="30984" xr:uid="{00000000-0005-0000-0000-0000A5090000}"/>
    <cellStyle name="20% - Accent1 4 5 2 5" xfId="21209" xr:uid="{00000000-0005-0000-0000-0000A6090000}"/>
    <cellStyle name="20% - Accent1 4 5 3" xfId="2362" xr:uid="{00000000-0005-0000-0000-0000A7090000}"/>
    <cellStyle name="20% - Accent1 4 5 3 2" xfId="4853" xr:uid="{00000000-0005-0000-0000-0000A8090000}"/>
    <cellStyle name="20% - Accent1 4 5 3 2 2" xfId="9750" xr:uid="{00000000-0005-0000-0000-0000A9090000}"/>
    <cellStyle name="20% - Accent1 4 5 3 2 2 2" xfId="19539" xr:uid="{00000000-0005-0000-0000-0000AA090000}"/>
    <cellStyle name="20% - Accent1 4 5 3 2 2 2 2" xfId="39090" xr:uid="{00000000-0005-0000-0000-0000AB090000}"/>
    <cellStyle name="20% - Accent1 4 5 3 2 2 3" xfId="29315" xr:uid="{00000000-0005-0000-0000-0000AC090000}"/>
    <cellStyle name="20% - Accent1 4 5 3 2 3" xfId="14653" xr:uid="{00000000-0005-0000-0000-0000AD090000}"/>
    <cellStyle name="20% - Accent1 4 5 3 2 3 2" xfId="34204" xr:uid="{00000000-0005-0000-0000-0000AE090000}"/>
    <cellStyle name="20% - Accent1 4 5 3 2 4" xfId="24429" xr:uid="{00000000-0005-0000-0000-0000AF090000}"/>
    <cellStyle name="20% - Accent1 4 5 3 3" xfId="7307" xr:uid="{00000000-0005-0000-0000-0000B0090000}"/>
    <cellStyle name="20% - Accent1 4 5 3 3 2" xfId="17099" xr:uid="{00000000-0005-0000-0000-0000B1090000}"/>
    <cellStyle name="20% - Accent1 4 5 3 3 2 2" xfId="36650" xr:uid="{00000000-0005-0000-0000-0000B2090000}"/>
    <cellStyle name="20% - Accent1 4 5 3 3 3" xfId="26875" xr:uid="{00000000-0005-0000-0000-0000B3090000}"/>
    <cellStyle name="20% - Accent1 4 5 3 4" xfId="12213" xr:uid="{00000000-0005-0000-0000-0000B4090000}"/>
    <cellStyle name="20% - Accent1 4 5 3 4 2" xfId="31764" xr:uid="{00000000-0005-0000-0000-0000B5090000}"/>
    <cellStyle name="20% - Accent1 4 5 3 5" xfId="21989" xr:uid="{00000000-0005-0000-0000-0000B6090000}"/>
    <cellStyle name="20% - Accent1 4 5 4" xfId="3192" xr:uid="{00000000-0005-0000-0000-0000B7090000}"/>
    <cellStyle name="20% - Accent1 4 5 4 2" xfId="8089" xr:uid="{00000000-0005-0000-0000-0000B8090000}"/>
    <cellStyle name="20% - Accent1 4 5 4 2 2" xfId="17878" xr:uid="{00000000-0005-0000-0000-0000B9090000}"/>
    <cellStyle name="20% - Accent1 4 5 4 2 2 2" xfId="37429" xr:uid="{00000000-0005-0000-0000-0000BA090000}"/>
    <cellStyle name="20% - Accent1 4 5 4 2 3" xfId="27654" xr:uid="{00000000-0005-0000-0000-0000BB090000}"/>
    <cellStyle name="20% - Accent1 4 5 4 3" xfId="12992" xr:uid="{00000000-0005-0000-0000-0000BC090000}"/>
    <cellStyle name="20% - Accent1 4 5 4 3 2" xfId="32543" xr:uid="{00000000-0005-0000-0000-0000BD090000}"/>
    <cellStyle name="20% - Accent1 4 5 4 4" xfId="22768" xr:uid="{00000000-0005-0000-0000-0000BE090000}"/>
    <cellStyle name="20% - Accent1 4 5 5" xfId="5646" xr:uid="{00000000-0005-0000-0000-0000BF090000}"/>
    <cellStyle name="20% - Accent1 4 5 5 2" xfId="15438" xr:uid="{00000000-0005-0000-0000-0000C0090000}"/>
    <cellStyle name="20% - Accent1 4 5 5 2 2" xfId="34989" xr:uid="{00000000-0005-0000-0000-0000C1090000}"/>
    <cellStyle name="20% - Accent1 4 5 5 3" xfId="25214" xr:uid="{00000000-0005-0000-0000-0000C2090000}"/>
    <cellStyle name="20% - Accent1 4 5 6" xfId="10552" xr:uid="{00000000-0005-0000-0000-0000C3090000}"/>
    <cellStyle name="20% - Accent1 4 5 6 2" xfId="30103" xr:uid="{00000000-0005-0000-0000-0000C4090000}"/>
    <cellStyle name="20% - Accent1 4 5 7" xfId="20328" xr:uid="{00000000-0005-0000-0000-0000C5090000}"/>
    <cellStyle name="20% - Accent1 4 6" xfId="1001" xr:uid="{00000000-0005-0000-0000-0000C6090000}"/>
    <cellStyle name="20% - Accent1 4 6 2" xfId="3574" xr:uid="{00000000-0005-0000-0000-0000C7090000}"/>
    <cellStyle name="20% - Accent1 4 6 2 2" xfId="8471" xr:uid="{00000000-0005-0000-0000-0000C8090000}"/>
    <cellStyle name="20% - Accent1 4 6 2 2 2" xfId="18260" xr:uid="{00000000-0005-0000-0000-0000C9090000}"/>
    <cellStyle name="20% - Accent1 4 6 2 2 2 2" xfId="37811" xr:uid="{00000000-0005-0000-0000-0000CA090000}"/>
    <cellStyle name="20% - Accent1 4 6 2 2 3" xfId="28036" xr:uid="{00000000-0005-0000-0000-0000CB090000}"/>
    <cellStyle name="20% - Accent1 4 6 2 3" xfId="13374" xr:uid="{00000000-0005-0000-0000-0000CC090000}"/>
    <cellStyle name="20% - Accent1 4 6 2 3 2" xfId="32925" xr:uid="{00000000-0005-0000-0000-0000CD090000}"/>
    <cellStyle name="20% - Accent1 4 6 2 4" xfId="23150" xr:uid="{00000000-0005-0000-0000-0000CE090000}"/>
    <cellStyle name="20% - Accent1 4 6 3" xfId="6028" xr:uid="{00000000-0005-0000-0000-0000CF090000}"/>
    <cellStyle name="20% - Accent1 4 6 3 2" xfId="15820" xr:uid="{00000000-0005-0000-0000-0000D0090000}"/>
    <cellStyle name="20% - Accent1 4 6 3 2 2" xfId="35371" xr:uid="{00000000-0005-0000-0000-0000D1090000}"/>
    <cellStyle name="20% - Accent1 4 6 3 3" xfId="25596" xr:uid="{00000000-0005-0000-0000-0000D2090000}"/>
    <cellStyle name="20% - Accent1 4 6 4" xfId="10934" xr:uid="{00000000-0005-0000-0000-0000D3090000}"/>
    <cellStyle name="20% - Accent1 4 6 4 2" xfId="30485" xr:uid="{00000000-0005-0000-0000-0000D4090000}"/>
    <cellStyle name="20% - Accent1 4 6 5" xfId="20710" xr:uid="{00000000-0005-0000-0000-0000D5090000}"/>
    <cellStyle name="20% - Accent1 4 7" xfId="1960" xr:uid="{00000000-0005-0000-0000-0000D6090000}"/>
    <cellStyle name="20% - Accent1 4 7 2" xfId="4466" xr:uid="{00000000-0005-0000-0000-0000D7090000}"/>
    <cellStyle name="20% - Accent1 4 7 2 2" xfId="9363" xr:uid="{00000000-0005-0000-0000-0000D8090000}"/>
    <cellStyle name="20% - Accent1 4 7 2 2 2" xfId="19152" xr:uid="{00000000-0005-0000-0000-0000D9090000}"/>
    <cellStyle name="20% - Accent1 4 7 2 2 2 2" xfId="38703" xr:uid="{00000000-0005-0000-0000-0000DA090000}"/>
    <cellStyle name="20% - Accent1 4 7 2 2 3" xfId="28928" xr:uid="{00000000-0005-0000-0000-0000DB090000}"/>
    <cellStyle name="20% - Accent1 4 7 2 3" xfId="14266" xr:uid="{00000000-0005-0000-0000-0000DC090000}"/>
    <cellStyle name="20% - Accent1 4 7 2 3 2" xfId="33817" xr:uid="{00000000-0005-0000-0000-0000DD090000}"/>
    <cellStyle name="20% - Accent1 4 7 2 4" xfId="24042" xr:uid="{00000000-0005-0000-0000-0000DE090000}"/>
    <cellStyle name="20% - Accent1 4 7 3" xfId="6920" xr:uid="{00000000-0005-0000-0000-0000DF090000}"/>
    <cellStyle name="20% - Accent1 4 7 3 2" xfId="16712" xr:uid="{00000000-0005-0000-0000-0000E0090000}"/>
    <cellStyle name="20% - Accent1 4 7 3 2 2" xfId="36263" xr:uid="{00000000-0005-0000-0000-0000E1090000}"/>
    <cellStyle name="20% - Accent1 4 7 3 3" xfId="26488" xr:uid="{00000000-0005-0000-0000-0000E2090000}"/>
    <cellStyle name="20% - Accent1 4 7 4" xfId="11826" xr:uid="{00000000-0005-0000-0000-0000E3090000}"/>
    <cellStyle name="20% - Accent1 4 7 4 2" xfId="31377" xr:uid="{00000000-0005-0000-0000-0000E4090000}"/>
    <cellStyle name="20% - Accent1 4 7 5" xfId="21602" xr:uid="{00000000-0005-0000-0000-0000E5090000}"/>
    <cellStyle name="20% - Accent1 4 8" xfId="2800" xr:uid="{00000000-0005-0000-0000-0000E6090000}"/>
    <cellStyle name="20% - Accent1 4 8 2" xfId="7698" xr:uid="{00000000-0005-0000-0000-0000E7090000}"/>
    <cellStyle name="20% - Accent1 4 8 2 2" xfId="17487" xr:uid="{00000000-0005-0000-0000-0000E8090000}"/>
    <cellStyle name="20% - Accent1 4 8 2 2 2" xfId="37038" xr:uid="{00000000-0005-0000-0000-0000E9090000}"/>
    <cellStyle name="20% - Accent1 4 8 2 3" xfId="27263" xr:uid="{00000000-0005-0000-0000-0000EA090000}"/>
    <cellStyle name="20% - Accent1 4 8 3" xfId="12601" xr:uid="{00000000-0005-0000-0000-0000EB090000}"/>
    <cellStyle name="20% - Accent1 4 8 3 2" xfId="32152" xr:uid="{00000000-0005-0000-0000-0000EC090000}"/>
    <cellStyle name="20% - Accent1 4 8 4" xfId="22377" xr:uid="{00000000-0005-0000-0000-0000ED090000}"/>
    <cellStyle name="20% - Accent1 4 9" xfId="5254" xr:uid="{00000000-0005-0000-0000-0000EE090000}"/>
    <cellStyle name="20% - Accent1 4 9 2" xfId="15047" xr:uid="{00000000-0005-0000-0000-0000EF090000}"/>
    <cellStyle name="20% - Accent1 4 9 2 2" xfId="34598" xr:uid="{00000000-0005-0000-0000-0000F0090000}"/>
    <cellStyle name="20% - Accent1 4 9 3" xfId="24823" xr:uid="{00000000-0005-0000-0000-0000F1090000}"/>
    <cellStyle name="20% - Accent1 5" xfId="178" xr:uid="{00000000-0005-0000-0000-0000F2090000}"/>
    <cellStyle name="20% - Accent1 5 10" xfId="10181" xr:uid="{00000000-0005-0000-0000-0000F3090000}"/>
    <cellStyle name="20% - Accent1 5 10 2" xfId="29732" xr:uid="{00000000-0005-0000-0000-0000F4090000}"/>
    <cellStyle name="20% - Accent1 5 11" xfId="19957" xr:uid="{00000000-0005-0000-0000-0000F5090000}"/>
    <cellStyle name="20% - Accent1 5 2" xfId="313" xr:uid="{00000000-0005-0000-0000-0000F6090000}"/>
    <cellStyle name="20% - Accent1 5 2 2" xfId="730" xr:uid="{00000000-0005-0000-0000-0000F7090000}"/>
    <cellStyle name="20% - Accent1 5 2 2 2" xfId="1680" xr:uid="{00000000-0005-0000-0000-0000F8090000}"/>
    <cellStyle name="20% - Accent1 5 2 2 2 2" xfId="4194" xr:uid="{00000000-0005-0000-0000-0000F9090000}"/>
    <cellStyle name="20% - Accent1 5 2 2 2 2 2" xfId="9091" xr:uid="{00000000-0005-0000-0000-0000FA090000}"/>
    <cellStyle name="20% - Accent1 5 2 2 2 2 2 2" xfId="18880" xr:uid="{00000000-0005-0000-0000-0000FB090000}"/>
    <cellStyle name="20% - Accent1 5 2 2 2 2 2 2 2" xfId="38431" xr:uid="{00000000-0005-0000-0000-0000FC090000}"/>
    <cellStyle name="20% - Accent1 5 2 2 2 2 2 3" xfId="28656" xr:uid="{00000000-0005-0000-0000-0000FD090000}"/>
    <cellStyle name="20% - Accent1 5 2 2 2 2 3" xfId="13994" xr:uid="{00000000-0005-0000-0000-0000FE090000}"/>
    <cellStyle name="20% - Accent1 5 2 2 2 2 3 2" xfId="33545" xr:uid="{00000000-0005-0000-0000-0000FF090000}"/>
    <cellStyle name="20% - Accent1 5 2 2 2 2 4" xfId="23770" xr:uid="{00000000-0005-0000-0000-0000000A0000}"/>
    <cellStyle name="20% - Accent1 5 2 2 2 3" xfId="6648" xr:uid="{00000000-0005-0000-0000-0000010A0000}"/>
    <cellStyle name="20% - Accent1 5 2 2 2 3 2" xfId="16440" xr:uid="{00000000-0005-0000-0000-0000020A0000}"/>
    <cellStyle name="20% - Accent1 5 2 2 2 3 2 2" xfId="35991" xr:uid="{00000000-0005-0000-0000-0000030A0000}"/>
    <cellStyle name="20% - Accent1 5 2 2 2 3 3" xfId="26216" xr:uid="{00000000-0005-0000-0000-0000040A0000}"/>
    <cellStyle name="20% - Accent1 5 2 2 2 4" xfId="11554" xr:uid="{00000000-0005-0000-0000-0000050A0000}"/>
    <cellStyle name="20% - Accent1 5 2 2 2 4 2" xfId="31105" xr:uid="{00000000-0005-0000-0000-0000060A0000}"/>
    <cellStyle name="20% - Accent1 5 2 2 2 5" xfId="21330" xr:uid="{00000000-0005-0000-0000-0000070A0000}"/>
    <cellStyle name="20% - Accent1 5 2 2 3" xfId="2461" xr:uid="{00000000-0005-0000-0000-0000080A0000}"/>
    <cellStyle name="20% - Accent1 5 2 2 3 2" xfId="4943" xr:uid="{00000000-0005-0000-0000-0000090A0000}"/>
    <cellStyle name="20% - Accent1 5 2 2 3 2 2" xfId="9840" xr:uid="{00000000-0005-0000-0000-00000A0A0000}"/>
    <cellStyle name="20% - Accent1 5 2 2 3 2 2 2" xfId="19629" xr:uid="{00000000-0005-0000-0000-00000B0A0000}"/>
    <cellStyle name="20% - Accent1 5 2 2 3 2 2 2 2" xfId="39180" xr:uid="{00000000-0005-0000-0000-00000C0A0000}"/>
    <cellStyle name="20% - Accent1 5 2 2 3 2 2 3" xfId="29405" xr:uid="{00000000-0005-0000-0000-00000D0A0000}"/>
    <cellStyle name="20% - Accent1 5 2 2 3 2 3" xfId="14743" xr:uid="{00000000-0005-0000-0000-00000E0A0000}"/>
    <cellStyle name="20% - Accent1 5 2 2 3 2 3 2" xfId="34294" xr:uid="{00000000-0005-0000-0000-00000F0A0000}"/>
    <cellStyle name="20% - Accent1 5 2 2 3 2 4" xfId="24519" xr:uid="{00000000-0005-0000-0000-0000100A0000}"/>
    <cellStyle name="20% - Accent1 5 2 2 3 3" xfId="7397" xr:uid="{00000000-0005-0000-0000-0000110A0000}"/>
    <cellStyle name="20% - Accent1 5 2 2 3 3 2" xfId="17189" xr:uid="{00000000-0005-0000-0000-0000120A0000}"/>
    <cellStyle name="20% - Accent1 5 2 2 3 3 2 2" xfId="36740" xr:uid="{00000000-0005-0000-0000-0000130A0000}"/>
    <cellStyle name="20% - Accent1 5 2 2 3 3 3" xfId="26965" xr:uid="{00000000-0005-0000-0000-0000140A0000}"/>
    <cellStyle name="20% - Accent1 5 2 2 3 4" xfId="12303" xr:uid="{00000000-0005-0000-0000-0000150A0000}"/>
    <cellStyle name="20% - Accent1 5 2 2 3 4 2" xfId="31854" xr:uid="{00000000-0005-0000-0000-0000160A0000}"/>
    <cellStyle name="20% - Accent1 5 2 2 3 5" xfId="22079" xr:uid="{00000000-0005-0000-0000-0000170A0000}"/>
    <cellStyle name="20% - Accent1 5 2 2 4" xfId="3313" xr:uid="{00000000-0005-0000-0000-0000180A0000}"/>
    <cellStyle name="20% - Accent1 5 2 2 4 2" xfId="8210" xr:uid="{00000000-0005-0000-0000-0000190A0000}"/>
    <cellStyle name="20% - Accent1 5 2 2 4 2 2" xfId="17999" xr:uid="{00000000-0005-0000-0000-00001A0A0000}"/>
    <cellStyle name="20% - Accent1 5 2 2 4 2 2 2" xfId="37550" xr:uid="{00000000-0005-0000-0000-00001B0A0000}"/>
    <cellStyle name="20% - Accent1 5 2 2 4 2 3" xfId="27775" xr:uid="{00000000-0005-0000-0000-00001C0A0000}"/>
    <cellStyle name="20% - Accent1 5 2 2 4 3" xfId="13113" xr:uid="{00000000-0005-0000-0000-00001D0A0000}"/>
    <cellStyle name="20% - Accent1 5 2 2 4 3 2" xfId="32664" xr:uid="{00000000-0005-0000-0000-00001E0A0000}"/>
    <cellStyle name="20% - Accent1 5 2 2 4 4" xfId="22889" xr:uid="{00000000-0005-0000-0000-00001F0A0000}"/>
    <cellStyle name="20% - Accent1 5 2 2 5" xfId="5767" xr:uid="{00000000-0005-0000-0000-0000200A0000}"/>
    <cellStyle name="20% - Accent1 5 2 2 5 2" xfId="15559" xr:uid="{00000000-0005-0000-0000-0000210A0000}"/>
    <cellStyle name="20% - Accent1 5 2 2 5 2 2" xfId="35110" xr:uid="{00000000-0005-0000-0000-0000220A0000}"/>
    <cellStyle name="20% - Accent1 5 2 2 5 3" xfId="25335" xr:uid="{00000000-0005-0000-0000-0000230A0000}"/>
    <cellStyle name="20% - Accent1 5 2 2 6" xfId="10673" xr:uid="{00000000-0005-0000-0000-0000240A0000}"/>
    <cellStyle name="20% - Accent1 5 2 2 6 2" xfId="30224" xr:uid="{00000000-0005-0000-0000-0000250A0000}"/>
    <cellStyle name="20% - Accent1 5 2 2 7" xfId="20449" xr:uid="{00000000-0005-0000-0000-0000260A0000}"/>
    <cellStyle name="20% - Accent1 5 2 3" xfId="1300" xr:uid="{00000000-0005-0000-0000-0000270A0000}"/>
    <cellStyle name="20% - Accent1 5 2 3 2" xfId="3819" xr:uid="{00000000-0005-0000-0000-0000280A0000}"/>
    <cellStyle name="20% - Accent1 5 2 3 2 2" xfId="8716" xr:uid="{00000000-0005-0000-0000-0000290A0000}"/>
    <cellStyle name="20% - Accent1 5 2 3 2 2 2" xfId="18505" xr:uid="{00000000-0005-0000-0000-00002A0A0000}"/>
    <cellStyle name="20% - Accent1 5 2 3 2 2 2 2" xfId="38056" xr:uid="{00000000-0005-0000-0000-00002B0A0000}"/>
    <cellStyle name="20% - Accent1 5 2 3 2 2 3" xfId="28281" xr:uid="{00000000-0005-0000-0000-00002C0A0000}"/>
    <cellStyle name="20% - Accent1 5 2 3 2 3" xfId="13619" xr:uid="{00000000-0005-0000-0000-00002D0A0000}"/>
    <cellStyle name="20% - Accent1 5 2 3 2 3 2" xfId="33170" xr:uid="{00000000-0005-0000-0000-00002E0A0000}"/>
    <cellStyle name="20% - Accent1 5 2 3 2 4" xfId="23395" xr:uid="{00000000-0005-0000-0000-00002F0A0000}"/>
    <cellStyle name="20% - Accent1 5 2 3 3" xfId="6273" xr:uid="{00000000-0005-0000-0000-0000300A0000}"/>
    <cellStyle name="20% - Accent1 5 2 3 3 2" xfId="16065" xr:uid="{00000000-0005-0000-0000-0000310A0000}"/>
    <cellStyle name="20% - Accent1 5 2 3 3 2 2" xfId="35616" xr:uid="{00000000-0005-0000-0000-0000320A0000}"/>
    <cellStyle name="20% - Accent1 5 2 3 3 3" xfId="25841" xr:uid="{00000000-0005-0000-0000-0000330A0000}"/>
    <cellStyle name="20% - Accent1 5 2 3 4" xfId="11179" xr:uid="{00000000-0005-0000-0000-0000340A0000}"/>
    <cellStyle name="20% - Accent1 5 2 3 4 2" xfId="30730" xr:uid="{00000000-0005-0000-0000-0000350A0000}"/>
    <cellStyle name="20% - Accent1 5 2 3 5" xfId="20955" xr:uid="{00000000-0005-0000-0000-0000360A0000}"/>
    <cellStyle name="20% - Accent1 5 2 4" xfId="2054" xr:uid="{00000000-0005-0000-0000-0000370A0000}"/>
    <cellStyle name="20% - Accent1 5 2 4 2" xfId="4556" xr:uid="{00000000-0005-0000-0000-0000380A0000}"/>
    <cellStyle name="20% - Accent1 5 2 4 2 2" xfId="9453" xr:uid="{00000000-0005-0000-0000-0000390A0000}"/>
    <cellStyle name="20% - Accent1 5 2 4 2 2 2" xfId="19242" xr:uid="{00000000-0005-0000-0000-00003A0A0000}"/>
    <cellStyle name="20% - Accent1 5 2 4 2 2 2 2" xfId="38793" xr:uid="{00000000-0005-0000-0000-00003B0A0000}"/>
    <cellStyle name="20% - Accent1 5 2 4 2 2 3" xfId="29018" xr:uid="{00000000-0005-0000-0000-00003C0A0000}"/>
    <cellStyle name="20% - Accent1 5 2 4 2 3" xfId="14356" xr:uid="{00000000-0005-0000-0000-00003D0A0000}"/>
    <cellStyle name="20% - Accent1 5 2 4 2 3 2" xfId="33907" xr:uid="{00000000-0005-0000-0000-00003E0A0000}"/>
    <cellStyle name="20% - Accent1 5 2 4 2 4" xfId="24132" xr:uid="{00000000-0005-0000-0000-00003F0A0000}"/>
    <cellStyle name="20% - Accent1 5 2 4 3" xfId="7010" xr:uid="{00000000-0005-0000-0000-0000400A0000}"/>
    <cellStyle name="20% - Accent1 5 2 4 3 2" xfId="16802" xr:uid="{00000000-0005-0000-0000-0000410A0000}"/>
    <cellStyle name="20% - Accent1 5 2 4 3 2 2" xfId="36353" xr:uid="{00000000-0005-0000-0000-0000420A0000}"/>
    <cellStyle name="20% - Accent1 5 2 4 3 3" xfId="26578" xr:uid="{00000000-0005-0000-0000-0000430A0000}"/>
    <cellStyle name="20% - Accent1 5 2 4 4" xfId="11916" xr:uid="{00000000-0005-0000-0000-0000440A0000}"/>
    <cellStyle name="20% - Accent1 5 2 4 4 2" xfId="31467" xr:uid="{00000000-0005-0000-0000-0000450A0000}"/>
    <cellStyle name="20% - Accent1 5 2 4 5" xfId="21692" xr:uid="{00000000-0005-0000-0000-0000460A0000}"/>
    <cellStyle name="20% - Accent1 5 2 5" xfId="2922" xr:uid="{00000000-0005-0000-0000-0000470A0000}"/>
    <cellStyle name="20% - Accent1 5 2 5 2" xfId="7819" xr:uid="{00000000-0005-0000-0000-0000480A0000}"/>
    <cellStyle name="20% - Accent1 5 2 5 2 2" xfId="17608" xr:uid="{00000000-0005-0000-0000-0000490A0000}"/>
    <cellStyle name="20% - Accent1 5 2 5 2 2 2" xfId="37159" xr:uid="{00000000-0005-0000-0000-00004A0A0000}"/>
    <cellStyle name="20% - Accent1 5 2 5 2 3" xfId="27384" xr:uid="{00000000-0005-0000-0000-00004B0A0000}"/>
    <cellStyle name="20% - Accent1 5 2 5 3" xfId="12722" xr:uid="{00000000-0005-0000-0000-00004C0A0000}"/>
    <cellStyle name="20% - Accent1 5 2 5 3 2" xfId="32273" xr:uid="{00000000-0005-0000-0000-00004D0A0000}"/>
    <cellStyle name="20% - Accent1 5 2 5 4" xfId="22498" xr:uid="{00000000-0005-0000-0000-00004E0A0000}"/>
    <cellStyle name="20% - Accent1 5 2 6" xfId="5376" xr:uid="{00000000-0005-0000-0000-00004F0A0000}"/>
    <cellStyle name="20% - Accent1 5 2 6 2" xfId="15168" xr:uid="{00000000-0005-0000-0000-0000500A0000}"/>
    <cellStyle name="20% - Accent1 5 2 6 2 2" xfId="34719" xr:uid="{00000000-0005-0000-0000-0000510A0000}"/>
    <cellStyle name="20% - Accent1 5 2 6 3" xfId="24944" xr:uid="{00000000-0005-0000-0000-0000520A0000}"/>
    <cellStyle name="20% - Accent1 5 2 7" xfId="10282" xr:uid="{00000000-0005-0000-0000-0000530A0000}"/>
    <cellStyle name="20% - Accent1 5 2 7 2" xfId="29833" xr:uid="{00000000-0005-0000-0000-0000540A0000}"/>
    <cellStyle name="20% - Accent1 5 2 8" xfId="20058" xr:uid="{00000000-0005-0000-0000-0000550A0000}"/>
    <cellStyle name="20% - Accent1 5 3" xfId="314" xr:uid="{00000000-0005-0000-0000-0000560A0000}"/>
    <cellStyle name="20% - Accent1 5 3 2" xfId="731" xr:uid="{00000000-0005-0000-0000-0000570A0000}"/>
    <cellStyle name="20% - Accent1 5 3 2 2" xfId="1681" xr:uid="{00000000-0005-0000-0000-0000580A0000}"/>
    <cellStyle name="20% - Accent1 5 3 2 2 2" xfId="4195" xr:uid="{00000000-0005-0000-0000-0000590A0000}"/>
    <cellStyle name="20% - Accent1 5 3 2 2 2 2" xfId="9092" xr:uid="{00000000-0005-0000-0000-00005A0A0000}"/>
    <cellStyle name="20% - Accent1 5 3 2 2 2 2 2" xfId="18881" xr:uid="{00000000-0005-0000-0000-00005B0A0000}"/>
    <cellStyle name="20% - Accent1 5 3 2 2 2 2 2 2" xfId="38432" xr:uid="{00000000-0005-0000-0000-00005C0A0000}"/>
    <cellStyle name="20% - Accent1 5 3 2 2 2 2 3" xfId="28657" xr:uid="{00000000-0005-0000-0000-00005D0A0000}"/>
    <cellStyle name="20% - Accent1 5 3 2 2 2 3" xfId="13995" xr:uid="{00000000-0005-0000-0000-00005E0A0000}"/>
    <cellStyle name="20% - Accent1 5 3 2 2 2 3 2" xfId="33546" xr:uid="{00000000-0005-0000-0000-00005F0A0000}"/>
    <cellStyle name="20% - Accent1 5 3 2 2 2 4" xfId="23771" xr:uid="{00000000-0005-0000-0000-0000600A0000}"/>
    <cellStyle name="20% - Accent1 5 3 2 2 3" xfId="6649" xr:uid="{00000000-0005-0000-0000-0000610A0000}"/>
    <cellStyle name="20% - Accent1 5 3 2 2 3 2" xfId="16441" xr:uid="{00000000-0005-0000-0000-0000620A0000}"/>
    <cellStyle name="20% - Accent1 5 3 2 2 3 2 2" xfId="35992" xr:uid="{00000000-0005-0000-0000-0000630A0000}"/>
    <cellStyle name="20% - Accent1 5 3 2 2 3 3" xfId="26217" xr:uid="{00000000-0005-0000-0000-0000640A0000}"/>
    <cellStyle name="20% - Accent1 5 3 2 2 4" xfId="11555" xr:uid="{00000000-0005-0000-0000-0000650A0000}"/>
    <cellStyle name="20% - Accent1 5 3 2 2 4 2" xfId="31106" xr:uid="{00000000-0005-0000-0000-0000660A0000}"/>
    <cellStyle name="20% - Accent1 5 3 2 2 5" xfId="21331" xr:uid="{00000000-0005-0000-0000-0000670A0000}"/>
    <cellStyle name="20% - Accent1 5 3 2 3" xfId="2537" xr:uid="{00000000-0005-0000-0000-0000680A0000}"/>
    <cellStyle name="20% - Accent1 5 3 2 3 2" xfId="5007" xr:uid="{00000000-0005-0000-0000-0000690A0000}"/>
    <cellStyle name="20% - Accent1 5 3 2 3 2 2" xfId="9904" xr:uid="{00000000-0005-0000-0000-00006A0A0000}"/>
    <cellStyle name="20% - Accent1 5 3 2 3 2 2 2" xfId="19693" xr:uid="{00000000-0005-0000-0000-00006B0A0000}"/>
    <cellStyle name="20% - Accent1 5 3 2 3 2 2 2 2" xfId="39244" xr:uid="{00000000-0005-0000-0000-00006C0A0000}"/>
    <cellStyle name="20% - Accent1 5 3 2 3 2 2 3" xfId="29469" xr:uid="{00000000-0005-0000-0000-00006D0A0000}"/>
    <cellStyle name="20% - Accent1 5 3 2 3 2 3" xfId="14807" xr:uid="{00000000-0005-0000-0000-00006E0A0000}"/>
    <cellStyle name="20% - Accent1 5 3 2 3 2 3 2" xfId="34358" xr:uid="{00000000-0005-0000-0000-00006F0A0000}"/>
    <cellStyle name="20% - Accent1 5 3 2 3 2 4" xfId="24583" xr:uid="{00000000-0005-0000-0000-0000700A0000}"/>
    <cellStyle name="20% - Accent1 5 3 2 3 3" xfId="7461" xr:uid="{00000000-0005-0000-0000-0000710A0000}"/>
    <cellStyle name="20% - Accent1 5 3 2 3 3 2" xfId="17253" xr:uid="{00000000-0005-0000-0000-0000720A0000}"/>
    <cellStyle name="20% - Accent1 5 3 2 3 3 2 2" xfId="36804" xr:uid="{00000000-0005-0000-0000-0000730A0000}"/>
    <cellStyle name="20% - Accent1 5 3 2 3 3 3" xfId="27029" xr:uid="{00000000-0005-0000-0000-0000740A0000}"/>
    <cellStyle name="20% - Accent1 5 3 2 3 4" xfId="12367" xr:uid="{00000000-0005-0000-0000-0000750A0000}"/>
    <cellStyle name="20% - Accent1 5 3 2 3 4 2" xfId="31918" xr:uid="{00000000-0005-0000-0000-0000760A0000}"/>
    <cellStyle name="20% - Accent1 5 3 2 3 5" xfId="22143" xr:uid="{00000000-0005-0000-0000-0000770A0000}"/>
    <cellStyle name="20% - Accent1 5 3 2 4" xfId="3314" xr:uid="{00000000-0005-0000-0000-0000780A0000}"/>
    <cellStyle name="20% - Accent1 5 3 2 4 2" xfId="8211" xr:uid="{00000000-0005-0000-0000-0000790A0000}"/>
    <cellStyle name="20% - Accent1 5 3 2 4 2 2" xfId="18000" xr:uid="{00000000-0005-0000-0000-00007A0A0000}"/>
    <cellStyle name="20% - Accent1 5 3 2 4 2 2 2" xfId="37551" xr:uid="{00000000-0005-0000-0000-00007B0A0000}"/>
    <cellStyle name="20% - Accent1 5 3 2 4 2 3" xfId="27776" xr:uid="{00000000-0005-0000-0000-00007C0A0000}"/>
    <cellStyle name="20% - Accent1 5 3 2 4 3" xfId="13114" xr:uid="{00000000-0005-0000-0000-00007D0A0000}"/>
    <cellStyle name="20% - Accent1 5 3 2 4 3 2" xfId="32665" xr:uid="{00000000-0005-0000-0000-00007E0A0000}"/>
    <cellStyle name="20% - Accent1 5 3 2 4 4" xfId="22890" xr:uid="{00000000-0005-0000-0000-00007F0A0000}"/>
    <cellStyle name="20% - Accent1 5 3 2 5" xfId="5768" xr:uid="{00000000-0005-0000-0000-0000800A0000}"/>
    <cellStyle name="20% - Accent1 5 3 2 5 2" xfId="15560" xr:uid="{00000000-0005-0000-0000-0000810A0000}"/>
    <cellStyle name="20% - Accent1 5 3 2 5 2 2" xfId="35111" xr:uid="{00000000-0005-0000-0000-0000820A0000}"/>
    <cellStyle name="20% - Accent1 5 3 2 5 3" xfId="25336" xr:uid="{00000000-0005-0000-0000-0000830A0000}"/>
    <cellStyle name="20% - Accent1 5 3 2 6" xfId="10674" xr:uid="{00000000-0005-0000-0000-0000840A0000}"/>
    <cellStyle name="20% - Accent1 5 3 2 6 2" xfId="30225" xr:uid="{00000000-0005-0000-0000-0000850A0000}"/>
    <cellStyle name="20% - Accent1 5 3 2 7" xfId="20450" xr:uid="{00000000-0005-0000-0000-0000860A0000}"/>
    <cellStyle name="20% - Accent1 5 3 3" xfId="1301" xr:uid="{00000000-0005-0000-0000-0000870A0000}"/>
    <cellStyle name="20% - Accent1 5 3 3 2" xfId="3820" xr:uid="{00000000-0005-0000-0000-0000880A0000}"/>
    <cellStyle name="20% - Accent1 5 3 3 2 2" xfId="8717" xr:uid="{00000000-0005-0000-0000-0000890A0000}"/>
    <cellStyle name="20% - Accent1 5 3 3 2 2 2" xfId="18506" xr:uid="{00000000-0005-0000-0000-00008A0A0000}"/>
    <cellStyle name="20% - Accent1 5 3 3 2 2 2 2" xfId="38057" xr:uid="{00000000-0005-0000-0000-00008B0A0000}"/>
    <cellStyle name="20% - Accent1 5 3 3 2 2 3" xfId="28282" xr:uid="{00000000-0005-0000-0000-00008C0A0000}"/>
    <cellStyle name="20% - Accent1 5 3 3 2 3" xfId="13620" xr:uid="{00000000-0005-0000-0000-00008D0A0000}"/>
    <cellStyle name="20% - Accent1 5 3 3 2 3 2" xfId="33171" xr:uid="{00000000-0005-0000-0000-00008E0A0000}"/>
    <cellStyle name="20% - Accent1 5 3 3 2 4" xfId="23396" xr:uid="{00000000-0005-0000-0000-00008F0A0000}"/>
    <cellStyle name="20% - Accent1 5 3 3 3" xfId="6274" xr:uid="{00000000-0005-0000-0000-0000900A0000}"/>
    <cellStyle name="20% - Accent1 5 3 3 3 2" xfId="16066" xr:uid="{00000000-0005-0000-0000-0000910A0000}"/>
    <cellStyle name="20% - Accent1 5 3 3 3 2 2" xfId="35617" xr:uid="{00000000-0005-0000-0000-0000920A0000}"/>
    <cellStyle name="20% - Accent1 5 3 3 3 3" xfId="25842" xr:uid="{00000000-0005-0000-0000-0000930A0000}"/>
    <cellStyle name="20% - Accent1 5 3 3 4" xfId="11180" xr:uid="{00000000-0005-0000-0000-0000940A0000}"/>
    <cellStyle name="20% - Accent1 5 3 3 4 2" xfId="30731" xr:uid="{00000000-0005-0000-0000-0000950A0000}"/>
    <cellStyle name="20% - Accent1 5 3 3 5" xfId="20956" xr:uid="{00000000-0005-0000-0000-0000960A0000}"/>
    <cellStyle name="20% - Accent1 5 3 4" xfId="2118" xr:uid="{00000000-0005-0000-0000-0000970A0000}"/>
    <cellStyle name="20% - Accent1 5 3 4 2" xfId="4620" xr:uid="{00000000-0005-0000-0000-0000980A0000}"/>
    <cellStyle name="20% - Accent1 5 3 4 2 2" xfId="9517" xr:uid="{00000000-0005-0000-0000-0000990A0000}"/>
    <cellStyle name="20% - Accent1 5 3 4 2 2 2" xfId="19306" xr:uid="{00000000-0005-0000-0000-00009A0A0000}"/>
    <cellStyle name="20% - Accent1 5 3 4 2 2 2 2" xfId="38857" xr:uid="{00000000-0005-0000-0000-00009B0A0000}"/>
    <cellStyle name="20% - Accent1 5 3 4 2 2 3" xfId="29082" xr:uid="{00000000-0005-0000-0000-00009C0A0000}"/>
    <cellStyle name="20% - Accent1 5 3 4 2 3" xfId="14420" xr:uid="{00000000-0005-0000-0000-00009D0A0000}"/>
    <cellStyle name="20% - Accent1 5 3 4 2 3 2" xfId="33971" xr:uid="{00000000-0005-0000-0000-00009E0A0000}"/>
    <cellStyle name="20% - Accent1 5 3 4 2 4" xfId="24196" xr:uid="{00000000-0005-0000-0000-00009F0A0000}"/>
    <cellStyle name="20% - Accent1 5 3 4 3" xfId="7074" xr:uid="{00000000-0005-0000-0000-0000A00A0000}"/>
    <cellStyle name="20% - Accent1 5 3 4 3 2" xfId="16866" xr:uid="{00000000-0005-0000-0000-0000A10A0000}"/>
    <cellStyle name="20% - Accent1 5 3 4 3 2 2" xfId="36417" xr:uid="{00000000-0005-0000-0000-0000A20A0000}"/>
    <cellStyle name="20% - Accent1 5 3 4 3 3" xfId="26642" xr:uid="{00000000-0005-0000-0000-0000A30A0000}"/>
    <cellStyle name="20% - Accent1 5 3 4 4" xfId="11980" xr:uid="{00000000-0005-0000-0000-0000A40A0000}"/>
    <cellStyle name="20% - Accent1 5 3 4 4 2" xfId="31531" xr:uid="{00000000-0005-0000-0000-0000A50A0000}"/>
    <cellStyle name="20% - Accent1 5 3 4 5" xfId="21756" xr:uid="{00000000-0005-0000-0000-0000A60A0000}"/>
    <cellStyle name="20% - Accent1 5 3 5" xfId="2923" xr:uid="{00000000-0005-0000-0000-0000A70A0000}"/>
    <cellStyle name="20% - Accent1 5 3 5 2" xfId="7820" xr:uid="{00000000-0005-0000-0000-0000A80A0000}"/>
    <cellStyle name="20% - Accent1 5 3 5 2 2" xfId="17609" xr:uid="{00000000-0005-0000-0000-0000A90A0000}"/>
    <cellStyle name="20% - Accent1 5 3 5 2 2 2" xfId="37160" xr:uid="{00000000-0005-0000-0000-0000AA0A0000}"/>
    <cellStyle name="20% - Accent1 5 3 5 2 3" xfId="27385" xr:uid="{00000000-0005-0000-0000-0000AB0A0000}"/>
    <cellStyle name="20% - Accent1 5 3 5 3" xfId="12723" xr:uid="{00000000-0005-0000-0000-0000AC0A0000}"/>
    <cellStyle name="20% - Accent1 5 3 5 3 2" xfId="32274" xr:uid="{00000000-0005-0000-0000-0000AD0A0000}"/>
    <cellStyle name="20% - Accent1 5 3 5 4" xfId="22499" xr:uid="{00000000-0005-0000-0000-0000AE0A0000}"/>
    <cellStyle name="20% - Accent1 5 3 6" xfId="5377" xr:uid="{00000000-0005-0000-0000-0000AF0A0000}"/>
    <cellStyle name="20% - Accent1 5 3 6 2" xfId="15169" xr:uid="{00000000-0005-0000-0000-0000B00A0000}"/>
    <cellStyle name="20% - Accent1 5 3 6 2 2" xfId="34720" xr:uid="{00000000-0005-0000-0000-0000B10A0000}"/>
    <cellStyle name="20% - Accent1 5 3 6 3" xfId="24945" xr:uid="{00000000-0005-0000-0000-0000B20A0000}"/>
    <cellStyle name="20% - Accent1 5 3 7" xfId="10283" xr:uid="{00000000-0005-0000-0000-0000B30A0000}"/>
    <cellStyle name="20% - Accent1 5 3 7 2" xfId="29834" xr:uid="{00000000-0005-0000-0000-0000B40A0000}"/>
    <cellStyle name="20% - Accent1 5 3 8" xfId="20059" xr:uid="{00000000-0005-0000-0000-0000B50A0000}"/>
    <cellStyle name="20% - Accent1 5 4" xfId="315" xr:uid="{00000000-0005-0000-0000-0000B60A0000}"/>
    <cellStyle name="20% - Accent1 5 4 2" xfId="732" xr:uid="{00000000-0005-0000-0000-0000B70A0000}"/>
    <cellStyle name="20% - Accent1 5 4 2 2" xfId="1682" xr:uid="{00000000-0005-0000-0000-0000B80A0000}"/>
    <cellStyle name="20% - Accent1 5 4 2 2 2" xfId="4196" xr:uid="{00000000-0005-0000-0000-0000B90A0000}"/>
    <cellStyle name="20% - Accent1 5 4 2 2 2 2" xfId="9093" xr:uid="{00000000-0005-0000-0000-0000BA0A0000}"/>
    <cellStyle name="20% - Accent1 5 4 2 2 2 2 2" xfId="18882" xr:uid="{00000000-0005-0000-0000-0000BB0A0000}"/>
    <cellStyle name="20% - Accent1 5 4 2 2 2 2 2 2" xfId="38433" xr:uid="{00000000-0005-0000-0000-0000BC0A0000}"/>
    <cellStyle name="20% - Accent1 5 4 2 2 2 2 3" xfId="28658" xr:uid="{00000000-0005-0000-0000-0000BD0A0000}"/>
    <cellStyle name="20% - Accent1 5 4 2 2 2 3" xfId="13996" xr:uid="{00000000-0005-0000-0000-0000BE0A0000}"/>
    <cellStyle name="20% - Accent1 5 4 2 2 2 3 2" xfId="33547" xr:uid="{00000000-0005-0000-0000-0000BF0A0000}"/>
    <cellStyle name="20% - Accent1 5 4 2 2 2 4" xfId="23772" xr:uid="{00000000-0005-0000-0000-0000C00A0000}"/>
    <cellStyle name="20% - Accent1 5 4 2 2 3" xfId="6650" xr:uid="{00000000-0005-0000-0000-0000C10A0000}"/>
    <cellStyle name="20% - Accent1 5 4 2 2 3 2" xfId="16442" xr:uid="{00000000-0005-0000-0000-0000C20A0000}"/>
    <cellStyle name="20% - Accent1 5 4 2 2 3 2 2" xfId="35993" xr:uid="{00000000-0005-0000-0000-0000C30A0000}"/>
    <cellStyle name="20% - Accent1 5 4 2 2 3 3" xfId="26218" xr:uid="{00000000-0005-0000-0000-0000C40A0000}"/>
    <cellStyle name="20% - Accent1 5 4 2 2 4" xfId="11556" xr:uid="{00000000-0005-0000-0000-0000C50A0000}"/>
    <cellStyle name="20% - Accent1 5 4 2 2 4 2" xfId="31107" xr:uid="{00000000-0005-0000-0000-0000C60A0000}"/>
    <cellStyle name="20% - Accent1 5 4 2 2 5" xfId="21332" xr:uid="{00000000-0005-0000-0000-0000C70A0000}"/>
    <cellStyle name="20% - Accent1 5 4 2 3" xfId="2687" xr:uid="{00000000-0005-0000-0000-0000C80A0000}"/>
    <cellStyle name="20% - Accent1 5 4 2 3 2" xfId="5132" xr:uid="{00000000-0005-0000-0000-0000C90A0000}"/>
    <cellStyle name="20% - Accent1 5 4 2 3 2 2" xfId="10029" xr:uid="{00000000-0005-0000-0000-0000CA0A0000}"/>
    <cellStyle name="20% - Accent1 5 4 2 3 2 2 2" xfId="19818" xr:uid="{00000000-0005-0000-0000-0000CB0A0000}"/>
    <cellStyle name="20% - Accent1 5 4 2 3 2 2 2 2" xfId="39369" xr:uid="{00000000-0005-0000-0000-0000CC0A0000}"/>
    <cellStyle name="20% - Accent1 5 4 2 3 2 2 3" xfId="29594" xr:uid="{00000000-0005-0000-0000-0000CD0A0000}"/>
    <cellStyle name="20% - Accent1 5 4 2 3 2 3" xfId="14932" xr:uid="{00000000-0005-0000-0000-0000CE0A0000}"/>
    <cellStyle name="20% - Accent1 5 4 2 3 2 3 2" xfId="34483" xr:uid="{00000000-0005-0000-0000-0000CF0A0000}"/>
    <cellStyle name="20% - Accent1 5 4 2 3 2 4" xfId="24708" xr:uid="{00000000-0005-0000-0000-0000D00A0000}"/>
    <cellStyle name="20% - Accent1 5 4 2 3 3" xfId="7586" xr:uid="{00000000-0005-0000-0000-0000D10A0000}"/>
    <cellStyle name="20% - Accent1 5 4 2 3 3 2" xfId="17378" xr:uid="{00000000-0005-0000-0000-0000D20A0000}"/>
    <cellStyle name="20% - Accent1 5 4 2 3 3 2 2" xfId="36929" xr:uid="{00000000-0005-0000-0000-0000D30A0000}"/>
    <cellStyle name="20% - Accent1 5 4 2 3 3 3" xfId="27154" xr:uid="{00000000-0005-0000-0000-0000D40A0000}"/>
    <cellStyle name="20% - Accent1 5 4 2 3 4" xfId="12492" xr:uid="{00000000-0005-0000-0000-0000D50A0000}"/>
    <cellStyle name="20% - Accent1 5 4 2 3 4 2" xfId="32043" xr:uid="{00000000-0005-0000-0000-0000D60A0000}"/>
    <cellStyle name="20% - Accent1 5 4 2 3 5" xfId="22268" xr:uid="{00000000-0005-0000-0000-0000D70A0000}"/>
    <cellStyle name="20% - Accent1 5 4 2 4" xfId="3315" xr:uid="{00000000-0005-0000-0000-0000D80A0000}"/>
    <cellStyle name="20% - Accent1 5 4 2 4 2" xfId="8212" xr:uid="{00000000-0005-0000-0000-0000D90A0000}"/>
    <cellStyle name="20% - Accent1 5 4 2 4 2 2" xfId="18001" xr:uid="{00000000-0005-0000-0000-0000DA0A0000}"/>
    <cellStyle name="20% - Accent1 5 4 2 4 2 2 2" xfId="37552" xr:uid="{00000000-0005-0000-0000-0000DB0A0000}"/>
    <cellStyle name="20% - Accent1 5 4 2 4 2 3" xfId="27777" xr:uid="{00000000-0005-0000-0000-0000DC0A0000}"/>
    <cellStyle name="20% - Accent1 5 4 2 4 3" xfId="13115" xr:uid="{00000000-0005-0000-0000-0000DD0A0000}"/>
    <cellStyle name="20% - Accent1 5 4 2 4 3 2" xfId="32666" xr:uid="{00000000-0005-0000-0000-0000DE0A0000}"/>
    <cellStyle name="20% - Accent1 5 4 2 4 4" xfId="22891" xr:uid="{00000000-0005-0000-0000-0000DF0A0000}"/>
    <cellStyle name="20% - Accent1 5 4 2 5" xfId="5769" xr:uid="{00000000-0005-0000-0000-0000E00A0000}"/>
    <cellStyle name="20% - Accent1 5 4 2 5 2" xfId="15561" xr:uid="{00000000-0005-0000-0000-0000E10A0000}"/>
    <cellStyle name="20% - Accent1 5 4 2 5 2 2" xfId="35112" xr:uid="{00000000-0005-0000-0000-0000E20A0000}"/>
    <cellStyle name="20% - Accent1 5 4 2 5 3" xfId="25337" xr:uid="{00000000-0005-0000-0000-0000E30A0000}"/>
    <cellStyle name="20% - Accent1 5 4 2 6" xfId="10675" xr:uid="{00000000-0005-0000-0000-0000E40A0000}"/>
    <cellStyle name="20% - Accent1 5 4 2 6 2" xfId="30226" xr:uid="{00000000-0005-0000-0000-0000E50A0000}"/>
    <cellStyle name="20% - Accent1 5 4 2 7" xfId="20451" xr:uid="{00000000-0005-0000-0000-0000E60A0000}"/>
    <cellStyle name="20% - Accent1 5 4 3" xfId="1302" xr:uid="{00000000-0005-0000-0000-0000E70A0000}"/>
    <cellStyle name="20% - Accent1 5 4 3 2" xfId="3821" xr:uid="{00000000-0005-0000-0000-0000E80A0000}"/>
    <cellStyle name="20% - Accent1 5 4 3 2 2" xfId="8718" xr:uid="{00000000-0005-0000-0000-0000E90A0000}"/>
    <cellStyle name="20% - Accent1 5 4 3 2 2 2" xfId="18507" xr:uid="{00000000-0005-0000-0000-0000EA0A0000}"/>
    <cellStyle name="20% - Accent1 5 4 3 2 2 2 2" xfId="38058" xr:uid="{00000000-0005-0000-0000-0000EB0A0000}"/>
    <cellStyle name="20% - Accent1 5 4 3 2 2 3" xfId="28283" xr:uid="{00000000-0005-0000-0000-0000EC0A0000}"/>
    <cellStyle name="20% - Accent1 5 4 3 2 3" xfId="13621" xr:uid="{00000000-0005-0000-0000-0000ED0A0000}"/>
    <cellStyle name="20% - Accent1 5 4 3 2 3 2" xfId="33172" xr:uid="{00000000-0005-0000-0000-0000EE0A0000}"/>
    <cellStyle name="20% - Accent1 5 4 3 2 4" xfId="23397" xr:uid="{00000000-0005-0000-0000-0000EF0A0000}"/>
    <cellStyle name="20% - Accent1 5 4 3 3" xfId="6275" xr:uid="{00000000-0005-0000-0000-0000F00A0000}"/>
    <cellStyle name="20% - Accent1 5 4 3 3 2" xfId="16067" xr:uid="{00000000-0005-0000-0000-0000F10A0000}"/>
    <cellStyle name="20% - Accent1 5 4 3 3 2 2" xfId="35618" xr:uid="{00000000-0005-0000-0000-0000F20A0000}"/>
    <cellStyle name="20% - Accent1 5 4 3 3 3" xfId="25843" xr:uid="{00000000-0005-0000-0000-0000F30A0000}"/>
    <cellStyle name="20% - Accent1 5 4 3 4" xfId="11181" xr:uid="{00000000-0005-0000-0000-0000F40A0000}"/>
    <cellStyle name="20% - Accent1 5 4 3 4 2" xfId="30732" xr:uid="{00000000-0005-0000-0000-0000F50A0000}"/>
    <cellStyle name="20% - Accent1 5 4 3 5" xfId="20957" xr:uid="{00000000-0005-0000-0000-0000F60A0000}"/>
    <cellStyle name="20% - Accent1 5 4 4" xfId="2243" xr:uid="{00000000-0005-0000-0000-0000F70A0000}"/>
    <cellStyle name="20% - Accent1 5 4 4 2" xfId="4745" xr:uid="{00000000-0005-0000-0000-0000F80A0000}"/>
    <cellStyle name="20% - Accent1 5 4 4 2 2" xfId="9642" xr:uid="{00000000-0005-0000-0000-0000F90A0000}"/>
    <cellStyle name="20% - Accent1 5 4 4 2 2 2" xfId="19431" xr:uid="{00000000-0005-0000-0000-0000FA0A0000}"/>
    <cellStyle name="20% - Accent1 5 4 4 2 2 2 2" xfId="38982" xr:uid="{00000000-0005-0000-0000-0000FB0A0000}"/>
    <cellStyle name="20% - Accent1 5 4 4 2 2 3" xfId="29207" xr:uid="{00000000-0005-0000-0000-0000FC0A0000}"/>
    <cellStyle name="20% - Accent1 5 4 4 2 3" xfId="14545" xr:uid="{00000000-0005-0000-0000-0000FD0A0000}"/>
    <cellStyle name="20% - Accent1 5 4 4 2 3 2" xfId="34096" xr:uid="{00000000-0005-0000-0000-0000FE0A0000}"/>
    <cellStyle name="20% - Accent1 5 4 4 2 4" xfId="24321" xr:uid="{00000000-0005-0000-0000-0000FF0A0000}"/>
    <cellStyle name="20% - Accent1 5 4 4 3" xfId="7199" xr:uid="{00000000-0005-0000-0000-0000000B0000}"/>
    <cellStyle name="20% - Accent1 5 4 4 3 2" xfId="16991" xr:uid="{00000000-0005-0000-0000-0000010B0000}"/>
    <cellStyle name="20% - Accent1 5 4 4 3 2 2" xfId="36542" xr:uid="{00000000-0005-0000-0000-0000020B0000}"/>
    <cellStyle name="20% - Accent1 5 4 4 3 3" xfId="26767" xr:uid="{00000000-0005-0000-0000-0000030B0000}"/>
    <cellStyle name="20% - Accent1 5 4 4 4" xfId="12105" xr:uid="{00000000-0005-0000-0000-0000040B0000}"/>
    <cellStyle name="20% - Accent1 5 4 4 4 2" xfId="31656" xr:uid="{00000000-0005-0000-0000-0000050B0000}"/>
    <cellStyle name="20% - Accent1 5 4 4 5" xfId="21881" xr:uid="{00000000-0005-0000-0000-0000060B0000}"/>
    <cellStyle name="20% - Accent1 5 4 5" xfId="2924" xr:uid="{00000000-0005-0000-0000-0000070B0000}"/>
    <cellStyle name="20% - Accent1 5 4 5 2" xfId="7821" xr:uid="{00000000-0005-0000-0000-0000080B0000}"/>
    <cellStyle name="20% - Accent1 5 4 5 2 2" xfId="17610" xr:uid="{00000000-0005-0000-0000-0000090B0000}"/>
    <cellStyle name="20% - Accent1 5 4 5 2 2 2" xfId="37161" xr:uid="{00000000-0005-0000-0000-00000A0B0000}"/>
    <cellStyle name="20% - Accent1 5 4 5 2 3" xfId="27386" xr:uid="{00000000-0005-0000-0000-00000B0B0000}"/>
    <cellStyle name="20% - Accent1 5 4 5 3" xfId="12724" xr:uid="{00000000-0005-0000-0000-00000C0B0000}"/>
    <cellStyle name="20% - Accent1 5 4 5 3 2" xfId="32275" xr:uid="{00000000-0005-0000-0000-00000D0B0000}"/>
    <cellStyle name="20% - Accent1 5 4 5 4" xfId="22500" xr:uid="{00000000-0005-0000-0000-00000E0B0000}"/>
    <cellStyle name="20% - Accent1 5 4 6" xfId="5378" xr:uid="{00000000-0005-0000-0000-00000F0B0000}"/>
    <cellStyle name="20% - Accent1 5 4 6 2" xfId="15170" xr:uid="{00000000-0005-0000-0000-0000100B0000}"/>
    <cellStyle name="20% - Accent1 5 4 6 2 2" xfId="34721" xr:uid="{00000000-0005-0000-0000-0000110B0000}"/>
    <cellStyle name="20% - Accent1 5 4 6 3" xfId="24946" xr:uid="{00000000-0005-0000-0000-0000120B0000}"/>
    <cellStyle name="20% - Accent1 5 4 7" xfId="10284" xr:uid="{00000000-0005-0000-0000-0000130B0000}"/>
    <cellStyle name="20% - Accent1 5 4 7 2" xfId="29835" xr:uid="{00000000-0005-0000-0000-0000140B0000}"/>
    <cellStyle name="20% - Accent1 5 4 8" xfId="20060" xr:uid="{00000000-0005-0000-0000-0000150B0000}"/>
    <cellStyle name="20% - Accent1 5 5" xfId="626" xr:uid="{00000000-0005-0000-0000-0000160B0000}"/>
    <cellStyle name="20% - Accent1 5 5 2" xfId="1579" xr:uid="{00000000-0005-0000-0000-0000170B0000}"/>
    <cellStyle name="20% - Accent1 5 5 2 2" xfId="4093" xr:uid="{00000000-0005-0000-0000-0000180B0000}"/>
    <cellStyle name="20% - Accent1 5 5 2 2 2" xfId="8990" xr:uid="{00000000-0005-0000-0000-0000190B0000}"/>
    <cellStyle name="20% - Accent1 5 5 2 2 2 2" xfId="18779" xr:uid="{00000000-0005-0000-0000-00001A0B0000}"/>
    <cellStyle name="20% - Accent1 5 5 2 2 2 2 2" xfId="38330" xr:uid="{00000000-0005-0000-0000-00001B0B0000}"/>
    <cellStyle name="20% - Accent1 5 5 2 2 2 3" xfId="28555" xr:uid="{00000000-0005-0000-0000-00001C0B0000}"/>
    <cellStyle name="20% - Accent1 5 5 2 2 3" xfId="13893" xr:uid="{00000000-0005-0000-0000-00001D0B0000}"/>
    <cellStyle name="20% - Accent1 5 5 2 2 3 2" xfId="33444" xr:uid="{00000000-0005-0000-0000-00001E0B0000}"/>
    <cellStyle name="20% - Accent1 5 5 2 2 4" xfId="23669" xr:uid="{00000000-0005-0000-0000-00001F0B0000}"/>
    <cellStyle name="20% - Accent1 5 5 2 3" xfId="6547" xr:uid="{00000000-0005-0000-0000-0000200B0000}"/>
    <cellStyle name="20% - Accent1 5 5 2 3 2" xfId="16339" xr:uid="{00000000-0005-0000-0000-0000210B0000}"/>
    <cellStyle name="20% - Accent1 5 5 2 3 2 2" xfId="35890" xr:uid="{00000000-0005-0000-0000-0000220B0000}"/>
    <cellStyle name="20% - Accent1 5 5 2 3 3" xfId="26115" xr:uid="{00000000-0005-0000-0000-0000230B0000}"/>
    <cellStyle name="20% - Accent1 5 5 2 4" xfId="11453" xr:uid="{00000000-0005-0000-0000-0000240B0000}"/>
    <cellStyle name="20% - Accent1 5 5 2 4 2" xfId="31004" xr:uid="{00000000-0005-0000-0000-0000250B0000}"/>
    <cellStyle name="20% - Accent1 5 5 2 5" xfId="21229" xr:uid="{00000000-0005-0000-0000-0000260B0000}"/>
    <cellStyle name="20% - Accent1 5 5 3" xfId="2391" xr:uid="{00000000-0005-0000-0000-0000270B0000}"/>
    <cellStyle name="20% - Accent1 5 5 3 2" xfId="4875" xr:uid="{00000000-0005-0000-0000-0000280B0000}"/>
    <cellStyle name="20% - Accent1 5 5 3 2 2" xfId="9772" xr:uid="{00000000-0005-0000-0000-0000290B0000}"/>
    <cellStyle name="20% - Accent1 5 5 3 2 2 2" xfId="19561" xr:uid="{00000000-0005-0000-0000-00002A0B0000}"/>
    <cellStyle name="20% - Accent1 5 5 3 2 2 2 2" xfId="39112" xr:uid="{00000000-0005-0000-0000-00002B0B0000}"/>
    <cellStyle name="20% - Accent1 5 5 3 2 2 3" xfId="29337" xr:uid="{00000000-0005-0000-0000-00002C0B0000}"/>
    <cellStyle name="20% - Accent1 5 5 3 2 3" xfId="14675" xr:uid="{00000000-0005-0000-0000-00002D0B0000}"/>
    <cellStyle name="20% - Accent1 5 5 3 2 3 2" xfId="34226" xr:uid="{00000000-0005-0000-0000-00002E0B0000}"/>
    <cellStyle name="20% - Accent1 5 5 3 2 4" xfId="24451" xr:uid="{00000000-0005-0000-0000-00002F0B0000}"/>
    <cellStyle name="20% - Accent1 5 5 3 3" xfId="7329" xr:uid="{00000000-0005-0000-0000-0000300B0000}"/>
    <cellStyle name="20% - Accent1 5 5 3 3 2" xfId="17121" xr:uid="{00000000-0005-0000-0000-0000310B0000}"/>
    <cellStyle name="20% - Accent1 5 5 3 3 2 2" xfId="36672" xr:uid="{00000000-0005-0000-0000-0000320B0000}"/>
    <cellStyle name="20% - Accent1 5 5 3 3 3" xfId="26897" xr:uid="{00000000-0005-0000-0000-0000330B0000}"/>
    <cellStyle name="20% - Accent1 5 5 3 4" xfId="12235" xr:uid="{00000000-0005-0000-0000-0000340B0000}"/>
    <cellStyle name="20% - Accent1 5 5 3 4 2" xfId="31786" xr:uid="{00000000-0005-0000-0000-0000350B0000}"/>
    <cellStyle name="20% - Accent1 5 5 3 5" xfId="22011" xr:uid="{00000000-0005-0000-0000-0000360B0000}"/>
    <cellStyle name="20% - Accent1 5 5 4" xfId="3212" xr:uid="{00000000-0005-0000-0000-0000370B0000}"/>
    <cellStyle name="20% - Accent1 5 5 4 2" xfId="8109" xr:uid="{00000000-0005-0000-0000-0000380B0000}"/>
    <cellStyle name="20% - Accent1 5 5 4 2 2" xfId="17898" xr:uid="{00000000-0005-0000-0000-0000390B0000}"/>
    <cellStyle name="20% - Accent1 5 5 4 2 2 2" xfId="37449" xr:uid="{00000000-0005-0000-0000-00003A0B0000}"/>
    <cellStyle name="20% - Accent1 5 5 4 2 3" xfId="27674" xr:uid="{00000000-0005-0000-0000-00003B0B0000}"/>
    <cellStyle name="20% - Accent1 5 5 4 3" xfId="13012" xr:uid="{00000000-0005-0000-0000-00003C0B0000}"/>
    <cellStyle name="20% - Accent1 5 5 4 3 2" xfId="32563" xr:uid="{00000000-0005-0000-0000-00003D0B0000}"/>
    <cellStyle name="20% - Accent1 5 5 4 4" xfId="22788" xr:uid="{00000000-0005-0000-0000-00003E0B0000}"/>
    <cellStyle name="20% - Accent1 5 5 5" xfId="5666" xr:uid="{00000000-0005-0000-0000-00003F0B0000}"/>
    <cellStyle name="20% - Accent1 5 5 5 2" xfId="15458" xr:uid="{00000000-0005-0000-0000-0000400B0000}"/>
    <cellStyle name="20% - Accent1 5 5 5 2 2" xfId="35009" xr:uid="{00000000-0005-0000-0000-0000410B0000}"/>
    <cellStyle name="20% - Accent1 5 5 5 3" xfId="25234" xr:uid="{00000000-0005-0000-0000-0000420B0000}"/>
    <cellStyle name="20% - Accent1 5 5 6" xfId="10572" xr:uid="{00000000-0005-0000-0000-0000430B0000}"/>
    <cellStyle name="20% - Accent1 5 5 6 2" xfId="30123" xr:uid="{00000000-0005-0000-0000-0000440B0000}"/>
    <cellStyle name="20% - Accent1 5 5 7" xfId="20348" xr:uid="{00000000-0005-0000-0000-0000450B0000}"/>
    <cellStyle name="20% - Accent1 5 6" xfId="1222" xr:uid="{00000000-0005-0000-0000-0000460B0000}"/>
    <cellStyle name="20% - Accent1 5 6 2" xfId="3749" xr:uid="{00000000-0005-0000-0000-0000470B0000}"/>
    <cellStyle name="20% - Accent1 5 6 2 2" xfId="8646" xr:uid="{00000000-0005-0000-0000-0000480B0000}"/>
    <cellStyle name="20% - Accent1 5 6 2 2 2" xfId="18435" xr:uid="{00000000-0005-0000-0000-0000490B0000}"/>
    <cellStyle name="20% - Accent1 5 6 2 2 2 2" xfId="37986" xr:uid="{00000000-0005-0000-0000-00004A0B0000}"/>
    <cellStyle name="20% - Accent1 5 6 2 2 3" xfId="28211" xr:uid="{00000000-0005-0000-0000-00004B0B0000}"/>
    <cellStyle name="20% - Accent1 5 6 2 3" xfId="13549" xr:uid="{00000000-0005-0000-0000-00004C0B0000}"/>
    <cellStyle name="20% - Accent1 5 6 2 3 2" xfId="33100" xr:uid="{00000000-0005-0000-0000-00004D0B0000}"/>
    <cellStyle name="20% - Accent1 5 6 2 4" xfId="23325" xr:uid="{00000000-0005-0000-0000-00004E0B0000}"/>
    <cellStyle name="20% - Accent1 5 6 3" xfId="6203" xr:uid="{00000000-0005-0000-0000-00004F0B0000}"/>
    <cellStyle name="20% - Accent1 5 6 3 2" xfId="15995" xr:uid="{00000000-0005-0000-0000-0000500B0000}"/>
    <cellStyle name="20% - Accent1 5 6 3 2 2" xfId="35546" xr:uid="{00000000-0005-0000-0000-0000510B0000}"/>
    <cellStyle name="20% - Accent1 5 6 3 3" xfId="25771" xr:uid="{00000000-0005-0000-0000-0000520B0000}"/>
    <cellStyle name="20% - Accent1 5 6 4" xfId="11109" xr:uid="{00000000-0005-0000-0000-0000530B0000}"/>
    <cellStyle name="20% - Accent1 5 6 4 2" xfId="30660" xr:uid="{00000000-0005-0000-0000-0000540B0000}"/>
    <cellStyle name="20% - Accent1 5 6 5" xfId="20885" xr:uid="{00000000-0005-0000-0000-0000550B0000}"/>
    <cellStyle name="20% - Accent1 5 7" xfId="1985" xr:uid="{00000000-0005-0000-0000-0000560B0000}"/>
    <cellStyle name="20% - Accent1 5 7 2" xfId="4488" xr:uid="{00000000-0005-0000-0000-0000570B0000}"/>
    <cellStyle name="20% - Accent1 5 7 2 2" xfId="9385" xr:uid="{00000000-0005-0000-0000-0000580B0000}"/>
    <cellStyle name="20% - Accent1 5 7 2 2 2" xfId="19174" xr:uid="{00000000-0005-0000-0000-0000590B0000}"/>
    <cellStyle name="20% - Accent1 5 7 2 2 2 2" xfId="38725" xr:uid="{00000000-0005-0000-0000-00005A0B0000}"/>
    <cellStyle name="20% - Accent1 5 7 2 2 3" xfId="28950" xr:uid="{00000000-0005-0000-0000-00005B0B0000}"/>
    <cellStyle name="20% - Accent1 5 7 2 3" xfId="14288" xr:uid="{00000000-0005-0000-0000-00005C0B0000}"/>
    <cellStyle name="20% - Accent1 5 7 2 3 2" xfId="33839" xr:uid="{00000000-0005-0000-0000-00005D0B0000}"/>
    <cellStyle name="20% - Accent1 5 7 2 4" xfId="24064" xr:uid="{00000000-0005-0000-0000-00005E0B0000}"/>
    <cellStyle name="20% - Accent1 5 7 3" xfId="6942" xr:uid="{00000000-0005-0000-0000-00005F0B0000}"/>
    <cellStyle name="20% - Accent1 5 7 3 2" xfId="16734" xr:uid="{00000000-0005-0000-0000-0000600B0000}"/>
    <cellStyle name="20% - Accent1 5 7 3 2 2" xfId="36285" xr:uid="{00000000-0005-0000-0000-0000610B0000}"/>
    <cellStyle name="20% - Accent1 5 7 3 3" xfId="26510" xr:uid="{00000000-0005-0000-0000-0000620B0000}"/>
    <cellStyle name="20% - Accent1 5 7 4" xfId="11848" xr:uid="{00000000-0005-0000-0000-0000630B0000}"/>
    <cellStyle name="20% - Accent1 5 7 4 2" xfId="31399" xr:uid="{00000000-0005-0000-0000-0000640B0000}"/>
    <cellStyle name="20% - Accent1 5 7 5" xfId="21624" xr:uid="{00000000-0005-0000-0000-0000650B0000}"/>
    <cellStyle name="20% - Accent1 5 8" xfId="2820" xr:uid="{00000000-0005-0000-0000-0000660B0000}"/>
    <cellStyle name="20% - Accent1 5 8 2" xfId="7718" xr:uid="{00000000-0005-0000-0000-0000670B0000}"/>
    <cellStyle name="20% - Accent1 5 8 2 2" xfId="17507" xr:uid="{00000000-0005-0000-0000-0000680B0000}"/>
    <cellStyle name="20% - Accent1 5 8 2 2 2" xfId="37058" xr:uid="{00000000-0005-0000-0000-0000690B0000}"/>
    <cellStyle name="20% - Accent1 5 8 2 3" xfId="27283" xr:uid="{00000000-0005-0000-0000-00006A0B0000}"/>
    <cellStyle name="20% - Accent1 5 8 3" xfId="12621" xr:uid="{00000000-0005-0000-0000-00006B0B0000}"/>
    <cellStyle name="20% - Accent1 5 8 3 2" xfId="32172" xr:uid="{00000000-0005-0000-0000-00006C0B0000}"/>
    <cellStyle name="20% - Accent1 5 8 4" xfId="22397" xr:uid="{00000000-0005-0000-0000-00006D0B0000}"/>
    <cellStyle name="20% - Accent1 5 9" xfId="5274" xr:uid="{00000000-0005-0000-0000-00006E0B0000}"/>
    <cellStyle name="20% - Accent1 5 9 2" xfId="15067" xr:uid="{00000000-0005-0000-0000-00006F0B0000}"/>
    <cellStyle name="20% - Accent1 5 9 2 2" xfId="34618" xr:uid="{00000000-0005-0000-0000-0000700B0000}"/>
    <cellStyle name="20% - Accent1 5 9 3" xfId="24843" xr:uid="{00000000-0005-0000-0000-0000710B0000}"/>
    <cellStyle name="20% - Accent1 6" xfId="225" xr:uid="{00000000-0005-0000-0000-0000720B0000}"/>
    <cellStyle name="20% - Accent1 6 10" xfId="19978" xr:uid="{00000000-0005-0000-0000-0000730B0000}"/>
    <cellStyle name="20% - Accent1 6 2" xfId="316" xr:uid="{00000000-0005-0000-0000-0000740B0000}"/>
    <cellStyle name="20% - Accent1 6 2 2" xfId="733" xr:uid="{00000000-0005-0000-0000-0000750B0000}"/>
    <cellStyle name="20% - Accent1 6 2 2 2" xfId="1683" xr:uid="{00000000-0005-0000-0000-0000760B0000}"/>
    <cellStyle name="20% - Accent1 6 2 2 2 2" xfId="4197" xr:uid="{00000000-0005-0000-0000-0000770B0000}"/>
    <cellStyle name="20% - Accent1 6 2 2 2 2 2" xfId="9094" xr:uid="{00000000-0005-0000-0000-0000780B0000}"/>
    <cellStyle name="20% - Accent1 6 2 2 2 2 2 2" xfId="18883" xr:uid="{00000000-0005-0000-0000-0000790B0000}"/>
    <cellStyle name="20% - Accent1 6 2 2 2 2 2 2 2" xfId="38434" xr:uid="{00000000-0005-0000-0000-00007A0B0000}"/>
    <cellStyle name="20% - Accent1 6 2 2 2 2 2 3" xfId="28659" xr:uid="{00000000-0005-0000-0000-00007B0B0000}"/>
    <cellStyle name="20% - Accent1 6 2 2 2 2 3" xfId="13997" xr:uid="{00000000-0005-0000-0000-00007C0B0000}"/>
    <cellStyle name="20% - Accent1 6 2 2 2 2 3 2" xfId="33548" xr:uid="{00000000-0005-0000-0000-00007D0B0000}"/>
    <cellStyle name="20% - Accent1 6 2 2 2 2 4" xfId="23773" xr:uid="{00000000-0005-0000-0000-00007E0B0000}"/>
    <cellStyle name="20% - Accent1 6 2 2 2 3" xfId="6651" xr:uid="{00000000-0005-0000-0000-00007F0B0000}"/>
    <cellStyle name="20% - Accent1 6 2 2 2 3 2" xfId="16443" xr:uid="{00000000-0005-0000-0000-0000800B0000}"/>
    <cellStyle name="20% - Accent1 6 2 2 2 3 2 2" xfId="35994" xr:uid="{00000000-0005-0000-0000-0000810B0000}"/>
    <cellStyle name="20% - Accent1 6 2 2 2 3 3" xfId="26219" xr:uid="{00000000-0005-0000-0000-0000820B0000}"/>
    <cellStyle name="20% - Accent1 6 2 2 2 4" xfId="11557" xr:uid="{00000000-0005-0000-0000-0000830B0000}"/>
    <cellStyle name="20% - Accent1 6 2 2 2 4 2" xfId="31108" xr:uid="{00000000-0005-0000-0000-0000840B0000}"/>
    <cellStyle name="20% - Accent1 6 2 2 2 5" xfId="21333" xr:uid="{00000000-0005-0000-0000-0000850B0000}"/>
    <cellStyle name="20% - Accent1 6 2 2 3" xfId="2580" xr:uid="{00000000-0005-0000-0000-0000860B0000}"/>
    <cellStyle name="20% - Accent1 6 2 2 3 2" xfId="5028" xr:uid="{00000000-0005-0000-0000-0000870B0000}"/>
    <cellStyle name="20% - Accent1 6 2 2 3 2 2" xfId="9925" xr:uid="{00000000-0005-0000-0000-0000880B0000}"/>
    <cellStyle name="20% - Accent1 6 2 2 3 2 2 2" xfId="19714" xr:uid="{00000000-0005-0000-0000-0000890B0000}"/>
    <cellStyle name="20% - Accent1 6 2 2 3 2 2 2 2" xfId="39265" xr:uid="{00000000-0005-0000-0000-00008A0B0000}"/>
    <cellStyle name="20% - Accent1 6 2 2 3 2 2 3" xfId="29490" xr:uid="{00000000-0005-0000-0000-00008B0B0000}"/>
    <cellStyle name="20% - Accent1 6 2 2 3 2 3" xfId="14828" xr:uid="{00000000-0005-0000-0000-00008C0B0000}"/>
    <cellStyle name="20% - Accent1 6 2 2 3 2 3 2" xfId="34379" xr:uid="{00000000-0005-0000-0000-00008D0B0000}"/>
    <cellStyle name="20% - Accent1 6 2 2 3 2 4" xfId="24604" xr:uid="{00000000-0005-0000-0000-00008E0B0000}"/>
    <cellStyle name="20% - Accent1 6 2 2 3 3" xfId="7482" xr:uid="{00000000-0005-0000-0000-00008F0B0000}"/>
    <cellStyle name="20% - Accent1 6 2 2 3 3 2" xfId="17274" xr:uid="{00000000-0005-0000-0000-0000900B0000}"/>
    <cellStyle name="20% - Accent1 6 2 2 3 3 2 2" xfId="36825" xr:uid="{00000000-0005-0000-0000-0000910B0000}"/>
    <cellStyle name="20% - Accent1 6 2 2 3 3 3" xfId="27050" xr:uid="{00000000-0005-0000-0000-0000920B0000}"/>
    <cellStyle name="20% - Accent1 6 2 2 3 4" xfId="12388" xr:uid="{00000000-0005-0000-0000-0000930B0000}"/>
    <cellStyle name="20% - Accent1 6 2 2 3 4 2" xfId="31939" xr:uid="{00000000-0005-0000-0000-0000940B0000}"/>
    <cellStyle name="20% - Accent1 6 2 2 3 5" xfId="22164" xr:uid="{00000000-0005-0000-0000-0000950B0000}"/>
    <cellStyle name="20% - Accent1 6 2 2 4" xfId="3316" xr:uid="{00000000-0005-0000-0000-0000960B0000}"/>
    <cellStyle name="20% - Accent1 6 2 2 4 2" xfId="8213" xr:uid="{00000000-0005-0000-0000-0000970B0000}"/>
    <cellStyle name="20% - Accent1 6 2 2 4 2 2" xfId="18002" xr:uid="{00000000-0005-0000-0000-0000980B0000}"/>
    <cellStyle name="20% - Accent1 6 2 2 4 2 2 2" xfId="37553" xr:uid="{00000000-0005-0000-0000-0000990B0000}"/>
    <cellStyle name="20% - Accent1 6 2 2 4 2 3" xfId="27778" xr:uid="{00000000-0005-0000-0000-00009A0B0000}"/>
    <cellStyle name="20% - Accent1 6 2 2 4 3" xfId="13116" xr:uid="{00000000-0005-0000-0000-00009B0B0000}"/>
    <cellStyle name="20% - Accent1 6 2 2 4 3 2" xfId="32667" xr:uid="{00000000-0005-0000-0000-00009C0B0000}"/>
    <cellStyle name="20% - Accent1 6 2 2 4 4" xfId="22892" xr:uid="{00000000-0005-0000-0000-00009D0B0000}"/>
    <cellStyle name="20% - Accent1 6 2 2 5" xfId="5770" xr:uid="{00000000-0005-0000-0000-00009E0B0000}"/>
    <cellStyle name="20% - Accent1 6 2 2 5 2" xfId="15562" xr:uid="{00000000-0005-0000-0000-00009F0B0000}"/>
    <cellStyle name="20% - Accent1 6 2 2 5 2 2" xfId="35113" xr:uid="{00000000-0005-0000-0000-0000A00B0000}"/>
    <cellStyle name="20% - Accent1 6 2 2 5 3" xfId="25338" xr:uid="{00000000-0005-0000-0000-0000A10B0000}"/>
    <cellStyle name="20% - Accent1 6 2 2 6" xfId="10676" xr:uid="{00000000-0005-0000-0000-0000A20B0000}"/>
    <cellStyle name="20% - Accent1 6 2 2 6 2" xfId="30227" xr:uid="{00000000-0005-0000-0000-0000A30B0000}"/>
    <cellStyle name="20% - Accent1 6 2 2 7" xfId="20452" xr:uid="{00000000-0005-0000-0000-0000A40B0000}"/>
    <cellStyle name="20% - Accent1 6 2 3" xfId="1303" xr:uid="{00000000-0005-0000-0000-0000A50B0000}"/>
    <cellStyle name="20% - Accent1 6 2 3 2" xfId="3822" xr:uid="{00000000-0005-0000-0000-0000A60B0000}"/>
    <cellStyle name="20% - Accent1 6 2 3 2 2" xfId="8719" xr:uid="{00000000-0005-0000-0000-0000A70B0000}"/>
    <cellStyle name="20% - Accent1 6 2 3 2 2 2" xfId="18508" xr:uid="{00000000-0005-0000-0000-0000A80B0000}"/>
    <cellStyle name="20% - Accent1 6 2 3 2 2 2 2" xfId="38059" xr:uid="{00000000-0005-0000-0000-0000A90B0000}"/>
    <cellStyle name="20% - Accent1 6 2 3 2 2 3" xfId="28284" xr:uid="{00000000-0005-0000-0000-0000AA0B0000}"/>
    <cellStyle name="20% - Accent1 6 2 3 2 3" xfId="13622" xr:uid="{00000000-0005-0000-0000-0000AB0B0000}"/>
    <cellStyle name="20% - Accent1 6 2 3 2 3 2" xfId="33173" xr:uid="{00000000-0005-0000-0000-0000AC0B0000}"/>
    <cellStyle name="20% - Accent1 6 2 3 2 4" xfId="23398" xr:uid="{00000000-0005-0000-0000-0000AD0B0000}"/>
    <cellStyle name="20% - Accent1 6 2 3 3" xfId="6276" xr:uid="{00000000-0005-0000-0000-0000AE0B0000}"/>
    <cellStyle name="20% - Accent1 6 2 3 3 2" xfId="16068" xr:uid="{00000000-0005-0000-0000-0000AF0B0000}"/>
    <cellStyle name="20% - Accent1 6 2 3 3 2 2" xfId="35619" xr:uid="{00000000-0005-0000-0000-0000B00B0000}"/>
    <cellStyle name="20% - Accent1 6 2 3 3 3" xfId="25844" xr:uid="{00000000-0005-0000-0000-0000B10B0000}"/>
    <cellStyle name="20% - Accent1 6 2 3 4" xfId="11182" xr:uid="{00000000-0005-0000-0000-0000B20B0000}"/>
    <cellStyle name="20% - Accent1 6 2 3 4 2" xfId="30733" xr:uid="{00000000-0005-0000-0000-0000B30B0000}"/>
    <cellStyle name="20% - Accent1 6 2 3 5" xfId="20958" xr:uid="{00000000-0005-0000-0000-0000B40B0000}"/>
    <cellStyle name="20% - Accent1 6 2 4" xfId="2139" xr:uid="{00000000-0005-0000-0000-0000B50B0000}"/>
    <cellStyle name="20% - Accent1 6 2 4 2" xfId="4641" xr:uid="{00000000-0005-0000-0000-0000B60B0000}"/>
    <cellStyle name="20% - Accent1 6 2 4 2 2" xfId="9538" xr:uid="{00000000-0005-0000-0000-0000B70B0000}"/>
    <cellStyle name="20% - Accent1 6 2 4 2 2 2" xfId="19327" xr:uid="{00000000-0005-0000-0000-0000B80B0000}"/>
    <cellStyle name="20% - Accent1 6 2 4 2 2 2 2" xfId="38878" xr:uid="{00000000-0005-0000-0000-0000B90B0000}"/>
    <cellStyle name="20% - Accent1 6 2 4 2 2 3" xfId="29103" xr:uid="{00000000-0005-0000-0000-0000BA0B0000}"/>
    <cellStyle name="20% - Accent1 6 2 4 2 3" xfId="14441" xr:uid="{00000000-0005-0000-0000-0000BB0B0000}"/>
    <cellStyle name="20% - Accent1 6 2 4 2 3 2" xfId="33992" xr:uid="{00000000-0005-0000-0000-0000BC0B0000}"/>
    <cellStyle name="20% - Accent1 6 2 4 2 4" xfId="24217" xr:uid="{00000000-0005-0000-0000-0000BD0B0000}"/>
    <cellStyle name="20% - Accent1 6 2 4 3" xfId="7095" xr:uid="{00000000-0005-0000-0000-0000BE0B0000}"/>
    <cellStyle name="20% - Accent1 6 2 4 3 2" xfId="16887" xr:uid="{00000000-0005-0000-0000-0000BF0B0000}"/>
    <cellStyle name="20% - Accent1 6 2 4 3 2 2" xfId="36438" xr:uid="{00000000-0005-0000-0000-0000C00B0000}"/>
    <cellStyle name="20% - Accent1 6 2 4 3 3" xfId="26663" xr:uid="{00000000-0005-0000-0000-0000C10B0000}"/>
    <cellStyle name="20% - Accent1 6 2 4 4" xfId="12001" xr:uid="{00000000-0005-0000-0000-0000C20B0000}"/>
    <cellStyle name="20% - Accent1 6 2 4 4 2" xfId="31552" xr:uid="{00000000-0005-0000-0000-0000C30B0000}"/>
    <cellStyle name="20% - Accent1 6 2 4 5" xfId="21777" xr:uid="{00000000-0005-0000-0000-0000C40B0000}"/>
    <cellStyle name="20% - Accent1 6 2 5" xfId="2925" xr:uid="{00000000-0005-0000-0000-0000C50B0000}"/>
    <cellStyle name="20% - Accent1 6 2 5 2" xfId="7822" xr:uid="{00000000-0005-0000-0000-0000C60B0000}"/>
    <cellStyle name="20% - Accent1 6 2 5 2 2" xfId="17611" xr:uid="{00000000-0005-0000-0000-0000C70B0000}"/>
    <cellStyle name="20% - Accent1 6 2 5 2 2 2" xfId="37162" xr:uid="{00000000-0005-0000-0000-0000C80B0000}"/>
    <cellStyle name="20% - Accent1 6 2 5 2 3" xfId="27387" xr:uid="{00000000-0005-0000-0000-0000C90B0000}"/>
    <cellStyle name="20% - Accent1 6 2 5 3" xfId="12725" xr:uid="{00000000-0005-0000-0000-0000CA0B0000}"/>
    <cellStyle name="20% - Accent1 6 2 5 3 2" xfId="32276" xr:uid="{00000000-0005-0000-0000-0000CB0B0000}"/>
    <cellStyle name="20% - Accent1 6 2 5 4" xfId="22501" xr:uid="{00000000-0005-0000-0000-0000CC0B0000}"/>
    <cellStyle name="20% - Accent1 6 2 6" xfId="5379" xr:uid="{00000000-0005-0000-0000-0000CD0B0000}"/>
    <cellStyle name="20% - Accent1 6 2 6 2" xfId="15171" xr:uid="{00000000-0005-0000-0000-0000CE0B0000}"/>
    <cellStyle name="20% - Accent1 6 2 6 2 2" xfId="34722" xr:uid="{00000000-0005-0000-0000-0000CF0B0000}"/>
    <cellStyle name="20% - Accent1 6 2 6 3" xfId="24947" xr:uid="{00000000-0005-0000-0000-0000D00B0000}"/>
    <cellStyle name="20% - Accent1 6 2 7" xfId="10285" xr:uid="{00000000-0005-0000-0000-0000D10B0000}"/>
    <cellStyle name="20% - Accent1 6 2 7 2" xfId="29836" xr:uid="{00000000-0005-0000-0000-0000D20B0000}"/>
    <cellStyle name="20% - Accent1 6 2 8" xfId="20061" xr:uid="{00000000-0005-0000-0000-0000D30B0000}"/>
    <cellStyle name="20% - Accent1 6 3" xfId="317" xr:uid="{00000000-0005-0000-0000-0000D40B0000}"/>
    <cellStyle name="20% - Accent1 6 3 2" xfId="734" xr:uid="{00000000-0005-0000-0000-0000D50B0000}"/>
    <cellStyle name="20% - Accent1 6 3 2 2" xfId="1684" xr:uid="{00000000-0005-0000-0000-0000D60B0000}"/>
    <cellStyle name="20% - Accent1 6 3 2 2 2" xfId="4198" xr:uid="{00000000-0005-0000-0000-0000D70B0000}"/>
    <cellStyle name="20% - Accent1 6 3 2 2 2 2" xfId="9095" xr:uid="{00000000-0005-0000-0000-0000D80B0000}"/>
    <cellStyle name="20% - Accent1 6 3 2 2 2 2 2" xfId="18884" xr:uid="{00000000-0005-0000-0000-0000D90B0000}"/>
    <cellStyle name="20% - Accent1 6 3 2 2 2 2 2 2" xfId="38435" xr:uid="{00000000-0005-0000-0000-0000DA0B0000}"/>
    <cellStyle name="20% - Accent1 6 3 2 2 2 2 3" xfId="28660" xr:uid="{00000000-0005-0000-0000-0000DB0B0000}"/>
    <cellStyle name="20% - Accent1 6 3 2 2 2 3" xfId="13998" xr:uid="{00000000-0005-0000-0000-0000DC0B0000}"/>
    <cellStyle name="20% - Accent1 6 3 2 2 2 3 2" xfId="33549" xr:uid="{00000000-0005-0000-0000-0000DD0B0000}"/>
    <cellStyle name="20% - Accent1 6 3 2 2 2 4" xfId="23774" xr:uid="{00000000-0005-0000-0000-0000DE0B0000}"/>
    <cellStyle name="20% - Accent1 6 3 2 2 3" xfId="6652" xr:uid="{00000000-0005-0000-0000-0000DF0B0000}"/>
    <cellStyle name="20% - Accent1 6 3 2 2 3 2" xfId="16444" xr:uid="{00000000-0005-0000-0000-0000E00B0000}"/>
    <cellStyle name="20% - Accent1 6 3 2 2 3 2 2" xfId="35995" xr:uid="{00000000-0005-0000-0000-0000E10B0000}"/>
    <cellStyle name="20% - Accent1 6 3 2 2 3 3" xfId="26220" xr:uid="{00000000-0005-0000-0000-0000E20B0000}"/>
    <cellStyle name="20% - Accent1 6 3 2 2 4" xfId="11558" xr:uid="{00000000-0005-0000-0000-0000E30B0000}"/>
    <cellStyle name="20% - Accent1 6 3 2 2 4 2" xfId="31109" xr:uid="{00000000-0005-0000-0000-0000E40B0000}"/>
    <cellStyle name="20% - Accent1 6 3 2 2 5" xfId="21334" xr:uid="{00000000-0005-0000-0000-0000E50B0000}"/>
    <cellStyle name="20% - Accent1 6 3 2 3" xfId="2708" xr:uid="{00000000-0005-0000-0000-0000E60B0000}"/>
    <cellStyle name="20% - Accent1 6 3 2 3 2" xfId="5153" xr:uid="{00000000-0005-0000-0000-0000E70B0000}"/>
    <cellStyle name="20% - Accent1 6 3 2 3 2 2" xfId="10050" xr:uid="{00000000-0005-0000-0000-0000E80B0000}"/>
    <cellStyle name="20% - Accent1 6 3 2 3 2 2 2" xfId="19839" xr:uid="{00000000-0005-0000-0000-0000E90B0000}"/>
    <cellStyle name="20% - Accent1 6 3 2 3 2 2 2 2" xfId="39390" xr:uid="{00000000-0005-0000-0000-0000EA0B0000}"/>
    <cellStyle name="20% - Accent1 6 3 2 3 2 2 3" xfId="29615" xr:uid="{00000000-0005-0000-0000-0000EB0B0000}"/>
    <cellStyle name="20% - Accent1 6 3 2 3 2 3" xfId="14953" xr:uid="{00000000-0005-0000-0000-0000EC0B0000}"/>
    <cellStyle name="20% - Accent1 6 3 2 3 2 3 2" xfId="34504" xr:uid="{00000000-0005-0000-0000-0000ED0B0000}"/>
    <cellStyle name="20% - Accent1 6 3 2 3 2 4" xfId="24729" xr:uid="{00000000-0005-0000-0000-0000EE0B0000}"/>
    <cellStyle name="20% - Accent1 6 3 2 3 3" xfId="7607" xr:uid="{00000000-0005-0000-0000-0000EF0B0000}"/>
    <cellStyle name="20% - Accent1 6 3 2 3 3 2" xfId="17399" xr:uid="{00000000-0005-0000-0000-0000F00B0000}"/>
    <cellStyle name="20% - Accent1 6 3 2 3 3 2 2" xfId="36950" xr:uid="{00000000-0005-0000-0000-0000F10B0000}"/>
    <cellStyle name="20% - Accent1 6 3 2 3 3 3" xfId="27175" xr:uid="{00000000-0005-0000-0000-0000F20B0000}"/>
    <cellStyle name="20% - Accent1 6 3 2 3 4" xfId="12513" xr:uid="{00000000-0005-0000-0000-0000F30B0000}"/>
    <cellStyle name="20% - Accent1 6 3 2 3 4 2" xfId="32064" xr:uid="{00000000-0005-0000-0000-0000F40B0000}"/>
    <cellStyle name="20% - Accent1 6 3 2 3 5" xfId="22289" xr:uid="{00000000-0005-0000-0000-0000F50B0000}"/>
    <cellStyle name="20% - Accent1 6 3 2 4" xfId="3317" xr:uid="{00000000-0005-0000-0000-0000F60B0000}"/>
    <cellStyle name="20% - Accent1 6 3 2 4 2" xfId="8214" xr:uid="{00000000-0005-0000-0000-0000F70B0000}"/>
    <cellStyle name="20% - Accent1 6 3 2 4 2 2" xfId="18003" xr:uid="{00000000-0005-0000-0000-0000F80B0000}"/>
    <cellStyle name="20% - Accent1 6 3 2 4 2 2 2" xfId="37554" xr:uid="{00000000-0005-0000-0000-0000F90B0000}"/>
    <cellStyle name="20% - Accent1 6 3 2 4 2 3" xfId="27779" xr:uid="{00000000-0005-0000-0000-0000FA0B0000}"/>
    <cellStyle name="20% - Accent1 6 3 2 4 3" xfId="13117" xr:uid="{00000000-0005-0000-0000-0000FB0B0000}"/>
    <cellStyle name="20% - Accent1 6 3 2 4 3 2" xfId="32668" xr:uid="{00000000-0005-0000-0000-0000FC0B0000}"/>
    <cellStyle name="20% - Accent1 6 3 2 4 4" xfId="22893" xr:uid="{00000000-0005-0000-0000-0000FD0B0000}"/>
    <cellStyle name="20% - Accent1 6 3 2 5" xfId="5771" xr:uid="{00000000-0005-0000-0000-0000FE0B0000}"/>
    <cellStyle name="20% - Accent1 6 3 2 5 2" xfId="15563" xr:uid="{00000000-0005-0000-0000-0000FF0B0000}"/>
    <cellStyle name="20% - Accent1 6 3 2 5 2 2" xfId="35114" xr:uid="{00000000-0005-0000-0000-0000000C0000}"/>
    <cellStyle name="20% - Accent1 6 3 2 5 3" xfId="25339" xr:uid="{00000000-0005-0000-0000-0000010C0000}"/>
    <cellStyle name="20% - Accent1 6 3 2 6" xfId="10677" xr:uid="{00000000-0005-0000-0000-0000020C0000}"/>
    <cellStyle name="20% - Accent1 6 3 2 6 2" xfId="30228" xr:uid="{00000000-0005-0000-0000-0000030C0000}"/>
    <cellStyle name="20% - Accent1 6 3 2 7" xfId="20453" xr:uid="{00000000-0005-0000-0000-0000040C0000}"/>
    <cellStyle name="20% - Accent1 6 3 3" xfId="1304" xr:uid="{00000000-0005-0000-0000-0000050C0000}"/>
    <cellStyle name="20% - Accent1 6 3 3 2" xfId="3823" xr:uid="{00000000-0005-0000-0000-0000060C0000}"/>
    <cellStyle name="20% - Accent1 6 3 3 2 2" xfId="8720" xr:uid="{00000000-0005-0000-0000-0000070C0000}"/>
    <cellStyle name="20% - Accent1 6 3 3 2 2 2" xfId="18509" xr:uid="{00000000-0005-0000-0000-0000080C0000}"/>
    <cellStyle name="20% - Accent1 6 3 3 2 2 2 2" xfId="38060" xr:uid="{00000000-0005-0000-0000-0000090C0000}"/>
    <cellStyle name="20% - Accent1 6 3 3 2 2 3" xfId="28285" xr:uid="{00000000-0005-0000-0000-00000A0C0000}"/>
    <cellStyle name="20% - Accent1 6 3 3 2 3" xfId="13623" xr:uid="{00000000-0005-0000-0000-00000B0C0000}"/>
    <cellStyle name="20% - Accent1 6 3 3 2 3 2" xfId="33174" xr:uid="{00000000-0005-0000-0000-00000C0C0000}"/>
    <cellStyle name="20% - Accent1 6 3 3 2 4" xfId="23399" xr:uid="{00000000-0005-0000-0000-00000D0C0000}"/>
    <cellStyle name="20% - Accent1 6 3 3 3" xfId="6277" xr:uid="{00000000-0005-0000-0000-00000E0C0000}"/>
    <cellStyle name="20% - Accent1 6 3 3 3 2" xfId="16069" xr:uid="{00000000-0005-0000-0000-00000F0C0000}"/>
    <cellStyle name="20% - Accent1 6 3 3 3 2 2" xfId="35620" xr:uid="{00000000-0005-0000-0000-0000100C0000}"/>
    <cellStyle name="20% - Accent1 6 3 3 3 3" xfId="25845" xr:uid="{00000000-0005-0000-0000-0000110C0000}"/>
    <cellStyle name="20% - Accent1 6 3 3 4" xfId="11183" xr:uid="{00000000-0005-0000-0000-0000120C0000}"/>
    <cellStyle name="20% - Accent1 6 3 3 4 2" xfId="30734" xr:uid="{00000000-0005-0000-0000-0000130C0000}"/>
    <cellStyle name="20% - Accent1 6 3 3 5" xfId="20959" xr:uid="{00000000-0005-0000-0000-0000140C0000}"/>
    <cellStyle name="20% - Accent1 6 3 4" xfId="2264" xr:uid="{00000000-0005-0000-0000-0000150C0000}"/>
    <cellStyle name="20% - Accent1 6 3 4 2" xfId="4766" xr:uid="{00000000-0005-0000-0000-0000160C0000}"/>
    <cellStyle name="20% - Accent1 6 3 4 2 2" xfId="9663" xr:uid="{00000000-0005-0000-0000-0000170C0000}"/>
    <cellStyle name="20% - Accent1 6 3 4 2 2 2" xfId="19452" xr:uid="{00000000-0005-0000-0000-0000180C0000}"/>
    <cellStyle name="20% - Accent1 6 3 4 2 2 2 2" xfId="39003" xr:uid="{00000000-0005-0000-0000-0000190C0000}"/>
    <cellStyle name="20% - Accent1 6 3 4 2 2 3" xfId="29228" xr:uid="{00000000-0005-0000-0000-00001A0C0000}"/>
    <cellStyle name="20% - Accent1 6 3 4 2 3" xfId="14566" xr:uid="{00000000-0005-0000-0000-00001B0C0000}"/>
    <cellStyle name="20% - Accent1 6 3 4 2 3 2" xfId="34117" xr:uid="{00000000-0005-0000-0000-00001C0C0000}"/>
    <cellStyle name="20% - Accent1 6 3 4 2 4" xfId="24342" xr:uid="{00000000-0005-0000-0000-00001D0C0000}"/>
    <cellStyle name="20% - Accent1 6 3 4 3" xfId="7220" xr:uid="{00000000-0005-0000-0000-00001E0C0000}"/>
    <cellStyle name="20% - Accent1 6 3 4 3 2" xfId="17012" xr:uid="{00000000-0005-0000-0000-00001F0C0000}"/>
    <cellStyle name="20% - Accent1 6 3 4 3 2 2" xfId="36563" xr:uid="{00000000-0005-0000-0000-0000200C0000}"/>
    <cellStyle name="20% - Accent1 6 3 4 3 3" xfId="26788" xr:uid="{00000000-0005-0000-0000-0000210C0000}"/>
    <cellStyle name="20% - Accent1 6 3 4 4" xfId="12126" xr:uid="{00000000-0005-0000-0000-0000220C0000}"/>
    <cellStyle name="20% - Accent1 6 3 4 4 2" xfId="31677" xr:uid="{00000000-0005-0000-0000-0000230C0000}"/>
    <cellStyle name="20% - Accent1 6 3 4 5" xfId="21902" xr:uid="{00000000-0005-0000-0000-0000240C0000}"/>
    <cellStyle name="20% - Accent1 6 3 5" xfId="2926" xr:uid="{00000000-0005-0000-0000-0000250C0000}"/>
    <cellStyle name="20% - Accent1 6 3 5 2" xfId="7823" xr:uid="{00000000-0005-0000-0000-0000260C0000}"/>
    <cellStyle name="20% - Accent1 6 3 5 2 2" xfId="17612" xr:uid="{00000000-0005-0000-0000-0000270C0000}"/>
    <cellStyle name="20% - Accent1 6 3 5 2 2 2" xfId="37163" xr:uid="{00000000-0005-0000-0000-0000280C0000}"/>
    <cellStyle name="20% - Accent1 6 3 5 2 3" xfId="27388" xr:uid="{00000000-0005-0000-0000-0000290C0000}"/>
    <cellStyle name="20% - Accent1 6 3 5 3" xfId="12726" xr:uid="{00000000-0005-0000-0000-00002A0C0000}"/>
    <cellStyle name="20% - Accent1 6 3 5 3 2" xfId="32277" xr:uid="{00000000-0005-0000-0000-00002B0C0000}"/>
    <cellStyle name="20% - Accent1 6 3 5 4" xfId="22502" xr:uid="{00000000-0005-0000-0000-00002C0C0000}"/>
    <cellStyle name="20% - Accent1 6 3 6" xfId="5380" xr:uid="{00000000-0005-0000-0000-00002D0C0000}"/>
    <cellStyle name="20% - Accent1 6 3 6 2" xfId="15172" xr:uid="{00000000-0005-0000-0000-00002E0C0000}"/>
    <cellStyle name="20% - Accent1 6 3 6 2 2" xfId="34723" xr:uid="{00000000-0005-0000-0000-00002F0C0000}"/>
    <cellStyle name="20% - Accent1 6 3 6 3" xfId="24948" xr:uid="{00000000-0005-0000-0000-0000300C0000}"/>
    <cellStyle name="20% - Accent1 6 3 7" xfId="10286" xr:uid="{00000000-0005-0000-0000-0000310C0000}"/>
    <cellStyle name="20% - Accent1 6 3 7 2" xfId="29837" xr:uid="{00000000-0005-0000-0000-0000320C0000}"/>
    <cellStyle name="20% - Accent1 6 3 8" xfId="20062" xr:uid="{00000000-0005-0000-0000-0000330C0000}"/>
    <cellStyle name="20% - Accent1 6 4" xfId="648" xr:uid="{00000000-0005-0000-0000-0000340C0000}"/>
    <cellStyle name="20% - Accent1 6 4 2" xfId="1600" xr:uid="{00000000-0005-0000-0000-0000350C0000}"/>
    <cellStyle name="20% - Accent1 6 4 2 2" xfId="4114" xr:uid="{00000000-0005-0000-0000-0000360C0000}"/>
    <cellStyle name="20% - Accent1 6 4 2 2 2" xfId="9011" xr:uid="{00000000-0005-0000-0000-0000370C0000}"/>
    <cellStyle name="20% - Accent1 6 4 2 2 2 2" xfId="18800" xr:uid="{00000000-0005-0000-0000-0000380C0000}"/>
    <cellStyle name="20% - Accent1 6 4 2 2 2 2 2" xfId="38351" xr:uid="{00000000-0005-0000-0000-0000390C0000}"/>
    <cellStyle name="20% - Accent1 6 4 2 2 2 3" xfId="28576" xr:uid="{00000000-0005-0000-0000-00003A0C0000}"/>
    <cellStyle name="20% - Accent1 6 4 2 2 3" xfId="13914" xr:uid="{00000000-0005-0000-0000-00003B0C0000}"/>
    <cellStyle name="20% - Accent1 6 4 2 2 3 2" xfId="33465" xr:uid="{00000000-0005-0000-0000-00003C0C0000}"/>
    <cellStyle name="20% - Accent1 6 4 2 2 4" xfId="23690" xr:uid="{00000000-0005-0000-0000-00003D0C0000}"/>
    <cellStyle name="20% - Accent1 6 4 2 3" xfId="6568" xr:uid="{00000000-0005-0000-0000-00003E0C0000}"/>
    <cellStyle name="20% - Accent1 6 4 2 3 2" xfId="16360" xr:uid="{00000000-0005-0000-0000-00003F0C0000}"/>
    <cellStyle name="20% - Accent1 6 4 2 3 2 2" xfId="35911" xr:uid="{00000000-0005-0000-0000-0000400C0000}"/>
    <cellStyle name="20% - Accent1 6 4 2 3 3" xfId="26136" xr:uid="{00000000-0005-0000-0000-0000410C0000}"/>
    <cellStyle name="20% - Accent1 6 4 2 4" xfId="11474" xr:uid="{00000000-0005-0000-0000-0000420C0000}"/>
    <cellStyle name="20% - Accent1 6 4 2 4 2" xfId="31025" xr:uid="{00000000-0005-0000-0000-0000430C0000}"/>
    <cellStyle name="20% - Accent1 6 4 2 5" xfId="21250" xr:uid="{00000000-0005-0000-0000-0000440C0000}"/>
    <cellStyle name="20% - Accent1 6 4 3" xfId="2417" xr:uid="{00000000-0005-0000-0000-0000450C0000}"/>
    <cellStyle name="20% - Accent1 6 4 3 2" xfId="4899" xr:uid="{00000000-0005-0000-0000-0000460C0000}"/>
    <cellStyle name="20% - Accent1 6 4 3 2 2" xfId="9796" xr:uid="{00000000-0005-0000-0000-0000470C0000}"/>
    <cellStyle name="20% - Accent1 6 4 3 2 2 2" xfId="19585" xr:uid="{00000000-0005-0000-0000-0000480C0000}"/>
    <cellStyle name="20% - Accent1 6 4 3 2 2 2 2" xfId="39136" xr:uid="{00000000-0005-0000-0000-0000490C0000}"/>
    <cellStyle name="20% - Accent1 6 4 3 2 2 3" xfId="29361" xr:uid="{00000000-0005-0000-0000-00004A0C0000}"/>
    <cellStyle name="20% - Accent1 6 4 3 2 3" xfId="14699" xr:uid="{00000000-0005-0000-0000-00004B0C0000}"/>
    <cellStyle name="20% - Accent1 6 4 3 2 3 2" xfId="34250" xr:uid="{00000000-0005-0000-0000-00004C0C0000}"/>
    <cellStyle name="20% - Accent1 6 4 3 2 4" xfId="24475" xr:uid="{00000000-0005-0000-0000-00004D0C0000}"/>
    <cellStyle name="20% - Accent1 6 4 3 3" xfId="7353" xr:uid="{00000000-0005-0000-0000-00004E0C0000}"/>
    <cellStyle name="20% - Accent1 6 4 3 3 2" xfId="17145" xr:uid="{00000000-0005-0000-0000-00004F0C0000}"/>
    <cellStyle name="20% - Accent1 6 4 3 3 2 2" xfId="36696" xr:uid="{00000000-0005-0000-0000-0000500C0000}"/>
    <cellStyle name="20% - Accent1 6 4 3 3 3" xfId="26921" xr:uid="{00000000-0005-0000-0000-0000510C0000}"/>
    <cellStyle name="20% - Accent1 6 4 3 4" xfId="12259" xr:uid="{00000000-0005-0000-0000-0000520C0000}"/>
    <cellStyle name="20% - Accent1 6 4 3 4 2" xfId="31810" xr:uid="{00000000-0005-0000-0000-0000530C0000}"/>
    <cellStyle name="20% - Accent1 6 4 3 5" xfId="22035" xr:uid="{00000000-0005-0000-0000-0000540C0000}"/>
    <cellStyle name="20% - Accent1 6 4 4" xfId="3233" xr:uid="{00000000-0005-0000-0000-0000550C0000}"/>
    <cellStyle name="20% - Accent1 6 4 4 2" xfId="8130" xr:uid="{00000000-0005-0000-0000-0000560C0000}"/>
    <cellStyle name="20% - Accent1 6 4 4 2 2" xfId="17919" xr:uid="{00000000-0005-0000-0000-0000570C0000}"/>
    <cellStyle name="20% - Accent1 6 4 4 2 2 2" xfId="37470" xr:uid="{00000000-0005-0000-0000-0000580C0000}"/>
    <cellStyle name="20% - Accent1 6 4 4 2 3" xfId="27695" xr:uid="{00000000-0005-0000-0000-0000590C0000}"/>
    <cellStyle name="20% - Accent1 6 4 4 3" xfId="13033" xr:uid="{00000000-0005-0000-0000-00005A0C0000}"/>
    <cellStyle name="20% - Accent1 6 4 4 3 2" xfId="32584" xr:uid="{00000000-0005-0000-0000-00005B0C0000}"/>
    <cellStyle name="20% - Accent1 6 4 4 4" xfId="22809" xr:uid="{00000000-0005-0000-0000-00005C0C0000}"/>
    <cellStyle name="20% - Accent1 6 4 5" xfId="5687" xr:uid="{00000000-0005-0000-0000-00005D0C0000}"/>
    <cellStyle name="20% - Accent1 6 4 5 2" xfId="15479" xr:uid="{00000000-0005-0000-0000-00005E0C0000}"/>
    <cellStyle name="20% - Accent1 6 4 5 2 2" xfId="35030" xr:uid="{00000000-0005-0000-0000-00005F0C0000}"/>
    <cellStyle name="20% - Accent1 6 4 5 3" xfId="25255" xr:uid="{00000000-0005-0000-0000-0000600C0000}"/>
    <cellStyle name="20% - Accent1 6 4 6" xfId="10593" xr:uid="{00000000-0005-0000-0000-0000610C0000}"/>
    <cellStyle name="20% - Accent1 6 4 6 2" xfId="30144" xr:uid="{00000000-0005-0000-0000-0000620C0000}"/>
    <cellStyle name="20% - Accent1 6 4 7" xfId="20369" xr:uid="{00000000-0005-0000-0000-0000630C0000}"/>
    <cellStyle name="20% - Accent1 6 5" xfId="1240" xr:uid="{00000000-0005-0000-0000-0000640C0000}"/>
    <cellStyle name="20% - Accent1 6 5 2" xfId="3763" xr:uid="{00000000-0005-0000-0000-0000650C0000}"/>
    <cellStyle name="20% - Accent1 6 5 2 2" xfId="8660" xr:uid="{00000000-0005-0000-0000-0000660C0000}"/>
    <cellStyle name="20% - Accent1 6 5 2 2 2" xfId="18449" xr:uid="{00000000-0005-0000-0000-0000670C0000}"/>
    <cellStyle name="20% - Accent1 6 5 2 2 2 2" xfId="38000" xr:uid="{00000000-0005-0000-0000-0000680C0000}"/>
    <cellStyle name="20% - Accent1 6 5 2 2 3" xfId="28225" xr:uid="{00000000-0005-0000-0000-0000690C0000}"/>
    <cellStyle name="20% - Accent1 6 5 2 3" xfId="13563" xr:uid="{00000000-0005-0000-0000-00006A0C0000}"/>
    <cellStyle name="20% - Accent1 6 5 2 3 2" xfId="33114" xr:uid="{00000000-0005-0000-0000-00006B0C0000}"/>
    <cellStyle name="20% - Accent1 6 5 2 4" xfId="23339" xr:uid="{00000000-0005-0000-0000-00006C0C0000}"/>
    <cellStyle name="20% - Accent1 6 5 3" xfId="6217" xr:uid="{00000000-0005-0000-0000-00006D0C0000}"/>
    <cellStyle name="20% - Accent1 6 5 3 2" xfId="16009" xr:uid="{00000000-0005-0000-0000-00006E0C0000}"/>
    <cellStyle name="20% - Accent1 6 5 3 2 2" xfId="35560" xr:uid="{00000000-0005-0000-0000-00006F0C0000}"/>
    <cellStyle name="20% - Accent1 6 5 3 3" xfId="25785" xr:uid="{00000000-0005-0000-0000-0000700C0000}"/>
    <cellStyle name="20% - Accent1 6 5 4" xfId="11123" xr:uid="{00000000-0005-0000-0000-0000710C0000}"/>
    <cellStyle name="20% - Accent1 6 5 4 2" xfId="30674" xr:uid="{00000000-0005-0000-0000-0000720C0000}"/>
    <cellStyle name="20% - Accent1 6 5 5" xfId="20899" xr:uid="{00000000-0005-0000-0000-0000730C0000}"/>
    <cellStyle name="20% - Accent1 6 6" xfId="2009" xr:uid="{00000000-0005-0000-0000-0000740C0000}"/>
    <cellStyle name="20% - Accent1 6 6 2" xfId="4512" xr:uid="{00000000-0005-0000-0000-0000750C0000}"/>
    <cellStyle name="20% - Accent1 6 6 2 2" xfId="9409" xr:uid="{00000000-0005-0000-0000-0000760C0000}"/>
    <cellStyle name="20% - Accent1 6 6 2 2 2" xfId="19198" xr:uid="{00000000-0005-0000-0000-0000770C0000}"/>
    <cellStyle name="20% - Accent1 6 6 2 2 2 2" xfId="38749" xr:uid="{00000000-0005-0000-0000-0000780C0000}"/>
    <cellStyle name="20% - Accent1 6 6 2 2 3" xfId="28974" xr:uid="{00000000-0005-0000-0000-0000790C0000}"/>
    <cellStyle name="20% - Accent1 6 6 2 3" xfId="14312" xr:uid="{00000000-0005-0000-0000-00007A0C0000}"/>
    <cellStyle name="20% - Accent1 6 6 2 3 2" xfId="33863" xr:uid="{00000000-0005-0000-0000-00007B0C0000}"/>
    <cellStyle name="20% - Accent1 6 6 2 4" xfId="24088" xr:uid="{00000000-0005-0000-0000-00007C0C0000}"/>
    <cellStyle name="20% - Accent1 6 6 3" xfId="6966" xr:uid="{00000000-0005-0000-0000-00007D0C0000}"/>
    <cellStyle name="20% - Accent1 6 6 3 2" xfId="16758" xr:uid="{00000000-0005-0000-0000-00007E0C0000}"/>
    <cellStyle name="20% - Accent1 6 6 3 2 2" xfId="36309" xr:uid="{00000000-0005-0000-0000-00007F0C0000}"/>
    <cellStyle name="20% - Accent1 6 6 3 3" xfId="26534" xr:uid="{00000000-0005-0000-0000-0000800C0000}"/>
    <cellStyle name="20% - Accent1 6 6 4" xfId="11872" xr:uid="{00000000-0005-0000-0000-0000810C0000}"/>
    <cellStyle name="20% - Accent1 6 6 4 2" xfId="31423" xr:uid="{00000000-0005-0000-0000-0000820C0000}"/>
    <cellStyle name="20% - Accent1 6 6 5" xfId="21648" xr:uid="{00000000-0005-0000-0000-0000830C0000}"/>
    <cellStyle name="20% - Accent1 6 7" xfId="2841" xr:uid="{00000000-0005-0000-0000-0000840C0000}"/>
    <cellStyle name="20% - Accent1 6 7 2" xfId="7739" xr:uid="{00000000-0005-0000-0000-0000850C0000}"/>
    <cellStyle name="20% - Accent1 6 7 2 2" xfId="17528" xr:uid="{00000000-0005-0000-0000-0000860C0000}"/>
    <cellStyle name="20% - Accent1 6 7 2 2 2" xfId="37079" xr:uid="{00000000-0005-0000-0000-0000870C0000}"/>
    <cellStyle name="20% - Accent1 6 7 2 3" xfId="27304" xr:uid="{00000000-0005-0000-0000-0000880C0000}"/>
    <cellStyle name="20% - Accent1 6 7 3" xfId="12642" xr:uid="{00000000-0005-0000-0000-0000890C0000}"/>
    <cellStyle name="20% - Accent1 6 7 3 2" xfId="32193" xr:uid="{00000000-0005-0000-0000-00008A0C0000}"/>
    <cellStyle name="20% - Accent1 6 7 4" xfId="22418" xr:uid="{00000000-0005-0000-0000-00008B0C0000}"/>
    <cellStyle name="20% - Accent1 6 8" xfId="5295" xr:uid="{00000000-0005-0000-0000-00008C0C0000}"/>
    <cellStyle name="20% - Accent1 6 8 2" xfId="15088" xr:uid="{00000000-0005-0000-0000-00008D0C0000}"/>
    <cellStyle name="20% - Accent1 6 8 2 2" xfId="34639" xr:uid="{00000000-0005-0000-0000-00008E0C0000}"/>
    <cellStyle name="20% - Accent1 6 8 3" xfId="24864" xr:uid="{00000000-0005-0000-0000-00008F0C0000}"/>
    <cellStyle name="20% - Accent1 6 9" xfId="10202" xr:uid="{00000000-0005-0000-0000-0000900C0000}"/>
    <cellStyle name="20% - Accent1 6 9 2" xfId="29753" xr:uid="{00000000-0005-0000-0000-0000910C0000}"/>
    <cellStyle name="20% - Accent1 7" xfId="246" xr:uid="{00000000-0005-0000-0000-0000920C0000}"/>
    <cellStyle name="20% - Accent1 7 2" xfId="318" xr:uid="{00000000-0005-0000-0000-0000930C0000}"/>
    <cellStyle name="20% - Accent1 7 2 2" xfId="735" xr:uid="{00000000-0005-0000-0000-0000940C0000}"/>
    <cellStyle name="20% - Accent1 7 2 2 2" xfId="1685" xr:uid="{00000000-0005-0000-0000-0000950C0000}"/>
    <cellStyle name="20% - Accent1 7 2 2 2 2" xfId="4199" xr:uid="{00000000-0005-0000-0000-0000960C0000}"/>
    <cellStyle name="20% - Accent1 7 2 2 2 2 2" xfId="9096" xr:uid="{00000000-0005-0000-0000-0000970C0000}"/>
    <cellStyle name="20% - Accent1 7 2 2 2 2 2 2" xfId="18885" xr:uid="{00000000-0005-0000-0000-0000980C0000}"/>
    <cellStyle name="20% - Accent1 7 2 2 2 2 2 2 2" xfId="38436" xr:uid="{00000000-0005-0000-0000-0000990C0000}"/>
    <cellStyle name="20% - Accent1 7 2 2 2 2 2 3" xfId="28661" xr:uid="{00000000-0005-0000-0000-00009A0C0000}"/>
    <cellStyle name="20% - Accent1 7 2 2 2 2 3" xfId="13999" xr:uid="{00000000-0005-0000-0000-00009B0C0000}"/>
    <cellStyle name="20% - Accent1 7 2 2 2 2 3 2" xfId="33550" xr:uid="{00000000-0005-0000-0000-00009C0C0000}"/>
    <cellStyle name="20% - Accent1 7 2 2 2 2 4" xfId="23775" xr:uid="{00000000-0005-0000-0000-00009D0C0000}"/>
    <cellStyle name="20% - Accent1 7 2 2 2 3" xfId="6653" xr:uid="{00000000-0005-0000-0000-00009E0C0000}"/>
    <cellStyle name="20% - Accent1 7 2 2 2 3 2" xfId="16445" xr:uid="{00000000-0005-0000-0000-00009F0C0000}"/>
    <cellStyle name="20% - Accent1 7 2 2 2 3 2 2" xfId="35996" xr:uid="{00000000-0005-0000-0000-0000A00C0000}"/>
    <cellStyle name="20% - Accent1 7 2 2 2 3 3" xfId="26221" xr:uid="{00000000-0005-0000-0000-0000A10C0000}"/>
    <cellStyle name="20% - Accent1 7 2 2 2 4" xfId="11559" xr:uid="{00000000-0005-0000-0000-0000A20C0000}"/>
    <cellStyle name="20% - Accent1 7 2 2 2 4 2" xfId="31110" xr:uid="{00000000-0005-0000-0000-0000A30C0000}"/>
    <cellStyle name="20% - Accent1 7 2 2 2 5" xfId="21335" xr:uid="{00000000-0005-0000-0000-0000A40C0000}"/>
    <cellStyle name="20% - Accent1 7 2 2 3" xfId="2729" xr:uid="{00000000-0005-0000-0000-0000A50C0000}"/>
    <cellStyle name="20% - Accent1 7 2 2 3 2" xfId="5174" xr:uid="{00000000-0005-0000-0000-0000A60C0000}"/>
    <cellStyle name="20% - Accent1 7 2 2 3 2 2" xfId="10071" xr:uid="{00000000-0005-0000-0000-0000A70C0000}"/>
    <cellStyle name="20% - Accent1 7 2 2 3 2 2 2" xfId="19860" xr:uid="{00000000-0005-0000-0000-0000A80C0000}"/>
    <cellStyle name="20% - Accent1 7 2 2 3 2 2 2 2" xfId="39411" xr:uid="{00000000-0005-0000-0000-0000A90C0000}"/>
    <cellStyle name="20% - Accent1 7 2 2 3 2 2 3" xfId="29636" xr:uid="{00000000-0005-0000-0000-0000AA0C0000}"/>
    <cellStyle name="20% - Accent1 7 2 2 3 2 3" xfId="14974" xr:uid="{00000000-0005-0000-0000-0000AB0C0000}"/>
    <cellStyle name="20% - Accent1 7 2 2 3 2 3 2" xfId="34525" xr:uid="{00000000-0005-0000-0000-0000AC0C0000}"/>
    <cellStyle name="20% - Accent1 7 2 2 3 2 4" xfId="24750" xr:uid="{00000000-0005-0000-0000-0000AD0C0000}"/>
    <cellStyle name="20% - Accent1 7 2 2 3 3" xfId="7628" xr:uid="{00000000-0005-0000-0000-0000AE0C0000}"/>
    <cellStyle name="20% - Accent1 7 2 2 3 3 2" xfId="17420" xr:uid="{00000000-0005-0000-0000-0000AF0C0000}"/>
    <cellStyle name="20% - Accent1 7 2 2 3 3 2 2" xfId="36971" xr:uid="{00000000-0005-0000-0000-0000B00C0000}"/>
    <cellStyle name="20% - Accent1 7 2 2 3 3 3" xfId="27196" xr:uid="{00000000-0005-0000-0000-0000B10C0000}"/>
    <cellStyle name="20% - Accent1 7 2 2 3 4" xfId="12534" xr:uid="{00000000-0005-0000-0000-0000B20C0000}"/>
    <cellStyle name="20% - Accent1 7 2 2 3 4 2" xfId="32085" xr:uid="{00000000-0005-0000-0000-0000B30C0000}"/>
    <cellStyle name="20% - Accent1 7 2 2 3 5" xfId="22310" xr:uid="{00000000-0005-0000-0000-0000B40C0000}"/>
    <cellStyle name="20% - Accent1 7 2 2 4" xfId="3318" xr:uid="{00000000-0005-0000-0000-0000B50C0000}"/>
    <cellStyle name="20% - Accent1 7 2 2 4 2" xfId="8215" xr:uid="{00000000-0005-0000-0000-0000B60C0000}"/>
    <cellStyle name="20% - Accent1 7 2 2 4 2 2" xfId="18004" xr:uid="{00000000-0005-0000-0000-0000B70C0000}"/>
    <cellStyle name="20% - Accent1 7 2 2 4 2 2 2" xfId="37555" xr:uid="{00000000-0005-0000-0000-0000B80C0000}"/>
    <cellStyle name="20% - Accent1 7 2 2 4 2 3" xfId="27780" xr:uid="{00000000-0005-0000-0000-0000B90C0000}"/>
    <cellStyle name="20% - Accent1 7 2 2 4 3" xfId="13118" xr:uid="{00000000-0005-0000-0000-0000BA0C0000}"/>
    <cellStyle name="20% - Accent1 7 2 2 4 3 2" xfId="32669" xr:uid="{00000000-0005-0000-0000-0000BB0C0000}"/>
    <cellStyle name="20% - Accent1 7 2 2 4 4" xfId="22894" xr:uid="{00000000-0005-0000-0000-0000BC0C0000}"/>
    <cellStyle name="20% - Accent1 7 2 2 5" xfId="5772" xr:uid="{00000000-0005-0000-0000-0000BD0C0000}"/>
    <cellStyle name="20% - Accent1 7 2 2 5 2" xfId="15564" xr:uid="{00000000-0005-0000-0000-0000BE0C0000}"/>
    <cellStyle name="20% - Accent1 7 2 2 5 2 2" xfId="35115" xr:uid="{00000000-0005-0000-0000-0000BF0C0000}"/>
    <cellStyle name="20% - Accent1 7 2 2 5 3" xfId="25340" xr:uid="{00000000-0005-0000-0000-0000C00C0000}"/>
    <cellStyle name="20% - Accent1 7 2 2 6" xfId="10678" xr:uid="{00000000-0005-0000-0000-0000C10C0000}"/>
    <cellStyle name="20% - Accent1 7 2 2 6 2" xfId="30229" xr:uid="{00000000-0005-0000-0000-0000C20C0000}"/>
    <cellStyle name="20% - Accent1 7 2 2 7" xfId="20454" xr:uid="{00000000-0005-0000-0000-0000C30C0000}"/>
    <cellStyle name="20% - Accent1 7 2 3" xfId="1305" xr:uid="{00000000-0005-0000-0000-0000C40C0000}"/>
    <cellStyle name="20% - Accent1 7 2 3 2" xfId="3824" xr:uid="{00000000-0005-0000-0000-0000C50C0000}"/>
    <cellStyle name="20% - Accent1 7 2 3 2 2" xfId="8721" xr:uid="{00000000-0005-0000-0000-0000C60C0000}"/>
    <cellStyle name="20% - Accent1 7 2 3 2 2 2" xfId="18510" xr:uid="{00000000-0005-0000-0000-0000C70C0000}"/>
    <cellStyle name="20% - Accent1 7 2 3 2 2 2 2" xfId="38061" xr:uid="{00000000-0005-0000-0000-0000C80C0000}"/>
    <cellStyle name="20% - Accent1 7 2 3 2 2 3" xfId="28286" xr:uid="{00000000-0005-0000-0000-0000C90C0000}"/>
    <cellStyle name="20% - Accent1 7 2 3 2 3" xfId="13624" xr:uid="{00000000-0005-0000-0000-0000CA0C0000}"/>
    <cellStyle name="20% - Accent1 7 2 3 2 3 2" xfId="33175" xr:uid="{00000000-0005-0000-0000-0000CB0C0000}"/>
    <cellStyle name="20% - Accent1 7 2 3 2 4" xfId="23400" xr:uid="{00000000-0005-0000-0000-0000CC0C0000}"/>
    <cellStyle name="20% - Accent1 7 2 3 3" xfId="6278" xr:uid="{00000000-0005-0000-0000-0000CD0C0000}"/>
    <cellStyle name="20% - Accent1 7 2 3 3 2" xfId="16070" xr:uid="{00000000-0005-0000-0000-0000CE0C0000}"/>
    <cellStyle name="20% - Accent1 7 2 3 3 2 2" xfId="35621" xr:uid="{00000000-0005-0000-0000-0000CF0C0000}"/>
    <cellStyle name="20% - Accent1 7 2 3 3 3" xfId="25846" xr:uid="{00000000-0005-0000-0000-0000D00C0000}"/>
    <cellStyle name="20% - Accent1 7 2 3 4" xfId="11184" xr:uid="{00000000-0005-0000-0000-0000D10C0000}"/>
    <cellStyle name="20% - Accent1 7 2 3 4 2" xfId="30735" xr:uid="{00000000-0005-0000-0000-0000D20C0000}"/>
    <cellStyle name="20% - Accent1 7 2 3 5" xfId="20960" xr:uid="{00000000-0005-0000-0000-0000D30C0000}"/>
    <cellStyle name="20% - Accent1 7 2 4" xfId="2285" xr:uid="{00000000-0005-0000-0000-0000D40C0000}"/>
    <cellStyle name="20% - Accent1 7 2 4 2" xfId="4787" xr:uid="{00000000-0005-0000-0000-0000D50C0000}"/>
    <cellStyle name="20% - Accent1 7 2 4 2 2" xfId="9684" xr:uid="{00000000-0005-0000-0000-0000D60C0000}"/>
    <cellStyle name="20% - Accent1 7 2 4 2 2 2" xfId="19473" xr:uid="{00000000-0005-0000-0000-0000D70C0000}"/>
    <cellStyle name="20% - Accent1 7 2 4 2 2 2 2" xfId="39024" xr:uid="{00000000-0005-0000-0000-0000D80C0000}"/>
    <cellStyle name="20% - Accent1 7 2 4 2 2 3" xfId="29249" xr:uid="{00000000-0005-0000-0000-0000D90C0000}"/>
    <cellStyle name="20% - Accent1 7 2 4 2 3" xfId="14587" xr:uid="{00000000-0005-0000-0000-0000DA0C0000}"/>
    <cellStyle name="20% - Accent1 7 2 4 2 3 2" xfId="34138" xr:uid="{00000000-0005-0000-0000-0000DB0C0000}"/>
    <cellStyle name="20% - Accent1 7 2 4 2 4" xfId="24363" xr:uid="{00000000-0005-0000-0000-0000DC0C0000}"/>
    <cellStyle name="20% - Accent1 7 2 4 3" xfId="7241" xr:uid="{00000000-0005-0000-0000-0000DD0C0000}"/>
    <cellStyle name="20% - Accent1 7 2 4 3 2" xfId="17033" xr:uid="{00000000-0005-0000-0000-0000DE0C0000}"/>
    <cellStyle name="20% - Accent1 7 2 4 3 2 2" xfId="36584" xr:uid="{00000000-0005-0000-0000-0000DF0C0000}"/>
    <cellStyle name="20% - Accent1 7 2 4 3 3" xfId="26809" xr:uid="{00000000-0005-0000-0000-0000E00C0000}"/>
    <cellStyle name="20% - Accent1 7 2 4 4" xfId="12147" xr:uid="{00000000-0005-0000-0000-0000E10C0000}"/>
    <cellStyle name="20% - Accent1 7 2 4 4 2" xfId="31698" xr:uid="{00000000-0005-0000-0000-0000E20C0000}"/>
    <cellStyle name="20% - Accent1 7 2 4 5" xfId="21923" xr:uid="{00000000-0005-0000-0000-0000E30C0000}"/>
    <cellStyle name="20% - Accent1 7 2 5" xfId="2927" xr:uid="{00000000-0005-0000-0000-0000E40C0000}"/>
    <cellStyle name="20% - Accent1 7 2 5 2" xfId="7824" xr:uid="{00000000-0005-0000-0000-0000E50C0000}"/>
    <cellStyle name="20% - Accent1 7 2 5 2 2" xfId="17613" xr:uid="{00000000-0005-0000-0000-0000E60C0000}"/>
    <cellStyle name="20% - Accent1 7 2 5 2 2 2" xfId="37164" xr:uid="{00000000-0005-0000-0000-0000E70C0000}"/>
    <cellStyle name="20% - Accent1 7 2 5 2 3" xfId="27389" xr:uid="{00000000-0005-0000-0000-0000E80C0000}"/>
    <cellStyle name="20% - Accent1 7 2 5 3" xfId="12727" xr:uid="{00000000-0005-0000-0000-0000E90C0000}"/>
    <cellStyle name="20% - Accent1 7 2 5 3 2" xfId="32278" xr:uid="{00000000-0005-0000-0000-0000EA0C0000}"/>
    <cellStyle name="20% - Accent1 7 2 5 4" xfId="22503" xr:uid="{00000000-0005-0000-0000-0000EB0C0000}"/>
    <cellStyle name="20% - Accent1 7 2 6" xfId="5381" xr:uid="{00000000-0005-0000-0000-0000EC0C0000}"/>
    <cellStyle name="20% - Accent1 7 2 6 2" xfId="15173" xr:uid="{00000000-0005-0000-0000-0000ED0C0000}"/>
    <cellStyle name="20% - Accent1 7 2 6 2 2" xfId="34724" xr:uid="{00000000-0005-0000-0000-0000EE0C0000}"/>
    <cellStyle name="20% - Accent1 7 2 6 3" xfId="24949" xr:uid="{00000000-0005-0000-0000-0000EF0C0000}"/>
    <cellStyle name="20% - Accent1 7 2 7" xfId="10287" xr:uid="{00000000-0005-0000-0000-0000F00C0000}"/>
    <cellStyle name="20% - Accent1 7 2 7 2" xfId="29838" xr:uid="{00000000-0005-0000-0000-0000F10C0000}"/>
    <cellStyle name="20% - Accent1 7 2 8" xfId="20063" xr:uid="{00000000-0005-0000-0000-0000F20C0000}"/>
    <cellStyle name="20% - Accent1 7 3" xfId="669" xr:uid="{00000000-0005-0000-0000-0000F30C0000}"/>
    <cellStyle name="20% - Accent1 7 3 2" xfId="1621" xr:uid="{00000000-0005-0000-0000-0000F40C0000}"/>
    <cellStyle name="20% - Accent1 7 3 2 2" xfId="4135" xr:uid="{00000000-0005-0000-0000-0000F50C0000}"/>
    <cellStyle name="20% - Accent1 7 3 2 2 2" xfId="9032" xr:uid="{00000000-0005-0000-0000-0000F60C0000}"/>
    <cellStyle name="20% - Accent1 7 3 2 2 2 2" xfId="18821" xr:uid="{00000000-0005-0000-0000-0000F70C0000}"/>
    <cellStyle name="20% - Accent1 7 3 2 2 2 2 2" xfId="38372" xr:uid="{00000000-0005-0000-0000-0000F80C0000}"/>
    <cellStyle name="20% - Accent1 7 3 2 2 2 3" xfId="28597" xr:uid="{00000000-0005-0000-0000-0000F90C0000}"/>
    <cellStyle name="20% - Accent1 7 3 2 2 3" xfId="13935" xr:uid="{00000000-0005-0000-0000-0000FA0C0000}"/>
    <cellStyle name="20% - Accent1 7 3 2 2 3 2" xfId="33486" xr:uid="{00000000-0005-0000-0000-0000FB0C0000}"/>
    <cellStyle name="20% - Accent1 7 3 2 2 4" xfId="23711" xr:uid="{00000000-0005-0000-0000-0000FC0C0000}"/>
    <cellStyle name="20% - Accent1 7 3 2 3" xfId="6589" xr:uid="{00000000-0005-0000-0000-0000FD0C0000}"/>
    <cellStyle name="20% - Accent1 7 3 2 3 2" xfId="16381" xr:uid="{00000000-0005-0000-0000-0000FE0C0000}"/>
    <cellStyle name="20% - Accent1 7 3 2 3 2 2" xfId="35932" xr:uid="{00000000-0005-0000-0000-0000FF0C0000}"/>
    <cellStyle name="20% - Accent1 7 3 2 3 3" xfId="26157" xr:uid="{00000000-0005-0000-0000-0000000D0000}"/>
    <cellStyle name="20% - Accent1 7 3 2 4" xfId="11495" xr:uid="{00000000-0005-0000-0000-0000010D0000}"/>
    <cellStyle name="20% - Accent1 7 3 2 4 2" xfId="31046" xr:uid="{00000000-0005-0000-0000-0000020D0000}"/>
    <cellStyle name="20% - Accent1 7 3 2 5" xfId="21271" xr:uid="{00000000-0005-0000-0000-0000030D0000}"/>
    <cellStyle name="20% - Accent1 7 3 3" xfId="2601" xr:uid="{00000000-0005-0000-0000-0000040D0000}"/>
    <cellStyle name="20% - Accent1 7 3 3 2" xfId="5049" xr:uid="{00000000-0005-0000-0000-0000050D0000}"/>
    <cellStyle name="20% - Accent1 7 3 3 2 2" xfId="9946" xr:uid="{00000000-0005-0000-0000-0000060D0000}"/>
    <cellStyle name="20% - Accent1 7 3 3 2 2 2" xfId="19735" xr:uid="{00000000-0005-0000-0000-0000070D0000}"/>
    <cellStyle name="20% - Accent1 7 3 3 2 2 2 2" xfId="39286" xr:uid="{00000000-0005-0000-0000-0000080D0000}"/>
    <cellStyle name="20% - Accent1 7 3 3 2 2 3" xfId="29511" xr:uid="{00000000-0005-0000-0000-0000090D0000}"/>
    <cellStyle name="20% - Accent1 7 3 3 2 3" xfId="14849" xr:uid="{00000000-0005-0000-0000-00000A0D0000}"/>
    <cellStyle name="20% - Accent1 7 3 3 2 3 2" xfId="34400" xr:uid="{00000000-0005-0000-0000-00000B0D0000}"/>
    <cellStyle name="20% - Accent1 7 3 3 2 4" xfId="24625" xr:uid="{00000000-0005-0000-0000-00000C0D0000}"/>
    <cellStyle name="20% - Accent1 7 3 3 3" xfId="7503" xr:uid="{00000000-0005-0000-0000-00000D0D0000}"/>
    <cellStyle name="20% - Accent1 7 3 3 3 2" xfId="17295" xr:uid="{00000000-0005-0000-0000-00000E0D0000}"/>
    <cellStyle name="20% - Accent1 7 3 3 3 2 2" xfId="36846" xr:uid="{00000000-0005-0000-0000-00000F0D0000}"/>
    <cellStyle name="20% - Accent1 7 3 3 3 3" xfId="27071" xr:uid="{00000000-0005-0000-0000-0000100D0000}"/>
    <cellStyle name="20% - Accent1 7 3 3 4" xfId="12409" xr:uid="{00000000-0005-0000-0000-0000110D0000}"/>
    <cellStyle name="20% - Accent1 7 3 3 4 2" xfId="31960" xr:uid="{00000000-0005-0000-0000-0000120D0000}"/>
    <cellStyle name="20% - Accent1 7 3 3 5" xfId="22185" xr:uid="{00000000-0005-0000-0000-0000130D0000}"/>
    <cellStyle name="20% - Accent1 7 3 4" xfId="3254" xr:uid="{00000000-0005-0000-0000-0000140D0000}"/>
    <cellStyle name="20% - Accent1 7 3 4 2" xfId="8151" xr:uid="{00000000-0005-0000-0000-0000150D0000}"/>
    <cellStyle name="20% - Accent1 7 3 4 2 2" xfId="17940" xr:uid="{00000000-0005-0000-0000-0000160D0000}"/>
    <cellStyle name="20% - Accent1 7 3 4 2 2 2" xfId="37491" xr:uid="{00000000-0005-0000-0000-0000170D0000}"/>
    <cellStyle name="20% - Accent1 7 3 4 2 3" xfId="27716" xr:uid="{00000000-0005-0000-0000-0000180D0000}"/>
    <cellStyle name="20% - Accent1 7 3 4 3" xfId="13054" xr:uid="{00000000-0005-0000-0000-0000190D0000}"/>
    <cellStyle name="20% - Accent1 7 3 4 3 2" xfId="32605" xr:uid="{00000000-0005-0000-0000-00001A0D0000}"/>
    <cellStyle name="20% - Accent1 7 3 4 4" xfId="22830" xr:uid="{00000000-0005-0000-0000-00001B0D0000}"/>
    <cellStyle name="20% - Accent1 7 3 5" xfId="5708" xr:uid="{00000000-0005-0000-0000-00001C0D0000}"/>
    <cellStyle name="20% - Accent1 7 3 5 2" xfId="15500" xr:uid="{00000000-0005-0000-0000-00001D0D0000}"/>
    <cellStyle name="20% - Accent1 7 3 5 2 2" xfId="35051" xr:uid="{00000000-0005-0000-0000-00001E0D0000}"/>
    <cellStyle name="20% - Accent1 7 3 5 3" xfId="25276" xr:uid="{00000000-0005-0000-0000-00001F0D0000}"/>
    <cellStyle name="20% - Accent1 7 3 6" xfId="10614" xr:uid="{00000000-0005-0000-0000-0000200D0000}"/>
    <cellStyle name="20% - Accent1 7 3 6 2" xfId="30165" xr:uid="{00000000-0005-0000-0000-0000210D0000}"/>
    <cellStyle name="20% - Accent1 7 3 7" xfId="20390" xr:uid="{00000000-0005-0000-0000-0000220D0000}"/>
    <cellStyle name="20% - Accent1 7 4" xfId="1254" xr:uid="{00000000-0005-0000-0000-0000230D0000}"/>
    <cellStyle name="20% - Accent1 7 4 2" xfId="3777" xr:uid="{00000000-0005-0000-0000-0000240D0000}"/>
    <cellStyle name="20% - Accent1 7 4 2 2" xfId="8674" xr:uid="{00000000-0005-0000-0000-0000250D0000}"/>
    <cellStyle name="20% - Accent1 7 4 2 2 2" xfId="18463" xr:uid="{00000000-0005-0000-0000-0000260D0000}"/>
    <cellStyle name="20% - Accent1 7 4 2 2 2 2" xfId="38014" xr:uid="{00000000-0005-0000-0000-0000270D0000}"/>
    <cellStyle name="20% - Accent1 7 4 2 2 3" xfId="28239" xr:uid="{00000000-0005-0000-0000-0000280D0000}"/>
    <cellStyle name="20% - Accent1 7 4 2 3" xfId="13577" xr:uid="{00000000-0005-0000-0000-0000290D0000}"/>
    <cellStyle name="20% - Accent1 7 4 2 3 2" xfId="33128" xr:uid="{00000000-0005-0000-0000-00002A0D0000}"/>
    <cellStyle name="20% - Accent1 7 4 2 4" xfId="23353" xr:uid="{00000000-0005-0000-0000-00002B0D0000}"/>
    <cellStyle name="20% - Accent1 7 4 3" xfId="6231" xr:uid="{00000000-0005-0000-0000-00002C0D0000}"/>
    <cellStyle name="20% - Accent1 7 4 3 2" xfId="16023" xr:uid="{00000000-0005-0000-0000-00002D0D0000}"/>
    <cellStyle name="20% - Accent1 7 4 3 2 2" xfId="35574" xr:uid="{00000000-0005-0000-0000-00002E0D0000}"/>
    <cellStyle name="20% - Accent1 7 4 3 3" xfId="25799" xr:uid="{00000000-0005-0000-0000-00002F0D0000}"/>
    <cellStyle name="20% - Accent1 7 4 4" xfId="11137" xr:uid="{00000000-0005-0000-0000-0000300D0000}"/>
    <cellStyle name="20% - Accent1 7 4 4 2" xfId="30688" xr:uid="{00000000-0005-0000-0000-0000310D0000}"/>
    <cellStyle name="20% - Accent1 7 4 5" xfId="20913" xr:uid="{00000000-0005-0000-0000-0000320D0000}"/>
    <cellStyle name="20% - Accent1 7 5" xfId="2160" xr:uid="{00000000-0005-0000-0000-0000330D0000}"/>
    <cellStyle name="20% - Accent1 7 5 2" xfId="4662" xr:uid="{00000000-0005-0000-0000-0000340D0000}"/>
    <cellStyle name="20% - Accent1 7 5 2 2" xfId="9559" xr:uid="{00000000-0005-0000-0000-0000350D0000}"/>
    <cellStyle name="20% - Accent1 7 5 2 2 2" xfId="19348" xr:uid="{00000000-0005-0000-0000-0000360D0000}"/>
    <cellStyle name="20% - Accent1 7 5 2 2 2 2" xfId="38899" xr:uid="{00000000-0005-0000-0000-0000370D0000}"/>
    <cellStyle name="20% - Accent1 7 5 2 2 3" xfId="29124" xr:uid="{00000000-0005-0000-0000-0000380D0000}"/>
    <cellStyle name="20% - Accent1 7 5 2 3" xfId="14462" xr:uid="{00000000-0005-0000-0000-0000390D0000}"/>
    <cellStyle name="20% - Accent1 7 5 2 3 2" xfId="34013" xr:uid="{00000000-0005-0000-0000-00003A0D0000}"/>
    <cellStyle name="20% - Accent1 7 5 2 4" xfId="24238" xr:uid="{00000000-0005-0000-0000-00003B0D0000}"/>
    <cellStyle name="20% - Accent1 7 5 3" xfId="7116" xr:uid="{00000000-0005-0000-0000-00003C0D0000}"/>
    <cellStyle name="20% - Accent1 7 5 3 2" xfId="16908" xr:uid="{00000000-0005-0000-0000-00003D0D0000}"/>
    <cellStyle name="20% - Accent1 7 5 3 2 2" xfId="36459" xr:uid="{00000000-0005-0000-0000-00003E0D0000}"/>
    <cellStyle name="20% - Accent1 7 5 3 3" xfId="26684" xr:uid="{00000000-0005-0000-0000-00003F0D0000}"/>
    <cellStyle name="20% - Accent1 7 5 4" xfId="12022" xr:uid="{00000000-0005-0000-0000-0000400D0000}"/>
    <cellStyle name="20% - Accent1 7 5 4 2" xfId="31573" xr:uid="{00000000-0005-0000-0000-0000410D0000}"/>
    <cellStyle name="20% - Accent1 7 5 5" xfId="21798" xr:uid="{00000000-0005-0000-0000-0000420D0000}"/>
    <cellStyle name="20% - Accent1 7 6" xfId="2862" xr:uid="{00000000-0005-0000-0000-0000430D0000}"/>
    <cellStyle name="20% - Accent1 7 6 2" xfId="7760" xr:uid="{00000000-0005-0000-0000-0000440D0000}"/>
    <cellStyle name="20% - Accent1 7 6 2 2" xfId="17549" xr:uid="{00000000-0005-0000-0000-0000450D0000}"/>
    <cellStyle name="20% - Accent1 7 6 2 2 2" xfId="37100" xr:uid="{00000000-0005-0000-0000-0000460D0000}"/>
    <cellStyle name="20% - Accent1 7 6 2 3" xfId="27325" xr:uid="{00000000-0005-0000-0000-0000470D0000}"/>
    <cellStyle name="20% - Accent1 7 6 3" xfId="12663" xr:uid="{00000000-0005-0000-0000-0000480D0000}"/>
    <cellStyle name="20% - Accent1 7 6 3 2" xfId="32214" xr:uid="{00000000-0005-0000-0000-0000490D0000}"/>
    <cellStyle name="20% - Accent1 7 6 4" xfId="22439" xr:uid="{00000000-0005-0000-0000-00004A0D0000}"/>
    <cellStyle name="20% - Accent1 7 7" xfId="5316" xr:uid="{00000000-0005-0000-0000-00004B0D0000}"/>
    <cellStyle name="20% - Accent1 7 7 2" xfId="15109" xr:uid="{00000000-0005-0000-0000-00004C0D0000}"/>
    <cellStyle name="20% - Accent1 7 7 2 2" xfId="34660" xr:uid="{00000000-0005-0000-0000-00004D0D0000}"/>
    <cellStyle name="20% - Accent1 7 7 3" xfId="24885" xr:uid="{00000000-0005-0000-0000-00004E0D0000}"/>
    <cellStyle name="20% - Accent1 7 8" xfId="10223" xr:uid="{00000000-0005-0000-0000-00004F0D0000}"/>
    <cellStyle name="20% - Accent1 7 8 2" xfId="29774" xr:uid="{00000000-0005-0000-0000-0000500D0000}"/>
    <cellStyle name="20% - Accent1 7 9" xfId="19999" xr:uid="{00000000-0005-0000-0000-0000510D0000}"/>
    <cellStyle name="20% - Accent1 8" xfId="319" xr:uid="{00000000-0005-0000-0000-0000520D0000}"/>
    <cellStyle name="20% - Accent1 8 2" xfId="736" xr:uid="{00000000-0005-0000-0000-0000530D0000}"/>
    <cellStyle name="20% - Accent1 8 2 2" xfId="1686" xr:uid="{00000000-0005-0000-0000-0000540D0000}"/>
    <cellStyle name="20% - Accent1 8 2 2 2" xfId="4200" xr:uid="{00000000-0005-0000-0000-0000550D0000}"/>
    <cellStyle name="20% - Accent1 8 2 2 2 2" xfId="9097" xr:uid="{00000000-0005-0000-0000-0000560D0000}"/>
    <cellStyle name="20% - Accent1 8 2 2 2 2 2" xfId="18886" xr:uid="{00000000-0005-0000-0000-0000570D0000}"/>
    <cellStyle name="20% - Accent1 8 2 2 2 2 2 2" xfId="38437" xr:uid="{00000000-0005-0000-0000-0000580D0000}"/>
    <cellStyle name="20% - Accent1 8 2 2 2 2 3" xfId="28662" xr:uid="{00000000-0005-0000-0000-0000590D0000}"/>
    <cellStyle name="20% - Accent1 8 2 2 2 3" xfId="14000" xr:uid="{00000000-0005-0000-0000-00005A0D0000}"/>
    <cellStyle name="20% - Accent1 8 2 2 2 3 2" xfId="33551" xr:uid="{00000000-0005-0000-0000-00005B0D0000}"/>
    <cellStyle name="20% - Accent1 8 2 2 2 4" xfId="23776" xr:uid="{00000000-0005-0000-0000-00005C0D0000}"/>
    <cellStyle name="20% - Accent1 8 2 2 3" xfId="6654" xr:uid="{00000000-0005-0000-0000-00005D0D0000}"/>
    <cellStyle name="20% - Accent1 8 2 2 3 2" xfId="16446" xr:uid="{00000000-0005-0000-0000-00005E0D0000}"/>
    <cellStyle name="20% - Accent1 8 2 2 3 2 2" xfId="35997" xr:uid="{00000000-0005-0000-0000-00005F0D0000}"/>
    <cellStyle name="20% - Accent1 8 2 2 3 3" xfId="26222" xr:uid="{00000000-0005-0000-0000-0000600D0000}"/>
    <cellStyle name="20% - Accent1 8 2 2 4" xfId="11560" xr:uid="{00000000-0005-0000-0000-0000610D0000}"/>
    <cellStyle name="20% - Accent1 8 2 2 4 2" xfId="31111" xr:uid="{00000000-0005-0000-0000-0000620D0000}"/>
    <cellStyle name="20% - Accent1 8 2 2 5" xfId="21336" xr:uid="{00000000-0005-0000-0000-0000630D0000}"/>
    <cellStyle name="20% - Accent1 8 2 3" xfId="2484" xr:uid="{00000000-0005-0000-0000-0000640D0000}"/>
    <cellStyle name="20% - Accent1 8 2 3 2" xfId="4966" xr:uid="{00000000-0005-0000-0000-0000650D0000}"/>
    <cellStyle name="20% - Accent1 8 2 3 2 2" xfId="9863" xr:uid="{00000000-0005-0000-0000-0000660D0000}"/>
    <cellStyle name="20% - Accent1 8 2 3 2 2 2" xfId="19652" xr:uid="{00000000-0005-0000-0000-0000670D0000}"/>
    <cellStyle name="20% - Accent1 8 2 3 2 2 2 2" xfId="39203" xr:uid="{00000000-0005-0000-0000-0000680D0000}"/>
    <cellStyle name="20% - Accent1 8 2 3 2 2 3" xfId="29428" xr:uid="{00000000-0005-0000-0000-0000690D0000}"/>
    <cellStyle name="20% - Accent1 8 2 3 2 3" xfId="14766" xr:uid="{00000000-0005-0000-0000-00006A0D0000}"/>
    <cellStyle name="20% - Accent1 8 2 3 2 3 2" xfId="34317" xr:uid="{00000000-0005-0000-0000-00006B0D0000}"/>
    <cellStyle name="20% - Accent1 8 2 3 2 4" xfId="24542" xr:uid="{00000000-0005-0000-0000-00006C0D0000}"/>
    <cellStyle name="20% - Accent1 8 2 3 3" xfId="7420" xr:uid="{00000000-0005-0000-0000-00006D0D0000}"/>
    <cellStyle name="20% - Accent1 8 2 3 3 2" xfId="17212" xr:uid="{00000000-0005-0000-0000-00006E0D0000}"/>
    <cellStyle name="20% - Accent1 8 2 3 3 2 2" xfId="36763" xr:uid="{00000000-0005-0000-0000-00006F0D0000}"/>
    <cellStyle name="20% - Accent1 8 2 3 3 3" xfId="26988" xr:uid="{00000000-0005-0000-0000-0000700D0000}"/>
    <cellStyle name="20% - Accent1 8 2 3 4" xfId="12326" xr:uid="{00000000-0005-0000-0000-0000710D0000}"/>
    <cellStyle name="20% - Accent1 8 2 3 4 2" xfId="31877" xr:uid="{00000000-0005-0000-0000-0000720D0000}"/>
    <cellStyle name="20% - Accent1 8 2 3 5" xfId="22102" xr:uid="{00000000-0005-0000-0000-0000730D0000}"/>
    <cellStyle name="20% - Accent1 8 2 4" xfId="3319" xr:uid="{00000000-0005-0000-0000-0000740D0000}"/>
    <cellStyle name="20% - Accent1 8 2 4 2" xfId="8216" xr:uid="{00000000-0005-0000-0000-0000750D0000}"/>
    <cellStyle name="20% - Accent1 8 2 4 2 2" xfId="18005" xr:uid="{00000000-0005-0000-0000-0000760D0000}"/>
    <cellStyle name="20% - Accent1 8 2 4 2 2 2" xfId="37556" xr:uid="{00000000-0005-0000-0000-0000770D0000}"/>
    <cellStyle name="20% - Accent1 8 2 4 2 3" xfId="27781" xr:uid="{00000000-0005-0000-0000-0000780D0000}"/>
    <cellStyle name="20% - Accent1 8 2 4 3" xfId="13119" xr:uid="{00000000-0005-0000-0000-0000790D0000}"/>
    <cellStyle name="20% - Accent1 8 2 4 3 2" xfId="32670" xr:uid="{00000000-0005-0000-0000-00007A0D0000}"/>
    <cellStyle name="20% - Accent1 8 2 4 4" xfId="22895" xr:uid="{00000000-0005-0000-0000-00007B0D0000}"/>
    <cellStyle name="20% - Accent1 8 2 5" xfId="5773" xr:uid="{00000000-0005-0000-0000-00007C0D0000}"/>
    <cellStyle name="20% - Accent1 8 2 5 2" xfId="15565" xr:uid="{00000000-0005-0000-0000-00007D0D0000}"/>
    <cellStyle name="20% - Accent1 8 2 5 2 2" xfId="35116" xr:uid="{00000000-0005-0000-0000-00007E0D0000}"/>
    <cellStyle name="20% - Accent1 8 2 5 3" xfId="25341" xr:uid="{00000000-0005-0000-0000-00007F0D0000}"/>
    <cellStyle name="20% - Accent1 8 2 6" xfId="10679" xr:uid="{00000000-0005-0000-0000-0000800D0000}"/>
    <cellStyle name="20% - Accent1 8 2 6 2" xfId="30230" xr:uid="{00000000-0005-0000-0000-0000810D0000}"/>
    <cellStyle name="20% - Accent1 8 2 7" xfId="20455" xr:uid="{00000000-0005-0000-0000-0000820D0000}"/>
    <cellStyle name="20% - Accent1 8 3" xfId="1306" xr:uid="{00000000-0005-0000-0000-0000830D0000}"/>
    <cellStyle name="20% - Accent1 8 3 2" xfId="3825" xr:uid="{00000000-0005-0000-0000-0000840D0000}"/>
    <cellStyle name="20% - Accent1 8 3 2 2" xfId="8722" xr:uid="{00000000-0005-0000-0000-0000850D0000}"/>
    <cellStyle name="20% - Accent1 8 3 2 2 2" xfId="18511" xr:uid="{00000000-0005-0000-0000-0000860D0000}"/>
    <cellStyle name="20% - Accent1 8 3 2 2 2 2" xfId="38062" xr:uid="{00000000-0005-0000-0000-0000870D0000}"/>
    <cellStyle name="20% - Accent1 8 3 2 2 3" xfId="28287" xr:uid="{00000000-0005-0000-0000-0000880D0000}"/>
    <cellStyle name="20% - Accent1 8 3 2 3" xfId="13625" xr:uid="{00000000-0005-0000-0000-0000890D0000}"/>
    <cellStyle name="20% - Accent1 8 3 2 3 2" xfId="33176" xr:uid="{00000000-0005-0000-0000-00008A0D0000}"/>
    <cellStyle name="20% - Accent1 8 3 2 4" xfId="23401" xr:uid="{00000000-0005-0000-0000-00008B0D0000}"/>
    <cellStyle name="20% - Accent1 8 3 3" xfId="6279" xr:uid="{00000000-0005-0000-0000-00008C0D0000}"/>
    <cellStyle name="20% - Accent1 8 3 3 2" xfId="16071" xr:uid="{00000000-0005-0000-0000-00008D0D0000}"/>
    <cellStyle name="20% - Accent1 8 3 3 2 2" xfId="35622" xr:uid="{00000000-0005-0000-0000-00008E0D0000}"/>
    <cellStyle name="20% - Accent1 8 3 3 3" xfId="25847" xr:uid="{00000000-0005-0000-0000-00008F0D0000}"/>
    <cellStyle name="20% - Accent1 8 3 4" xfId="11185" xr:uid="{00000000-0005-0000-0000-0000900D0000}"/>
    <cellStyle name="20% - Accent1 8 3 4 2" xfId="30736" xr:uid="{00000000-0005-0000-0000-0000910D0000}"/>
    <cellStyle name="20% - Accent1 8 3 5" xfId="20961" xr:uid="{00000000-0005-0000-0000-0000920D0000}"/>
    <cellStyle name="20% - Accent1 8 4" xfId="2077" xr:uid="{00000000-0005-0000-0000-0000930D0000}"/>
    <cellStyle name="20% - Accent1 8 4 2" xfId="4579" xr:uid="{00000000-0005-0000-0000-0000940D0000}"/>
    <cellStyle name="20% - Accent1 8 4 2 2" xfId="9476" xr:uid="{00000000-0005-0000-0000-0000950D0000}"/>
    <cellStyle name="20% - Accent1 8 4 2 2 2" xfId="19265" xr:uid="{00000000-0005-0000-0000-0000960D0000}"/>
    <cellStyle name="20% - Accent1 8 4 2 2 2 2" xfId="38816" xr:uid="{00000000-0005-0000-0000-0000970D0000}"/>
    <cellStyle name="20% - Accent1 8 4 2 2 3" xfId="29041" xr:uid="{00000000-0005-0000-0000-0000980D0000}"/>
    <cellStyle name="20% - Accent1 8 4 2 3" xfId="14379" xr:uid="{00000000-0005-0000-0000-0000990D0000}"/>
    <cellStyle name="20% - Accent1 8 4 2 3 2" xfId="33930" xr:uid="{00000000-0005-0000-0000-00009A0D0000}"/>
    <cellStyle name="20% - Accent1 8 4 2 4" xfId="24155" xr:uid="{00000000-0005-0000-0000-00009B0D0000}"/>
    <cellStyle name="20% - Accent1 8 4 3" xfId="7033" xr:uid="{00000000-0005-0000-0000-00009C0D0000}"/>
    <cellStyle name="20% - Accent1 8 4 3 2" xfId="16825" xr:uid="{00000000-0005-0000-0000-00009D0D0000}"/>
    <cellStyle name="20% - Accent1 8 4 3 2 2" xfId="36376" xr:uid="{00000000-0005-0000-0000-00009E0D0000}"/>
    <cellStyle name="20% - Accent1 8 4 3 3" xfId="26601" xr:uid="{00000000-0005-0000-0000-00009F0D0000}"/>
    <cellStyle name="20% - Accent1 8 4 4" xfId="11939" xr:uid="{00000000-0005-0000-0000-0000A00D0000}"/>
    <cellStyle name="20% - Accent1 8 4 4 2" xfId="31490" xr:uid="{00000000-0005-0000-0000-0000A10D0000}"/>
    <cellStyle name="20% - Accent1 8 4 5" xfId="21715" xr:uid="{00000000-0005-0000-0000-0000A20D0000}"/>
    <cellStyle name="20% - Accent1 8 5" xfId="2928" xr:uid="{00000000-0005-0000-0000-0000A30D0000}"/>
    <cellStyle name="20% - Accent1 8 5 2" xfId="7825" xr:uid="{00000000-0005-0000-0000-0000A40D0000}"/>
    <cellStyle name="20% - Accent1 8 5 2 2" xfId="17614" xr:uid="{00000000-0005-0000-0000-0000A50D0000}"/>
    <cellStyle name="20% - Accent1 8 5 2 2 2" xfId="37165" xr:uid="{00000000-0005-0000-0000-0000A60D0000}"/>
    <cellStyle name="20% - Accent1 8 5 2 3" xfId="27390" xr:uid="{00000000-0005-0000-0000-0000A70D0000}"/>
    <cellStyle name="20% - Accent1 8 5 3" xfId="12728" xr:uid="{00000000-0005-0000-0000-0000A80D0000}"/>
    <cellStyle name="20% - Accent1 8 5 3 2" xfId="32279" xr:uid="{00000000-0005-0000-0000-0000A90D0000}"/>
    <cellStyle name="20% - Accent1 8 5 4" xfId="22504" xr:uid="{00000000-0005-0000-0000-0000AA0D0000}"/>
    <cellStyle name="20% - Accent1 8 6" xfId="5382" xr:uid="{00000000-0005-0000-0000-0000AB0D0000}"/>
    <cellStyle name="20% - Accent1 8 6 2" xfId="15174" xr:uid="{00000000-0005-0000-0000-0000AC0D0000}"/>
    <cellStyle name="20% - Accent1 8 6 2 2" xfId="34725" xr:uid="{00000000-0005-0000-0000-0000AD0D0000}"/>
    <cellStyle name="20% - Accent1 8 6 3" xfId="24950" xr:uid="{00000000-0005-0000-0000-0000AE0D0000}"/>
    <cellStyle name="20% - Accent1 8 7" xfId="10288" xr:uid="{00000000-0005-0000-0000-0000AF0D0000}"/>
    <cellStyle name="20% - Accent1 8 7 2" xfId="29839" xr:uid="{00000000-0005-0000-0000-0000B00D0000}"/>
    <cellStyle name="20% - Accent1 8 8" xfId="20064" xr:uid="{00000000-0005-0000-0000-0000B10D0000}"/>
    <cellStyle name="20% - Accent1 9" xfId="320" xr:uid="{00000000-0005-0000-0000-0000B20D0000}"/>
    <cellStyle name="20% - Accent1 9 2" xfId="737" xr:uid="{00000000-0005-0000-0000-0000B30D0000}"/>
    <cellStyle name="20% - Accent1 9 2 2" xfId="1687" xr:uid="{00000000-0005-0000-0000-0000B40D0000}"/>
    <cellStyle name="20% - Accent1 9 2 2 2" xfId="4201" xr:uid="{00000000-0005-0000-0000-0000B50D0000}"/>
    <cellStyle name="20% - Accent1 9 2 2 2 2" xfId="9098" xr:uid="{00000000-0005-0000-0000-0000B60D0000}"/>
    <cellStyle name="20% - Accent1 9 2 2 2 2 2" xfId="18887" xr:uid="{00000000-0005-0000-0000-0000B70D0000}"/>
    <cellStyle name="20% - Accent1 9 2 2 2 2 2 2" xfId="38438" xr:uid="{00000000-0005-0000-0000-0000B80D0000}"/>
    <cellStyle name="20% - Accent1 9 2 2 2 2 3" xfId="28663" xr:uid="{00000000-0005-0000-0000-0000B90D0000}"/>
    <cellStyle name="20% - Accent1 9 2 2 2 3" xfId="14001" xr:uid="{00000000-0005-0000-0000-0000BA0D0000}"/>
    <cellStyle name="20% - Accent1 9 2 2 2 3 2" xfId="33552" xr:uid="{00000000-0005-0000-0000-0000BB0D0000}"/>
    <cellStyle name="20% - Accent1 9 2 2 2 4" xfId="23777" xr:uid="{00000000-0005-0000-0000-0000BC0D0000}"/>
    <cellStyle name="20% - Accent1 9 2 2 3" xfId="6655" xr:uid="{00000000-0005-0000-0000-0000BD0D0000}"/>
    <cellStyle name="20% - Accent1 9 2 2 3 2" xfId="16447" xr:uid="{00000000-0005-0000-0000-0000BE0D0000}"/>
    <cellStyle name="20% - Accent1 9 2 2 3 2 2" xfId="35998" xr:uid="{00000000-0005-0000-0000-0000BF0D0000}"/>
    <cellStyle name="20% - Accent1 9 2 2 3 3" xfId="26223" xr:uid="{00000000-0005-0000-0000-0000C00D0000}"/>
    <cellStyle name="20% - Accent1 9 2 2 4" xfId="11561" xr:uid="{00000000-0005-0000-0000-0000C10D0000}"/>
    <cellStyle name="20% - Accent1 9 2 2 4 2" xfId="31112" xr:uid="{00000000-0005-0000-0000-0000C20D0000}"/>
    <cellStyle name="20% - Accent1 9 2 2 5" xfId="21337" xr:uid="{00000000-0005-0000-0000-0000C30D0000}"/>
    <cellStyle name="20% - Accent1 9 2 3" xfId="2645" xr:uid="{00000000-0005-0000-0000-0000C40D0000}"/>
    <cellStyle name="20% - Accent1 9 2 3 2" xfId="5090" xr:uid="{00000000-0005-0000-0000-0000C50D0000}"/>
    <cellStyle name="20% - Accent1 9 2 3 2 2" xfId="9987" xr:uid="{00000000-0005-0000-0000-0000C60D0000}"/>
    <cellStyle name="20% - Accent1 9 2 3 2 2 2" xfId="19776" xr:uid="{00000000-0005-0000-0000-0000C70D0000}"/>
    <cellStyle name="20% - Accent1 9 2 3 2 2 2 2" xfId="39327" xr:uid="{00000000-0005-0000-0000-0000C80D0000}"/>
    <cellStyle name="20% - Accent1 9 2 3 2 2 3" xfId="29552" xr:uid="{00000000-0005-0000-0000-0000C90D0000}"/>
    <cellStyle name="20% - Accent1 9 2 3 2 3" xfId="14890" xr:uid="{00000000-0005-0000-0000-0000CA0D0000}"/>
    <cellStyle name="20% - Accent1 9 2 3 2 3 2" xfId="34441" xr:uid="{00000000-0005-0000-0000-0000CB0D0000}"/>
    <cellStyle name="20% - Accent1 9 2 3 2 4" xfId="24666" xr:uid="{00000000-0005-0000-0000-0000CC0D0000}"/>
    <cellStyle name="20% - Accent1 9 2 3 3" xfId="7544" xr:uid="{00000000-0005-0000-0000-0000CD0D0000}"/>
    <cellStyle name="20% - Accent1 9 2 3 3 2" xfId="17336" xr:uid="{00000000-0005-0000-0000-0000CE0D0000}"/>
    <cellStyle name="20% - Accent1 9 2 3 3 2 2" xfId="36887" xr:uid="{00000000-0005-0000-0000-0000CF0D0000}"/>
    <cellStyle name="20% - Accent1 9 2 3 3 3" xfId="27112" xr:uid="{00000000-0005-0000-0000-0000D00D0000}"/>
    <cellStyle name="20% - Accent1 9 2 3 4" xfId="12450" xr:uid="{00000000-0005-0000-0000-0000D10D0000}"/>
    <cellStyle name="20% - Accent1 9 2 3 4 2" xfId="32001" xr:uid="{00000000-0005-0000-0000-0000D20D0000}"/>
    <cellStyle name="20% - Accent1 9 2 3 5" xfId="22226" xr:uid="{00000000-0005-0000-0000-0000D30D0000}"/>
    <cellStyle name="20% - Accent1 9 2 4" xfId="3320" xr:uid="{00000000-0005-0000-0000-0000D40D0000}"/>
    <cellStyle name="20% - Accent1 9 2 4 2" xfId="8217" xr:uid="{00000000-0005-0000-0000-0000D50D0000}"/>
    <cellStyle name="20% - Accent1 9 2 4 2 2" xfId="18006" xr:uid="{00000000-0005-0000-0000-0000D60D0000}"/>
    <cellStyle name="20% - Accent1 9 2 4 2 2 2" xfId="37557" xr:uid="{00000000-0005-0000-0000-0000D70D0000}"/>
    <cellStyle name="20% - Accent1 9 2 4 2 3" xfId="27782" xr:uid="{00000000-0005-0000-0000-0000D80D0000}"/>
    <cellStyle name="20% - Accent1 9 2 4 3" xfId="13120" xr:uid="{00000000-0005-0000-0000-0000D90D0000}"/>
    <cellStyle name="20% - Accent1 9 2 4 3 2" xfId="32671" xr:uid="{00000000-0005-0000-0000-0000DA0D0000}"/>
    <cellStyle name="20% - Accent1 9 2 4 4" xfId="22896" xr:uid="{00000000-0005-0000-0000-0000DB0D0000}"/>
    <cellStyle name="20% - Accent1 9 2 5" xfId="5774" xr:uid="{00000000-0005-0000-0000-0000DC0D0000}"/>
    <cellStyle name="20% - Accent1 9 2 5 2" xfId="15566" xr:uid="{00000000-0005-0000-0000-0000DD0D0000}"/>
    <cellStyle name="20% - Accent1 9 2 5 2 2" xfId="35117" xr:uid="{00000000-0005-0000-0000-0000DE0D0000}"/>
    <cellStyle name="20% - Accent1 9 2 5 3" xfId="25342" xr:uid="{00000000-0005-0000-0000-0000DF0D0000}"/>
    <cellStyle name="20% - Accent1 9 2 6" xfId="10680" xr:uid="{00000000-0005-0000-0000-0000E00D0000}"/>
    <cellStyle name="20% - Accent1 9 2 6 2" xfId="30231" xr:uid="{00000000-0005-0000-0000-0000E10D0000}"/>
    <cellStyle name="20% - Accent1 9 2 7" xfId="20456" xr:uid="{00000000-0005-0000-0000-0000E20D0000}"/>
    <cellStyle name="20% - Accent1 9 3" xfId="1307" xr:uid="{00000000-0005-0000-0000-0000E30D0000}"/>
    <cellStyle name="20% - Accent1 9 3 2" xfId="3826" xr:uid="{00000000-0005-0000-0000-0000E40D0000}"/>
    <cellStyle name="20% - Accent1 9 3 2 2" xfId="8723" xr:uid="{00000000-0005-0000-0000-0000E50D0000}"/>
    <cellStyle name="20% - Accent1 9 3 2 2 2" xfId="18512" xr:uid="{00000000-0005-0000-0000-0000E60D0000}"/>
    <cellStyle name="20% - Accent1 9 3 2 2 2 2" xfId="38063" xr:uid="{00000000-0005-0000-0000-0000E70D0000}"/>
    <cellStyle name="20% - Accent1 9 3 2 2 3" xfId="28288" xr:uid="{00000000-0005-0000-0000-0000E80D0000}"/>
    <cellStyle name="20% - Accent1 9 3 2 3" xfId="13626" xr:uid="{00000000-0005-0000-0000-0000E90D0000}"/>
    <cellStyle name="20% - Accent1 9 3 2 3 2" xfId="33177" xr:uid="{00000000-0005-0000-0000-0000EA0D0000}"/>
    <cellStyle name="20% - Accent1 9 3 2 4" xfId="23402" xr:uid="{00000000-0005-0000-0000-0000EB0D0000}"/>
    <cellStyle name="20% - Accent1 9 3 3" xfId="6280" xr:uid="{00000000-0005-0000-0000-0000EC0D0000}"/>
    <cellStyle name="20% - Accent1 9 3 3 2" xfId="16072" xr:uid="{00000000-0005-0000-0000-0000ED0D0000}"/>
    <cellStyle name="20% - Accent1 9 3 3 2 2" xfId="35623" xr:uid="{00000000-0005-0000-0000-0000EE0D0000}"/>
    <cellStyle name="20% - Accent1 9 3 3 3" xfId="25848" xr:uid="{00000000-0005-0000-0000-0000EF0D0000}"/>
    <cellStyle name="20% - Accent1 9 3 4" xfId="11186" xr:uid="{00000000-0005-0000-0000-0000F00D0000}"/>
    <cellStyle name="20% - Accent1 9 3 4 2" xfId="30737" xr:uid="{00000000-0005-0000-0000-0000F10D0000}"/>
    <cellStyle name="20% - Accent1 9 3 5" xfId="20962" xr:uid="{00000000-0005-0000-0000-0000F20D0000}"/>
    <cellStyle name="20% - Accent1 9 4" xfId="2201" xr:uid="{00000000-0005-0000-0000-0000F30D0000}"/>
    <cellStyle name="20% - Accent1 9 4 2" xfId="4703" xr:uid="{00000000-0005-0000-0000-0000F40D0000}"/>
    <cellStyle name="20% - Accent1 9 4 2 2" xfId="9600" xr:uid="{00000000-0005-0000-0000-0000F50D0000}"/>
    <cellStyle name="20% - Accent1 9 4 2 2 2" xfId="19389" xr:uid="{00000000-0005-0000-0000-0000F60D0000}"/>
    <cellStyle name="20% - Accent1 9 4 2 2 2 2" xfId="38940" xr:uid="{00000000-0005-0000-0000-0000F70D0000}"/>
    <cellStyle name="20% - Accent1 9 4 2 2 3" xfId="29165" xr:uid="{00000000-0005-0000-0000-0000F80D0000}"/>
    <cellStyle name="20% - Accent1 9 4 2 3" xfId="14503" xr:uid="{00000000-0005-0000-0000-0000F90D0000}"/>
    <cellStyle name="20% - Accent1 9 4 2 3 2" xfId="34054" xr:uid="{00000000-0005-0000-0000-0000FA0D0000}"/>
    <cellStyle name="20% - Accent1 9 4 2 4" xfId="24279" xr:uid="{00000000-0005-0000-0000-0000FB0D0000}"/>
    <cellStyle name="20% - Accent1 9 4 3" xfId="7157" xr:uid="{00000000-0005-0000-0000-0000FC0D0000}"/>
    <cellStyle name="20% - Accent1 9 4 3 2" xfId="16949" xr:uid="{00000000-0005-0000-0000-0000FD0D0000}"/>
    <cellStyle name="20% - Accent1 9 4 3 2 2" xfId="36500" xr:uid="{00000000-0005-0000-0000-0000FE0D0000}"/>
    <cellStyle name="20% - Accent1 9 4 3 3" xfId="26725" xr:uid="{00000000-0005-0000-0000-0000FF0D0000}"/>
    <cellStyle name="20% - Accent1 9 4 4" xfId="12063" xr:uid="{00000000-0005-0000-0000-0000000E0000}"/>
    <cellStyle name="20% - Accent1 9 4 4 2" xfId="31614" xr:uid="{00000000-0005-0000-0000-0000010E0000}"/>
    <cellStyle name="20% - Accent1 9 4 5" xfId="21839" xr:uid="{00000000-0005-0000-0000-0000020E0000}"/>
    <cellStyle name="20% - Accent1 9 5" xfId="2929" xr:uid="{00000000-0005-0000-0000-0000030E0000}"/>
    <cellStyle name="20% - Accent1 9 5 2" xfId="7826" xr:uid="{00000000-0005-0000-0000-0000040E0000}"/>
    <cellStyle name="20% - Accent1 9 5 2 2" xfId="17615" xr:uid="{00000000-0005-0000-0000-0000050E0000}"/>
    <cellStyle name="20% - Accent1 9 5 2 2 2" xfId="37166" xr:uid="{00000000-0005-0000-0000-0000060E0000}"/>
    <cellStyle name="20% - Accent1 9 5 2 3" xfId="27391" xr:uid="{00000000-0005-0000-0000-0000070E0000}"/>
    <cellStyle name="20% - Accent1 9 5 3" xfId="12729" xr:uid="{00000000-0005-0000-0000-0000080E0000}"/>
    <cellStyle name="20% - Accent1 9 5 3 2" xfId="32280" xr:uid="{00000000-0005-0000-0000-0000090E0000}"/>
    <cellStyle name="20% - Accent1 9 5 4" xfId="22505" xr:uid="{00000000-0005-0000-0000-00000A0E0000}"/>
    <cellStyle name="20% - Accent1 9 6" xfId="5383" xr:uid="{00000000-0005-0000-0000-00000B0E0000}"/>
    <cellStyle name="20% - Accent1 9 6 2" xfId="15175" xr:uid="{00000000-0005-0000-0000-00000C0E0000}"/>
    <cellStyle name="20% - Accent1 9 6 2 2" xfId="34726" xr:uid="{00000000-0005-0000-0000-00000D0E0000}"/>
    <cellStyle name="20% - Accent1 9 6 3" xfId="24951" xr:uid="{00000000-0005-0000-0000-00000E0E0000}"/>
    <cellStyle name="20% - Accent1 9 7" xfId="10289" xr:uid="{00000000-0005-0000-0000-00000F0E0000}"/>
    <cellStyle name="20% - Accent1 9 7 2" xfId="29840" xr:uid="{00000000-0005-0000-0000-0000100E0000}"/>
    <cellStyle name="20% - Accent1 9 8" xfId="20065" xr:uid="{00000000-0005-0000-0000-0000110E0000}"/>
    <cellStyle name="20% - Accent2" xfId="4" builtinId="34" customBuiltin="1"/>
    <cellStyle name="20% - Accent2 10" xfId="583" xr:uid="{00000000-0005-0000-0000-0000130E0000}"/>
    <cellStyle name="20% - Accent2 10 2" xfId="1539" xr:uid="{00000000-0005-0000-0000-0000140E0000}"/>
    <cellStyle name="20% - Accent2 10 2 2" xfId="4054" xr:uid="{00000000-0005-0000-0000-0000150E0000}"/>
    <cellStyle name="20% - Accent2 10 2 2 2" xfId="8951" xr:uid="{00000000-0005-0000-0000-0000160E0000}"/>
    <cellStyle name="20% - Accent2 10 2 2 2 2" xfId="18740" xr:uid="{00000000-0005-0000-0000-0000170E0000}"/>
    <cellStyle name="20% - Accent2 10 2 2 2 2 2" xfId="38291" xr:uid="{00000000-0005-0000-0000-0000180E0000}"/>
    <cellStyle name="20% - Accent2 10 2 2 2 3" xfId="28516" xr:uid="{00000000-0005-0000-0000-0000190E0000}"/>
    <cellStyle name="20% - Accent2 10 2 2 3" xfId="13854" xr:uid="{00000000-0005-0000-0000-00001A0E0000}"/>
    <cellStyle name="20% - Accent2 10 2 2 3 2" xfId="33405" xr:uid="{00000000-0005-0000-0000-00001B0E0000}"/>
    <cellStyle name="20% - Accent2 10 2 2 4" xfId="23630" xr:uid="{00000000-0005-0000-0000-00001C0E0000}"/>
    <cellStyle name="20% - Accent2 10 2 3" xfId="6508" xr:uid="{00000000-0005-0000-0000-00001D0E0000}"/>
    <cellStyle name="20% - Accent2 10 2 3 2" xfId="16300" xr:uid="{00000000-0005-0000-0000-00001E0E0000}"/>
    <cellStyle name="20% - Accent2 10 2 3 2 2" xfId="35851" xr:uid="{00000000-0005-0000-0000-00001F0E0000}"/>
    <cellStyle name="20% - Accent2 10 2 3 3" xfId="26076" xr:uid="{00000000-0005-0000-0000-0000200E0000}"/>
    <cellStyle name="20% - Accent2 10 2 4" xfId="11414" xr:uid="{00000000-0005-0000-0000-0000210E0000}"/>
    <cellStyle name="20% - Accent2 10 2 4 2" xfId="30965" xr:uid="{00000000-0005-0000-0000-0000220E0000}"/>
    <cellStyle name="20% - Accent2 10 2 5" xfId="21190" xr:uid="{00000000-0005-0000-0000-0000230E0000}"/>
    <cellStyle name="20% - Accent2 10 3" xfId="2331" xr:uid="{00000000-0005-0000-0000-0000240E0000}"/>
    <cellStyle name="20% - Accent2 10 3 2" xfId="4833" xr:uid="{00000000-0005-0000-0000-0000250E0000}"/>
    <cellStyle name="20% - Accent2 10 3 2 2" xfId="9730" xr:uid="{00000000-0005-0000-0000-0000260E0000}"/>
    <cellStyle name="20% - Accent2 10 3 2 2 2" xfId="19519" xr:uid="{00000000-0005-0000-0000-0000270E0000}"/>
    <cellStyle name="20% - Accent2 10 3 2 2 2 2" xfId="39070" xr:uid="{00000000-0005-0000-0000-0000280E0000}"/>
    <cellStyle name="20% - Accent2 10 3 2 2 3" xfId="29295" xr:uid="{00000000-0005-0000-0000-0000290E0000}"/>
    <cellStyle name="20% - Accent2 10 3 2 3" xfId="14633" xr:uid="{00000000-0005-0000-0000-00002A0E0000}"/>
    <cellStyle name="20% - Accent2 10 3 2 3 2" xfId="34184" xr:uid="{00000000-0005-0000-0000-00002B0E0000}"/>
    <cellStyle name="20% - Accent2 10 3 2 4" xfId="24409" xr:uid="{00000000-0005-0000-0000-00002C0E0000}"/>
    <cellStyle name="20% - Accent2 10 3 3" xfId="7287" xr:uid="{00000000-0005-0000-0000-00002D0E0000}"/>
    <cellStyle name="20% - Accent2 10 3 3 2" xfId="17079" xr:uid="{00000000-0005-0000-0000-00002E0E0000}"/>
    <cellStyle name="20% - Accent2 10 3 3 2 2" xfId="36630" xr:uid="{00000000-0005-0000-0000-00002F0E0000}"/>
    <cellStyle name="20% - Accent2 10 3 3 3" xfId="26855" xr:uid="{00000000-0005-0000-0000-0000300E0000}"/>
    <cellStyle name="20% - Accent2 10 3 4" xfId="12193" xr:uid="{00000000-0005-0000-0000-0000310E0000}"/>
    <cellStyle name="20% - Accent2 10 3 4 2" xfId="31744" xr:uid="{00000000-0005-0000-0000-0000320E0000}"/>
    <cellStyle name="20% - Accent2 10 3 5" xfId="21969" xr:uid="{00000000-0005-0000-0000-0000330E0000}"/>
    <cellStyle name="20% - Accent2 10 4" xfId="3173" xr:uid="{00000000-0005-0000-0000-0000340E0000}"/>
    <cellStyle name="20% - Accent2 10 4 2" xfId="8070" xr:uid="{00000000-0005-0000-0000-0000350E0000}"/>
    <cellStyle name="20% - Accent2 10 4 2 2" xfId="17859" xr:uid="{00000000-0005-0000-0000-0000360E0000}"/>
    <cellStyle name="20% - Accent2 10 4 2 2 2" xfId="37410" xr:uid="{00000000-0005-0000-0000-0000370E0000}"/>
    <cellStyle name="20% - Accent2 10 4 2 3" xfId="27635" xr:uid="{00000000-0005-0000-0000-0000380E0000}"/>
    <cellStyle name="20% - Accent2 10 4 3" xfId="12973" xr:uid="{00000000-0005-0000-0000-0000390E0000}"/>
    <cellStyle name="20% - Accent2 10 4 3 2" xfId="32524" xr:uid="{00000000-0005-0000-0000-00003A0E0000}"/>
    <cellStyle name="20% - Accent2 10 4 4" xfId="22749" xr:uid="{00000000-0005-0000-0000-00003B0E0000}"/>
    <cellStyle name="20% - Accent2 10 5" xfId="5627" xr:uid="{00000000-0005-0000-0000-00003C0E0000}"/>
    <cellStyle name="20% - Accent2 10 5 2" xfId="15419" xr:uid="{00000000-0005-0000-0000-00003D0E0000}"/>
    <cellStyle name="20% - Accent2 10 5 2 2" xfId="34970" xr:uid="{00000000-0005-0000-0000-00003E0E0000}"/>
    <cellStyle name="20% - Accent2 10 5 3" xfId="25195" xr:uid="{00000000-0005-0000-0000-00003F0E0000}"/>
    <cellStyle name="20% - Accent2 10 6" xfId="10533" xr:uid="{00000000-0005-0000-0000-0000400E0000}"/>
    <cellStyle name="20% - Accent2 10 6 2" xfId="30084" xr:uid="{00000000-0005-0000-0000-0000410E0000}"/>
    <cellStyle name="20% - Accent2 10 7" xfId="20309" xr:uid="{00000000-0005-0000-0000-0000420E0000}"/>
    <cellStyle name="20% - Accent2 11" xfId="1002" xr:uid="{00000000-0005-0000-0000-0000430E0000}"/>
    <cellStyle name="20% - Accent2 11 2" xfId="3575" xr:uid="{00000000-0005-0000-0000-0000440E0000}"/>
    <cellStyle name="20% - Accent2 11 2 2" xfId="8472" xr:uid="{00000000-0005-0000-0000-0000450E0000}"/>
    <cellStyle name="20% - Accent2 11 2 2 2" xfId="18261" xr:uid="{00000000-0005-0000-0000-0000460E0000}"/>
    <cellStyle name="20% - Accent2 11 2 2 2 2" xfId="37812" xr:uid="{00000000-0005-0000-0000-0000470E0000}"/>
    <cellStyle name="20% - Accent2 11 2 2 3" xfId="28037" xr:uid="{00000000-0005-0000-0000-0000480E0000}"/>
    <cellStyle name="20% - Accent2 11 2 3" xfId="13375" xr:uid="{00000000-0005-0000-0000-0000490E0000}"/>
    <cellStyle name="20% - Accent2 11 2 3 2" xfId="32926" xr:uid="{00000000-0005-0000-0000-00004A0E0000}"/>
    <cellStyle name="20% - Accent2 11 2 4" xfId="23151" xr:uid="{00000000-0005-0000-0000-00004B0E0000}"/>
    <cellStyle name="20% - Accent2 11 3" xfId="6029" xr:uid="{00000000-0005-0000-0000-00004C0E0000}"/>
    <cellStyle name="20% - Accent2 11 3 2" xfId="15821" xr:uid="{00000000-0005-0000-0000-00004D0E0000}"/>
    <cellStyle name="20% - Accent2 11 3 2 2" xfId="35372" xr:uid="{00000000-0005-0000-0000-00004E0E0000}"/>
    <cellStyle name="20% - Accent2 11 3 3" xfId="25597" xr:uid="{00000000-0005-0000-0000-00004F0E0000}"/>
    <cellStyle name="20% - Accent2 11 4" xfId="10935" xr:uid="{00000000-0005-0000-0000-0000500E0000}"/>
    <cellStyle name="20% - Accent2 11 4 2" xfId="30486" xr:uid="{00000000-0005-0000-0000-0000510E0000}"/>
    <cellStyle name="20% - Accent2 11 5" xfId="20711" xr:uid="{00000000-0005-0000-0000-0000520E0000}"/>
    <cellStyle name="20% - Accent2 12" xfId="1936" xr:uid="{00000000-0005-0000-0000-0000530E0000}"/>
    <cellStyle name="20% - Accent2 12 2" xfId="4446" xr:uid="{00000000-0005-0000-0000-0000540E0000}"/>
    <cellStyle name="20% - Accent2 12 2 2" xfId="9343" xr:uid="{00000000-0005-0000-0000-0000550E0000}"/>
    <cellStyle name="20% - Accent2 12 2 2 2" xfId="19132" xr:uid="{00000000-0005-0000-0000-0000560E0000}"/>
    <cellStyle name="20% - Accent2 12 2 2 2 2" xfId="38683" xr:uid="{00000000-0005-0000-0000-0000570E0000}"/>
    <cellStyle name="20% - Accent2 12 2 2 3" xfId="28908" xr:uid="{00000000-0005-0000-0000-0000580E0000}"/>
    <cellStyle name="20% - Accent2 12 2 3" xfId="14246" xr:uid="{00000000-0005-0000-0000-0000590E0000}"/>
    <cellStyle name="20% - Accent2 12 2 3 2" xfId="33797" xr:uid="{00000000-0005-0000-0000-00005A0E0000}"/>
    <cellStyle name="20% - Accent2 12 2 4" xfId="24022" xr:uid="{00000000-0005-0000-0000-00005B0E0000}"/>
    <cellStyle name="20% - Accent2 12 3" xfId="6900" xr:uid="{00000000-0005-0000-0000-00005C0E0000}"/>
    <cellStyle name="20% - Accent2 12 3 2" xfId="16692" xr:uid="{00000000-0005-0000-0000-00005D0E0000}"/>
    <cellStyle name="20% - Accent2 12 3 2 2" xfId="36243" xr:uid="{00000000-0005-0000-0000-00005E0E0000}"/>
    <cellStyle name="20% - Accent2 12 3 3" xfId="26468" xr:uid="{00000000-0005-0000-0000-00005F0E0000}"/>
    <cellStyle name="20% - Accent2 12 4" xfId="11806" xr:uid="{00000000-0005-0000-0000-0000600E0000}"/>
    <cellStyle name="20% - Accent2 12 4 2" xfId="31357" xr:uid="{00000000-0005-0000-0000-0000610E0000}"/>
    <cellStyle name="20% - Accent2 12 5" xfId="21582" xr:uid="{00000000-0005-0000-0000-0000620E0000}"/>
    <cellStyle name="20% - Accent2 13" xfId="2779" xr:uid="{00000000-0005-0000-0000-0000630E0000}"/>
    <cellStyle name="20% - Accent2 13 2" xfId="7678" xr:uid="{00000000-0005-0000-0000-0000640E0000}"/>
    <cellStyle name="20% - Accent2 13 2 2" xfId="17468" xr:uid="{00000000-0005-0000-0000-0000650E0000}"/>
    <cellStyle name="20% - Accent2 13 2 2 2" xfId="37019" xr:uid="{00000000-0005-0000-0000-0000660E0000}"/>
    <cellStyle name="20% - Accent2 13 2 3" xfId="27244" xr:uid="{00000000-0005-0000-0000-0000670E0000}"/>
    <cellStyle name="20% - Accent2 13 3" xfId="12582" xr:uid="{00000000-0005-0000-0000-0000680E0000}"/>
    <cellStyle name="20% - Accent2 13 3 2" xfId="32133" xr:uid="{00000000-0005-0000-0000-0000690E0000}"/>
    <cellStyle name="20% - Accent2 13 4" xfId="22358" xr:uid="{00000000-0005-0000-0000-00006A0E0000}"/>
    <cellStyle name="20% - Accent2 14" xfId="5233" xr:uid="{00000000-0005-0000-0000-00006B0E0000}"/>
    <cellStyle name="20% - Accent2 14 2" xfId="15028" xr:uid="{00000000-0005-0000-0000-00006C0E0000}"/>
    <cellStyle name="20% - Accent2 14 2 2" xfId="34579" xr:uid="{00000000-0005-0000-0000-00006D0E0000}"/>
    <cellStyle name="20% - Accent2 14 3" xfId="24804" xr:uid="{00000000-0005-0000-0000-00006E0E0000}"/>
    <cellStyle name="20% - Accent2 15" xfId="10134" xr:uid="{00000000-0005-0000-0000-00006F0E0000}"/>
    <cellStyle name="20% - Accent2 15 2" xfId="29694" xr:uid="{00000000-0005-0000-0000-0000700E0000}"/>
    <cellStyle name="20% - Accent2 16" xfId="19918" xr:uid="{00000000-0005-0000-0000-0000710E0000}"/>
    <cellStyle name="20% - Accent2 2" xfId="5" xr:uid="{00000000-0005-0000-0000-0000720E0000}"/>
    <cellStyle name="20% - Accent2 2 10" xfId="1003" xr:uid="{00000000-0005-0000-0000-0000730E0000}"/>
    <cellStyle name="20% - Accent2 2 10 2" xfId="3576" xr:uid="{00000000-0005-0000-0000-0000740E0000}"/>
    <cellStyle name="20% - Accent2 2 10 2 2" xfId="8473" xr:uid="{00000000-0005-0000-0000-0000750E0000}"/>
    <cellStyle name="20% - Accent2 2 10 2 2 2" xfId="18262" xr:uid="{00000000-0005-0000-0000-0000760E0000}"/>
    <cellStyle name="20% - Accent2 2 10 2 2 2 2" xfId="37813" xr:uid="{00000000-0005-0000-0000-0000770E0000}"/>
    <cellStyle name="20% - Accent2 2 10 2 2 3" xfId="28038" xr:uid="{00000000-0005-0000-0000-0000780E0000}"/>
    <cellStyle name="20% - Accent2 2 10 2 3" xfId="13376" xr:uid="{00000000-0005-0000-0000-0000790E0000}"/>
    <cellStyle name="20% - Accent2 2 10 2 3 2" xfId="32927" xr:uid="{00000000-0005-0000-0000-00007A0E0000}"/>
    <cellStyle name="20% - Accent2 2 10 2 4" xfId="23152" xr:uid="{00000000-0005-0000-0000-00007B0E0000}"/>
    <cellStyle name="20% - Accent2 2 10 3" xfId="6030" xr:uid="{00000000-0005-0000-0000-00007C0E0000}"/>
    <cellStyle name="20% - Accent2 2 10 3 2" xfId="15822" xr:uid="{00000000-0005-0000-0000-00007D0E0000}"/>
    <cellStyle name="20% - Accent2 2 10 3 2 2" xfId="35373" xr:uid="{00000000-0005-0000-0000-00007E0E0000}"/>
    <cellStyle name="20% - Accent2 2 10 3 3" xfId="25598" xr:uid="{00000000-0005-0000-0000-00007F0E0000}"/>
    <cellStyle name="20% - Accent2 2 10 4" xfId="10936" xr:uid="{00000000-0005-0000-0000-0000800E0000}"/>
    <cellStyle name="20% - Accent2 2 10 4 2" xfId="30487" xr:uid="{00000000-0005-0000-0000-0000810E0000}"/>
    <cellStyle name="20% - Accent2 2 10 5" xfId="20712" xr:uid="{00000000-0005-0000-0000-0000820E0000}"/>
    <cellStyle name="20% - Accent2 2 11" xfId="1937" xr:uid="{00000000-0005-0000-0000-0000830E0000}"/>
    <cellStyle name="20% - Accent2 2 11 2" xfId="4447" xr:uid="{00000000-0005-0000-0000-0000840E0000}"/>
    <cellStyle name="20% - Accent2 2 11 2 2" xfId="9344" xr:uid="{00000000-0005-0000-0000-0000850E0000}"/>
    <cellStyle name="20% - Accent2 2 11 2 2 2" xfId="19133" xr:uid="{00000000-0005-0000-0000-0000860E0000}"/>
    <cellStyle name="20% - Accent2 2 11 2 2 2 2" xfId="38684" xr:uid="{00000000-0005-0000-0000-0000870E0000}"/>
    <cellStyle name="20% - Accent2 2 11 2 2 3" xfId="28909" xr:uid="{00000000-0005-0000-0000-0000880E0000}"/>
    <cellStyle name="20% - Accent2 2 11 2 3" xfId="14247" xr:uid="{00000000-0005-0000-0000-0000890E0000}"/>
    <cellStyle name="20% - Accent2 2 11 2 3 2" xfId="33798" xr:uid="{00000000-0005-0000-0000-00008A0E0000}"/>
    <cellStyle name="20% - Accent2 2 11 2 4" xfId="24023" xr:uid="{00000000-0005-0000-0000-00008B0E0000}"/>
    <cellStyle name="20% - Accent2 2 11 3" xfId="6901" xr:uid="{00000000-0005-0000-0000-00008C0E0000}"/>
    <cellStyle name="20% - Accent2 2 11 3 2" xfId="16693" xr:uid="{00000000-0005-0000-0000-00008D0E0000}"/>
    <cellStyle name="20% - Accent2 2 11 3 2 2" xfId="36244" xr:uid="{00000000-0005-0000-0000-00008E0E0000}"/>
    <cellStyle name="20% - Accent2 2 11 3 3" xfId="26469" xr:uid="{00000000-0005-0000-0000-00008F0E0000}"/>
    <cellStyle name="20% - Accent2 2 11 4" xfId="11807" xr:uid="{00000000-0005-0000-0000-0000900E0000}"/>
    <cellStyle name="20% - Accent2 2 11 4 2" xfId="31358" xr:uid="{00000000-0005-0000-0000-0000910E0000}"/>
    <cellStyle name="20% - Accent2 2 11 5" xfId="21583" xr:uid="{00000000-0005-0000-0000-0000920E0000}"/>
    <cellStyle name="20% - Accent2 2 12" xfId="2791" xr:uid="{00000000-0005-0000-0000-0000930E0000}"/>
    <cellStyle name="20% - Accent2 2 12 2" xfId="7690" xr:uid="{00000000-0005-0000-0000-0000940E0000}"/>
    <cellStyle name="20% - Accent2 2 12 2 2" xfId="17479" xr:uid="{00000000-0005-0000-0000-0000950E0000}"/>
    <cellStyle name="20% - Accent2 2 12 2 2 2" xfId="37030" xr:uid="{00000000-0005-0000-0000-0000960E0000}"/>
    <cellStyle name="20% - Accent2 2 12 2 3" xfId="27255" xr:uid="{00000000-0005-0000-0000-0000970E0000}"/>
    <cellStyle name="20% - Accent2 2 12 3" xfId="12593" xr:uid="{00000000-0005-0000-0000-0000980E0000}"/>
    <cellStyle name="20% - Accent2 2 12 3 2" xfId="32144" xr:uid="{00000000-0005-0000-0000-0000990E0000}"/>
    <cellStyle name="20% - Accent2 2 12 4" xfId="22369" xr:uid="{00000000-0005-0000-0000-00009A0E0000}"/>
    <cellStyle name="20% - Accent2 2 13" xfId="5245" xr:uid="{00000000-0005-0000-0000-00009B0E0000}"/>
    <cellStyle name="20% - Accent2 2 13 2" xfId="15039" xr:uid="{00000000-0005-0000-0000-00009C0E0000}"/>
    <cellStyle name="20% - Accent2 2 13 2 2" xfId="34590" xr:uid="{00000000-0005-0000-0000-00009D0E0000}"/>
    <cellStyle name="20% - Accent2 2 13 3" xfId="24815" xr:uid="{00000000-0005-0000-0000-00009E0E0000}"/>
    <cellStyle name="20% - Accent2 2 14" xfId="10146" xr:uid="{00000000-0005-0000-0000-00009F0E0000}"/>
    <cellStyle name="20% - Accent2 2 14 2" xfId="29705" xr:uid="{00000000-0005-0000-0000-0000A00E0000}"/>
    <cellStyle name="20% - Accent2 2 15" xfId="19929" xr:uid="{00000000-0005-0000-0000-0000A10E0000}"/>
    <cellStyle name="20% - Accent2 2 2" xfId="166" xr:uid="{00000000-0005-0000-0000-0000A20E0000}"/>
    <cellStyle name="20% - Accent2 2 2 10" xfId="5267" xr:uid="{00000000-0005-0000-0000-0000A30E0000}"/>
    <cellStyle name="20% - Accent2 2 2 10 2" xfId="15060" xr:uid="{00000000-0005-0000-0000-0000A40E0000}"/>
    <cellStyle name="20% - Accent2 2 2 10 2 2" xfId="34611" xr:uid="{00000000-0005-0000-0000-0000A50E0000}"/>
    <cellStyle name="20% - Accent2 2 2 10 3" xfId="24836" xr:uid="{00000000-0005-0000-0000-0000A60E0000}"/>
    <cellStyle name="20% - Accent2 2 2 11" xfId="10174" xr:uid="{00000000-0005-0000-0000-0000A70E0000}"/>
    <cellStyle name="20% - Accent2 2 2 11 2" xfId="29725" xr:uid="{00000000-0005-0000-0000-0000A80E0000}"/>
    <cellStyle name="20% - Accent2 2 2 12" xfId="19950" xr:uid="{00000000-0005-0000-0000-0000A90E0000}"/>
    <cellStyle name="20% - Accent2 2 2 2" xfId="252" xr:uid="{00000000-0005-0000-0000-0000AA0E0000}"/>
    <cellStyle name="20% - Accent2 2 2 2 10" xfId="10229" xr:uid="{00000000-0005-0000-0000-0000AB0E0000}"/>
    <cellStyle name="20% - Accent2 2 2 2 10 2" xfId="29780" xr:uid="{00000000-0005-0000-0000-0000AC0E0000}"/>
    <cellStyle name="20% - Accent2 2 2 2 11" xfId="20005" xr:uid="{00000000-0005-0000-0000-0000AD0E0000}"/>
    <cellStyle name="20% - Accent2 2 2 2 2" xfId="321" xr:uid="{00000000-0005-0000-0000-0000AE0E0000}"/>
    <cellStyle name="20% - Accent2 2 2 2 2 2" xfId="738" xr:uid="{00000000-0005-0000-0000-0000AF0E0000}"/>
    <cellStyle name="20% - Accent2 2 2 2 2 2 2" xfId="1688" xr:uid="{00000000-0005-0000-0000-0000B00E0000}"/>
    <cellStyle name="20% - Accent2 2 2 2 2 2 2 2" xfId="4202" xr:uid="{00000000-0005-0000-0000-0000B10E0000}"/>
    <cellStyle name="20% - Accent2 2 2 2 2 2 2 2 2" xfId="9099" xr:uid="{00000000-0005-0000-0000-0000B20E0000}"/>
    <cellStyle name="20% - Accent2 2 2 2 2 2 2 2 2 2" xfId="18888" xr:uid="{00000000-0005-0000-0000-0000B30E0000}"/>
    <cellStyle name="20% - Accent2 2 2 2 2 2 2 2 2 2 2" xfId="38439" xr:uid="{00000000-0005-0000-0000-0000B40E0000}"/>
    <cellStyle name="20% - Accent2 2 2 2 2 2 2 2 2 3" xfId="28664" xr:uid="{00000000-0005-0000-0000-0000B50E0000}"/>
    <cellStyle name="20% - Accent2 2 2 2 2 2 2 2 3" xfId="14002" xr:uid="{00000000-0005-0000-0000-0000B60E0000}"/>
    <cellStyle name="20% - Accent2 2 2 2 2 2 2 2 3 2" xfId="33553" xr:uid="{00000000-0005-0000-0000-0000B70E0000}"/>
    <cellStyle name="20% - Accent2 2 2 2 2 2 2 2 4" xfId="23778" xr:uid="{00000000-0005-0000-0000-0000B80E0000}"/>
    <cellStyle name="20% - Accent2 2 2 2 2 2 2 3" xfId="6656" xr:uid="{00000000-0005-0000-0000-0000B90E0000}"/>
    <cellStyle name="20% - Accent2 2 2 2 2 2 2 3 2" xfId="16448" xr:uid="{00000000-0005-0000-0000-0000BA0E0000}"/>
    <cellStyle name="20% - Accent2 2 2 2 2 2 2 3 2 2" xfId="35999" xr:uid="{00000000-0005-0000-0000-0000BB0E0000}"/>
    <cellStyle name="20% - Accent2 2 2 2 2 2 2 3 3" xfId="26224" xr:uid="{00000000-0005-0000-0000-0000BC0E0000}"/>
    <cellStyle name="20% - Accent2 2 2 2 2 2 2 4" xfId="11562" xr:uid="{00000000-0005-0000-0000-0000BD0E0000}"/>
    <cellStyle name="20% - Accent2 2 2 2 2 2 2 4 2" xfId="31113" xr:uid="{00000000-0005-0000-0000-0000BE0E0000}"/>
    <cellStyle name="20% - Accent2 2 2 2 2 2 2 5" xfId="21338" xr:uid="{00000000-0005-0000-0000-0000BF0E0000}"/>
    <cellStyle name="20% - Accent2 2 2 2 2 2 3" xfId="2607" xr:uid="{00000000-0005-0000-0000-0000C00E0000}"/>
    <cellStyle name="20% - Accent2 2 2 2 2 2 3 2" xfId="5055" xr:uid="{00000000-0005-0000-0000-0000C10E0000}"/>
    <cellStyle name="20% - Accent2 2 2 2 2 2 3 2 2" xfId="9952" xr:uid="{00000000-0005-0000-0000-0000C20E0000}"/>
    <cellStyle name="20% - Accent2 2 2 2 2 2 3 2 2 2" xfId="19741" xr:uid="{00000000-0005-0000-0000-0000C30E0000}"/>
    <cellStyle name="20% - Accent2 2 2 2 2 2 3 2 2 2 2" xfId="39292" xr:uid="{00000000-0005-0000-0000-0000C40E0000}"/>
    <cellStyle name="20% - Accent2 2 2 2 2 2 3 2 2 3" xfId="29517" xr:uid="{00000000-0005-0000-0000-0000C50E0000}"/>
    <cellStyle name="20% - Accent2 2 2 2 2 2 3 2 3" xfId="14855" xr:uid="{00000000-0005-0000-0000-0000C60E0000}"/>
    <cellStyle name="20% - Accent2 2 2 2 2 2 3 2 3 2" xfId="34406" xr:uid="{00000000-0005-0000-0000-0000C70E0000}"/>
    <cellStyle name="20% - Accent2 2 2 2 2 2 3 2 4" xfId="24631" xr:uid="{00000000-0005-0000-0000-0000C80E0000}"/>
    <cellStyle name="20% - Accent2 2 2 2 2 2 3 3" xfId="7509" xr:uid="{00000000-0005-0000-0000-0000C90E0000}"/>
    <cellStyle name="20% - Accent2 2 2 2 2 2 3 3 2" xfId="17301" xr:uid="{00000000-0005-0000-0000-0000CA0E0000}"/>
    <cellStyle name="20% - Accent2 2 2 2 2 2 3 3 2 2" xfId="36852" xr:uid="{00000000-0005-0000-0000-0000CB0E0000}"/>
    <cellStyle name="20% - Accent2 2 2 2 2 2 3 3 3" xfId="27077" xr:uid="{00000000-0005-0000-0000-0000CC0E0000}"/>
    <cellStyle name="20% - Accent2 2 2 2 2 2 3 4" xfId="12415" xr:uid="{00000000-0005-0000-0000-0000CD0E0000}"/>
    <cellStyle name="20% - Accent2 2 2 2 2 2 3 4 2" xfId="31966" xr:uid="{00000000-0005-0000-0000-0000CE0E0000}"/>
    <cellStyle name="20% - Accent2 2 2 2 2 2 3 5" xfId="22191" xr:uid="{00000000-0005-0000-0000-0000CF0E0000}"/>
    <cellStyle name="20% - Accent2 2 2 2 2 2 4" xfId="3321" xr:uid="{00000000-0005-0000-0000-0000D00E0000}"/>
    <cellStyle name="20% - Accent2 2 2 2 2 2 4 2" xfId="8218" xr:uid="{00000000-0005-0000-0000-0000D10E0000}"/>
    <cellStyle name="20% - Accent2 2 2 2 2 2 4 2 2" xfId="18007" xr:uid="{00000000-0005-0000-0000-0000D20E0000}"/>
    <cellStyle name="20% - Accent2 2 2 2 2 2 4 2 2 2" xfId="37558" xr:uid="{00000000-0005-0000-0000-0000D30E0000}"/>
    <cellStyle name="20% - Accent2 2 2 2 2 2 4 2 3" xfId="27783" xr:uid="{00000000-0005-0000-0000-0000D40E0000}"/>
    <cellStyle name="20% - Accent2 2 2 2 2 2 4 3" xfId="13121" xr:uid="{00000000-0005-0000-0000-0000D50E0000}"/>
    <cellStyle name="20% - Accent2 2 2 2 2 2 4 3 2" xfId="32672" xr:uid="{00000000-0005-0000-0000-0000D60E0000}"/>
    <cellStyle name="20% - Accent2 2 2 2 2 2 4 4" xfId="22897" xr:uid="{00000000-0005-0000-0000-0000D70E0000}"/>
    <cellStyle name="20% - Accent2 2 2 2 2 2 5" xfId="5775" xr:uid="{00000000-0005-0000-0000-0000D80E0000}"/>
    <cellStyle name="20% - Accent2 2 2 2 2 2 5 2" xfId="15567" xr:uid="{00000000-0005-0000-0000-0000D90E0000}"/>
    <cellStyle name="20% - Accent2 2 2 2 2 2 5 2 2" xfId="35118" xr:uid="{00000000-0005-0000-0000-0000DA0E0000}"/>
    <cellStyle name="20% - Accent2 2 2 2 2 2 5 3" xfId="25343" xr:uid="{00000000-0005-0000-0000-0000DB0E0000}"/>
    <cellStyle name="20% - Accent2 2 2 2 2 2 6" xfId="10681" xr:uid="{00000000-0005-0000-0000-0000DC0E0000}"/>
    <cellStyle name="20% - Accent2 2 2 2 2 2 6 2" xfId="30232" xr:uid="{00000000-0005-0000-0000-0000DD0E0000}"/>
    <cellStyle name="20% - Accent2 2 2 2 2 2 7" xfId="20457" xr:uid="{00000000-0005-0000-0000-0000DE0E0000}"/>
    <cellStyle name="20% - Accent2 2 2 2 2 3" xfId="1308" xr:uid="{00000000-0005-0000-0000-0000DF0E0000}"/>
    <cellStyle name="20% - Accent2 2 2 2 2 3 2" xfId="3827" xr:uid="{00000000-0005-0000-0000-0000E00E0000}"/>
    <cellStyle name="20% - Accent2 2 2 2 2 3 2 2" xfId="8724" xr:uid="{00000000-0005-0000-0000-0000E10E0000}"/>
    <cellStyle name="20% - Accent2 2 2 2 2 3 2 2 2" xfId="18513" xr:uid="{00000000-0005-0000-0000-0000E20E0000}"/>
    <cellStyle name="20% - Accent2 2 2 2 2 3 2 2 2 2" xfId="38064" xr:uid="{00000000-0005-0000-0000-0000E30E0000}"/>
    <cellStyle name="20% - Accent2 2 2 2 2 3 2 2 3" xfId="28289" xr:uid="{00000000-0005-0000-0000-0000E40E0000}"/>
    <cellStyle name="20% - Accent2 2 2 2 2 3 2 3" xfId="13627" xr:uid="{00000000-0005-0000-0000-0000E50E0000}"/>
    <cellStyle name="20% - Accent2 2 2 2 2 3 2 3 2" xfId="33178" xr:uid="{00000000-0005-0000-0000-0000E60E0000}"/>
    <cellStyle name="20% - Accent2 2 2 2 2 3 2 4" xfId="23403" xr:uid="{00000000-0005-0000-0000-0000E70E0000}"/>
    <cellStyle name="20% - Accent2 2 2 2 2 3 3" xfId="6281" xr:uid="{00000000-0005-0000-0000-0000E80E0000}"/>
    <cellStyle name="20% - Accent2 2 2 2 2 3 3 2" xfId="16073" xr:uid="{00000000-0005-0000-0000-0000E90E0000}"/>
    <cellStyle name="20% - Accent2 2 2 2 2 3 3 2 2" xfId="35624" xr:uid="{00000000-0005-0000-0000-0000EA0E0000}"/>
    <cellStyle name="20% - Accent2 2 2 2 2 3 3 3" xfId="25849" xr:uid="{00000000-0005-0000-0000-0000EB0E0000}"/>
    <cellStyle name="20% - Accent2 2 2 2 2 3 4" xfId="11187" xr:uid="{00000000-0005-0000-0000-0000EC0E0000}"/>
    <cellStyle name="20% - Accent2 2 2 2 2 3 4 2" xfId="30738" xr:uid="{00000000-0005-0000-0000-0000ED0E0000}"/>
    <cellStyle name="20% - Accent2 2 2 2 2 3 5" xfId="20963" xr:uid="{00000000-0005-0000-0000-0000EE0E0000}"/>
    <cellStyle name="20% - Accent2 2 2 2 2 4" xfId="2166" xr:uid="{00000000-0005-0000-0000-0000EF0E0000}"/>
    <cellStyle name="20% - Accent2 2 2 2 2 4 2" xfId="4668" xr:uid="{00000000-0005-0000-0000-0000F00E0000}"/>
    <cellStyle name="20% - Accent2 2 2 2 2 4 2 2" xfId="9565" xr:uid="{00000000-0005-0000-0000-0000F10E0000}"/>
    <cellStyle name="20% - Accent2 2 2 2 2 4 2 2 2" xfId="19354" xr:uid="{00000000-0005-0000-0000-0000F20E0000}"/>
    <cellStyle name="20% - Accent2 2 2 2 2 4 2 2 2 2" xfId="38905" xr:uid="{00000000-0005-0000-0000-0000F30E0000}"/>
    <cellStyle name="20% - Accent2 2 2 2 2 4 2 2 3" xfId="29130" xr:uid="{00000000-0005-0000-0000-0000F40E0000}"/>
    <cellStyle name="20% - Accent2 2 2 2 2 4 2 3" xfId="14468" xr:uid="{00000000-0005-0000-0000-0000F50E0000}"/>
    <cellStyle name="20% - Accent2 2 2 2 2 4 2 3 2" xfId="34019" xr:uid="{00000000-0005-0000-0000-0000F60E0000}"/>
    <cellStyle name="20% - Accent2 2 2 2 2 4 2 4" xfId="24244" xr:uid="{00000000-0005-0000-0000-0000F70E0000}"/>
    <cellStyle name="20% - Accent2 2 2 2 2 4 3" xfId="7122" xr:uid="{00000000-0005-0000-0000-0000F80E0000}"/>
    <cellStyle name="20% - Accent2 2 2 2 2 4 3 2" xfId="16914" xr:uid="{00000000-0005-0000-0000-0000F90E0000}"/>
    <cellStyle name="20% - Accent2 2 2 2 2 4 3 2 2" xfId="36465" xr:uid="{00000000-0005-0000-0000-0000FA0E0000}"/>
    <cellStyle name="20% - Accent2 2 2 2 2 4 3 3" xfId="26690" xr:uid="{00000000-0005-0000-0000-0000FB0E0000}"/>
    <cellStyle name="20% - Accent2 2 2 2 2 4 4" xfId="12028" xr:uid="{00000000-0005-0000-0000-0000FC0E0000}"/>
    <cellStyle name="20% - Accent2 2 2 2 2 4 4 2" xfId="31579" xr:uid="{00000000-0005-0000-0000-0000FD0E0000}"/>
    <cellStyle name="20% - Accent2 2 2 2 2 4 5" xfId="21804" xr:uid="{00000000-0005-0000-0000-0000FE0E0000}"/>
    <cellStyle name="20% - Accent2 2 2 2 2 5" xfId="2930" xr:uid="{00000000-0005-0000-0000-0000FF0E0000}"/>
    <cellStyle name="20% - Accent2 2 2 2 2 5 2" xfId="7827" xr:uid="{00000000-0005-0000-0000-0000000F0000}"/>
    <cellStyle name="20% - Accent2 2 2 2 2 5 2 2" xfId="17616" xr:uid="{00000000-0005-0000-0000-0000010F0000}"/>
    <cellStyle name="20% - Accent2 2 2 2 2 5 2 2 2" xfId="37167" xr:uid="{00000000-0005-0000-0000-0000020F0000}"/>
    <cellStyle name="20% - Accent2 2 2 2 2 5 2 3" xfId="27392" xr:uid="{00000000-0005-0000-0000-0000030F0000}"/>
    <cellStyle name="20% - Accent2 2 2 2 2 5 3" xfId="12730" xr:uid="{00000000-0005-0000-0000-0000040F0000}"/>
    <cellStyle name="20% - Accent2 2 2 2 2 5 3 2" xfId="32281" xr:uid="{00000000-0005-0000-0000-0000050F0000}"/>
    <cellStyle name="20% - Accent2 2 2 2 2 5 4" xfId="22506" xr:uid="{00000000-0005-0000-0000-0000060F0000}"/>
    <cellStyle name="20% - Accent2 2 2 2 2 6" xfId="5384" xr:uid="{00000000-0005-0000-0000-0000070F0000}"/>
    <cellStyle name="20% - Accent2 2 2 2 2 6 2" xfId="15176" xr:uid="{00000000-0005-0000-0000-0000080F0000}"/>
    <cellStyle name="20% - Accent2 2 2 2 2 6 2 2" xfId="34727" xr:uid="{00000000-0005-0000-0000-0000090F0000}"/>
    <cellStyle name="20% - Accent2 2 2 2 2 6 3" xfId="24952" xr:uid="{00000000-0005-0000-0000-00000A0F0000}"/>
    <cellStyle name="20% - Accent2 2 2 2 2 7" xfId="10290" xr:uid="{00000000-0005-0000-0000-00000B0F0000}"/>
    <cellStyle name="20% - Accent2 2 2 2 2 7 2" xfId="29841" xr:uid="{00000000-0005-0000-0000-00000C0F0000}"/>
    <cellStyle name="20% - Accent2 2 2 2 2 8" xfId="20066" xr:uid="{00000000-0005-0000-0000-00000D0F0000}"/>
    <cellStyle name="20% - Accent2 2 2 2 3" xfId="322" xr:uid="{00000000-0005-0000-0000-00000E0F0000}"/>
    <cellStyle name="20% - Accent2 2 2 2 3 2" xfId="739" xr:uid="{00000000-0005-0000-0000-00000F0F0000}"/>
    <cellStyle name="20% - Accent2 2 2 2 3 2 2" xfId="1689" xr:uid="{00000000-0005-0000-0000-0000100F0000}"/>
    <cellStyle name="20% - Accent2 2 2 2 3 2 2 2" xfId="4203" xr:uid="{00000000-0005-0000-0000-0000110F0000}"/>
    <cellStyle name="20% - Accent2 2 2 2 3 2 2 2 2" xfId="9100" xr:uid="{00000000-0005-0000-0000-0000120F0000}"/>
    <cellStyle name="20% - Accent2 2 2 2 3 2 2 2 2 2" xfId="18889" xr:uid="{00000000-0005-0000-0000-0000130F0000}"/>
    <cellStyle name="20% - Accent2 2 2 2 3 2 2 2 2 2 2" xfId="38440" xr:uid="{00000000-0005-0000-0000-0000140F0000}"/>
    <cellStyle name="20% - Accent2 2 2 2 3 2 2 2 2 3" xfId="28665" xr:uid="{00000000-0005-0000-0000-0000150F0000}"/>
    <cellStyle name="20% - Accent2 2 2 2 3 2 2 2 3" xfId="14003" xr:uid="{00000000-0005-0000-0000-0000160F0000}"/>
    <cellStyle name="20% - Accent2 2 2 2 3 2 2 2 3 2" xfId="33554" xr:uid="{00000000-0005-0000-0000-0000170F0000}"/>
    <cellStyle name="20% - Accent2 2 2 2 3 2 2 2 4" xfId="23779" xr:uid="{00000000-0005-0000-0000-0000180F0000}"/>
    <cellStyle name="20% - Accent2 2 2 2 3 2 2 3" xfId="6657" xr:uid="{00000000-0005-0000-0000-0000190F0000}"/>
    <cellStyle name="20% - Accent2 2 2 2 3 2 2 3 2" xfId="16449" xr:uid="{00000000-0005-0000-0000-00001A0F0000}"/>
    <cellStyle name="20% - Accent2 2 2 2 3 2 2 3 2 2" xfId="36000" xr:uid="{00000000-0005-0000-0000-00001B0F0000}"/>
    <cellStyle name="20% - Accent2 2 2 2 3 2 2 3 3" xfId="26225" xr:uid="{00000000-0005-0000-0000-00001C0F0000}"/>
    <cellStyle name="20% - Accent2 2 2 2 3 2 2 4" xfId="11563" xr:uid="{00000000-0005-0000-0000-00001D0F0000}"/>
    <cellStyle name="20% - Accent2 2 2 2 3 2 2 4 2" xfId="31114" xr:uid="{00000000-0005-0000-0000-00001E0F0000}"/>
    <cellStyle name="20% - Accent2 2 2 2 3 2 2 5" xfId="21339" xr:uid="{00000000-0005-0000-0000-00001F0F0000}"/>
    <cellStyle name="20% - Accent2 2 2 2 3 2 3" xfId="2735" xr:uid="{00000000-0005-0000-0000-0000200F0000}"/>
    <cellStyle name="20% - Accent2 2 2 2 3 2 3 2" xfId="5180" xr:uid="{00000000-0005-0000-0000-0000210F0000}"/>
    <cellStyle name="20% - Accent2 2 2 2 3 2 3 2 2" xfId="10077" xr:uid="{00000000-0005-0000-0000-0000220F0000}"/>
    <cellStyle name="20% - Accent2 2 2 2 3 2 3 2 2 2" xfId="19866" xr:uid="{00000000-0005-0000-0000-0000230F0000}"/>
    <cellStyle name="20% - Accent2 2 2 2 3 2 3 2 2 2 2" xfId="39417" xr:uid="{00000000-0005-0000-0000-0000240F0000}"/>
    <cellStyle name="20% - Accent2 2 2 2 3 2 3 2 2 3" xfId="29642" xr:uid="{00000000-0005-0000-0000-0000250F0000}"/>
    <cellStyle name="20% - Accent2 2 2 2 3 2 3 2 3" xfId="14980" xr:uid="{00000000-0005-0000-0000-0000260F0000}"/>
    <cellStyle name="20% - Accent2 2 2 2 3 2 3 2 3 2" xfId="34531" xr:uid="{00000000-0005-0000-0000-0000270F0000}"/>
    <cellStyle name="20% - Accent2 2 2 2 3 2 3 2 4" xfId="24756" xr:uid="{00000000-0005-0000-0000-0000280F0000}"/>
    <cellStyle name="20% - Accent2 2 2 2 3 2 3 3" xfId="7634" xr:uid="{00000000-0005-0000-0000-0000290F0000}"/>
    <cellStyle name="20% - Accent2 2 2 2 3 2 3 3 2" xfId="17426" xr:uid="{00000000-0005-0000-0000-00002A0F0000}"/>
    <cellStyle name="20% - Accent2 2 2 2 3 2 3 3 2 2" xfId="36977" xr:uid="{00000000-0005-0000-0000-00002B0F0000}"/>
    <cellStyle name="20% - Accent2 2 2 2 3 2 3 3 3" xfId="27202" xr:uid="{00000000-0005-0000-0000-00002C0F0000}"/>
    <cellStyle name="20% - Accent2 2 2 2 3 2 3 4" xfId="12540" xr:uid="{00000000-0005-0000-0000-00002D0F0000}"/>
    <cellStyle name="20% - Accent2 2 2 2 3 2 3 4 2" xfId="32091" xr:uid="{00000000-0005-0000-0000-00002E0F0000}"/>
    <cellStyle name="20% - Accent2 2 2 2 3 2 3 5" xfId="22316" xr:uid="{00000000-0005-0000-0000-00002F0F0000}"/>
    <cellStyle name="20% - Accent2 2 2 2 3 2 4" xfId="3322" xr:uid="{00000000-0005-0000-0000-0000300F0000}"/>
    <cellStyle name="20% - Accent2 2 2 2 3 2 4 2" xfId="8219" xr:uid="{00000000-0005-0000-0000-0000310F0000}"/>
    <cellStyle name="20% - Accent2 2 2 2 3 2 4 2 2" xfId="18008" xr:uid="{00000000-0005-0000-0000-0000320F0000}"/>
    <cellStyle name="20% - Accent2 2 2 2 3 2 4 2 2 2" xfId="37559" xr:uid="{00000000-0005-0000-0000-0000330F0000}"/>
    <cellStyle name="20% - Accent2 2 2 2 3 2 4 2 3" xfId="27784" xr:uid="{00000000-0005-0000-0000-0000340F0000}"/>
    <cellStyle name="20% - Accent2 2 2 2 3 2 4 3" xfId="13122" xr:uid="{00000000-0005-0000-0000-0000350F0000}"/>
    <cellStyle name="20% - Accent2 2 2 2 3 2 4 3 2" xfId="32673" xr:uid="{00000000-0005-0000-0000-0000360F0000}"/>
    <cellStyle name="20% - Accent2 2 2 2 3 2 4 4" xfId="22898" xr:uid="{00000000-0005-0000-0000-0000370F0000}"/>
    <cellStyle name="20% - Accent2 2 2 2 3 2 5" xfId="5776" xr:uid="{00000000-0005-0000-0000-0000380F0000}"/>
    <cellStyle name="20% - Accent2 2 2 2 3 2 5 2" xfId="15568" xr:uid="{00000000-0005-0000-0000-0000390F0000}"/>
    <cellStyle name="20% - Accent2 2 2 2 3 2 5 2 2" xfId="35119" xr:uid="{00000000-0005-0000-0000-00003A0F0000}"/>
    <cellStyle name="20% - Accent2 2 2 2 3 2 5 3" xfId="25344" xr:uid="{00000000-0005-0000-0000-00003B0F0000}"/>
    <cellStyle name="20% - Accent2 2 2 2 3 2 6" xfId="10682" xr:uid="{00000000-0005-0000-0000-00003C0F0000}"/>
    <cellStyle name="20% - Accent2 2 2 2 3 2 6 2" xfId="30233" xr:uid="{00000000-0005-0000-0000-00003D0F0000}"/>
    <cellStyle name="20% - Accent2 2 2 2 3 2 7" xfId="20458" xr:uid="{00000000-0005-0000-0000-00003E0F0000}"/>
    <cellStyle name="20% - Accent2 2 2 2 3 3" xfId="1309" xr:uid="{00000000-0005-0000-0000-00003F0F0000}"/>
    <cellStyle name="20% - Accent2 2 2 2 3 3 2" xfId="3828" xr:uid="{00000000-0005-0000-0000-0000400F0000}"/>
    <cellStyle name="20% - Accent2 2 2 2 3 3 2 2" xfId="8725" xr:uid="{00000000-0005-0000-0000-0000410F0000}"/>
    <cellStyle name="20% - Accent2 2 2 2 3 3 2 2 2" xfId="18514" xr:uid="{00000000-0005-0000-0000-0000420F0000}"/>
    <cellStyle name="20% - Accent2 2 2 2 3 3 2 2 2 2" xfId="38065" xr:uid="{00000000-0005-0000-0000-0000430F0000}"/>
    <cellStyle name="20% - Accent2 2 2 2 3 3 2 2 3" xfId="28290" xr:uid="{00000000-0005-0000-0000-0000440F0000}"/>
    <cellStyle name="20% - Accent2 2 2 2 3 3 2 3" xfId="13628" xr:uid="{00000000-0005-0000-0000-0000450F0000}"/>
    <cellStyle name="20% - Accent2 2 2 2 3 3 2 3 2" xfId="33179" xr:uid="{00000000-0005-0000-0000-0000460F0000}"/>
    <cellStyle name="20% - Accent2 2 2 2 3 3 2 4" xfId="23404" xr:uid="{00000000-0005-0000-0000-0000470F0000}"/>
    <cellStyle name="20% - Accent2 2 2 2 3 3 3" xfId="6282" xr:uid="{00000000-0005-0000-0000-0000480F0000}"/>
    <cellStyle name="20% - Accent2 2 2 2 3 3 3 2" xfId="16074" xr:uid="{00000000-0005-0000-0000-0000490F0000}"/>
    <cellStyle name="20% - Accent2 2 2 2 3 3 3 2 2" xfId="35625" xr:uid="{00000000-0005-0000-0000-00004A0F0000}"/>
    <cellStyle name="20% - Accent2 2 2 2 3 3 3 3" xfId="25850" xr:uid="{00000000-0005-0000-0000-00004B0F0000}"/>
    <cellStyle name="20% - Accent2 2 2 2 3 3 4" xfId="11188" xr:uid="{00000000-0005-0000-0000-00004C0F0000}"/>
    <cellStyle name="20% - Accent2 2 2 2 3 3 4 2" xfId="30739" xr:uid="{00000000-0005-0000-0000-00004D0F0000}"/>
    <cellStyle name="20% - Accent2 2 2 2 3 3 5" xfId="20964" xr:uid="{00000000-0005-0000-0000-00004E0F0000}"/>
    <cellStyle name="20% - Accent2 2 2 2 3 4" xfId="2291" xr:uid="{00000000-0005-0000-0000-00004F0F0000}"/>
    <cellStyle name="20% - Accent2 2 2 2 3 4 2" xfId="4793" xr:uid="{00000000-0005-0000-0000-0000500F0000}"/>
    <cellStyle name="20% - Accent2 2 2 2 3 4 2 2" xfId="9690" xr:uid="{00000000-0005-0000-0000-0000510F0000}"/>
    <cellStyle name="20% - Accent2 2 2 2 3 4 2 2 2" xfId="19479" xr:uid="{00000000-0005-0000-0000-0000520F0000}"/>
    <cellStyle name="20% - Accent2 2 2 2 3 4 2 2 2 2" xfId="39030" xr:uid="{00000000-0005-0000-0000-0000530F0000}"/>
    <cellStyle name="20% - Accent2 2 2 2 3 4 2 2 3" xfId="29255" xr:uid="{00000000-0005-0000-0000-0000540F0000}"/>
    <cellStyle name="20% - Accent2 2 2 2 3 4 2 3" xfId="14593" xr:uid="{00000000-0005-0000-0000-0000550F0000}"/>
    <cellStyle name="20% - Accent2 2 2 2 3 4 2 3 2" xfId="34144" xr:uid="{00000000-0005-0000-0000-0000560F0000}"/>
    <cellStyle name="20% - Accent2 2 2 2 3 4 2 4" xfId="24369" xr:uid="{00000000-0005-0000-0000-0000570F0000}"/>
    <cellStyle name="20% - Accent2 2 2 2 3 4 3" xfId="7247" xr:uid="{00000000-0005-0000-0000-0000580F0000}"/>
    <cellStyle name="20% - Accent2 2 2 2 3 4 3 2" xfId="17039" xr:uid="{00000000-0005-0000-0000-0000590F0000}"/>
    <cellStyle name="20% - Accent2 2 2 2 3 4 3 2 2" xfId="36590" xr:uid="{00000000-0005-0000-0000-00005A0F0000}"/>
    <cellStyle name="20% - Accent2 2 2 2 3 4 3 3" xfId="26815" xr:uid="{00000000-0005-0000-0000-00005B0F0000}"/>
    <cellStyle name="20% - Accent2 2 2 2 3 4 4" xfId="12153" xr:uid="{00000000-0005-0000-0000-00005C0F0000}"/>
    <cellStyle name="20% - Accent2 2 2 2 3 4 4 2" xfId="31704" xr:uid="{00000000-0005-0000-0000-00005D0F0000}"/>
    <cellStyle name="20% - Accent2 2 2 2 3 4 5" xfId="21929" xr:uid="{00000000-0005-0000-0000-00005E0F0000}"/>
    <cellStyle name="20% - Accent2 2 2 2 3 5" xfId="2931" xr:uid="{00000000-0005-0000-0000-00005F0F0000}"/>
    <cellStyle name="20% - Accent2 2 2 2 3 5 2" xfId="7828" xr:uid="{00000000-0005-0000-0000-0000600F0000}"/>
    <cellStyle name="20% - Accent2 2 2 2 3 5 2 2" xfId="17617" xr:uid="{00000000-0005-0000-0000-0000610F0000}"/>
    <cellStyle name="20% - Accent2 2 2 2 3 5 2 2 2" xfId="37168" xr:uid="{00000000-0005-0000-0000-0000620F0000}"/>
    <cellStyle name="20% - Accent2 2 2 2 3 5 2 3" xfId="27393" xr:uid="{00000000-0005-0000-0000-0000630F0000}"/>
    <cellStyle name="20% - Accent2 2 2 2 3 5 3" xfId="12731" xr:uid="{00000000-0005-0000-0000-0000640F0000}"/>
    <cellStyle name="20% - Accent2 2 2 2 3 5 3 2" xfId="32282" xr:uid="{00000000-0005-0000-0000-0000650F0000}"/>
    <cellStyle name="20% - Accent2 2 2 2 3 5 4" xfId="22507" xr:uid="{00000000-0005-0000-0000-0000660F0000}"/>
    <cellStyle name="20% - Accent2 2 2 2 3 6" xfId="5385" xr:uid="{00000000-0005-0000-0000-0000670F0000}"/>
    <cellStyle name="20% - Accent2 2 2 2 3 6 2" xfId="15177" xr:uid="{00000000-0005-0000-0000-0000680F0000}"/>
    <cellStyle name="20% - Accent2 2 2 2 3 6 2 2" xfId="34728" xr:uid="{00000000-0005-0000-0000-0000690F0000}"/>
    <cellStyle name="20% - Accent2 2 2 2 3 6 3" xfId="24953" xr:uid="{00000000-0005-0000-0000-00006A0F0000}"/>
    <cellStyle name="20% - Accent2 2 2 2 3 7" xfId="10291" xr:uid="{00000000-0005-0000-0000-00006B0F0000}"/>
    <cellStyle name="20% - Accent2 2 2 2 3 7 2" xfId="29842" xr:uid="{00000000-0005-0000-0000-00006C0F0000}"/>
    <cellStyle name="20% - Accent2 2 2 2 3 8" xfId="20067" xr:uid="{00000000-0005-0000-0000-00006D0F0000}"/>
    <cellStyle name="20% - Accent2 2 2 2 4" xfId="675" xr:uid="{00000000-0005-0000-0000-00006E0F0000}"/>
    <cellStyle name="20% - Accent2 2 2 2 4 2" xfId="1627" xr:uid="{00000000-0005-0000-0000-00006F0F0000}"/>
    <cellStyle name="20% - Accent2 2 2 2 4 2 2" xfId="4141" xr:uid="{00000000-0005-0000-0000-0000700F0000}"/>
    <cellStyle name="20% - Accent2 2 2 2 4 2 2 2" xfId="9038" xr:uid="{00000000-0005-0000-0000-0000710F0000}"/>
    <cellStyle name="20% - Accent2 2 2 2 4 2 2 2 2" xfId="18827" xr:uid="{00000000-0005-0000-0000-0000720F0000}"/>
    <cellStyle name="20% - Accent2 2 2 2 4 2 2 2 2 2" xfId="38378" xr:uid="{00000000-0005-0000-0000-0000730F0000}"/>
    <cellStyle name="20% - Accent2 2 2 2 4 2 2 2 3" xfId="28603" xr:uid="{00000000-0005-0000-0000-0000740F0000}"/>
    <cellStyle name="20% - Accent2 2 2 2 4 2 2 3" xfId="13941" xr:uid="{00000000-0005-0000-0000-0000750F0000}"/>
    <cellStyle name="20% - Accent2 2 2 2 4 2 2 3 2" xfId="33492" xr:uid="{00000000-0005-0000-0000-0000760F0000}"/>
    <cellStyle name="20% - Accent2 2 2 2 4 2 2 4" xfId="23717" xr:uid="{00000000-0005-0000-0000-0000770F0000}"/>
    <cellStyle name="20% - Accent2 2 2 2 4 2 3" xfId="6595" xr:uid="{00000000-0005-0000-0000-0000780F0000}"/>
    <cellStyle name="20% - Accent2 2 2 2 4 2 3 2" xfId="16387" xr:uid="{00000000-0005-0000-0000-0000790F0000}"/>
    <cellStyle name="20% - Accent2 2 2 2 4 2 3 2 2" xfId="35938" xr:uid="{00000000-0005-0000-0000-00007A0F0000}"/>
    <cellStyle name="20% - Accent2 2 2 2 4 2 3 3" xfId="26163" xr:uid="{00000000-0005-0000-0000-00007B0F0000}"/>
    <cellStyle name="20% - Accent2 2 2 2 4 2 4" xfId="11501" xr:uid="{00000000-0005-0000-0000-00007C0F0000}"/>
    <cellStyle name="20% - Accent2 2 2 2 4 2 4 2" xfId="31052" xr:uid="{00000000-0005-0000-0000-00007D0F0000}"/>
    <cellStyle name="20% - Accent2 2 2 2 4 2 5" xfId="21277" xr:uid="{00000000-0005-0000-0000-00007E0F0000}"/>
    <cellStyle name="20% - Accent2 2 2 2 4 3" xfId="2452" xr:uid="{00000000-0005-0000-0000-00007F0F0000}"/>
    <cellStyle name="20% - Accent2 2 2 2 4 3 2" xfId="4934" xr:uid="{00000000-0005-0000-0000-0000800F0000}"/>
    <cellStyle name="20% - Accent2 2 2 2 4 3 2 2" xfId="9831" xr:uid="{00000000-0005-0000-0000-0000810F0000}"/>
    <cellStyle name="20% - Accent2 2 2 2 4 3 2 2 2" xfId="19620" xr:uid="{00000000-0005-0000-0000-0000820F0000}"/>
    <cellStyle name="20% - Accent2 2 2 2 4 3 2 2 2 2" xfId="39171" xr:uid="{00000000-0005-0000-0000-0000830F0000}"/>
    <cellStyle name="20% - Accent2 2 2 2 4 3 2 2 3" xfId="29396" xr:uid="{00000000-0005-0000-0000-0000840F0000}"/>
    <cellStyle name="20% - Accent2 2 2 2 4 3 2 3" xfId="14734" xr:uid="{00000000-0005-0000-0000-0000850F0000}"/>
    <cellStyle name="20% - Accent2 2 2 2 4 3 2 3 2" xfId="34285" xr:uid="{00000000-0005-0000-0000-0000860F0000}"/>
    <cellStyle name="20% - Accent2 2 2 2 4 3 2 4" xfId="24510" xr:uid="{00000000-0005-0000-0000-0000870F0000}"/>
    <cellStyle name="20% - Accent2 2 2 2 4 3 3" xfId="7388" xr:uid="{00000000-0005-0000-0000-0000880F0000}"/>
    <cellStyle name="20% - Accent2 2 2 2 4 3 3 2" xfId="17180" xr:uid="{00000000-0005-0000-0000-0000890F0000}"/>
    <cellStyle name="20% - Accent2 2 2 2 4 3 3 2 2" xfId="36731" xr:uid="{00000000-0005-0000-0000-00008A0F0000}"/>
    <cellStyle name="20% - Accent2 2 2 2 4 3 3 3" xfId="26956" xr:uid="{00000000-0005-0000-0000-00008B0F0000}"/>
    <cellStyle name="20% - Accent2 2 2 2 4 3 4" xfId="12294" xr:uid="{00000000-0005-0000-0000-00008C0F0000}"/>
    <cellStyle name="20% - Accent2 2 2 2 4 3 4 2" xfId="31845" xr:uid="{00000000-0005-0000-0000-00008D0F0000}"/>
    <cellStyle name="20% - Accent2 2 2 2 4 3 5" xfId="22070" xr:uid="{00000000-0005-0000-0000-00008E0F0000}"/>
    <cellStyle name="20% - Accent2 2 2 2 4 4" xfId="3260" xr:uid="{00000000-0005-0000-0000-00008F0F0000}"/>
    <cellStyle name="20% - Accent2 2 2 2 4 4 2" xfId="8157" xr:uid="{00000000-0005-0000-0000-0000900F0000}"/>
    <cellStyle name="20% - Accent2 2 2 2 4 4 2 2" xfId="17946" xr:uid="{00000000-0005-0000-0000-0000910F0000}"/>
    <cellStyle name="20% - Accent2 2 2 2 4 4 2 2 2" xfId="37497" xr:uid="{00000000-0005-0000-0000-0000920F0000}"/>
    <cellStyle name="20% - Accent2 2 2 2 4 4 2 3" xfId="27722" xr:uid="{00000000-0005-0000-0000-0000930F0000}"/>
    <cellStyle name="20% - Accent2 2 2 2 4 4 3" xfId="13060" xr:uid="{00000000-0005-0000-0000-0000940F0000}"/>
    <cellStyle name="20% - Accent2 2 2 2 4 4 3 2" xfId="32611" xr:uid="{00000000-0005-0000-0000-0000950F0000}"/>
    <cellStyle name="20% - Accent2 2 2 2 4 4 4" xfId="22836" xr:uid="{00000000-0005-0000-0000-0000960F0000}"/>
    <cellStyle name="20% - Accent2 2 2 2 4 5" xfId="5714" xr:uid="{00000000-0005-0000-0000-0000970F0000}"/>
    <cellStyle name="20% - Accent2 2 2 2 4 5 2" xfId="15506" xr:uid="{00000000-0005-0000-0000-0000980F0000}"/>
    <cellStyle name="20% - Accent2 2 2 2 4 5 2 2" xfId="35057" xr:uid="{00000000-0005-0000-0000-0000990F0000}"/>
    <cellStyle name="20% - Accent2 2 2 2 4 5 3" xfId="25282" xr:uid="{00000000-0005-0000-0000-00009A0F0000}"/>
    <cellStyle name="20% - Accent2 2 2 2 4 6" xfId="10620" xr:uid="{00000000-0005-0000-0000-00009B0F0000}"/>
    <cellStyle name="20% - Accent2 2 2 2 4 6 2" xfId="30171" xr:uid="{00000000-0005-0000-0000-00009C0F0000}"/>
    <cellStyle name="20% - Accent2 2 2 2 4 7" xfId="20396" xr:uid="{00000000-0005-0000-0000-00009D0F0000}"/>
    <cellStyle name="20% - Accent2 2 2 2 5" xfId="1260" xr:uid="{00000000-0005-0000-0000-00009E0F0000}"/>
    <cellStyle name="20% - Accent2 2 2 2 5 2" xfId="3783" xr:uid="{00000000-0005-0000-0000-00009F0F0000}"/>
    <cellStyle name="20% - Accent2 2 2 2 5 2 2" xfId="8680" xr:uid="{00000000-0005-0000-0000-0000A00F0000}"/>
    <cellStyle name="20% - Accent2 2 2 2 5 2 2 2" xfId="18469" xr:uid="{00000000-0005-0000-0000-0000A10F0000}"/>
    <cellStyle name="20% - Accent2 2 2 2 5 2 2 2 2" xfId="38020" xr:uid="{00000000-0005-0000-0000-0000A20F0000}"/>
    <cellStyle name="20% - Accent2 2 2 2 5 2 2 3" xfId="28245" xr:uid="{00000000-0005-0000-0000-0000A30F0000}"/>
    <cellStyle name="20% - Accent2 2 2 2 5 2 3" xfId="13583" xr:uid="{00000000-0005-0000-0000-0000A40F0000}"/>
    <cellStyle name="20% - Accent2 2 2 2 5 2 3 2" xfId="33134" xr:uid="{00000000-0005-0000-0000-0000A50F0000}"/>
    <cellStyle name="20% - Accent2 2 2 2 5 2 4" xfId="23359" xr:uid="{00000000-0005-0000-0000-0000A60F0000}"/>
    <cellStyle name="20% - Accent2 2 2 2 5 3" xfId="6237" xr:uid="{00000000-0005-0000-0000-0000A70F0000}"/>
    <cellStyle name="20% - Accent2 2 2 2 5 3 2" xfId="16029" xr:uid="{00000000-0005-0000-0000-0000A80F0000}"/>
    <cellStyle name="20% - Accent2 2 2 2 5 3 2 2" xfId="35580" xr:uid="{00000000-0005-0000-0000-0000A90F0000}"/>
    <cellStyle name="20% - Accent2 2 2 2 5 3 3" xfId="25805" xr:uid="{00000000-0005-0000-0000-0000AA0F0000}"/>
    <cellStyle name="20% - Accent2 2 2 2 5 4" xfId="11143" xr:uid="{00000000-0005-0000-0000-0000AB0F0000}"/>
    <cellStyle name="20% - Accent2 2 2 2 5 4 2" xfId="30694" xr:uid="{00000000-0005-0000-0000-0000AC0F0000}"/>
    <cellStyle name="20% - Accent2 2 2 2 5 5" xfId="20919" xr:uid="{00000000-0005-0000-0000-0000AD0F0000}"/>
    <cellStyle name="20% - Accent2 2 2 2 6" xfId="1005" xr:uid="{00000000-0005-0000-0000-0000AE0F0000}"/>
    <cellStyle name="20% - Accent2 2 2 2 6 2" xfId="3578" xr:uid="{00000000-0005-0000-0000-0000AF0F0000}"/>
    <cellStyle name="20% - Accent2 2 2 2 6 2 2" xfId="8475" xr:uid="{00000000-0005-0000-0000-0000B00F0000}"/>
    <cellStyle name="20% - Accent2 2 2 2 6 2 2 2" xfId="18264" xr:uid="{00000000-0005-0000-0000-0000B10F0000}"/>
    <cellStyle name="20% - Accent2 2 2 2 6 2 2 2 2" xfId="37815" xr:uid="{00000000-0005-0000-0000-0000B20F0000}"/>
    <cellStyle name="20% - Accent2 2 2 2 6 2 2 3" xfId="28040" xr:uid="{00000000-0005-0000-0000-0000B30F0000}"/>
    <cellStyle name="20% - Accent2 2 2 2 6 2 3" xfId="13378" xr:uid="{00000000-0005-0000-0000-0000B40F0000}"/>
    <cellStyle name="20% - Accent2 2 2 2 6 2 3 2" xfId="32929" xr:uid="{00000000-0005-0000-0000-0000B50F0000}"/>
    <cellStyle name="20% - Accent2 2 2 2 6 2 4" xfId="23154" xr:uid="{00000000-0005-0000-0000-0000B60F0000}"/>
    <cellStyle name="20% - Accent2 2 2 2 6 3" xfId="6032" xr:uid="{00000000-0005-0000-0000-0000B70F0000}"/>
    <cellStyle name="20% - Accent2 2 2 2 6 3 2" xfId="15824" xr:uid="{00000000-0005-0000-0000-0000B80F0000}"/>
    <cellStyle name="20% - Accent2 2 2 2 6 3 2 2" xfId="35375" xr:uid="{00000000-0005-0000-0000-0000B90F0000}"/>
    <cellStyle name="20% - Accent2 2 2 2 6 3 3" xfId="25600" xr:uid="{00000000-0005-0000-0000-0000BA0F0000}"/>
    <cellStyle name="20% - Accent2 2 2 2 6 4" xfId="10938" xr:uid="{00000000-0005-0000-0000-0000BB0F0000}"/>
    <cellStyle name="20% - Accent2 2 2 2 6 4 2" xfId="30489" xr:uid="{00000000-0005-0000-0000-0000BC0F0000}"/>
    <cellStyle name="20% - Accent2 2 2 2 6 5" xfId="20714" xr:uid="{00000000-0005-0000-0000-0000BD0F0000}"/>
    <cellStyle name="20% - Accent2 2 2 2 7" xfId="2045" xr:uid="{00000000-0005-0000-0000-0000BE0F0000}"/>
    <cellStyle name="20% - Accent2 2 2 2 7 2" xfId="4547" xr:uid="{00000000-0005-0000-0000-0000BF0F0000}"/>
    <cellStyle name="20% - Accent2 2 2 2 7 2 2" xfId="9444" xr:uid="{00000000-0005-0000-0000-0000C00F0000}"/>
    <cellStyle name="20% - Accent2 2 2 2 7 2 2 2" xfId="19233" xr:uid="{00000000-0005-0000-0000-0000C10F0000}"/>
    <cellStyle name="20% - Accent2 2 2 2 7 2 2 2 2" xfId="38784" xr:uid="{00000000-0005-0000-0000-0000C20F0000}"/>
    <cellStyle name="20% - Accent2 2 2 2 7 2 2 3" xfId="29009" xr:uid="{00000000-0005-0000-0000-0000C30F0000}"/>
    <cellStyle name="20% - Accent2 2 2 2 7 2 3" xfId="14347" xr:uid="{00000000-0005-0000-0000-0000C40F0000}"/>
    <cellStyle name="20% - Accent2 2 2 2 7 2 3 2" xfId="33898" xr:uid="{00000000-0005-0000-0000-0000C50F0000}"/>
    <cellStyle name="20% - Accent2 2 2 2 7 2 4" xfId="24123" xr:uid="{00000000-0005-0000-0000-0000C60F0000}"/>
    <cellStyle name="20% - Accent2 2 2 2 7 3" xfId="7001" xr:uid="{00000000-0005-0000-0000-0000C70F0000}"/>
    <cellStyle name="20% - Accent2 2 2 2 7 3 2" xfId="16793" xr:uid="{00000000-0005-0000-0000-0000C80F0000}"/>
    <cellStyle name="20% - Accent2 2 2 2 7 3 2 2" xfId="36344" xr:uid="{00000000-0005-0000-0000-0000C90F0000}"/>
    <cellStyle name="20% - Accent2 2 2 2 7 3 3" xfId="26569" xr:uid="{00000000-0005-0000-0000-0000CA0F0000}"/>
    <cellStyle name="20% - Accent2 2 2 2 7 4" xfId="11907" xr:uid="{00000000-0005-0000-0000-0000CB0F0000}"/>
    <cellStyle name="20% - Accent2 2 2 2 7 4 2" xfId="31458" xr:uid="{00000000-0005-0000-0000-0000CC0F0000}"/>
    <cellStyle name="20% - Accent2 2 2 2 7 5" xfId="21683" xr:uid="{00000000-0005-0000-0000-0000CD0F0000}"/>
    <cellStyle name="20% - Accent2 2 2 2 8" xfId="2868" xr:uid="{00000000-0005-0000-0000-0000CE0F0000}"/>
    <cellStyle name="20% - Accent2 2 2 2 8 2" xfId="7766" xr:uid="{00000000-0005-0000-0000-0000CF0F0000}"/>
    <cellStyle name="20% - Accent2 2 2 2 8 2 2" xfId="17555" xr:uid="{00000000-0005-0000-0000-0000D00F0000}"/>
    <cellStyle name="20% - Accent2 2 2 2 8 2 2 2" xfId="37106" xr:uid="{00000000-0005-0000-0000-0000D10F0000}"/>
    <cellStyle name="20% - Accent2 2 2 2 8 2 3" xfId="27331" xr:uid="{00000000-0005-0000-0000-0000D20F0000}"/>
    <cellStyle name="20% - Accent2 2 2 2 8 3" xfId="12669" xr:uid="{00000000-0005-0000-0000-0000D30F0000}"/>
    <cellStyle name="20% - Accent2 2 2 2 8 3 2" xfId="32220" xr:uid="{00000000-0005-0000-0000-0000D40F0000}"/>
    <cellStyle name="20% - Accent2 2 2 2 8 4" xfId="22445" xr:uid="{00000000-0005-0000-0000-0000D50F0000}"/>
    <cellStyle name="20% - Accent2 2 2 2 9" xfId="5322" xr:uid="{00000000-0005-0000-0000-0000D60F0000}"/>
    <cellStyle name="20% - Accent2 2 2 2 9 2" xfId="15115" xr:uid="{00000000-0005-0000-0000-0000D70F0000}"/>
    <cellStyle name="20% - Accent2 2 2 2 9 2 2" xfId="34666" xr:uid="{00000000-0005-0000-0000-0000D80F0000}"/>
    <cellStyle name="20% - Accent2 2 2 2 9 3" xfId="24891" xr:uid="{00000000-0005-0000-0000-0000D90F0000}"/>
    <cellStyle name="20% - Accent2 2 2 3" xfId="323" xr:uid="{00000000-0005-0000-0000-0000DA0F0000}"/>
    <cellStyle name="20% - Accent2 2 2 3 2" xfId="740" xr:uid="{00000000-0005-0000-0000-0000DB0F0000}"/>
    <cellStyle name="20% - Accent2 2 2 3 2 2" xfId="1690" xr:uid="{00000000-0005-0000-0000-0000DC0F0000}"/>
    <cellStyle name="20% - Accent2 2 2 3 2 2 2" xfId="4204" xr:uid="{00000000-0005-0000-0000-0000DD0F0000}"/>
    <cellStyle name="20% - Accent2 2 2 3 2 2 2 2" xfId="9101" xr:uid="{00000000-0005-0000-0000-0000DE0F0000}"/>
    <cellStyle name="20% - Accent2 2 2 3 2 2 2 2 2" xfId="18890" xr:uid="{00000000-0005-0000-0000-0000DF0F0000}"/>
    <cellStyle name="20% - Accent2 2 2 3 2 2 2 2 2 2" xfId="38441" xr:uid="{00000000-0005-0000-0000-0000E00F0000}"/>
    <cellStyle name="20% - Accent2 2 2 3 2 2 2 2 3" xfId="28666" xr:uid="{00000000-0005-0000-0000-0000E10F0000}"/>
    <cellStyle name="20% - Accent2 2 2 3 2 2 2 3" xfId="14004" xr:uid="{00000000-0005-0000-0000-0000E20F0000}"/>
    <cellStyle name="20% - Accent2 2 2 3 2 2 2 3 2" xfId="33555" xr:uid="{00000000-0005-0000-0000-0000E30F0000}"/>
    <cellStyle name="20% - Accent2 2 2 3 2 2 2 4" xfId="23780" xr:uid="{00000000-0005-0000-0000-0000E40F0000}"/>
    <cellStyle name="20% - Accent2 2 2 3 2 2 3" xfId="6658" xr:uid="{00000000-0005-0000-0000-0000E50F0000}"/>
    <cellStyle name="20% - Accent2 2 2 3 2 2 3 2" xfId="16450" xr:uid="{00000000-0005-0000-0000-0000E60F0000}"/>
    <cellStyle name="20% - Accent2 2 2 3 2 2 3 2 2" xfId="36001" xr:uid="{00000000-0005-0000-0000-0000E70F0000}"/>
    <cellStyle name="20% - Accent2 2 2 3 2 2 3 3" xfId="26226" xr:uid="{00000000-0005-0000-0000-0000E80F0000}"/>
    <cellStyle name="20% - Accent2 2 2 3 2 2 4" xfId="11564" xr:uid="{00000000-0005-0000-0000-0000E90F0000}"/>
    <cellStyle name="20% - Accent2 2 2 3 2 2 4 2" xfId="31115" xr:uid="{00000000-0005-0000-0000-0000EA0F0000}"/>
    <cellStyle name="20% - Accent2 2 2 3 2 2 5" xfId="21340" xr:uid="{00000000-0005-0000-0000-0000EB0F0000}"/>
    <cellStyle name="20% - Accent2 2 2 3 2 3" xfId="2525" xr:uid="{00000000-0005-0000-0000-0000EC0F0000}"/>
    <cellStyle name="20% - Accent2 2 2 3 2 3 2" xfId="5000" xr:uid="{00000000-0005-0000-0000-0000ED0F0000}"/>
    <cellStyle name="20% - Accent2 2 2 3 2 3 2 2" xfId="9897" xr:uid="{00000000-0005-0000-0000-0000EE0F0000}"/>
    <cellStyle name="20% - Accent2 2 2 3 2 3 2 2 2" xfId="19686" xr:uid="{00000000-0005-0000-0000-0000EF0F0000}"/>
    <cellStyle name="20% - Accent2 2 2 3 2 3 2 2 2 2" xfId="39237" xr:uid="{00000000-0005-0000-0000-0000F00F0000}"/>
    <cellStyle name="20% - Accent2 2 2 3 2 3 2 2 3" xfId="29462" xr:uid="{00000000-0005-0000-0000-0000F10F0000}"/>
    <cellStyle name="20% - Accent2 2 2 3 2 3 2 3" xfId="14800" xr:uid="{00000000-0005-0000-0000-0000F20F0000}"/>
    <cellStyle name="20% - Accent2 2 2 3 2 3 2 3 2" xfId="34351" xr:uid="{00000000-0005-0000-0000-0000F30F0000}"/>
    <cellStyle name="20% - Accent2 2 2 3 2 3 2 4" xfId="24576" xr:uid="{00000000-0005-0000-0000-0000F40F0000}"/>
    <cellStyle name="20% - Accent2 2 2 3 2 3 3" xfId="7454" xr:uid="{00000000-0005-0000-0000-0000F50F0000}"/>
    <cellStyle name="20% - Accent2 2 2 3 2 3 3 2" xfId="17246" xr:uid="{00000000-0005-0000-0000-0000F60F0000}"/>
    <cellStyle name="20% - Accent2 2 2 3 2 3 3 2 2" xfId="36797" xr:uid="{00000000-0005-0000-0000-0000F70F0000}"/>
    <cellStyle name="20% - Accent2 2 2 3 2 3 3 3" xfId="27022" xr:uid="{00000000-0005-0000-0000-0000F80F0000}"/>
    <cellStyle name="20% - Accent2 2 2 3 2 3 4" xfId="12360" xr:uid="{00000000-0005-0000-0000-0000F90F0000}"/>
    <cellStyle name="20% - Accent2 2 2 3 2 3 4 2" xfId="31911" xr:uid="{00000000-0005-0000-0000-0000FA0F0000}"/>
    <cellStyle name="20% - Accent2 2 2 3 2 3 5" xfId="22136" xr:uid="{00000000-0005-0000-0000-0000FB0F0000}"/>
    <cellStyle name="20% - Accent2 2 2 3 2 4" xfId="3323" xr:uid="{00000000-0005-0000-0000-0000FC0F0000}"/>
    <cellStyle name="20% - Accent2 2 2 3 2 4 2" xfId="8220" xr:uid="{00000000-0005-0000-0000-0000FD0F0000}"/>
    <cellStyle name="20% - Accent2 2 2 3 2 4 2 2" xfId="18009" xr:uid="{00000000-0005-0000-0000-0000FE0F0000}"/>
    <cellStyle name="20% - Accent2 2 2 3 2 4 2 2 2" xfId="37560" xr:uid="{00000000-0005-0000-0000-0000FF0F0000}"/>
    <cellStyle name="20% - Accent2 2 2 3 2 4 2 3" xfId="27785" xr:uid="{00000000-0005-0000-0000-000000100000}"/>
    <cellStyle name="20% - Accent2 2 2 3 2 4 3" xfId="13123" xr:uid="{00000000-0005-0000-0000-000001100000}"/>
    <cellStyle name="20% - Accent2 2 2 3 2 4 3 2" xfId="32674" xr:uid="{00000000-0005-0000-0000-000002100000}"/>
    <cellStyle name="20% - Accent2 2 2 3 2 4 4" xfId="22899" xr:uid="{00000000-0005-0000-0000-000003100000}"/>
    <cellStyle name="20% - Accent2 2 2 3 2 5" xfId="5777" xr:uid="{00000000-0005-0000-0000-000004100000}"/>
    <cellStyle name="20% - Accent2 2 2 3 2 5 2" xfId="15569" xr:uid="{00000000-0005-0000-0000-000005100000}"/>
    <cellStyle name="20% - Accent2 2 2 3 2 5 2 2" xfId="35120" xr:uid="{00000000-0005-0000-0000-000006100000}"/>
    <cellStyle name="20% - Accent2 2 2 3 2 5 3" xfId="25345" xr:uid="{00000000-0005-0000-0000-000007100000}"/>
    <cellStyle name="20% - Accent2 2 2 3 2 6" xfId="10683" xr:uid="{00000000-0005-0000-0000-000008100000}"/>
    <cellStyle name="20% - Accent2 2 2 3 2 6 2" xfId="30234" xr:uid="{00000000-0005-0000-0000-000009100000}"/>
    <cellStyle name="20% - Accent2 2 2 3 2 7" xfId="20459" xr:uid="{00000000-0005-0000-0000-00000A100000}"/>
    <cellStyle name="20% - Accent2 2 2 3 3" xfId="1310" xr:uid="{00000000-0005-0000-0000-00000B100000}"/>
    <cellStyle name="20% - Accent2 2 2 3 3 2" xfId="3829" xr:uid="{00000000-0005-0000-0000-00000C100000}"/>
    <cellStyle name="20% - Accent2 2 2 3 3 2 2" xfId="8726" xr:uid="{00000000-0005-0000-0000-00000D100000}"/>
    <cellStyle name="20% - Accent2 2 2 3 3 2 2 2" xfId="18515" xr:uid="{00000000-0005-0000-0000-00000E100000}"/>
    <cellStyle name="20% - Accent2 2 2 3 3 2 2 2 2" xfId="38066" xr:uid="{00000000-0005-0000-0000-00000F100000}"/>
    <cellStyle name="20% - Accent2 2 2 3 3 2 2 3" xfId="28291" xr:uid="{00000000-0005-0000-0000-000010100000}"/>
    <cellStyle name="20% - Accent2 2 2 3 3 2 3" xfId="13629" xr:uid="{00000000-0005-0000-0000-000011100000}"/>
    <cellStyle name="20% - Accent2 2 2 3 3 2 3 2" xfId="33180" xr:uid="{00000000-0005-0000-0000-000012100000}"/>
    <cellStyle name="20% - Accent2 2 2 3 3 2 4" xfId="23405" xr:uid="{00000000-0005-0000-0000-000013100000}"/>
    <cellStyle name="20% - Accent2 2 2 3 3 3" xfId="6283" xr:uid="{00000000-0005-0000-0000-000014100000}"/>
    <cellStyle name="20% - Accent2 2 2 3 3 3 2" xfId="16075" xr:uid="{00000000-0005-0000-0000-000015100000}"/>
    <cellStyle name="20% - Accent2 2 2 3 3 3 2 2" xfId="35626" xr:uid="{00000000-0005-0000-0000-000016100000}"/>
    <cellStyle name="20% - Accent2 2 2 3 3 3 3" xfId="25851" xr:uid="{00000000-0005-0000-0000-000017100000}"/>
    <cellStyle name="20% - Accent2 2 2 3 3 4" xfId="11189" xr:uid="{00000000-0005-0000-0000-000018100000}"/>
    <cellStyle name="20% - Accent2 2 2 3 3 4 2" xfId="30740" xr:uid="{00000000-0005-0000-0000-000019100000}"/>
    <cellStyle name="20% - Accent2 2 2 3 3 5" xfId="20965" xr:uid="{00000000-0005-0000-0000-00001A100000}"/>
    <cellStyle name="20% - Accent2 2 2 3 4" xfId="2111" xr:uid="{00000000-0005-0000-0000-00001B100000}"/>
    <cellStyle name="20% - Accent2 2 2 3 4 2" xfId="4613" xr:uid="{00000000-0005-0000-0000-00001C100000}"/>
    <cellStyle name="20% - Accent2 2 2 3 4 2 2" xfId="9510" xr:uid="{00000000-0005-0000-0000-00001D100000}"/>
    <cellStyle name="20% - Accent2 2 2 3 4 2 2 2" xfId="19299" xr:uid="{00000000-0005-0000-0000-00001E100000}"/>
    <cellStyle name="20% - Accent2 2 2 3 4 2 2 2 2" xfId="38850" xr:uid="{00000000-0005-0000-0000-00001F100000}"/>
    <cellStyle name="20% - Accent2 2 2 3 4 2 2 3" xfId="29075" xr:uid="{00000000-0005-0000-0000-000020100000}"/>
    <cellStyle name="20% - Accent2 2 2 3 4 2 3" xfId="14413" xr:uid="{00000000-0005-0000-0000-000021100000}"/>
    <cellStyle name="20% - Accent2 2 2 3 4 2 3 2" xfId="33964" xr:uid="{00000000-0005-0000-0000-000022100000}"/>
    <cellStyle name="20% - Accent2 2 2 3 4 2 4" xfId="24189" xr:uid="{00000000-0005-0000-0000-000023100000}"/>
    <cellStyle name="20% - Accent2 2 2 3 4 3" xfId="7067" xr:uid="{00000000-0005-0000-0000-000024100000}"/>
    <cellStyle name="20% - Accent2 2 2 3 4 3 2" xfId="16859" xr:uid="{00000000-0005-0000-0000-000025100000}"/>
    <cellStyle name="20% - Accent2 2 2 3 4 3 2 2" xfId="36410" xr:uid="{00000000-0005-0000-0000-000026100000}"/>
    <cellStyle name="20% - Accent2 2 2 3 4 3 3" xfId="26635" xr:uid="{00000000-0005-0000-0000-000027100000}"/>
    <cellStyle name="20% - Accent2 2 2 3 4 4" xfId="11973" xr:uid="{00000000-0005-0000-0000-000028100000}"/>
    <cellStyle name="20% - Accent2 2 2 3 4 4 2" xfId="31524" xr:uid="{00000000-0005-0000-0000-000029100000}"/>
    <cellStyle name="20% - Accent2 2 2 3 4 5" xfId="21749" xr:uid="{00000000-0005-0000-0000-00002A100000}"/>
    <cellStyle name="20% - Accent2 2 2 3 5" xfId="2932" xr:uid="{00000000-0005-0000-0000-00002B100000}"/>
    <cellStyle name="20% - Accent2 2 2 3 5 2" xfId="7829" xr:uid="{00000000-0005-0000-0000-00002C100000}"/>
    <cellStyle name="20% - Accent2 2 2 3 5 2 2" xfId="17618" xr:uid="{00000000-0005-0000-0000-00002D100000}"/>
    <cellStyle name="20% - Accent2 2 2 3 5 2 2 2" xfId="37169" xr:uid="{00000000-0005-0000-0000-00002E100000}"/>
    <cellStyle name="20% - Accent2 2 2 3 5 2 3" xfId="27394" xr:uid="{00000000-0005-0000-0000-00002F100000}"/>
    <cellStyle name="20% - Accent2 2 2 3 5 3" xfId="12732" xr:uid="{00000000-0005-0000-0000-000030100000}"/>
    <cellStyle name="20% - Accent2 2 2 3 5 3 2" xfId="32283" xr:uid="{00000000-0005-0000-0000-000031100000}"/>
    <cellStyle name="20% - Accent2 2 2 3 5 4" xfId="22508" xr:uid="{00000000-0005-0000-0000-000032100000}"/>
    <cellStyle name="20% - Accent2 2 2 3 6" xfId="5386" xr:uid="{00000000-0005-0000-0000-000033100000}"/>
    <cellStyle name="20% - Accent2 2 2 3 6 2" xfId="15178" xr:uid="{00000000-0005-0000-0000-000034100000}"/>
    <cellStyle name="20% - Accent2 2 2 3 6 2 2" xfId="34729" xr:uid="{00000000-0005-0000-0000-000035100000}"/>
    <cellStyle name="20% - Accent2 2 2 3 6 3" xfId="24954" xr:uid="{00000000-0005-0000-0000-000036100000}"/>
    <cellStyle name="20% - Accent2 2 2 3 7" xfId="10292" xr:uid="{00000000-0005-0000-0000-000037100000}"/>
    <cellStyle name="20% - Accent2 2 2 3 7 2" xfId="29843" xr:uid="{00000000-0005-0000-0000-000038100000}"/>
    <cellStyle name="20% - Accent2 2 2 3 8" xfId="20068" xr:uid="{00000000-0005-0000-0000-000039100000}"/>
    <cellStyle name="20% - Accent2 2 2 4" xfId="324" xr:uid="{00000000-0005-0000-0000-00003A100000}"/>
    <cellStyle name="20% - Accent2 2 2 4 2" xfId="741" xr:uid="{00000000-0005-0000-0000-00003B100000}"/>
    <cellStyle name="20% - Accent2 2 2 4 2 2" xfId="1691" xr:uid="{00000000-0005-0000-0000-00003C100000}"/>
    <cellStyle name="20% - Accent2 2 2 4 2 2 2" xfId="4205" xr:uid="{00000000-0005-0000-0000-00003D100000}"/>
    <cellStyle name="20% - Accent2 2 2 4 2 2 2 2" xfId="9102" xr:uid="{00000000-0005-0000-0000-00003E100000}"/>
    <cellStyle name="20% - Accent2 2 2 4 2 2 2 2 2" xfId="18891" xr:uid="{00000000-0005-0000-0000-00003F100000}"/>
    <cellStyle name="20% - Accent2 2 2 4 2 2 2 2 2 2" xfId="38442" xr:uid="{00000000-0005-0000-0000-000040100000}"/>
    <cellStyle name="20% - Accent2 2 2 4 2 2 2 2 3" xfId="28667" xr:uid="{00000000-0005-0000-0000-000041100000}"/>
    <cellStyle name="20% - Accent2 2 2 4 2 2 2 3" xfId="14005" xr:uid="{00000000-0005-0000-0000-000042100000}"/>
    <cellStyle name="20% - Accent2 2 2 4 2 2 2 3 2" xfId="33556" xr:uid="{00000000-0005-0000-0000-000043100000}"/>
    <cellStyle name="20% - Accent2 2 2 4 2 2 2 4" xfId="23781" xr:uid="{00000000-0005-0000-0000-000044100000}"/>
    <cellStyle name="20% - Accent2 2 2 4 2 2 3" xfId="6659" xr:uid="{00000000-0005-0000-0000-000045100000}"/>
    <cellStyle name="20% - Accent2 2 2 4 2 2 3 2" xfId="16451" xr:uid="{00000000-0005-0000-0000-000046100000}"/>
    <cellStyle name="20% - Accent2 2 2 4 2 2 3 2 2" xfId="36002" xr:uid="{00000000-0005-0000-0000-000047100000}"/>
    <cellStyle name="20% - Accent2 2 2 4 2 2 3 3" xfId="26227" xr:uid="{00000000-0005-0000-0000-000048100000}"/>
    <cellStyle name="20% - Accent2 2 2 4 2 2 4" xfId="11565" xr:uid="{00000000-0005-0000-0000-000049100000}"/>
    <cellStyle name="20% - Accent2 2 2 4 2 2 4 2" xfId="31116" xr:uid="{00000000-0005-0000-0000-00004A100000}"/>
    <cellStyle name="20% - Accent2 2 2 4 2 2 5" xfId="21341" xr:uid="{00000000-0005-0000-0000-00004B100000}"/>
    <cellStyle name="20% - Accent2 2 2 4 2 3" xfId="2680" xr:uid="{00000000-0005-0000-0000-00004C100000}"/>
    <cellStyle name="20% - Accent2 2 2 4 2 3 2" xfId="5125" xr:uid="{00000000-0005-0000-0000-00004D100000}"/>
    <cellStyle name="20% - Accent2 2 2 4 2 3 2 2" xfId="10022" xr:uid="{00000000-0005-0000-0000-00004E100000}"/>
    <cellStyle name="20% - Accent2 2 2 4 2 3 2 2 2" xfId="19811" xr:uid="{00000000-0005-0000-0000-00004F100000}"/>
    <cellStyle name="20% - Accent2 2 2 4 2 3 2 2 2 2" xfId="39362" xr:uid="{00000000-0005-0000-0000-000050100000}"/>
    <cellStyle name="20% - Accent2 2 2 4 2 3 2 2 3" xfId="29587" xr:uid="{00000000-0005-0000-0000-000051100000}"/>
    <cellStyle name="20% - Accent2 2 2 4 2 3 2 3" xfId="14925" xr:uid="{00000000-0005-0000-0000-000052100000}"/>
    <cellStyle name="20% - Accent2 2 2 4 2 3 2 3 2" xfId="34476" xr:uid="{00000000-0005-0000-0000-000053100000}"/>
    <cellStyle name="20% - Accent2 2 2 4 2 3 2 4" xfId="24701" xr:uid="{00000000-0005-0000-0000-000054100000}"/>
    <cellStyle name="20% - Accent2 2 2 4 2 3 3" xfId="7579" xr:uid="{00000000-0005-0000-0000-000055100000}"/>
    <cellStyle name="20% - Accent2 2 2 4 2 3 3 2" xfId="17371" xr:uid="{00000000-0005-0000-0000-000056100000}"/>
    <cellStyle name="20% - Accent2 2 2 4 2 3 3 2 2" xfId="36922" xr:uid="{00000000-0005-0000-0000-000057100000}"/>
    <cellStyle name="20% - Accent2 2 2 4 2 3 3 3" xfId="27147" xr:uid="{00000000-0005-0000-0000-000058100000}"/>
    <cellStyle name="20% - Accent2 2 2 4 2 3 4" xfId="12485" xr:uid="{00000000-0005-0000-0000-000059100000}"/>
    <cellStyle name="20% - Accent2 2 2 4 2 3 4 2" xfId="32036" xr:uid="{00000000-0005-0000-0000-00005A100000}"/>
    <cellStyle name="20% - Accent2 2 2 4 2 3 5" xfId="22261" xr:uid="{00000000-0005-0000-0000-00005B100000}"/>
    <cellStyle name="20% - Accent2 2 2 4 2 4" xfId="3324" xr:uid="{00000000-0005-0000-0000-00005C100000}"/>
    <cellStyle name="20% - Accent2 2 2 4 2 4 2" xfId="8221" xr:uid="{00000000-0005-0000-0000-00005D100000}"/>
    <cellStyle name="20% - Accent2 2 2 4 2 4 2 2" xfId="18010" xr:uid="{00000000-0005-0000-0000-00005E100000}"/>
    <cellStyle name="20% - Accent2 2 2 4 2 4 2 2 2" xfId="37561" xr:uid="{00000000-0005-0000-0000-00005F100000}"/>
    <cellStyle name="20% - Accent2 2 2 4 2 4 2 3" xfId="27786" xr:uid="{00000000-0005-0000-0000-000060100000}"/>
    <cellStyle name="20% - Accent2 2 2 4 2 4 3" xfId="13124" xr:uid="{00000000-0005-0000-0000-000061100000}"/>
    <cellStyle name="20% - Accent2 2 2 4 2 4 3 2" xfId="32675" xr:uid="{00000000-0005-0000-0000-000062100000}"/>
    <cellStyle name="20% - Accent2 2 2 4 2 4 4" xfId="22900" xr:uid="{00000000-0005-0000-0000-000063100000}"/>
    <cellStyle name="20% - Accent2 2 2 4 2 5" xfId="5778" xr:uid="{00000000-0005-0000-0000-000064100000}"/>
    <cellStyle name="20% - Accent2 2 2 4 2 5 2" xfId="15570" xr:uid="{00000000-0005-0000-0000-000065100000}"/>
    <cellStyle name="20% - Accent2 2 2 4 2 5 2 2" xfId="35121" xr:uid="{00000000-0005-0000-0000-000066100000}"/>
    <cellStyle name="20% - Accent2 2 2 4 2 5 3" xfId="25346" xr:uid="{00000000-0005-0000-0000-000067100000}"/>
    <cellStyle name="20% - Accent2 2 2 4 2 6" xfId="10684" xr:uid="{00000000-0005-0000-0000-000068100000}"/>
    <cellStyle name="20% - Accent2 2 2 4 2 6 2" xfId="30235" xr:uid="{00000000-0005-0000-0000-000069100000}"/>
    <cellStyle name="20% - Accent2 2 2 4 2 7" xfId="20460" xr:uid="{00000000-0005-0000-0000-00006A100000}"/>
    <cellStyle name="20% - Accent2 2 2 4 3" xfId="1311" xr:uid="{00000000-0005-0000-0000-00006B100000}"/>
    <cellStyle name="20% - Accent2 2 2 4 3 2" xfId="3830" xr:uid="{00000000-0005-0000-0000-00006C100000}"/>
    <cellStyle name="20% - Accent2 2 2 4 3 2 2" xfId="8727" xr:uid="{00000000-0005-0000-0000-00006D100000}"/>
    <cellStyle name="20% - Accent2 2 2 4 3 2 2 2" xfId="18516" xr:uid="{00000000-0005-0000-0000-00006E100000}"/>
    <cellStyle name="20% - Accent2 2 2 4 3 2 2 2 2" xfId="38067" xr:uid="{00000000-0005-0000-0000-00006F100000}"/>
    <cellStyle name="20% - Accent2 2 2 4 3 2 2 3" xfId="28292" xr:uid="{00000000-0005-0000-0000-000070100000}"/>
    <cellStyle name="20% - Accent2 2 2 4 3 2 3" xfId="13630" xr:uid="{00000000-0005-0000-0000-000071100000}"/>
    <cellStyle name="20% - Accent2 2 2 4 3 2 3 2" xfId="33181" xr:uid="{00000000-0005-0000-0000-000072100000}"/>
    <cellStyle name="20% - Accent2 2 2 4 3 2 4" xfId="23406" xr:uid="{00000000-0005-0000-0000-000073100000}"/>
    <cellStyle name="20% - Accent2 2 2 4 3 3" xfId="6284" xr:uid="{00000000-0005-0000-0000-000074100000}"/>
    <cellStyle name="20% - Accent2 2 2 4 3 3 2" xfId="16076" xr:uid="{00000000-0005-0000-0000-000075100000}"/>
    <cellStyle name="20% - Accent2 2 2 4 3 3 2 2" xfId="35627" xr:uid="{00000000-0005-0000-0000-000076100000}"/>
    <cellStyle name="20% - Accent2 2 2 4 3 3 3" xfId="25852" xr:uid="{00000000-0005-0000-0000-000077100000}"/>
    <cellStyle name="20% - Accent2 2 2 4 3 4" xfId="11190" xr:uid="{00000000-0005-0000-0000-000078100000}"/>
    <cellStyle name="20% - Accent2 2 2 4 3 4 2" xfId="30741" xr:uid="{00000000-0005-0000-0000-000079100000}"/>
    <cellStyle name="20% - Accent2 2 2 4 3 5" xfId="20966" xr:uid="{00000000-0005-0000-0000-00007A100000}"/>
    <cellStyle name="20% - Accent2 2 2 4 4" xfId="2236" xr:uid="{00000000-0005-0000-0000-00007B100000}"/>
    <cellStyle name="20% - Accent2 2 2 4 4 2" xfId="4738" xr:uid="{00000000-0005-0000-0000-00007C100000}"/>
    <cellStyle name="20% - Accent2 2 2 4 4 2 2" xfId="9635" xr:uid="{00000000-0005-0000-0000-00007D100000}"/>
    <cellStyle name="20% - Accent2 2 2 4 4 2 2 2" xfId="19424" xr:uid="{00000000-0005-0000-0000-00007E100000}"/>
    <cellStyle name="20% - Accent2 2 2 4 4 2 2 2 2" xfId="38975" xr:uid="{00000000-0005-0000-0000-00007F100000}"/>
    <cellStyle name="20% - Accent2 2 2 4 4 2 2 3" xfId="29200" xr:uid="{00000000-0005-0000-0000-000080100000}"/>
    <cellStyle name="20% - Accent2 2 2 4 4 2 3" xfId="14538" xr:uid="{00000000-0005-0000-0000-000081100000}"/>
    <cellStyle name="20% - Accent2 2 2 4 4 2 3 2" xfId="34089" xr:uid="{00000000-0005-0000-0000-000082100000}"/>
    <cellStyle name="20% - Accent2 2 2 4 4 2 4" xfId="24314" xr:uid="{00000000-0005-0000-0000-000083100000}"/>
    <cellStyle name="20% - Accent2 2 2 4 4 3" xfId="7192" xr:uid="{00000000-0005-0000-0000-000084100000}"/>
    <cellStyle name="20% - Accent2 2 2 4 4 3 2" xfId="16984" xr:uid="{00000000-0005-0000-0000-000085100000}"/>
    <cellStyle name="20% - Accent2 2 2 4 4 3 2 2" xfId="36535" xr:uid="{00000000-0005-0000-0000-000086100000}"/>
    <cellStyle name="20% - Accent2 2 2 4 4 3 3" xfId="26760" xr:uid="{00000000-0005-0000-0000-000087100000}"/>
    <cellStyle name="20% - Accent2 2 2 4 4 4" xfId="12098" xr:uid="{00000000-0005-0000-0000-000088100000}"/>
    <cellStyle name="20% - Accent2 2 2 4 4 4 2" xfId="31649" xr:uid="{00000000-0005-0000-0000-000089100000}"/>
    <cellStyle name="20% - Accent2 2 2 4 4 5" xfId="21874" xr:uid="{00000000-0005-0000-0000-00008A100000}"/>
    <cellStyle name="20% - Accent2 2 2 4 5" xfId="2933" xr:uid="{00000000-0005-0000-0000-00008B100000}"/>
    <cellStyle name="20% - Accent2 2 2 4 5 2" xfId="7830" xr:uid="{00000000-0005-0000-0000-00008C100000}"/>
    <cellStyle name="20% - Accent2 2 2 4 5 2 2" xfId="17619" xr:uid="{00000000-0005-0000-0000-00008D100000}"/>
    <cellStyle name="20% - Accent2 2 2 4 5 2 2 2" xfId="37170" xr:uid="{00000000-0005-0000-0000-00008E100000}"/>
    <cellStyle name="20% - Accent2 2 2 4 5 2 3" xfId="27395" xr:uid="{00000000-0005-0000-0000-00008F100000}"/>
    <cellStyle name="20% - Accent2 2 2 4 5 3" xfId="12733" xr:uid="{00000000-0005-0000-0000-000090100000}"/>
    <cellStyle name="20% - Accent2 2 2 4 5 3 2" xfId="32284" xr:uid="{00000000-0005-0000-0000-000091100000}"/>
    <cellStyle name="20% - Accent2 2 2 4 5 4" xfId="22509" xr:uid="{00000000-0005-0000-0000-000092100000}"/>
    <cellStyle name="20% - Accent2 2 2 4 6" xfId="5387" xr:uid="{00000000-0005-0000-0000-000093100000}"/>
    <cellStyle name="20% - Accent2 2 2 4 6 2" xfId="15179" xr:uid="{00000000-0005-0000-0000-000094100000}"/>
    <cellStyle name="20% - Accent2 2 2 4 6 2 2" xfId="34730" xr:uid="{00000000-0005-0000-0000-000095100000}"/>
    <cellStyle name="20% - Accent2 2 2 4 6 3" xfId="24955" xr:uid="{00000000-0005-0000-0000-000096100000}"/>
    <cellStyle name="20% - Accent2 2 2 4 7" xfId="10293" xr:uid="{00000000-0005-0000-0000-000097100000}"/>
    <cellStyle name="20% - Accent2 2 2 4 7 2" xfId="29844" xr:uid="{00000000-0005-0000-0000-000098100000}"/>
    <cellStyle name="20% - Accent2 2 2 4 8" xfId="20069" xr:uid="{00000000-0005-0000-0000-000099100000}"/>
    <cellStyle name="20% - Accent2 2 2 5" xfId="619" xr:uid="{00000000-0005-0000-0000-00009A100000}"/>
    <cellStyle name="20% - Accent2 2 2 5 2" xfId="1572" xr:uid="{00000000-0005-0000-0000-00009B100000}"/>
    <cellStyle name="20% - Accent2 2 2 5 2 2" xfId="4086" xr:uid="{00000000-0005-0000-0000-00009C100000}"/>
    <cellStyle name="20% - Accent2 2 2 5 2 2 2" xfId="8983" xr:uid="{00000000-0005-0000-0000-00009D100000}"/>
    <cellStyle name="20% - Accent2 2 2 5 2 2 2 2" xfId="18772" xr:uid="{00000000-0005-0000-0000-00009E100000}"/>
    <cellStyle name="20% - Accent2 2 2 5 2 2 2 2 2" xfId="38323" xr:uid="{00000000-0005-0000-0000-00009F100000}"/>
    <cellStyle name="20% - Accent2 2 2 5 2 2 2 3" xfId="28548" xr:uid="{00000000-0005-0000-0000-0000A0100000}"/>
    <cellStyle name="20% - Accent2 2 2 5 2 2 3" xfId="13886" xr:uid="{00000000-0005-0000-0000-0000A1100000}"/>
    <cellStyle name="20% - Accent2 2 2 5 2 2 3 2" xfId="33437" xr:uid="{00000000-0005-0000-0000-0000A2100000}"/>
    <cellStyle name="20% - Accent2 2 2 5 2 2 4" xfId="23662" xr:uid="{00000000-0005-0000-0000-0000A3100000}"/>
    <cellStyle name="20% - Accent2 2 2 5 2 3" xfId="6540" xr:uid="{00000000-0005-0000-0000-0000A4100000}"/>
    <cellStyle name="20% - Accent2 2 2 5 2 3 2" xfId="16332" xr:uid="{00000000-0005-0000-0000-0000A5100000}"/>
    <cellStyle name="20% - Accent2 2 2 5 2 3 2 2" xfId="35883" xr:uid="{00000000-0005-0000-0000-0000A6100000}"/>
    <cellStyle name="20% - Accent2 2 2 5 2 3 3" xfId="26108" xr:uid="{00000000-0005-0000-0000-0000A7100000}"/>
    <cellStyle name="20% - Accent2 2 2 5 2 4" xfId="11446" xr:uid="{00000000-0005-0000-0000-0000A8100000}"/>
    <cellStyle name="20% - Accent2 2 2 5 2 4 2" xfId="30997" xr:uid="{00000000-0005-0000-0000-0000A9100000}"/>
    <cellStyle name="20% - Accent2 2 2 5 2 5" xfId="21222" xr:uid="{00000000-0005-0000-0000-0000AA100000}"/>
    <cellStyle name="20% - Accent2 2 2 5 3" xfId="2376" xr:uid="{00000000-0005-0000-0000-0000AB100000}"/>
    <cellStyle name="20% - Accent2 2 2 5 3 2" xfId="4866" xr:uid="{00000000-0005-0000-0000-0000AC100000}"/>
    <cellStyle name="20% - Accent2 2 2 5 3 2 2" xfId="9763" xr:uid="{00000000-0005-0000-0000-0000AD100000}"/>
    <cellStyle name="20% - Accent2 2 2 5 3 2 2 2" xfId="19552" xr:uid="{00000000-0005-0000-0000-0000AE100000}"/>
    <cellStyle name="20% - Accent2 2 2 5 3 2 2 2 2" xfId="39103" xr:uid="{00000000-0005-0000-0000-0000AF100000}"/>
    <cellStyle name="20% - Accent2 2 2 5 3 2 2 3" xfId="29328" xr:uid="{00000000-0005-0000-0000-0000B0100000}"/>
    <cellStyle name="20% - Accent2 2 2 5 3 2 3" xfId="14666" xr:uid="{00000000-0005-0000-0000-0000B1100000}"/>
    <cellStyle name="20% - Accent2 2 2 5 3 2 3 2" xfId="34217" xr:uid="{00000000-0005-0000-0000-0000B2100000}"/>
    <cellStyle name="20% - Accent2 2 2 5 3 2 4" xfId="24442" xr:uid="{00000000-0005-0000-0000-0000B3100000}"/>
    <cellStyle name="20% - Accent2 2 2 5 3 3" xfId="7320" xr:uid="{00000000-0005-0000-0000-0000B4100000}"/>
    <cellStyle name="20% - Accent2 2 2 5 3 3 2" xfId="17112" xr:uid="{00000000-0005-0000-0000-0000B5100000}"/>
    <cellStyle name="20% - Accent2 2 2 5 3 3 2 2" xfId="36663" xr:uid="{00000000-0005-0000-0000-0000B6100000}"/>
    <cellStyle name="20% - Accent2 2 2 5 3 3 3" xfId="26888" xr:uid="{00000000-0005-0000-0000-0000B7100000}"/>
    <cellStyle name="20% - Accent2 2 2 5 3 4" xfId="12226" xr:uid="{00000000-0005-0000-0000-0000B8100000}"/>
    <cellStyle name="20% - Accent2 2 2 5 3 4 2" xfId="31777" xr:uid="{00000000-0005-0000-0000-0000B9100000}"/>
    <cellStyle name="20% - Accent2 2 2 5 3 5" xfId="22002" xr:uid="{00000000-0005-0000-0000-0000BA100000}"/>
    <cellStyle name="20% - Accent2 2 2 5 4" xfId="3205" xr:uid="{00000000-0005-0000-0000-0000BB100000}"/>
    <cellStyle name="20% - Accent2 2 2 5 4 2" xfId="8102" xr:uid="{00000000-0005-0000-0000-0000BC100000}"/>
    <cellStyle name="20% - Accent2 2 2 5 4 2 2" xfId="17891" xr:uid="{00000000-0005-0000-0000-0000BD100000}"/>
    <cellStyle name="20% - Accent2 2 2 5 4 2 2 2" xfId="37442" xr:uid="{00000000-0005-0000-0000-0000BE100000}"/>
    <cellStyle name="20% - Accent2 2 2 5 4 2 3" xfId="27667" xr:uid="{00000000-0005-0000-0000-0000BF100000}"/>
    <cellStyle name="20% - Accent2 2 2 5 4 3" xfId="13005" xr:uid="{00000000-0005-0000-0000-0000C0100000}"/>
    <cellStyle name="20% - Accent2 2 2 5 4 3 2" xfId="32556" xr:uid="{00000000-0005-0000-0000-0000C1100000}"/>
    <cellStyle name="20% - Accent2 2 2 5 4 4" xfId="22781" xr:uid="{00000000-0005-0000-0000-0000C2100000}"/>
    <cellStyle name="20% - Accent2 2 2 5 5" xfId="5659" xr:uid="{00000000-0005-0000-0000-0000C3100000}"/>
    <cellStyle name="20% - Accent2 2 2 5 5 2" xfId="15451" xr:uid="{00000000-0005-0000-0000-0000C4100000}"/>
    <cellStyle name="20% - Accent2 2 2 5 5 2 2" xfId="35002" xr:uid="{00000000-0005-0000-0000-0000C5100000}"/>
    <cellStyle name="20% - Accent2 2 2 5 5 3" xfId="25227" xr:uid="{00000000-0005-0000-0000-0000C6100000}"/>
    <cellStyle name="20% - Accent2 2 2 5 6" xfId="10565" xr:uid="{00000000-0005-0000-0000-0000C7100000}"/>
    <cellStyle name="20% - Accent2 2 2 5 6 2" xfId="30116" xr:uid="{00000000-0005-0000-0000-0000C8100000}"/>
    <cellStyle name="20% - Accent2 2 2 5 7" xfId="20341" xr:uid="{00000000-0005-0000-0000-0000C9100000}"/>
    <cellStyle name="20% - Accent2 2 2 6" xfId="1214" xr:uid="{00000000-0005-0000-0000-0000CA100000}"/>
    <cellStyle name="20% - Accent2 2 2 6 2" xfId="3742" xr:uid="{00000000-0005-0000-0000-0000CB100000}"/>
    <cellStyle name="20% - Accent2 2 2 6 2 2" xfId="8639" xr:uid="{00000000-0005-0000-0000-0000CC100000}"/>
    <cellStyle name="20% - Accent2 2 2 6 2 2 2" xfId="18428" xr:uid="{00000000-0005-0000-0000-0000CD100000}"/>
    <cellStyle name="20% - Accent2 2 2 6 2 2 2 2" xfId="37979" xr:uid="{00000000-0005-0000-0000-0000CE100000}"/>
    <cellStyle name="20% - Accent2 2 2 6 2 2 3" xfId="28204" xr:uid="{00000000-0005-0000-0000-0000CF100000}"/>
    <cellStyle name="20% - Accent2 2 2 6 2 3" xfId="13542" xr:uid="{00000000-0005-0000-0000-0000D0100000}"/>
    <cellStyle name="20% - Accent2 2 2 6 2 3 2" xfId="33093" xr:uid="{00000000-0005-0000-0000-0000D1100000}"/>
    <cellStyle name="20% - Accent2 2 2 6 2 4" xfId="23318" xr:uid="{00000000-0005-0000-0000-0000D2100000}"/>
    <cellStyle name="20% - Accent2 2 2 6 3" xfId="6196" xr:uid="{00000000-0005-0000-0000-0000D3100000}"/>
    <cellStyle name="20% - Accent2 2 2 6 3 2" xfId="15988" xr:uid="{00000000-0005-0000-0000-0000D4100000}"/>
    <cellStyle name="20% - Accent2 2 2 6 3 2 2" xfId="35539" xr:uid="{00000000-0005-0000-0000-0000D5100000}"/>
    <cellStyle name="20% - Accent2 2 2 6 3 3" xfId="25764" xr:uid="{00000000-0005-0000-0000-0000D6100000}"/>
    <cellStyle name="20% - Accent2 2 2 6 4" xfId="11102" xr:uid="{00000000-0005-0000-0000-0000D7100000}"/>
    <cellStyle name="20% - Accent2 2 2 6 4 2" xfId="30653" xr:uid="{00000000-0005-0000-0000-0000D8100000}"/>
    <cellStyle name="20% - Accent2 2 2 6 5" xfId="20878" xr:uid="{00000000-0005-0000-0000-0000D9100000}"/>
    <cellStyle name="20% - Accent2 2 2 7" xfId="1004" xr:uid="{00000000-0005-0000-0000-0000DA100000}"/>
    <cellStyle name="20% - Accent2 2 2 7 2" xfId="3577" xr:uid="{00000000-0005-0000-0000-0000DB100000}"/>
    <cellStyle name="20% - Accent2 2 2 7 2 2" xfId="8474" xr:uid="{00000000-0005-0000-0000-0000DC100000}"/>
    <cellStyle name="20% - Accent2 2 2 7 2 2 2" xfId="18263" xr:uid="{00000000-0005-0000-0000-0000DD100000}"/>
    <cellStyle name="20% - Accent2 2 2 7 2 2 2 2" xfId="37814" xr:uid="{00000000-0005-0000-0000-0000DE100000}"/>
    <cellStyle name="20% - Accent2 2 2 7 2 2 3" xfId="28039" xr:uid="{00000000-0005-0000-0000-0000DF100000}"/>
    <cellStyle name="20% - Accent2 2 2 7 2 3" xfId="13377" xr:uid="{00000000-0005-0000-0000-0000E0100000}"/>
    <cellStyle name="20% - Accent2 2 2 7 2 3 2" xfId="32928" xr:uid="{00000000-0005-0000-0000-0000E1100000}"/>
    <cellStyle name="20% - Accent2 2 2 7 2 4" xfId="23153" xr:uid="{00000000-0005-0000-0000-0000E2100000}"/>
    <cellStyle name="20% - Accent2 2 2 7 3" xfId="6031" xr:uid="{00000000-0005-0000-0000-0000E3100000}"/>
    <cellStyle name="20% - Accent2 2 2 7 3 2" xfId="15823" xr:uid="{00000000-0005-0000-0000-0000E4100000}"/>
    <cellStyle name="20% - Accent2 2 2 7 3 2 2" xfId="35374" xr:uid="{00000000-0005-0000-0000-0000E5100000}"/>
    <cellStyle name="20% - Accent2 2 2 7 3 3" xfId="25599" xr:uid="{00000000-0005-0000-0000-0000E6100000}"/>
    <cellStyle name="20% - Accent2 2 2 7 4" xfId="10937" xr:uid="{00000000-0005-0000-0000-0000E7100000}"/>
    <cellStyle name="20% - Accent2 2 2 7 4 2" xfId="30488" xr:uid="{00000000-0005-0000-0000-0000E8100000}"/>
    <cellStyle name="20% - Accent2 2 2 7 5" xfId="20713" xr:uid="{00000000-0005-0000-0000-0000E9100000}"/>
    <cellStyle name="20% - Accent2 2 2 8" xfId="1974" xr:uid="{00000000-0005-0000-0000-0000EA100000}"/>
    <cellStyle name="20% - Accent2 2 2 8 2" xfId="4479" xr:uid="{00000000-0005-0000-0000-0000EB100000}"/>
    <cellStyle name="20% - Accent2 2 2 8 2 2" xfId="9376" xr:uid="{00000000-0005-0000-0000-0000EC100000}"/>
    <cellStyle name="20% - Accent2 2 2 8 2 2 2" xfId="19165" xr:uid="{00000000-0005-0000-0000-0000ED100000}"/>
    <cellStyle name="20% - Accent2 2 2 8 2 2 2 2" xfId="38716" xr:uid="{00000000-0005-0000-0000-0000EE100000}"/>
    <cellStyle name="20% - Accent2 2 2 8 2 2 3" xfId="28941" xr:uid="{00000000-0005-0000-0000-0000EF100000}"/>
    <cellStyle name="20% - Accent2 2 2 8 2 3" xfId="14279" xr:uid="{00000000-0005-0000-0000-0000F0100000}"/>
    <cellStyle name="20% - Accent2 2 2 8 2 3 2" xfId="33830" xr:uid="{00000000-0005-0000-0000-0000F1100000}"/>
    <cellStyle name="20% - Accent2 2 2 8 2 4" xfId="24055" xr:uid="{00000000-0005-0000-0000-0000F2100000}"/>
    <cellStyle name="20% - Accent2 2 2 8 3" xfId="6933" xr:uid="{00000000-0005-0000-0000-0000F3100000}"/>
    <cellStyle name="20% - Accent2 2 2 8 3 2" xfId="16725" xr:uid="{00000000-0005-0000-0000-0000F4100000}"/>
    <cellStyle name="20% - Accent2 2 2 8 3 2 2" xfId="36276" xr:uid="{00000000-0005-0000-0000-0000F5100000}"/>
    <cellStyle name="20% - Accent2 2 2 8 3 3" xfId="26501" xr:uid="{00000000-0005-0000-0000-0000F6100000}"/>
    <cellStyle name="20% - Accent2 2 2 8 4" xfId="11839" xr:uid="{00000000-0005-0000-0000-0000F7100000}"/>
    <cellStyle name="20% - Accent2 2 2 8 4 2" xfId="31390" xr:uid="{00000000-0005-0000-0000-0000F8100000}"/>
    <cellStyle name="20% - Accent2 2 2 8 5" xfId="21615" xr:uid="{00000000-0005-0000-0000-0000F9100000}"/>
    <cellStyle name="20% - Accent2 2 2 9" xfId="2813" xr:uid="{00000000-0005-0000-0000-0000FA100000}"/>
    <cellStyle name="20% - Accent2 2 2 9 2" xfId="7711" xr:uid="{00000000-0005-0000-0000-0000FB100000}"/>
    <cellStyle name="20% - Accent2 2 2 9 2 2" xfId="17500" xr:uid="{00000000-0005-0000-0000-0000FC100000}"/>
    <cellStyle name="20% - Accent2 2 2 9 2 2 2" xfId="37051" xr:uid="{00000000-0005-0000-0000-0000FD100000}"/>
    <cellStyle name="20% - Accent2 2 2 9 2 3" xfId="27276" xr:uid="{00000000-0005-0000-0000-0000FE100000}"/>
    <cellStyle name="20% - Accent2 2 2 9 3" xfId="12614" xr:uid="{00000000-0005-0000-0000-0000FF100000}"/>
    <cellStyle name="20% - Accent2 2 2 9 3 2" xfId="32165" xr:uid="{00000000-0005-0000-0000-000000110000}"/>
    <cellStyle name="20% - Accent2 2 2 9 4" xfId="22390" xr:uid="{00000000-0005-0000-0000-000001110000}"/>
    <cellStyle name="20% - Accent2 2 3" xfId="181" xr:uid="{00000000-0005-0000-0000-000002110000}"/>
    <cellStyle name="20% - Accent2 2 3 10" xfId="5277" xr:uid="{00000000-0005-0000-0000-000003110000}"/>
    <cellStyle name="20% - Accent2 2 3 10 2" xfId="15070" xr:uid="{00000000-0005-0000-0000-000004110000}"/>
    <cellStyle name="20% - Accent2 2 3 10 2 2" xfId="34621" xr:uid="{00000000-0005-0000-0000-000005110000}"/>
    <cellStyle name="20% - Accent2 2 3 10 3" xfId="24846" xr:uid="{00000000-0005-0000-0000-000006110000}"/>
    <cellStyle name="20% - Accent2 2 3 11" xfId="10184" xr:uid="{00000000-0005-0000-0000-000007110000}"/>
    <cellStyle name="20% - Accent2 2 3 11 2" xfId="29735" xr:uid="{00000000-0005-0000-0000-000008110000}"/>
    <cellStyle name="20% - Accent2 2 3 12" xfId="19960" xr:uid="{00000000-0005-0000-0000-000009110000}"/>
    <cellStyle name="20% - Accent2 2 3 2" xfId="325" xr:uid="{00000000-0005-0000-0000-00000A110000}"/>
    <cellStyle name="20% - Accent2 2 3 2 2" xfId="742" xr:uid="{00000000-0005-0000-0000-00000B110000}"/>
    <cellStyle name="20% - Accent2 2 3 2 2 2" xfId="1692" xr:uid="{00000000-0005-0000-0000-00000C110000}"/>
    <cellStyle name="20% - Accent2 2 3 2 2 2 2" xfId="4206" xr:uid="{00000000-0005-0000-0000-00000D110000}"/>
    <cellStyle name="20% - Accent2 2 3 2 2 2 2 2" xfId="9103" xr:uid="{00000000-0005-0000-0000-00000E110000}"/>
    <cellStyle name="20% - Accent2 2 3 2 2 2 2 2 2" xfId="18892" xr:uid="{00000000-0005-0000-0000-00000F110000}"/>
    <cellStyle name="20% - Accent2 2 3 2 2 2 2 2 2 2" xfId="38443" xr:uid="{00000000-0005-0000-0000-000010110000}"/>
    <cellStyle name="20% - Accent2 2 3 2 2 2 2 2 3" xfId="28668" xr:uid="{00000000-0005-0000-0000-000011110000}"/>
    <cellStyle name="20% - Accent2 2 3 2 2 2 2 3" xfId="14006" xr:uid="{00000000-0005-0000-0000-000012110000}"/>
    <cellStyle name="20% - Accent2 2 3 2 2 2 2 3 2" xfId="33557" xr:uid="{00000000-0005-0000-0000-000013110000}"/>
    <cellStyle name="20% - Accent2 2 3 2 2 2 2 4" xfId="23782" xr:uid="{00000000-0005-0000-0000-000014110000}"/>
    <cellStyle name="20% - Accent2 2 3 2 2 2 3" xfId="6660" xr:uid="{00000000-0005-0000-0000-000015110000}"/>
    <cellStyle name="20% - Accent2 2 3 2 2 2 3 2" xfId="16452" xr:uid="{00000000-0005-0000-0000-000016110000}"/>
    <cellStyle name="20% - Accent2 2 3 2 2 2 3 2 2" xfId="36003" xr:uid="{00000000-0005-0000-0000-000017110000}"/>
    <cellStyle name="20% - Accent2 2 3 2 2 2 3 3" xfId="26228" xr:uid="{00000000-0005-0000-0000-000018110000}"/>
    <cellStyle name="20% - Accent2 2 3 2 2 2 4" xfId="11566" xr:uid="{00000000-0005-0000-0000-000019110000}"/>
    <cellStyle name="20% - Accent2 2 3 2 2 2 4 2" xfId="31117" xr:uid="{00000000-0005-0000-0000-00001A110000}"/>
    <cellStyle name="20% - Accent2 2 3 2 2 2 5" xfId="21342" xr:uid="{00000000-0005-0000-0000-00001B110000}"/>
    <cellStyle name="20% - Accent2 2 3 2 2 3" xfId="2464" xr:uid="{00000000-0005-0000-0000-00001C110000}"/>
    <cellStyle name="20% - Accent2 2 3 2 2 3 2" xfId="4946" xr:uid="{00000000-0005-0000-0000-00001D110000}"/>
    <cellStyle name="20% - Accent2 2 3 2 2 3 2 2" xfId="9843" xr:uid="{00000000-0005-0000-0000-00001E110000}"/>
    <cellStyle name="20% - Accent2 2 3 2 2 3 2 2 2" xfId="19632" xr:uid="{00000000-0005-0000-0000-00001F110000}"/>
    <cellStyle name="20% - Accent2 2 3 2 2 3 2 2 2 2" xfId="39183" xr:uid="{00000000-0005-0000-0000-000020110000}"/>
    <cellStyle name="20% - Accent2 2 3 2 2 3 2 2 3" xfId="29408" xr:uid="{00000000-0005-0000-0000-000021110000}"/>
    <cellStyle name="20% - Accent2 2 3 2 2 3 2 3" xfId="14746" xr:uid="{00000000-0005-0000-0000-000022110000}"/>
    <cellStyle name="20% - Accent2 2 3 2 2 3 2 3 2" xfId="34297" xr:uid="{00000000-0005-0000-0000-000023110000}"/>
    <cellStyle name="20% - Accent2 2 3 2 2 3 2 4" xfId="24522" xr:uid="{00000000-0005-0000-0000-000024110000}"/>
    <cellStyle name="20% - Accent2 2 3 2 2 3 3" xfId="7400" xr:uid="{00000000-0005-0000-0000-000025110000}"/>
    <cellStyle name="20% - Accent2 2 3 2 2 3 3 2" xfId="17192" xr:uid="{00000000-0005-0000-0000-000026110000}"/>
    <cellStyle name="20% - Accent2 2 3 2 2 3 3 2 2" xfId="36743" xr:uid="{00000000-0005-0000-0000-000027110000}"/>
    <cellStyle name="20% - Accent2 2 3 2 2 3 3 3" xfId="26968" xr:uid="{00000000-0005-0000-0000-000028110000}"/>
    <cellStyle name="20% - Accent2 2 3 2 2 3 4" xfId="12306" xr:uid="{00000000-0005-0000-0000-000029110000}"/>
    <cellStyle name="20% - Accent2 2 3 2 2 3 4 2" xfId="31857" xr:uid="{00000000-0005-0000-0000-00002A110000}"/>
    <cellStyle name="20% - Accent2 2 3 2 2 3 5" xfId="22082" xr:uid="{00000000-0005-0000-0000-00002B110000}"/>
    <cellStyle name="20% - Accent2 2 3 2 2 4" xfId="3325" xr:uid="{00000000-0005-0000-0000-00002C110000}"/>
    <cellStyle name="20% - Accent2 2 3 2 2 4 2" xfId="8222" xr:uid="{00000000-0005-0000-0000-00002D110000}"/>
    <cellStyle name="20% - Accent2 2 3 2 2 4 2 2" xfId="18011" xr:uid="{00000000-0005-0000-0000-00002E110000}"/>
    <cellStyle name="20% - Accent2 2 3 2 2 4 2 2 2" xfId="37562" xr:uid="{00000000-0005-0000-0000-00002F110000}"/>
    <cellStyle name="20% - Accent2 2 3 2 2 4 2 3" xfId="27787" xr:uid="{00000000-0005-0000-0000-000030110000}"/>
    <cellStyle name="20% - Accent2 2 3 2 2 4 3" xfId="13125" xr:uid="{00000000-0005-0000-0000-000031110000}"/>
    <cellStyle name="20% - Accent2 2 3 2 2 4 3 2" xfId="32676" xr:uid="{00000000-0005-0000-0000-000032110000}"/>
    <cellStyle name="20% - Accent2 2 3 2 2 4 4" xfId="22901" xr:uid="{00000000-0005-0000-0000-000033110000}"/>
    <cellStyle name="20% - Accent2 2 3 2 2 5" xfId="5779" xr:uid="{00000000-0005-0000-0000-000034110000}"/>
    <cellStyle name="20% - Accent2 2 3 2 2 5 2" xfId="15571" xr:uid="{00000000-0005-0000-0000-000035110000}"/>
    <cellStyle name="20% - Accent2 2 3 2 2 5 2 2" xfId="35122" xr:uid="{00000000-0005-0000-0000-000036110000}"/>
    <cellStyle name="20% - Accent2 2 3 2 2 5 3" xfId="25347" xr:uid="{00000000-0005-0000-0000-000037110000}"/>
    <cellStyle name="20% - Accent2 2 3 2 2 6" xfId="10685" xr:uid="{00000000-0005-0000-0000-000038110000}"/>
    <cellStyle name="20% - Accent2 2 3 2 2 6 2" xfId="30236" xr:uid="{00000000-0005-0000-0000-000039110000}"/>
    <cellStyle name="20% - Accent2 2 3 2 2 7" xfId="20461" xr:uid="{00000000-0005-0000-0000-00003A110000}"/>
    <cellStyle name="20% - Accent2 2 3 2 3" xfId="1312" xr:uid="{00000000-0005-0000-0000-00003B110000}"/>
    <cellStyle name="20% - Accent2 2 3 2 3 2" xfId="3831" xr:uid="{00000000-0005-0000-0000-00003C110000}"/>
    <cellStyle name="20% - Accent2 2 3 2 3 2 2" xfId="8728" xr:uid="{00000000-0005-0000-0000-00003D110000}"/>
    <cellStyle name="20% - Accent2 2 3 2 3 2 2 2" xfId="18517" xr:uid="{00000000-0005-0000-0000-00003E110000}"/>
    <cellStyle name="20% - Accent2 2 3 2 3 2 2 2 2" xfId="38068" xr:uid="{00000000-0005-0000-0000-00003F110000}"/>
    <cellStyle name="20% - Accent2 2 3 2 3 2 2 3" xfId="28293" xr:uid="{00000000-0005-0000-0000-000040110000}"/>
    <cellStyle name="20% - Accent2 2 3 2 3 2 3" xfId="13631" xr:uid="{00000000-0005-0000-0000-000041110000}"/>
    <cellStyle name="20% - Accent2 2 3 2 3 2 3 2" xfId="33182" xr:uid="{00000000-0005-0000-0000-000042110000}"/>
    <cellStyle name="20% - Accent2 2 3 2 3 2 4" xfId="23407" xr:uid="{00000000-0005-0000-0000-000043110000}"/>
    <cellStyle name="20% - Accent2 2 3 2 3 3" xfId="6285" xr:uid="{00000000-0005-0000-0000-000044110000}"/>
    <cellStyle name="20% - Accent2 2 3 2 3 3 2" xfId="16077" xr:uid="{00000000-0005-0000-0000-000045110000}"/>
    <cellStyle name="20% - Accent2 2 3 2 3 3 2 2" xfId="35628" xr:uid="{00000000-0005-0000-0000-000046110000}"/>
    <cellStyle name="20% - Accent2 2 3 2 3 3 3" xfId="25853" xr:uid="{00000000-0005-0000-0000-000047110000}"/>
    <cellStyle name="20% - Accent2 2 3 2 3 4" xfId="11191" xr:uid="{00000000-0005-0000-0000-000048110000}"/>
    <cellStyle name="20% - Accent2 2 3 2 3 4 2" xfId="30742" xr:uid="{00000000-0005-0000-0000-000049110000}"/>
    <cellStyle name="20% - Accent2 2 3 2 3 5" xfId="20967" xr:uid="{00000000-0005-0000-0000-00004A110000}"/>
    <cellStyle name="20% - Accent2 2 3 2 4" xfId="1007" xr:uid="{00000000-0005-0000-0000-00004B110000}"/>
    <cellStyle name="20% - Accent2 2 3 2 4 2" xfId="3580" xr:uid="{00000000-0005-0000-0000-00004C110000}"/>
    <cellStyle name="20% - Accent2 2 3 2 4 2 2" xfId="8477" xr:uid="{00000000-0005-0000-0000-00004D110000}"/>
    <cellStyle name="20% - Accent2 2 3 2 4 2 2 2" xfId="18266" xr:uid="{00000000-0005-0000-0000-00004E110000}"/>
    <cellStyle name="20% - Accent2 2 3 2 4 2 2 2 2" xfId="37817" xr:uid="{00000000-0005-0000-0000-00004F110000}"/>
    <cellStyle name="20% - Accent2 2 3 2 4 2 2 3" xfId="28042" xr:uid="{00000000-0005-0000-0000-000050110000}"/>
    <cellStyle name="20% - Accent2 2 3 2 4 2 3" xfId="13380" xr:uid="{00000000-0005-0000-0000-000051110000}"/>
    <cellStyle name="20% - Accent2 2 3 2 4 2 3 2" xfId="32931" xr:uid="{00000000-0005-0000-0000-000052110000}"/>
    <cellStyle name="20% - Accent2 2 3 2 4 2 4" xfId="23156" xr:uid="{00000000-0005-0000-0000-000053110000}"/>
    <cellStyle name="20% - Accent2 2 3 2 4 3" xfId="6034" xr:uid="{00000000-0005-0000-0000-000054110000}"/>
    <cellStyle name="20% - Accent2 2 3 2 4 3 2" xfId="15826" xr:uid="{00000000-0005-0000-0000-000055110000}"/>
    <cellStyle name="20% - Accent2 2 3 2 4 3 2 2" xfId="35377" xr:uid="{00000000-0005-0000-0000-000056110000}"/>
    <cellStyle name="20% - Accent2 2 3 2 4 3 3" xfId="25602" xr:uid="{00000000-0005-0000-0000-000057110000}"/>
    <cellStyle name="20% - Accent2 2 3 2 4 4" xfId="10940" xr:uid="{00000000-0005-0000-0000-000058110000}"/>
    <cellStyle name="20% - Accent2 2 3 2 4 4 2" xfId="30491" xr:uid="{00000000-0005-0000-0000-000059110000}"/>
    <cellStyle name="20% - Accent2 2 3 2 4 5" xfId="20716" xr:uid="{00000000-0005-0000-0000-00005A110000}"/>
    <cellStyle name="20% - Accent2 2 3 2 5" xfId="2057" xr:uid="{00000000-0005-0000-0000-00005B110000}"/>
    <cellStyle name="20% - Accent2 2 3 2 5 2" xfId="4559" xr:uid="{00000000-0005-0000-0000-00005C110000}"/>
    <cellStyle name="20% - Accent2 2 3 2 5 2 2" xfId="9456" xr:uid="{00000000-0005-0000-0000-00005D110000}"/>
    <cellStyle name="20% - Accent2 2 3 2 5 2 2 2" xfId="19245" xr:uid="{00000000-0005-0000-0000-00005E110000}"/>
    <cellStyle name="20% - Accent2 2 3 2 5 2 2 2 2" xfId="38796" xr:uid="{00000000-0005-0000-0000-00005F110000}"/>
    <cellStyle name="20% - Accent2 2 3 2 5 2 2 3" xfId="29021" xr:uid="{00000000-0005-0000-0000-000060110000}"/>
    <cellStyle name="20% - Accent2 2 3 2 5 2 3" xfId="14359" xr:uid="{00000000-0005-0000-0000-000061110000}"/>
    <cellStyle name="20% - Accent2 2 3 2 5 2 3 2" xfId="33910" xr:uid="{00000000-0005-0000-0000-000062110000}"/>
    <cellStyle name="20% - Accent2 2 3 2 5 2 4" xfId="24135" xr:uid="{00000000-0005-0000-0000-000063110000}"/>
    <cellStyle name="20% - Accent2 2 3 2 5 3" xfId="7013" xr:uid="{00000000-0005-0000-0000-000064110000}"/>
    <cellStyle name="20% - Accent2 2 3 2 5 3 2" xfId="16805" xr:uid="{00000000-0005-0000-0000-000065110000}"/>
    <cellStyle name="20% - Accent2 2 3 2 5 3 2 2" xfId="36356" xr:uid="{00000000-0005-0000-0000-000066110000}"/>
    <cellStyle name="20% - Accent2 2 3 2 5 3 3" xfId="26581" xr:uid="{00000000-0005-0000-0000-000067110000}"/>
    <cellStyle name="20% - Accent2 2 3 2 5 4" xfId="11919" xr:uid="{00000000-0005-0000-0000-000068110000}"/>
    <cellStyle name="20% - Accent2 2 3 2 5 4 2" xfId="31470" xr:uid="{00000000-0005-0000-0000-000069110000}"/>
    <cellStyle name="20% - Accent2 2 3 2 5 5" xfId="21695" xr:uid="{00000000-0005-0000-0000-00006A110000}"/>
    <cellStyle name="20% - Accent2 2 3 2 6" xfId="2934" xr:uid="{00000000-0005-0000-0000-00006B110000}"/>
    <cellStyle name="20% - Accent2 2 3 2 6 2" xfId="7831" xr:uid="{00000000-0005-0000-0000-00006C110000}"/>
    <cellStyle name="20% - Accent2 2 3 2 6 2 2" xfId="17620" xr:uid="{00000000-0005-0000-0000-00006D110000}"/>
    <cellStyle name="20% - Accent2 2 3 2 6 2 2 2" xfId="37171" xr:uid="{00000000-0005-0000-0000-00006E110000}"/>
    <cellStyle name="20% - Accent2 2 3 2 6 2 3" xfId="27396" xr:uid="{00000000-0005-0000-0000-00006F110000}"/>
    <cellStyle name="20% - Accent2 2 3 2 6 3" xfId="12734" xr:uid="{00000000-0005-0000-0000-000070110000}"/>
    <cellStyle name="20% - Accent2 2 3 2 6 3 2" xfId="32285" xr:uid="{00000000-0005-0000-0000-000071110000}"/>
    <cellStyle name="20% - Accent2 2 3 2 6 4" xfId="22510" xr:uid="{00000000-0005-0000-0000-000072110000}"/>
    <cellStyle name="20% - Accent2 2 3 2 7" xfId="5388" xr:uid="{00000000-0005-0000-0000-000073110000}"/>
    <cellStyle name="20% - Accent2 2 3 2 7 2" xfId="15180" xr:uid="{00000000-0005-0000-0000-000074110000}"/>
    <cellStyle name="20% - Accent2 2 3 2 7 2 2" xfId="34731" xr:uid="{00000000-0005-0000-0000-000075110000}"/>
    <cellStyle name="20% - Accent2 2 3 2 7 3" xfId="24956" xr:uid="{00000000-0005-0000-0000-000076110000}"/>
    <cellStyle name="20% - Accent2 2 3 2 8" xfId="10294" xr:uid="{00000000-0005-0000-0000-000077110000}"/>
    <cellStyle name="20% - Accent2 2 3 2 8 2" xfId="29845" xr:uid="{00000000-0005-0000-0000-000078110000}"/>
    <cellStyle name="20% - Accent2 2 3 2 9" xfId="20070" xr:uid="{00000000-0005-0000-0000-000079110000}"/>
    <cellStyle name="20% - Accent2 2 3 3" xfId="326" xr:uid="{00000000-0005-0000-0000-00007A110000}"/>
    <cellStyle name="20% - Accent2 2 3 3 2" xfId="743" xr:uid="{00000000-0005-0000-0000-00007B110000}"/>
    <cellStyle name="20% - Accent2 2 3 3 2 2" xfId="1693" xr:uid="{00000000-0005-0000-0000-00007C110000}"/>
    <cellStyle name="20% - Accent2 2 3 3 2 2 2" xfId="4207" xr:uid="{00000000-0005-0000-0000-00007D110000}"/>
    <cellStyle name="20% - Accent2 2 3 3 2 2 2 2" xfId="9104" xr:uid="{00000000-0005-0000-0000-00007E110000}"/>
    <cellStyle name="20% - Accent2 2 3 3 2 2 2 2 2" xfId="18893" xr:uid="{00000000-0005-0000-0000-00007F110000}"/>
    <cellStyle name="20% - Accent2 2 3 3 2 2 2 2 2 2" xfId="38444" xr:uid="{00000000-0005-0000-0000-000080110000}"/>
    <cellStyle name="20% - Accent2 2 3 3 2 2 2 2 3" xfId="28669" xr:uid="{00000000-0005-0000-0000-000081110000}"/>
    <cellStyle name="20% - Accent2 2 3 3 2 2 2 3" xfId="14007" xr:uid="{00000000-0005-0000-0000-000082110000}"/>
    <cellStyle name="20% - Accent2 2 3 3 2 2 2 3 2" xfId="33558" xr:uid="{00000000-0005-0000-0000-000083110000}"/>
    <cellStyle name="20% - Accent2 2 3 3 2 2 2 4" xfId="23783" xr:uid="{00000000-0005-0000-0000-000084110000}"/>
    <cellStyle name="20% - Accent2 2 3 3 2 2 3" xfId="6661" xr:uid="{00000000-0005-0000-0000-000085110000}"/>
    <cellStyle name="20% - Accent2 2 3 3 2 2 3 2" xfId="16453" xr:uid="{00000000-0005-0000-0000-000086110000}"/>
    <cellStyle name="20% - Accent2 2 3 3 2 2 3 2 2" xfId="36004" xr:uid="{00000000-0005-0000-0000-000087110000}"/>
    <cellStyle name="20% - Accent2 2 3 3 2 2 3 3" xfId="26229" xr:uid="{00000000-0005-0000-0000-000088110000}"/>
    <cellStyle name="20% - Accent2 2 3 3 2 2 4" xfId="11567" xr:uid="{00000000-0005-0000-0000-000089110000}"/>
    <cellStyle name="20% - Accent2 2 3 3 2 2 4 2" xfId="31118" xr:uid="{00000000-0005-0000-0000-00008A110000}"/>
    <cellStyle name="20% - Accent2 2 3 3 2 2 5" xfId="21343" xr:uid="{00000000-0005-0000-0000-00008B110000}"/>
    <cellStyle name="20% - Accent2 2 3 3 2 3" xfId="2540" xr:uid="{00000000-0005-0000-0000-00008C110000}"/>
    <cellStyle name="20% - Accent2 2 3 3 2 3 2" xfId="5010" xr:uid="{00000000-0005-0000-0000-00008D110000}"/>
    <cellStyle name="20% - Accent2 2 3 3 2 3 2 2" xfId="9907" xr:uid="{00000000-0005-0000-0000-00008E110000}"/>
    <cellStyle name="20% - Accent2 2 3 3 2 3 2 2 2" xfId="19696" xr:uid="{00000000-0005-0000-0000-00008F110000}"/>
    <cellStyle name="20% - Accent2 2 3 3 2 3 2 2 2 2" xfId="39247" xr:uid="{00000000-0005-0000-0000-000090110000}"/>
    <cellStyle name="20% - Accent2 2 3 3 2 3 2 2 3" xfId="29472" xr:uid="{00000000-0005-0000-0000-000091110000}"/>
    <cellStyle name="20% - Accent2 2 3 3 2 3 2 3" xfId="14810" xr:uid="{00000000-0005-0000-0000-000092110000}"/>
    <cellStyle name="20% - Accent2 2 3 3 2 3 2 3 2" xfId="34361" xr:uid="{00000000-0005-0000-0000-000093110000}"/>
    <cellStyle name="20% - Accent2 2 3 3 2 3 2 4" xfId="24586" xr:uid="{00000000-0005-0000-0000-000094110000}"/>
    <cellStyle name="20% - Accent2 2 3 3 2 3 3" xfId="7464" xr:uid="{00000000-0005-0000-0000-000095110000}"/>
    <cellStyle name="20% - Accent2 2 3 3 2 3 3 2" xfId="17256" xr:uid="{00000000-0005-0000-0000-000096110000}"/>
    <cellStyle name="20% - Accent2 2 3 3 2 3 3 2 2" xfId="36807" xr:uid="{00000000-0005-0000-0000-000097110000}"/>
    <cellStyle name="20% - Accent2 2 3 3 2 3 3 3" xfId="27032" xr:uid="{00000000-0005-0000-0000-000098110000}"/>
    <cellStyle name="20% - Accent2 2 3 3 2 3 4" xfId="12370" xr:uid="{00000000-0005-0000-0000-000099110000}"/>
    <cellStyle name="20% - Accent2 2 3 3 2 3 4 2" xfId="31921" xr:uid="{00000000-0005-0000-0000-00009A110000}"/>
    <cellStyle name="20% - Accent2 2 3 3 2 3 5" xfId="22146" xr:uid="{00000000-0005-0000-0000-00009B110000}"/>
    <cellStyle name="20% - Accent2 2 3 3 2 4" xfId="3326" xr:uid="{00000000-0005-0000-0000-00009C110000}"/>
    <cellStyle name="20% - Accent2 2 3 3 2 4 2" xfId="8223" xr:uid="{00000000-0005-0000-0000-00009D110000}"/>
    <cellStyle name="20% - Accent2 2 3 3 2 4 2 2" xfId="18012" xr:uid="{00000000-0005-0000-0000-00009E110000}"/>
    <cellStyle name="20% - Accent2 2 3 3 2 4 2 2 2" xfId="37563" xr:uid="{00000000-0005-0000-0000-00009F110000}"/>
    <cellStyle name="20% - Accent2 2 3 3 2 4 2 3" xfId="27788" xr:uid="{00000000-0005-0000-0000-0000A0110000}"/>
    <cellStyle name="20% - Accent2 2 3 3 2 4 3" xfId="13126" xr:uid="{00000000-0005-0000-0000-0000A1110000}"/>
    <cellStyle name="20% - Accent2 2 3 3 2 4 3 2" xfId="32677" xr:uid="{00000000-0005-0000-0000-0000A2110000}"/>
    <cellStyle name="20% - Accent2 2 3 3 2 4 4" xfId="22902" xr:uid="{00000000-0005-0000-0000-0000A3110000}"/>
    <cellStyle name="20% - Accent2 2 3 3 2 5" xfId="5780" xr:uid="{00000000-0005-0000-0000-0000A4110000}"/>
    <cellStyle name="20% - Accent2 2 3 3 2 5 2" xfId="15572" xr:uid="{00000000-0005-0000-0000-0000A5110000}"/>
    <cellStyle name="20% - Accent2 2 3 3 2 5 2 2" xfId="35123" xr:uid="{00000000-0005-0000-0000-0000A6110000}"/>
    <cellStyle name="20% - Accent2 2 3 3 2 5 3" xfId="25348" xr:uid="{00000000-0005-0000-0000-0000A7110000}"/>
    <cellStyle name="20% - Accent2 2 3 3 2 6" xfId="10686" xr:uid="{00000000-0005-0000-0000-0000A8110000}"/>
    <cellStyle name="20% - Accent2 2 3 3 2 6 2" xfId="30237" xr:uid="{00000000-0005-0000-0000-0000A9110000}"/>
    <cellStyle name="20% - Accent2 2 3 3 2 7" xfId="20462" xr:uid="{00000000-0005-0000-0000-0000AA110000}"/>
    <cellStyle name="20% - Accent2 2 3 3 3" xfId="1313" xr:uid="{00000000-0005-0000-0000-0000AB110000}"/>
    <cellStyle name="20% - Accent2 2 3 3 3 2" xfId="3832" xr:uid="{00000000-0005-0000-0000-0000AC110000}"/>
    <cellStyle name="20% - Accent2 2 3 3 3 2 2" xfId="8729" xr:uid="{00000000-0005-0000-0000-0000AD110000}"/>
    <cellStyle name="20% - Accent2 2 3 3 3 2 2 2" xfId="18518" xr:uid="{00000000-0005-0000-0000-0000AE110000}"/>
    <cellStyle name="20% - Accent2 2 3 3 3 2 2 2 2" xfId="38069" xr:uid="{00000000-0005-0000-0000-0000AF110000}"/>
    <cellStyle name="20% - Accent2 2 3 3 3 2 2 3" xfId="28294" xr:uid="{00000000-0005-0000-0000-0000B0110000}"/>
    <cellStyle name="20% - Accent2 2 3 3 3 2 3" xfId="13632" xr:uid="{00000000-0005-0000-0000-0000B1110000}"/>
    <cellStyle name="20% - Accent2 2 3 3 3 2 3 2" xfId="33183" xr:uid="{00000000-0005-0000-0000-0000B2110000}"/>
    <cellStyle name="20% - Accent2 2 3 3 3 2 4" xfId="23408" xr:uid="{00000000-0005-0000-0000-0000B3110000}"/>
    <cellStyle name="20% - Accent2 2 3 3 3 3" xfId="6286" xr:uid="{00000000-0005-0000-0000-0000B4110000}"/>
    <cellStyle name="20% - Accent2 2 3 3 3 3 2" xfId="16078" xr:uid="{00000000-0005-0000-0000-0000B5110000}"/>
    <cellStyle name="20% - Accent2 2 3 3 3 3 2 2" xfId="35629" xr:uid="{00000000-0005-0000-0000-0000B6110000}"/>
    <cellStyle name="20% - Accent2 2 3 3 3 3 3" xfId="25854" xr:uid="{00000000-0005-0000-0000-0000B7110000}"/>
    <cellStyle name="20% - Accent2 2 3 3 3 4" xfId="11192" xr:uid="{00000000-0005-0000-0000-0000B8110000}"/>
    <cellStyle name="20% - Accent2 2 3 3 3 4 2" xfId="30743" xr:uid="{00000000-0005-0000-0000-0000B9110000}"/>
    <cellStyle name="20% - Accent2 2 3 3 3 5" xfId="20968" xr:uid="{00000000-0005-0000-0000-0000BA110000}"/>
    <cellStyle name="20% - Accent2 2 3 3 4" xfId="2121" xr:uid="{00000000-0005-0000-0000-0000BB110000}"/>
    <cellStyle name="20% - Accent2 2 3 3 4 2" xfId="4623" xr:uid="{00000000-0005-0000-0000-0000BC110000}"/>
    <cellStyle name="20% - Accent2 2 3 3 4 2 2" xfId="9520" xr:uid="{00000000-0005-0000-0000-0000BD110000}"/>
    <cellStyle name="20% - Accent2 2 3 3 4 2 2 2" xfId="19309" xr:uid="{00000000-0005-0000-0000-0000BE110000}"/>
    <cellStyle name="20% - Accent2 2 3 3 4 2 2 2 2" xfId="38860" xr:uid="{00000000-0005-0000-0000-0000BF110000}"/>
    <cellStyle name="20% - Accent2 2 3 3 4 2 2 3" xfId="29085" xr:uid="{00000000-0005-0000-0000-0000C0110000}"/>
    <cellStyle name="20% - Accent2 2 3 3 4 2 3" xfId="14423" xr:uid="{00000000-0005-0000-0000-0000C1110000}"/>
    <cellStyle name="20% - Accent2 2 3 3 4 2 3 2" xfId="33974" xr:uid="{00000000-0005-0000-0000-0000C2110000}"/>
    <cellStyle name="20% - Accent2 2 3 3 4 2 4" xfId="24199" xr:uid="{00000000-0005-0000-0000-0000C3110000}"/>
    <cellStyle name="20% - Accent2 2 3 3 4 3" xfId="7077" xr:uid="{00000000-0005-0000-0000-0000C4110000}"/>
    <cellStyle name="20% - Accent2 2 3 3 4 3 2" xfId="16869" xr:uid="{00000000-0005-0000-0000-0000C5110000}"/>
    <cellStyle name="20% - Accent2 2 3 3 4 3 2 2" xfId="36420" xr:uid="{00000000-0005-0000-0000-0000C6110000}"/>
    <cellStyle name="20% - Accent2 2 3 3 4 3 3" xfId="26645" xr:uid="{00000000-0005-0000-0000-0000C7110000}"/>
    <cellStyle name="20% - Accent2 2 3 3 4 4" xfId="11983" xr:uid="{00000000-0005-0000-0000-0000C8110000}"/>
    <cellStyle name="20% - Accent2 2 3 3 4 4 2" xfId="31534" xr:uid="{00000000-0005-0000-0000-0000C9110000}"/>
    <cellStyle name="20% - Accent2 2 3 3 4 5" xfId="21759" xr:uid="{00000000-0005-0000-0000-0000CA110000}"/>
    <cellStyle name="20% - Accent2 2 3 3 5" xfId="2935" xr:uid="{00000000-0005-0000-0000-0000CB110000}"/>
    <cellStyle name="20% - Accent2 2 3 3 5 2" xfId="7832" xr:uid="{00000000-0005-0000-0000-0000CC110000}"/>
    <cellStyle name="20% - Accent2 2 3 3 5 2 2" xfId="17621" xr:uid="{00000000-0005-0000-0000-0000CD110000}"/>
    <cellStyle name="20% - Accent2 2 3 3 5 2 2 2" xfId="37172" xr:uid="{00000000-0005-0000-0000-0000CE110000}"/>
    <cellStyle name="20% - Accent2 2 3 3 5 2 3" xfId="27397" xr:uid="{00000000-0005-0000-0000-0000CF110000}"/>
    <cellStyle name="20% - Accent2 2 3 3 5 3" xfId="12735" xr:uid="{00000000-0005-0000-0000-0000D0110000}"/>
    <cellStyle name="20% - Accent2 2 3 3 5 3 2" xfId="32286" xr:uid="{00000000-0005-0000-0000-0000D1110000}"/>
    <cellStyle name="20% - Accent2 2 3 3 5 4" xfId="22511" xr:uid="{00000000-0005-0000-0000-0000D2110000}"/>
    <cellStyle name="20% - Accent2 2 3 3 6" xfId="5389" xr:uid="{00000000-0005-0000-0000-0000D3110000}"/>
    <cellStyle name="20% - Accent2 2 3 3 6 2" xfId="15181" xr:uid="{00000000-0005-0000-0000-0000D4110000}"/>
    <cellStyle name="20% - Accent2 2 3 3 6 2 2" xfId="34732" xr:uid="{00000000-0005-0000-0000-0000D5110000}"/>
    <cellStyle name="20% - Accent2 2 3 3 6 3" xfId="24957" xr:uid="{00000000-0005-0000-0000-0000D6110000}"/>
    <cellStyle name="20% - Accent2 2 3 3 7" xfId="10295" xr:uid="{00000000-0005-0000-0000-0000D7110000}"/>
    <cellStyle name="20% - Accent2 2 3 3 7 2" xfId="29846" xr:uid="{00000000-0005-0000-0000-0000D8110000}"/>
    <cellStyle name="20% - Accent2 2 3 3 8" xfId="20071" xr:uid="{00000000-0005-0000-0000-0000D9110000}"/>
    <cellStyle name="20% - Accent2 2 3 4" xfId="327" xr:uid="{00000000-0005-0000-0000-0000DA110000}"/>
    <cellStyle name="20% - Accent2 2 3 4 2" xfId="744" xr:uid="{00000000-0005-0000-0000-0000DB110000}"/>
    <cellStyle name="20% - Accent2 2 3 4 2 2" xfId="1694" xr:uid="{00000000-0005-0000-0000-0000DC110000}"/>
    <cellStyle name="20% - Accent2 2 3 4 2 2 2" xfId="4208" xr:uid="{00000000-0005-0000-0000-0000DD110000}"/>
    <cellStyle name="20% - Accent2 2 3 4 2 2 2 2" xfId="9105" xr:uid="{00000000-0005-0000-0000-0000DE110000}"/>
    <cellStyle name="20% - Accent2 2 3 4 2 2 2 2 2" xfId="18894" xr:uid="{00000000-0005-0000-0000-0000DF110000}"/>
    <cellStyle name="20% - Accent2 2 3 4 2 2 2 2 2 2" xfId="38445" xr:uid="{00000000-0005-0000-0000-0000E0110000}"/>
    <cellStyle name="20% - Accent2 2 3 4 2 2 2 2 3" xfId="28670" xr:uid="{00000000-0005-0000-0000-0000E1110000}"/>
    <cellStyle name="20% - Accent2 2 3 4 2 2 2 3" xfId="14008" xr:uid="{00000000-0005-0000-0000-0000E2110000}"/>
    <cellStyle name="20% - Accent2 2 3 4 2 2 2 3 2" xfId="33559" xr:uid="{00000000-0005-0000-0000-0000E3110000}"/>
    <cellStyle name="20% - Accent2 2 3 4 2 2 2 4" xfId="23784" xr:uid="{00000000-0005-0000-0000-0000E4110000}"/>
    <cellStyle name="20% - Accent2 2 3 4 2 2 3" xfId="6662" xr:uid="{00000000-0005-0000-0000-0000E5110000}"/>
    <cellStyle name="20% - Accent2 2 3 4 2 2 3 2" xfId="16454" xr:uid="{00000000-0005-0000-0000-0000E6110000}"/>
    <cellStyle name="20% - Accent2 2 3 4 2 2 3 2 2" xfId="36005" xr:uid="{00000000-0005-0000-0000-0000E7110000}"/>
    <cellStyle name="20% - Accent2 2 3 4 2 2 3 3" xfId="26230" xr:uid="{00000000-0005-0000-0000-0000E8110000}"/>
    <cellStyle name="20% - Accent2 2 3 4 2 2 4" xfId="11568" xr:uid="{00000000-0005-0000-0000-0000E9110000}"/>
    <cellStyle name="20% - Accent2 2 3 4 2 2 4 2" xfId="31119" xr:uid="{00000000-0005-0000-0000-0000EA110000}"/>
    <cellStyle name="20% - Accent2 2 3 4 2 2 5" xfId="21344" xr:uid="{00000000-0005-0000-0000-0000EB110000}"/>
    <cellStyle name="20% - Accent2 2 3 4 2 3" xfId="2690" xr:uid="{00000000-0005-0000-0000-0000EC110000}"/>
    <cellStyle name="20% - Accent2 2 3 4 2 3 2" xfId="5135" xr:uid="{00000000-0005-0000-0000-0000ED110000}"/>
    <cellStyle name="20% - Accent2 2 3 4 2 3 2 2" xfId="10032" xr:uid="{00000000-0005-0000-0000-0000EE110000}"/>
    <cellStyle name="20% - Accent2 2 3 4 2 3 2 2 2" xfId="19821" xr:uid="{00000000-0005-0000-0000-0000EF110000}"/>
    <cellStyle name="20% - Accent2 2 3 4 2 3 2 2 2 2" xfId="39372" xr:uid="{00000000-0005-0000-0000-0000F0110000}"/>
    <cellStyle name="20% - Accent2 2 3 4 2 3 2 2 3" xfId="29597" xr:uid="{00000000-0005-0000-0000-0000F1110000}"/>
    <cellStyle name="20% - Accent2 2 3 4 2 3 2 3" xfId="14935" xr:uid="{00000000-0005-0000-0000-0000F2110000}"/>
    <cellStyle name="20% - Accent2 2 3 4 2 3 2 3 2" xfId="34486" xr:uid="{00000000-0005-0000-0000-0000F3110000}"/>
    <cellStyle name="20% - Accent2 2 3 4 2 3 2 4" xfId="24711" xr:uid="{00000000-0005-0000-0000-0000F4110000}"/>
    <cellStyle name="20% - Accent2 2 3 4 2 3 3" xfId="7589" xr:uid="{00000000-0005-0000-0000-0000F5110000}"/>
    <cellStyle name="20% - Accent2 2 3 4 2 3 3 2" xfId="17381" xr:uid="{00000000-0005-0000-0000-0000F6110000}"/>
    <cellStyle name="20% - Accent2 2 3 4 2 3 3 2 2" xfId="36932" xr:uid="{00000000-0005-0000-0000-0000F7110000}"/>
    <cellStyle name="20% - Accent2 2 3 4 2 3 3 3" xfId="27157" xr:uid="{00000000-0005-0000-0000-0000F8110000}"/>
    <cellStyle name="20% - Accent2 2 3 4 2 3 4" xfId="12495" xr:uid="{00000000-0005-0000-0000-0000F9110000}"/>
    <cellStyle name="20% - Accent2 2 3 4 2 3 4 2" xfId="32046" xr:uid="{00000000-0005-0000-0000-0000FA110000}"/>
    <cellStyle name="20% - Accent2 2 3 4 2 3 5" xfId="22271" xr:uid="{00000000-0005-0000-0000-0000FB110000}"/>
    <cellStyle name="20% - Accent2 2 3 4 2 4" xfId="3327" xr:uid="{00000000-0005-0000-0000-0000FC110000}"/>
    <cellStyle name="20% - Accent2 2 3 4 2 4 2" xfId="8224" xr:uid="{00000000-0005-0000-0000-0000FD110000}"/>
    <cellStyle name="20% - Accent2 2 3 4 2 4 2 2" xfId="18013" xr:uid="{00000000-0005-0000-0000-0000FE110000}"/>
    <cellStyle name="20% - Accent2 2 3 4 2 4 2 2 2" xfId="37564" xr:uid="{00000000-0005-0000-0000-0000FF110000}"/>
    <cellStyle name="20% - Accent2 2 3 4 2 4 2 3" xfId="27789" xr:uid="{00000000-0005-0000-0000-000000120000}"/>
    <cellStyle name="20% - Accent2 2 3 4 2 4 3" xfId="13127" xr:uid="{00000000-0005-0000-0000-000001120000}"/>
    <cellStyle name="20% - Accent2 2 3 4 2 4 3 2" xfId="32678" xr:uid="{00000000-0005-0000-0000-000002120000}"/>
    <cellStyle name="20% - Accent2 2 3 4 2 4 4" xfId="22903" xr:uid="{00000000-0005-0000-0000-000003120000}"/>
    <cellStyle name="20% - Accent2 2 3 4 2 5" xfId="5781" xr:uid="{00000000-0005-0000-0000-000004120000}"/>
    <cellStyle name="20% - Accent2 2 3 4 2 5 2" xfId="15573" xr:uid="{00000000-0005-0000-0000-000005120000}"/>
    <cellStyle name="20% - Accent2 2 3 4 2 5 2 2" xfId="35124" xr:uid="{00000000-0005-0000-0000-000006120000}"/>
    <cellStyle name="20% - Accent2 2 3 4 2 5 3" xfId="25349" xr:uid="{00000000-0005-0000-0000-000007120000}"/>
    <cellStyle name="20% - Accent2 2 3 4 2 6" xfId="10687" xr:uid="{00000000-0005-0000-0000-000008120000}"/>
    <cellStyle name="20% - Accent2 2 3 4 2 6 2" xfId="30238" xr:uid="{00000000-0005-0000-0000-000009120000}"/>
    <cellStyle name="20% - Accent2 2 3 4 2 7" xfId="20463" xr:uid="{00000000-0005-0000-0000-00000A120000}"/>
    <cellStyle name="20% - Accent2 2 3 4 3" xfId="1314" xr:uid="{00000000-0005-0000-0000-00000B120000}"/>
    <cellStyle name="20% - Accent2 2 3 4 3 2" xfId="3833" xr:uid="{00000000-0005-0000-0000-00000C120000}"/>
    <cellStyle name="20% - Accent2 2 3 4 3 2 2" xfId="8730" xr:uid="{00000000-0005-0000-0000-00000D120000}"/>
    <cellStyle name="20% - Accent2 2 3 4 3 2 2 2" xfId="18519" xr:uid="{00000000-0005-0000-0000-00000E120000}"/>
    <cellStyle name="20% - Accent2 2 3 4 3 2 2 2 2" xfId="38070" xr:uid="{00000000-0005-0000-0000-00000F120000}"/>
    <cellStyle name="20% - Accent2 2 3 4 3 2 2 3" xfId="28295" xr:uid="{00000000-0005-0000-0000-000010120000}"/>
    <cellStyle name="20% - Accent2 2 3 4 3 2 3" xfId="13633" xr:uid="{00000000-0005-0000-0000-000011120000}"/>
    <cellStyle name="20% - Accent2 2 3 4 3 2 3 2" xfId="33184" xr:uid="{00000000-0005-0000-0000-000012120000}"/>
    <cellStyle name="20% - Accent2 2 3 4 3 2 4" xfId="23409" xr:uid="{00000000-0005-0000-0000-000013120000}"/>
    <cellStyle name="20% - Accent2 2 3 4 3 3" xfId="6287" xr:uid="{00000000-0005-0000-0000-000014120000}"/>
    <cellStyle name="20% - Accent2 2 3 4 3 3 2" xfId="16079" xr:uid="{00000000-0005-0000-0000-000015120000}"/>
    <cellStyle name="20% - Accent2 2 3 4 3 3 2 2" xfId="35630" xr:uid="{00000000-0005-0000-0000-000016120000}"/>
    <cellStyle name="20% - Accent2 2 3 4 3 3 3" xfId="25855" xr:uid="{00000000-0005-0000-0000-000017120000}"/>
    <cellStyle name="20% - Accent2 2 3 4 3 4" xfId="11193" xr:uid="{00000000-0005-0000-0000-000018120000}"/>
    <cellStyle name="20% - Accent2 2 3 4 3 4 2" xfId="30744" xr:uid="{00000000-0005-0000-0000-000019120000}"/>
    <cellStyle name="20% - Accent2 2 3 4 3 5" xfId="20969" xr:uid="{00000000-0005-0000-0000-00001A120000}"/>
    <cellStyle name="20% - Accent2 2 3 4 4" xfId="2246" xr:uid="{00000000-0005-0000-0000-00001B120000}"/>
    <cellStyle name="20% - Accent2 2 3 4 4 2" xfId="4748" xr:uid="{00000000-0005-0000-0000-00001C120000}"/>
    <cellStyle name="20% - Accent2 2 3 4 4 2 2" xfId="9645" xr:uid="{00000000-0005-0000-0000-00001D120000}"/>
    <cellStyle name="20% - Accent2 2 3 4 4 2 2 2" xfId="19434" xr:uid="{00000000-0005-0000-0000-00001E120000}"/>
    <cellStyle name="20% - Accent2 2 3 4 4 2 2 2 2" xfId="38985" xr:uid="{00000000-0005-0000-0000-00001F120000}"/>
    <cellStyle name="20% - Accent2 2 3 4 4 2 2 3" xfId="29210" xr:uid="{00000000-0005-0000-0000-000020120000}"/>
    <cellStyle name="20% - Accent2 2 3 4 4 2 3" xfId="14548" xr:uid="{00000000-0005-0000-0000-000021120000}"/>
    <cellStyle name="20% - Accent2 2 3 4 4 2 3 2" xfId="34099" xr:uid="{00000000-0005-0000-0000-000022120000}"/>
    <cellStyle name="20% - Accent2 2 3 4 4 2 4" xfId="24324" xr:uid="{00000000-0005-0000-0000-000023120000}"/>
    <cellStyle name="20% - Accent2 2 3 4 4 3" xfId="7202" xr:uid="{00000000-0005-0000-0000-000024120000}"/>
    <cellStyle name="20% - Accent2 2 3 4 4 3 2" xfId="16994" xr:uid="{00000000-0005-0000-0000-000025120000}"/>
    <cellStyle name="20% - Accent2 2 3 4 4 3 2 2" xfId="36545" xr:uid="{00000000-0005-0000-0000-000026120000}"/>
    <cellStyle name="20% - Accent2 2 3 4 4 3 3" xfId="26770" xr:uid="{00000000-0005-0000-0000-000027120000}"/>
    <cellStyle name="20% - Accent2 2 3 4 4 4" xfId="12108" xr:uid="{00000000-0005-0000-0000-000028120000}"/>
    <cellStyle name="20% - Accent2 2 3 4 4 4 2" xfId="31659" xr:uid="{00000000-0005-0000-0000-000029120000}"/>
    <cellStyle name="20% - Accent2 2 3 4 4 5" xfId="21884" xr:uid="{00000000-0005-0000-0000-00002A120000}"/>
    <cellStyle name="20% - Accent2 2 3 4 5" xfId="2936" xr:uid="{00000000-0005-0000-0000-00002B120000}"/>
    <cellStyle name="20% - Accent2 2 3 4 5 2" xfId="7833" xr:uid="{00000000-0005-0000-0000-00002C120000}"/>
    <cellStyle name="20% - Accent2 2 3 4 5 2 2" xfId="17622" xr:uid="{00000000-0005-0000-0000-00002D120000}"/>
    <cellStyle name="20% - Accent2 2 3 4 5 2 2 2" xfId="37173" xr:uid="{00000000-0005-0000-0000-00002E120000}"/>
    <cellStyle name="20% - Accent2 2 3 4 5 2 3" xfId="27398" xr:uid="{00000000-0005-0000-0000-00002F120000}"/>
    <cellStyle name="20% - Accent2 2 3 4 5 3" xfId="12736" xr:uid="{00000000-0005-0000-0000-000030120000}"/>
    <cellStyle name="20% - Accent2 2 3 4 5 3 2" xfId="32287" xr:uid="{00000000-0005-0000-0000-000031120000}"/>
    <cellStyle name="20% - Accent2 2 3 4 5 4" xfId="22512" xr:uid="{00000000-0005-0000-0000-000032120000}"/>
    <cellStyle name="20% - Accent2 2 3 4 6" xfId="5390" xr:uid="{00000000-0005-0000-0000-000033120000}"/>
    <cellStyle name="20% - Accent2 2 3 4 6 2" xfId="15182" xr:uid="{00000000-0005-0000-0000-000034120000}"/>
    <cellStyle name="20% - Accent2 2 3 4 6 2 2" xfId="34733" xr:uid="{00000000-0005-0000-0000-000035120000}"/>
    <cellStyle name="20% - Accent2 2 3 4 6 3" xfId="24958" xr:uid="{00000000-0005-0000-0000-000036120000}"/>
    <cellStyle name="20% - Accent2 2 3 4 7" xfId="10296" xr:uid="{00000000-0005-0000-0000-000037120000}"/>
    <cellStyle name="20% - Accent2 2 3 4 7 2" xfId="29847" xr:uid="{00000000-0005-0000-0000-000038120000}"/>
    <cellStyle name="20% - Accent2 2 3 4 8" xfId="20072" xr:uid="{00000000-0005-0000-0000-000039120000}"/>
    <cellStyle name="20% - Accent2 2 3 5" xfId="629" xr:uid="{00000000-0005-0000-0000-00003A120000}"/>
    <cellStyle name="20% - Accent2 2 3 5 2" xfId="1582" xr:uid="{00000000-0005-0000-0000-00003B120000}"/>
    <cellStyle name="20% - Accent2 2 3 5 2 2" xfId="4096" xr:uid="{00000000-0005-0000-0000-00003C120000}"/>
    <cellStyle name="20% - Accent2 2 3 5 2 2 2" xfId="8993" xr:uid="{00000000-0005-0000-0000-00003D120000}"/>
    <cellStyle name="20% - Accent2 2 3 5 2 2 2 2" xfId="18782" xr:uid="{00000000-0005-0000-0000-00003E120000}"/>
    <cellStyle name="20% - Accent2 2 3 5 2 2 2 2 2" xfId="38333" xr:uid="{00000000-0005-0000-0000-00003F120000}"/>
    <cellStyle name="20% - Accent2 2 3 5 2 2 2 3" xfId="28558" xr:uid="{00000000-0005-0000-0000-000040120000}"/>
    <cellStyle name="20% - Accent2 2 3 5 2 2 3" xfId="13896" xr:uid="{00000000-0005-0000-0000-000041120000}"/>
    <cellStyle name="20% - Accent2 2 3 5 2 2 3 2" xfId="33447" xr:uid="{00000000-0005-0000-0000-000042120000}"/>
    <cellStyle name="20% - Accent2 2 3 5 2 2 4" xfId="23672" xr:uid="{00000000-0005-0000-0000-000043120000}"/>
    <cellStyle name="20% - Accent2 2 3 5 2 3" xfId="6550" xr:uid="{00000000-0005-0000-0000-000044120000}"/>
    <cellStyle name="20% - Accent2 2 3 5 2 3 2" xfId="16342" xr:uid="{00000000-0005-0000-0000-000045120000}"/>
    <cellStyle name="20% - Accent2 2 3 5 2 3 2 2" xfId="35893" xr:uid="{00000000-0005-0000-0000-000046120000}"/>
    <cellStyle name="20% - Accent2 2 3 5 2 3 3" xfId="26118" xr:uid="{00000000-0005-0000-0000-000047120000}"/>
    <cellStyle name="20% - Accent2 2 3 5 2 4" xfId="11456" xr:uid="{00000000-0005-0000-0000-000048120000}"/>
    <cellStyle name="20% - Accent2 2 3 5 2 4 2" xfId="31007" xr:uid="{00000000-0005-0000-0000-000049120000}"/>
    <cellStyle name="20% - Accent2 2 3 5 2 5" xfId="21232" xr:uid="{00000000-0005-0000-0000-00004A120000}"/>
    <cellStyle name="20% - Accent2 2 3 5 3" xfId="2394" xr:uid="{00000000-0005-0000-0000-00004B120000}"/>
    <cellStyle name="20% - Accent2 2 3 5 3 2" xfId="4878" xr:uid="{00000000-0005-0000-0000-00004C120000}"/>
    <cellStyle name="20% - Accent2 2 3 5 3 2 2" xfId="9775" xr:uid="{00000000-0005-0000-0000-00004D120000}"/>
    <cellStyle name="20% - Accent2 2 3 5 3 2 2 2" xfId="19564" xr:uid="{00000000-0005-0000-0000-00004E120000}"/>
    <cellStyle name="20% - Accent2 2 3 5 3 2 2 2 2" xfId="39115" xr:uid="{00000000-0005-0000-0000-00004F120000}"/>
    <cellStyle name="20% - Accent2 2 3 5 3 2 2 3" xfId="29340" xr:uid="{00000000-0005-0000-0000-000050120000}"/>
    <cellStyle name="20% - Accent2 2 3 5 3 2 3" xfId="14678" xr:uid="{00000000-0005-0000-0000-000051120000}"/>
    <cellStyle name="20% - Accent2 2 3 5 3 2 3 2" xfId="34229" xr:uid="{00000000-0005-0000-0000-000052120000}"/>
    <cellStyle name="20% - Accent2 2 3 5 3 2 4" xfId="24454" xr:uid="{00000000-0005-0000-0000-000053120000}"/>
    <cellStyle name="20% - Accent2 2 3 5 3 3" xfId="7332" xr:uid="{00000000-0005-0000-0000-000054120000}"/>
    <cellStyle name="20% - Accent2 2 3 5 3 3 2" xfId="17124" xr:uid="{00000000-0005-0000-0000-000055120000}"/>
    <cellStyle name="20% - Accent2 2 3 5 3 3 2 2" xfId="36675" xr:uid="{00000000-0005-0000-0000-000056120000}"/>
    <cellStyle name="20% - Accent2 2 3 5 3 3 3" xfId="26900" xr:uid="{00000000-0005-0000-0000-000057120000}"/>
    <cellStyle name="20% - Accent2 2 3 5 3 4" xfId="12238" xr:uid="{00000000-0005-0000-0000-000058120000}"/>
    <cellStyle name="20% - Accent2 2 3 5 3 4 2" xfId="31789" xr:uid="{00000000-0005-0000-0000-000059120000}"/>
    <cellStyle name="20% - Accent2 2 3 5 3 5" xfId="22014" xr:uid="{00000000-0005-0000-0000-00005A120000}"/>
    <cellStyle name="20% - Accent2 2 3 5 4" xfId="3215" xr:uid="{00000000-0005-0000-0000-00005B120000}"/>
    <cellStyle name="20% - Accent2 2 3 5 4 2" xfId="8112" xr:uid="{00000000-0005-0000-0000-00005C120000}"/>
    <cellStyle name="20% - Accent2 2 3 5 4 2 2" xfId="17901" xr:uid="{00000000-0005-0000-0000-00005D120000}"/>
    <cellStyle name="20% - Accent2 2 3 5 4 2 2 2" xfId="37452" xr:uid="{00000000-0005-0000-0000-00005E120000}"/>
    <cellStyle name="20% - Accent2 2 3 5 4 2 3" xfId="27677" xr:uid="{00000000-0005-0000-0000-00005F120000}"/>
    <cellStyle name="20% - Accent2 2 3 5 4 3" xfId="13015" xr:uid="{00000000-0005-0000-0000-000060120000}"/>
    <cellStyle name="20% - Accent2 2 3 5 4 3 2" xfId="32566" xr:uid="{00000000-0005-0000-0000-000061120000}"/>
    <cellStyle name="20% - Accent2 2 3 5 4 4" xfId="22791" xr:uid="{00000000-0005-0000-0000-000062120000}"/>
    <cellStyle name="20% - Accent2 2 3 5 5" xfId="5669" xr:uid="{00000000-0005-0000-0000-000063120000}"/>
    <cellStyle name="20% - Accent2 2 3 5 5 2" xfId="15461" xr:uid="{00000000-0005-0000-0000-000064120000}"/>
    <cellStyle name="20% - Accent2 2 3 5 5 2 2" xfId="35012" xr:uid="{00000000-0005-0000-0000-000065120000}"/>
    <cellStyle name="20% - Accent2 2 3 5 5 3" xfId="25237" xr:uid="{00000000-0005-0000-0000-000066120000}"/>
    <cellStyle name="20% - Accent2 2 3 5 6" xfId="10575" xr:uid="{00000000-0005-0000-0000-000067120000}"/>
    <cellStyle name="20% - Accent2 2 3 5 6 2" xfId="30126" xr:uid="{00000000-0005-0000-0000-000068120000}"/>
    <cellStyle name="20% - Accent2 2 3 5 7" xfId="20351" xr:uid="{00000000-0005-0000-0000-000069120000}"/>
    <cellStyle name="20% - Accent2 2 3 6" xfId="1225" xr:uid="{00000000-0005-0000-0000-00006A120000}"/>
    <cellStyle name="20% - Accent2 2 3 6 2" xfId="3752" xr:uid="{00000000-0005-0000-0000-00006B120000}"/>
    <cellStyle name="20% - Accent2 2 3 6 2 2" xfId="8649" xr:uid="{00000000-0005-0000-0000-00006C120000}"/>
    <cellStyle name="20% - Accent2 2 3 6 2 2 2" xfId="18438" xr:uid="{00000000-0005-0000-0000-00006D120000}"/>
    <cellStyle name="20% - Accent2 2 3 6 2 2 2 2" xfId="37989" xr:uid="{00000000-0005-0000-0000-00006E120000}"/>
    <cellStyle name="20% - Accent2 2 3 6 2 2 3" xfId="28214" xr:uid="{00000000-0005-0000-0000-00006F120000}"/>
    <cellStyle name="20% - Accent2 2 3 6 2 3" xfId="13552" xr:uid="{00000000-0005-0000-0000-000070120000}"/>
    <cellStyle name="20% - Accent2 2 3 6 2 3 2" xfId="33103" xr:uid="{00000000-0005-0000-0000-000071120000}"/>
    <cellStyle name="20% - Accent2 2 3 6 2 4" xfId="23328" xr:uid="{00000000-0005-0000-0000-000072120000}"/>
    <cellStyle name="20% - Accent2 2 3 6 3" xfId="6206" xr:uid="{00000000-0005-0000-0000-000073120000}"/>
    <cellStyle name="20% - Accent2 2 3 6 3 2" xfId="15998" xr:uid="{00000000-0005-0000-0000-000074120000}"/>
    <cellStyle name="20% - Accent2 2 3 6 3 2 2" xfId="35549" xr:uid="{00000000-0005-0000-0000-000075120000}"/>
    <cellStyle name="20% - Accent2 2 3 6 3 3" xfId="25774" xr:uid="{00000000-0005-0000-0000-000076120000}"/>
    <cellStyle name="20% - Accent2 2 3 6 4" xfId="11112" xr:uid="{00000000-0005-0000-0000-000077120000}"/>
    <cellStyle name="20% - Accent2 2 3 6 4 2" xfId="30663" xr:uid="{00000000-0005-0000-0000-000078120000}"/>
    <cellStyle name="20% - Accent2 2 3 6 5" xfId="20888" xr:uid="{00000000-0005-0000-0000-000079120000}"/>
    <cellStyle name="20% - Accent2 2 3 7" xfId="1006" xr:uid="{00000000-0005-0000-0000-00007A120000}"/>
    <cellStyle name="20% - Accent2 2 3 7 2" xfId="3579" xr:uid="{00000000-0005-0000-0000-00007B120000}"/>
    <cellStyle name="20% - Accent2 2 3 7 2 2" xfId="8476" xr:uid="{00000000-0005-0000-0000-00007C120000}"/>
    <cellStyle name="20% - Accent2 2 3 7 2 2 2" xfId="18265" xr:uid="{00000000-0005-0000-0000-00007D120000}"/>
    <cellStyle name="20% - Accent2 2 3 7 2 2 2 2" xfId="37816" xr:uid="{00000000-0005-0000-0000-00007E120000}"/>
    <cellStyle name="20% - Accent2 2 3 7 2 2 3" xfId="28041" xr:uid="{00000000-0005-0000-0000-00007F120000}"/>
    <cellStyle name="20% - Accent2 2 3 7 2 3" xfId="13379" xr:uid="{00000000-0005-0000-0000-000080120000}"/>
    <cellStyle name="20% - Accent2 2 3 7 2 3 2" xfId="32930" xr:uid="{00000000-0005-0000-0000-000081120000}"/>
    <cellStyle name="20% - Accent2 2 3 7 2 4" xfId="23155" xr:uid="{00000000-0005-0000-0000-000082120000}"/>
    <cellStyle name="20% - Accent2 2 3 7 3" xfId="6033" xr:uid="{00000000-0005-0000-0000-000083120000}"/>
    <cellStyle name="20% - Accent2 2 3 7 3 2" xfId="15825" xr:uid="{00000000-0005-0000-0000-000084120000}"/>
    <cellStyle name="20% - Accent2 2 3 7 3 2 2" xfId="35376" xr:uid="{00000000-0005-0000-0000-000085120000}"/>
    <cellStyle name="20% - Accent2 2 3 7 3 3" xfId="25601" xr:uid="{00000000-0005-0000-0000-000086120000}"/>
    <cellStyle name="20% - Accent2 2 3 7 4" xfId="10939" xr:uid="{00000000-0005-0000-0000-000087120000}"/>
    <cellStyle name="20% - Accent2 2 3 7 4 2" xfId="30490" xr:uid="{00000000-0005-0000-0000-000088120000}"/>
    <cellStyle name="20% - Accent2 2 3 7 5" xfId="20715" xr:uid="{00000000-0005-0000-0000-000089120000}"/>
    <cellStyle name="20% - Accent2 2 3 8" xfId="1988" xr:uid="{00000000-0005-0000-0000-00008A120000}"/>
    <cellStyle name="20% - Accent2 2 3 8 2" xfId="4491" xr:uid="{00000000-0005-0000-0000-00008B120000}"/>
    <cellStyle name="20% - Accent2 2 3 8 2 2" xfId="9388" xr:uid="{00000000-0005-0000-0000-00008C120000}"/>
    <cellStyle name="20% - Accent2 2 3 8 2 2 2" xfId="19177" xr:uid="{00000000-0005-0000-0000-00008D120000}"/>
    <cellStyle name="20% - Accent2 2 3 8 2 2 2 2" xfId="38728" xr:uid="{00000000-0005-0000-0000-00008E120000}"/>
    <cellStyle name="20% - Accent2 2 3 8 2 2 3" xfId="28953" xr:uid="{00000000-0005-0000-0000-00008F120000}"/>
    <cellStyle name="20% - Accent2 2 3 8 2 3" xfId="14291" xr:uid="{00000000-0005-0000-0000-000090120000}"/>
    <cellStyle name="20% - Accent2 2 3 8 2 3 2" xfId="33842" xr:uid="{00000000-0005-0000-0000-000091120000}"/>
    <cellStyle name="20% - Accent2 2 3 8 2 4" xfId="24067" xr:uid="{00000000-0005-0000-0000-000092120000}"/>
    <cellStyle name="20% - Accent2 2 3 8 3" xfId="6945" xr:uid="{00000000-0005-0000-0000-000093120000}"/>
    <cellStyle name="20% - Accent2 2 3 8 3 2" xfId="16737" xr:uid="{00000000-0005-0000-0000-000094120000}"/>
    <cellStyle name="20% - Accent2 2 3 8 3 2 2" xfId="36288" xr:uid="{00000000-0005-0000-0000-000095120000}"/>
    <cellStyle name="20% - Accent2 2 3 8 3 3" xfId="26513" xr:uid="{00000000-0005-0000-0000-000096120000}"/>
    <cellStyle name="20% - Accent2 2 3 8 4" xfId="11851" xr:uid="{00000000-0005-0000-0000-000097120000}"/>
    <cellStyle name="20% - Accent2 2 3 8 4 2" xfId="31402" xr:uid="{00000000-0005-0000-0000-000098120000}"/>
    <cellStyle name="20% - Accent2 2 3 8 5" xfId="21627" xr:uid="{00000000-0005-0000-0000-000099120000}"/>
    <cellStyle name="20% - Accent2 2 3 9" xfId="2823" xr:uid="{00000000-0005-0000-0000-00009A120000}"/>
    <cellStyle name="20% - Accent2 2 3 9 2" xfId="7721" xr:uid="{00000000-0005-0000-0000-00009B120000}"/>
    <cellStyle name="20% - Accent2 2 3 9 2 2" xfId="17510" xr:uid="{00000000-0005-0000-0000-00009C120000}"/>
    <cellStyle name="20% - Accent2 2 3 9 2 2 2" xfId="37061" xr:uid="{00000000-0005-0000-0000-00009D120000}"/>
    <cellStyle name="20% - Accent2 2 3 9 2 3" xfId="27286" xr:uid="{00000000-0005-0000-0000-00009E120000}"/>
    <cellStyle name="20% - Accent2 2 3 9 3" xfId="12624" xr:uid="{00000000-0005-0000-0000-00009F120000}"/>
    <cellStyle name="20% - Accent2 2 3 9 3 2" xfId="32175" xr:uid="{00000000-0005-0000-0000-0000A0120000}"/>
    <cellStyle name="20% - Accent2 2 3 9 4" xfId="22400" xr:uid="{00000000-0005-0000-0000-0000A1120000}"/>
    <cellStyle name="20% - Accent2 2 4" xfId="228" xr:uid="{00000000-0005-0000-0000-0000A2120000}"/>
    <cellStyle name="20% - Accent2 2 4 10" xfId="10205" xr:uid="{00000000-0005-0000-0000-0000A3120000}"/>
    <cellStyle name="20% - Accent2 2 4 10 2" xfId="29756" xr:uid="{00000000-0005-0000-0000-0000A4120000}"/>
    <cellStyle name="20% - Accent2 2 4 11" xfId="19981" xr:uid="{00000000-0005-0000-0000-0000A5120000}"/>
    <cellStyle name="20% - Accent2 2 4 2" xfId="328" xr:uid="{00000000-0005-0000-0000-0000A6120000}"/>
    <cellStyle name="20% - Accent2 2 4 2 2" xfId="745" xr:uid="{00000000-0005-0000-0000-0000A7120000}"/>
    <cellStyle name="20% - Accent2 2 4 2 2 2" xfId="1695" xr:uid="{00000000-0005-0000-0000-0000A8120000}"/>
    <cellStyle name="20% - Accent2 2 4 2 2 2 2" xfId="4209" xr:uid="{00000000-0005-0000-0000-0000A9120000}"/>
    <cellStyle name="20% - Accent2 2 4 2 2 2 2 2" xfId="9106" xr:uid="{00000000-0005-0000-0000-0000AA120000}"/>
    <cellStyle name="20% - Accent2 2 4 2 2 2 2 2 2" xfId="18895" xr:uid="{00000000-0005-0000-0000-0000AB120000}"/>
    <cellStyle name="20% - Accent2 2 4 2 2 2 2 2 2 2" xfId="38446" xr:uid="{00000000-0005-0000-0000-0000AC120000}"/>
    <cellStyle name="20% - Accent2 2 4 2 2 2 2 2 3" xfId="28671" xr:uid="{00000000-0005-0000-0000-0000AD120000}"/>
    <cellStyle name="20% - Accent2 2 4 2 2 2 2 3" xfId="14009" xr:uid="{00000000-0005-0000-0000-0000AE120000}"/>
    <cellStyle name="20% - Accent2 2 4 2 2 2 2 3 2" xfId="33560" xr:uid="{00000000-0005-0000-0000-0000AF120000}"/>
    <cellStyle name="20% - Accent2 2 4 2 2 2 2 4" xfId="23785" xr:uid="{00000000-0005-0000-0000-0000B0120000}"/>
    <cellStyle name="20% - Accent2 2 4 2 2 2 3" xfId="6663" xr:uid="{00000000-0005-0000-0000-0000B1120000}"/>
    <cellStyle name="20% - Accent2 2 4 2 2 2 3 2" xfId="16455" xr:uid="{00000000-0005-0000-0000-0000B2120000}"/>
    <cellStyle name="20% - Accent2 2 4 2 2 2 3 2 2" xfId="36006" xr:uid="{00000000-0005-0000-0000-0000B3120000}"/>
    <cellStyle name="20% - Accent2 2 4 2 2 2 3 3" xfId="26231" xr:uid="{00000000-0005-0000-0000-0000B4120000}"/>
    <cellStyle name="20% - Accent2 2 4 2 2 2 4" xfId="11569" xr:uid="{00000000-0005-0000-0000-0000B5120000}"/>
    <cellStyle name="20% - Accent2 2 4 2 2 2 4 2" xfId="31120" xr:uid="{00000000-0005-0000-0000-0000B6120000}"/>
    <cellStyle name="20% - Accent2 2 4 2 2 2 5" xfId="21345" xr:uid="{00000000-0005-0000-0000-0000B7120000}"/>
    <cellStyle name="20% - Accent2 2 4 2 2 3" xfId="2583" xr:uid="{00000000-0005-0000-0000-0000B8120000}"/>
    <cellStyle name="20% - Accent2 2 4 2 2 3 2" xfId="5031" xr:uid="{00000000-0005-0000-0000-0000B9120000}"/>
    <cellStyle name="20% - Accent2 2 4 2 2 3 2 2" xfId="9928" xr:uid="{00000000-0005-0000-0000-0000BA120000}"/>
    <cellStyle name="20% - Accent2 2 4 2 2 3 2 2 2" xfId="19717" xr:uid="{00000000-0005-0000-0000-0000BB120000}"/>
    <cellStyle name="20% - Accent2 2 4 2 2 3 2 2 2 2" xfId="39268" xr:uid="{00000000-0005-0000-0000-0000BC120000}"/>
    <cellStyle name="20% - Accent2 2 4 2 2 3 2 2 3" xfId="29493" xr:uid="{00000000-0005-0000-0000-0000BD120000}"/>
    <cellStyle name="20% - Accent2 2 4 2 2 3 2 3" xfId="14831" xr:uid="{00000000-0005-0000-0000-0000BE120000}"/>
    <cellStyle name="20% - Accent2 2 4 2 2 3 2 3 2" xfId="34382" xr:uid="{00000000-0005-0000-0000-0000BF120000}"/>
    <cellStyle name="20% - Accent2 2 4 2 2 3 2 4" xfId="24607" xr:uid="{00000000-0005-0000-0000-0000C0120000}"/>
    <cellStyle name="20% - Accent2 2 4 2 2 3 3" xfId="7485" xr:uid="{00000000-0005-0000-0000-0000C1120000}"/>
    <cellStyle name="20% - Accent2 2 4 2 2 3 3 2" xfId="17277" xr:uid="{00000000-0005-0000-0000-0000C2120000}"/>
    <cellStyle name="20% - Accent2 2 4 2 2 3 3 2 2" xfId="36828" xr:uid="{00000000-0005-0000-0000-0000C3120000}"/>
    <cellStyle name="20% - Accent2 2 4 2 2 3 3 3" xfId="27053" xr:uid="{00000000-0005-0000-0000-0000C4120000}"/>
    <cellStyle name="20% - Accent2 2 4 2 2 3 4" xfId="12391" xr:uid="{00000000-0005-0000-0000-0000C5120000}"/>
    <cellStyle name="20% - Accent2 2 4 2 2 3 4 2" xfId="31942" xr:uid="{00000000-0005-0000-0000-0000C6120000}"/>
    <cellStyle name="20% - Accent2 2 4 2 2 3 5" xfId="22167" xr:uid="{00000000-0005-0000-0000-0000C7120000}"/>
    <cellStyle name="20% - Accent2 2 4 2 2 4" xfId="3328" xr:uid="{00000000-0005-0000-0000-0000C8120000}"/>
    <cellStyle name="20% - Accent2 2 4 2 2 4 2" xfId="8225" xr:uid="{00000000-0005-0000-0000-0000C9120000}"/>
    <cellStyle name="20% - Accent2 2 4 2 2 4 2 2" xfId="18014" xr:uid="{00000000-0005-0000-0000-0000CA120000}"/>
    <cellStyle name="20% - Accent2 2 4 2 2 4 2 2 2" xfId="37565" xr:uid="{00000000-0005-0000-0000-0000CB120000}"/>
    <cellStyle name="20% - Accent2 2 4 2 2 4 2 3" xfId="27790" xr:uid="{00000000-0005-0000-0000-0000CC120000}"/>
    <cellStyle name="20% - Accent2 2 4 2 2 4 3" xfId="13128" xr:uid="{00000000-0005-0000-0000-0000CD120000}"/>
    <cellStyle name="20% - Accent2 2 4 2 2 4 3 2" xfId="32679" xr:uid="{00000000-0005-0000-0000-0000CE120000}"/>
    <cellStyle name="20% - Accent2 2 4 2 2 4 4" xfId="22904" xr:uid="{00000000-0005-0000-0000-0000CF120000}"/>
    <cellStyle name="20% - Accent2 2 4 2 2 5" xfId="5782" xr:uid="{00000000-0005-0000-0000-0000D0120000}"/>
    <cellStyle name="20% - Accent2 2 4 2 2 5 2" xfId="15574" xr:uid="{00000000-0005-0000-0000-0000D1120000}"/>
    <cellStyle name="20% - Accent2 2 4 2 2 5 2 2" xfId="35125" xr:uid="{00000000-0005-0000-0000-0000D2120000}"/>
    <cellStyle name="20% - Accent2 2 4 2 2 5 3" xfId="25350" xr:uid="{00000000-0005-0000-0000-0000D3120000}"/>
    <cellStyle name="20% - Accent2 2 4 2 2 6" xfId="10688" xr:uid="{00000000-0005-0000-0000-0000D4120000}"/>
    <cellStyle name="20% - Accent2 2 4 2 2 6 2" xfId="30239" xr:uid="{00000000-0005-0000-0000-0000D5120000}"/>
    <cellStyle name="20% - Accent2 2 4 2 2 7" xfId="20464" xr:uid="{00000000-0005-0000-0000-0000D6120000}"/>
    <cellStyle name="20% - Accent2 2 4 2 3" xfId="1315" xr:uid="{00000000-0005-0000-0000-0000D7120000}"/>
    <cellStyle name="20% - Accent2 2 4 2 3 2" xfId="3834" xr:uid="{00000000-0005-0000-0000-0000D8120000}"/>
    <cellStyle name="20% - Accent2 2 4 2 3 2 2" xfId="8731" xr:uid="{00000000-0005-0000-0000-0000D9120000}"/>
    <cellStyle name="20% - Accent2 2 4 2 3 2 2 2" xfId="18520" xr:uid="{00000000-0005-0000-0000-0000DA120000}"/>
    <cellStyle name="20% - Accent2 2 4 2 3 2 2 2 2" xfId="38071" xr:uid="{00000000-0005-0000-0000-0000DB120000}"/>
    <cellStyle name="20% - Accent2 2 4 2 3 2 2 3" xfId="28296" xr:uid="{00000000-0005-0000-0000-0000DC120000}"/>
    <cellStyle name="20% - Accent2 2 4 2 3 2 3" xfId="13634" xr:uid="{00000000-0005-0000-0000-0000DD120000}"/>
    <cellStyle name="20% - Accent2 2 4 2 3 2 3 2" xfId="33185" xr:uid="{00000000-0005-0000-0000-0000DE120000}"/>
    <cellStyle name="20% - Accent2 2 4 2 3 2 4" xfId="23410" xr:uid="{00000000-0005-0000-0000-0000DF120000}"/>
    <cellStyle name="20% - Accent2 2 4 2 3 3" xfId="6288" xr:uid="{00000000-0005-0000-0000-0000E0120000}"/>
    <cellStyle name="20% - Accent2 2 4 2 3 3 2" xfId="16080" xr:uid="{00000000-0005-0000-0000-0000E1120000}"/>
    <cellStyle name="20% - Accent2 2 4 2 3 3 2 2" xfId="35631" xr:uid="{00000000-0005-0000-0000-0000E2120000}"/>
    <cellStyle name="20% - Accent2 2 4 2 3 3 3" xfId="25856" xr:uid="{00000000-0005-0000-0000-0000E3120000}"/>
    <cellStyle name="20% - Accent2 2 4 2 3 4" xfId="11194" xr:uid="{00000000-0005-0000-0000-0000E4120000}"/>
    <cellStyle name="20% - Accent2 2 4 2 3 4 2" xfId="30745" xr:uid="{00000000-0005-0000-0000-0000E5120000}"/>
    <cellStyle name="20% - Accent2 2 4 2 3 5" xfId="20970" xr:uid="{00000000-0005-0000-0000-0000E6120000}"/>
    <cellStyle name="20% - Accent2 2 4 2 4" xfId="1009" xr:uid="{00000000-0005-0000-0000-0000E7120000}"/>
    <cellStyle name="20% - Accent2 2 4 2 4 2" xfId="3582" xr:uid="{00000000-0005-0000-0000-0000E8120000}"/>
    <cellStyle name="20% - Accent2 2 4 2 4 2 2" xfId="8479" xr:uid="{00000000-0005-0000-0000-0000E9120000}"/>
    <cellStyle name="20% - Accent2 2 4 2 4 2 2 2" xfId="18268" xr:uid="{00000000-0005-0000-0000-0000EA120000}"/>
    <cellStyle name="20% - Accent2 2 4 2 4 2 2 2 2" xfId="37819" xr:uid="{00000000-0005-0000-0000-0000EB120000}"/>
    <cellStyle name="20% - Accent2 2 4 2 4 2 2 3" xfId="28044" xr:uid="{00000000-0005-0000-0000-0000EC120000}"/>
    <cellStyle name="20% - Accent2 2 4 2 4 2 3" xfId="13382" xr:uid="{00000000-0005-0000-0000-0000ED120000}"/>
    <cellStyle name="20% - Accent2 2 4 2 4 2 3 2" xfId="32933" xr:uid="{00000000-0005-0000-0000-0000EE120000}"/>
    <cellStyle name="20% - Accent2 2 4 2 4 2 4" xfId="23158" xr:uid="{00000000-0005-0000-0000-0000EF120000}"/>
    <cellStyle name="20% - Accent2 2 4 2 4 3" xfId="6036" xr:uid="{00000000-0005-0000-0000-0000F0120000}"/>
    <cellStyle name="20% - Accent2 2 4 2 4 3 2" xfId="15828" xr:uid="{00000000-0005-0000-0000-0000F1120000}"/>
    <cellStyle name="20% - Accent2 2 4 2 4 3 2 2" xfId="35379" xr:uid="{00000000-0005-0000-0000-0000F2120000}"/>
    <cellStyle name="20% - Accent2 2 4 2 4 3 3" xfId="25604" xr:uid="{00000000-0005-0000-0000-0000F3120000}"/>
    <cellStyle name="20% - Accent2 2 4 2 4 4" xfId="10942" xr:uid="{00000000-0005-0000-0000-0000F4120000}"/>
    <cellStyle name="20% - Accent2 2 4 2 4 4 2" xfId="30493" xr:uid="{00000000-0005-0000-0000-0000F5120000}"/>
    <cellStyle name="20% - Accent2 2 4 2 4 5" xfId="20718" xr:uid="{00000000-0005-0000-0000-0000F6120000}"/>
    <cellStyle name="20% - Accent2 2 4 2 5" xfId="2142" xr:uid="{00000000-0005-0000-0000-0000F7120000}"/>
    <cellStyle name="20% - Accent2 2 4 2 5 2" xfId="4644" xr:uid="{00000000-0005-0000-0000-0000F8120000}"/>
    <cellStyle name="20% - Accent2 2 4 2 5 2 2" xfId="9541" xr:uid="{00000000-0005-0000-0000-0000F9120000}"/>
    <cellStyle name="20% - Accent2 2 4 2 5 2 2 2" xfId="19330" xr:uid="{00000000-0005-0000-0000-0000FA120000}"/>
    <cellStyle name="20% - Accent2 2 4 2 5 2 2 2 2" xfId="38881" xr:uid="{00000000-0005-0000-0000-0000FB120000}"/>
    <cellStyle name="20% - Accent2 2 4 2 5 2 2 3" xfId="29106" xr:uid="{00000000-0005-0000-0000-0000FC120000}"/>
    <cellStyle name="20% - Accent2 2 4 2 5 2 3" xfId="14444" xr:uid="{00000000-0005-0000-0000-0000FD120000}"/>
    <cellStyle name="20% - Accent2 2 4 2 5 2 3 2" xfId="33995" xr:uid="{00000000-0005-0000-0000-0000FE120000}"/>
    <cellStyle name="20% - Accent2 2 4 2 5 2 4" xfId="24220" xr:uid="{00000000-0005-0000-0000-0000FF120000}"/>
    <cellStyle name="20% - Accent2 2 4 2 5 3" xfId="7098" xr:uid="{00000000-0005-0000-0000-000000130000}"/>
    <cellStyle name="20% - Accent2 2 4 2 5 3 2" xfId="16890" xr:uid="{00000000-0005-0000-0000-000001130000}"/>
    <cellStyle name="20% - Accent2 2 4 2 5 3 2 2" xfId="36441" xr:uid="{00000000-0005-0000-0000-000002130000}"/>
    <cellStyle name="20% - Accent2 2 4 2 5 3 3" xfId="26666" xr:uid="{00000000-0005-0000-0000-000003130000}"/>
    <cellStyle name="20% - Accent2 2 4 2 5 4" xfId="12004" xr:uid="{00000000-0005-0000-0000-000004130000}"/>
    <cellStyle name="20% - Accent2 2 4 2 5 4 2" xfId="31555" xr:uid="{00000000-0005-0000-0000-000005130000}"/>
    <cellStyle name="20% - Accent2 2 4 2 5 5" xfId="21780" xr:uid="{00000000-0005-0000-0000-000006130000}"/>
    <cellStyle name="20% - Accent2 2 4 2 6" xfId="2937" xr:uid="{00000000-0005-0000-0000-000007130000}"/>
    <cellStyle name="20% - Accent2 2 4 2 6 2" xfId="7834" xr:uid="{00000000-0005-0000-0000-000008130000}"/>
    <cellStyle name="20% - Accent2 2 4 2 6 2 2" xfId="17623" xr:uid="{00000000-0005-0000-0000-000009130000}"/>
    <cellStyle name="20% - Accent2 2 4 2 6 2 2 2" xfId="37174" xr:uid="{00000000-0005-0000-0000-00000A130000}"/>
    <cellStyle name="20% - Accent2 2 4 2 6 2 3" xfId="27399" xr:uid="{00000000-0005-0000-0000-00000B130000}"/>
    <cellStyle name="20% - Accent2 2 4 2 6 3" xfId="12737" xr:uid="{00000000-0005-0000-0000-00000C130000}"/>
    <cellStyle name="20% - Accent2 2 4 2 6 3 2" xfId="32288" xr:uid="{00000000-0005-0000-0000-00000D130000}"/>
    <cellStyle name="20% - Accent2 2 4 2 6 4" xfId="22513" xr:uid="{00000000-0005-0000-0000-00000E130000}"/>
    <cellStyle name="20% - Accent2 2 4 2 7" xfId="5391" xr:uid="{00000000-0005-0000-0000-00000F130000}"/>
    <cellStyle name="20% - Accent2 2 4 2 7 2" xfId="15183" xr:uid="{00000000-0005-0000-0000-000010130000}"/>
    <cellStyle name="20% - Accent2 2 4 2 7 2 2" xfId="34734" xr:uid="{00000000-0005-0000-0000-000011130000}"/>
    <cellStyle name="20% - Accent2 2 4 2 7 3" xfId="24959" xr:uid="{00000000-0005-0000-0000-000012130000}"/>
    <cellStyle name="20% - Accent2 2 4 2 8" xfId="10297" xr:uid="{00000000-0005-0000-0000-000013130000}"/>
    <cellStyle name="20% - Accent2 2 4 2 8 2" xfId="29848" xr:uid="{00000000-0005-0000-0000-000014130000}"/>
    <cellStyle name="20% - Accent2 2 4 2 9" xfId="20073" xr:uid="{00000000-0005-0000-0000-000015130000}"/>
    <cellStyle name="20% - Accent2 2 4 3" xfId="329" xr:uid="{00000000-0005-0000-0000-000016130000}"/>
    <cellStyle name="20% - Accent2 2 4 3 2" xfId="746" xr:uid="{00000000-0005-0000-0000-000017130000}"/>
    <cellStyle name="20% - Accent2 2 4 3 2 2" xfId="1696" xr:uid="{00000000-0005-0000-0000-000018130000}"/>
    <cellStyle name="20% - Accent2 2 4 3 2 2 2" xfId="4210" xr:uid="{00000000-0005-0000-0000-000019130000}"/>
    <cellStyle name="20% - Accent2 2 4 3 2 2 2 2" xfId="9107" xr:uid="{00000000-0005-0000-0000-00001A130000}"/>
    <cellStyle name="20% - Accent2 2 4 3 2 2 2 2 2" xfId="18896" xr:uid="{00000000-0005-0000-0000-00001B130000}"/>
    <cellStyle name="20% - Accent2 2 4 3 2 2 2 2 2 2" xfId="38447" xr:uid="{00000000-0005-0000-0000-00001C130000}"/>
    <cellStyle name="20% - Accent2 2 4 3 2 2 2 2 3" xfId="28672" xr:uid="{00000000-0005-0000-0000-00001D130000}"/>
    <cellStyle name="20% - Accent2 2 4 3 2 2 2 3" xfId="14010" xr:uid="{00000000-0005-0000-0000-00001E130000}"/>
    <cellStyle name="20% - Accent2 2 4 3 2 2 2 3 2" xfId="33561" xr:uid="{00000000-0005-0000-0000-00001F130000}"/>
    <cellStyle name="20% - Accent2 2 4 3 2 2 2 4" xfId="23786" xr:uid="{00000000-0005-0000-0000-000020130000}"/>
    <cellStyle name="20% - Accent2 2 4 3 2 2 3" xfId="6664" xr:uid="{00000000-0005-0000-0000-000021130000}"/>
    <cellStyle name="20% - Accent2 2 4 3 2 2 3 2" xfId="16456" xr:uid="{00000000-0005-0000-0000-000022130000}"/>
    <cellStyle name="20% - Accent2 2 4 3 2 2 3 2 2" xfId="36007" xr:uid="{00000000-0005-0000-0000-000023130000}"/>
    <cellStyle name="20% - Accent2 2 4 3 2 2 3 3" xfId="26232" xr:uid="{00000000-0005-0000-0000-000024130000}"/>
    <cellStyle name="20% - Accent2 2 4 3 2 2 4" xfId="11570" xr:uid="{00000000-0005-0000-0000-000025130000}"/>
    <cellStyle name="20% - Accent2 2 4 3 2 2 4 2" xfId="31121" xr:uid="{00000000-0005-0000-0000-000026130000}"/>
    <cellStyle name="20% - Accent2 2 4 3 2 2 5" xfId="21346" xr:uid="{00000000-0005-0000-0000-000027130000}"/>
    <cellStyle name="20% - Accent2 2 4 3 2 3" xfId="2711" xr:uid="{00000000-0005-0000-0000-000028130000}"/>
    <cellStyle name="20% - Accent2 2 4 3 2 3 2" xfId="5156" xr:uid="{00000000-0005-0000-0000-000029130000}"/>
    <cellStyle name="20% - Accent2 2 4 3 2 3 2 2" xfId="10053" xr:uid="{00000000-0005-0000-0000-00002A130000}"/>
    <cellStyle name="20% - Accent2 2 4 3 2 3 2 2 2" xfId="19842" xr:uid="{00000000-0005-0000-0000-00002B130000}"/>
    <cellStyle name="20% - Accent2 2 4 3 2 3 2 2 2 2" xfId="39393" xr:uid="{00000000-0005-0000-0000-00002C130000}"/>
    <cellStyle name="20% - Accent2 2 4 3 2 3 2 2 3" xfId="29618" xr:uid="{00000000-0005-0000-0000-00002D130000}"/>
    <cellStyle name="20% - Accent2 2 4 3 2 3 2 3" xfId="14956" xr:uid="{00000000-0005-0000-0000-00002E130000}"/>
    <cellStyle name="20% - Accent2 2 4 3 2 3 2 3 2" xfId="34507" xr:uid="{00000000-0005-0000-0000-00002F130000}"/>
    <cellStyle name="20% - Accent2 2 4 3 2 3 2 4" xfId="24732" xr:uid="{00000000-0005-0000-0000-000030130000}"/>
    <cellStyle name="20% - Accent2 2 4 3 2 3 3" xfId="7610" xr:uid="{00000000-0005-0000-0000-000031130000}"/>
    <cellStyle name="20% - Accent2 2 4 3 2 3 3 2" xfId="17402" xr:uid="{00000000-0005-0000-0000-000032130000}"/>
    <cellStyle name="20% - Accent2 2 4 3 2 3 3 2 2" xfId="36953" xr:uid="{00000000-0005-0000-0000-000033130000}"/>
    <cellStyle name="20% - Accent2 2 4 3 2 3 3 3" xfId="27178" xr:uid="{00000000-0005-0000-0000-000034130000}"/>
    <cellStyle name="20% - Accent2 2 4 3 2 3 4" xfId="12516" xr:uid="{00000000-0005-0000-0000-000035130000}"/>
    <cellStyle name="20% - Accent2 2 4 3 2 3 4 2" xfId="32067" xr:uid="{00000000-0005-0000-0000-000036130000}"/>
    <cellStyle name="20% - Accent2 2 4 3 2 3 5" xfId="22292" xr:uid="{00000000-0005-0000-0000-000037130000}"/>
    <cellStyle name="20% - Accent2 2 4 3 2 4" xfId="3329" xr:uid="{00000000-0005-0000-0000-000038130000}"/>
    <cellStyle name="20% - Accent2 2 4 3 2 4 2" xfId="8226" xr:uid="{00000000-0005-0000-0000-000039130000}"/>
    <cellStyle name="20% - Accent2 2 4 3 2 4 2 2" xfId="18015" xr:uid="{00000000-0005-0000-0000-00003A130000}"/>
    <cellStyle name="20% - Accent2 2 4 3 2 4 2 2 2" xfId="37566" xr:uid="{00000000-0005-0000-0000-00003B130000}"/>
    <cellStyle name="20% - Accent2 2 4 3 2 4 2 3" xfId="27791" xr:uid="{00000000-0005-0000-0000-00003C130000}"/>
    <cellStyle name="20% - Accent2 2 4 3 2 4 3" xfId="13129" xr:uid="{00000000-0005-0000-0000-00003D130000}"/>
    <cellStyle name="20% - Accent2 2 4 3 2 4 3 2" xfId="32680" xr:uid="{00000000-0005-0000-0000-00003E130000}"/>
    <cellStyle name="20% - Accent2 2 4 3 2 4 4" xfId="22905" xr:uid="{00000000-0005-0000-0000-00003F130000}"/>
    <cellStyle name="20% - Accent2 2 4 3 2 5" xfId="5783" xr:uid="{00000000-0005-0000-0000-000040130000}"/>
    <cellStyle name="20% - Accent2 2 4 3 2 5 2" xfId="15575" xr:uid="{00000000-0005-0000-0000-000041130000}"/>
    <cellStyle name="20% - Accent2 2 4 3 2 5 2 2" xfId="35126" xr:uid="{00000000-0005-0000-0000-000042130000}"/>
    <cellStyle name="20% - Accent2 2 4 3 2 5 3" xfId="25351" xr:uid="{00000000-0005-0000-0000-000043130000}"/>
    <cellStyle name="20% - Accent2 2 4 3 2 6" xfId="10689" xr:uid="{00000000-0005-0000-0000-000044130000}"/>
    <cellStyle name="20% - Accent2 2 4 3 2 6 2" xfId="30240" xr:uid="{00000000-0005-0000-0000-000045130000}"/>
    <cellStyle name="20% - Accent2 2 4 3 2 7" xfId="20465" xr:uid="{00000000-0005-0000-0000-000046130000}"/>
    <cellStyle name="20% - Accent2 2 4 3 3" xfId="1316" xr:uid="{00000000-0005-0000-0000-000047130000}"/>
    <cellStyle name="20% - Accent2 2 4 3 3 2" xfId="3835" xr:uid="{00000000-0005-0000-0000-000048130000}"/>
    <cellStyle name="20% - Accent2 2 4 3 3 2 2" xfId="8732" xr:uid="{00000000-0005-0000-0000-000049130000}"/>
    <cellStyle name="20% - Accent2 2 4 3 3 2 2 2" xfId="18521" xr:uid="{00000000-0005-0000-0000-00004A130000}"/>
    <cellStyle name="20% - Accent2 2 4 3 3 2 2 2 2" xfId="38072" xr:uid="{00000000-0005-0000-0000-00004B130000}"/>
    <cellStyle name="20% - Accent2 2 4 3 3 2 2 3" xfId="28297" xr:uid="{00000000-0005-0000-0000-00004C130000}"/>
    <cellStyle name="20% - Accent2 2 4 3 3 2 3" xfId="13635" xr:uid="{00000000-0005-0000-0000-00004D130000}"/>
    <cellStyle name="20% - Accent2 2 4 3 3 2 3 2" xfId="33186" xr:uid="{00000000-0005-0000-0000-00004E130000}"/>
    <cellStyle name="20% - Accent2 2 4 3 3 2 4" xfId="23411" xr:uid="{00000000-0005-0000-0000-00004F130000}"/>
    <cellStyle name="20% - Accent2 2 4 3 3 3" xfId="6289" xr:uid="{00000000-0005-0000-0000-000050130000}"/>
    <cellStyle name="20% - Accent2 2 4 3 3 3 2" xfId="16081" xr:uid="{00000000-0005-0000-0000-000051130000}"/>
    <cellStyle name="20% - Accent2 2 4 3 3 3 2 2" xfId="35632" xr:uid="{00000000-0005-0000-0000-000052130000}"/>
    <cellStyle name="20% - Accent2 2 4 3 3 3 3" xfId="25857" xr:uid="{00000000-0005-0000-0000-000053130000}"/>
    <cellStyle name="20% - Accent2 2 4 3 3 4" xfId="11195" xr:uid="{00000000-0005-0000-0000-000054130000}"/>
    <cellStyle name="20% - Accent2 2 4 3 3 4 2" xfId="30746" xr:uid="{00000000-0005-0000-0000-000055130000}"/>
    <cellStyle name="20% - Accent2 2 4 3 3 5" xfId="20971" xr:uid="{00000000-0005-0000-0000-000056130000}"/>
    <cellStyle name="20% - Accent2 2 4 3 4" xfId="2267" xr:uid="{00000000-0005-0000-0000-000057130000}"/>
    <cellStyle name="20% - Accent2 2 4 3 4 2" xfId="4769" xr:uid="{00000000-0005-0000-0000-000058130000}"/>
    <cellStyle name="20% - Accent2 2 4 3 4 2 2" xfId="9666" xr:uid="{00000000-0005-0000-0000-000059130000}"/>
    <cellStyle name="20% - Accent2 2 4 3 4 2 2 2" xfId="19455" xr:uid="{00000000-0005-0000-0000-00005A130000}"/>
    <cellStyle name="20% - Accent2 2 4 3 4 2 2 2 2" xfId="39006" xr:uid="{00000000-0005-0000-0000-00005B130000}"/>
    <cellStyle name="20% - Accent2 2 4 3 4 2 2 3" xfId="29231" xr:uid="{00000000-0005-0000-0000-00005C130000}"/>
    <cellStyle name="20% - Accent2 2 4 3 4 2 3" xfId="14569" xr:uid="{00000000-0005-0000-0000-00005D130000}"/>
    <cellStyle name="20% - Accent2 2 4 3 4 2 3 2" xfId="34120" xr:uid="{00000000-0005-0000-0000-00005E130000}"/>
    <cellStyle name="20% - Accent2 2 4 3 4 2 4" xfId="24345" xr:uid="{00000000-0005-0000-0000-00005F130000}"/>
    <cellStyle name="20% - Accent2 2 4 3 4 3" xfId="7223" xr:uid="{00000000-0005-0000-0000-000060130000}"/>
    <cellStyle name="20% - Accent2 2 4 3 4 3 2" xfId="17015" xr:uid="{00000000-0005-0000-0000-000061130000}"/>
    <cellStyle name="20% - Accent2 2 4 3 4 3 2 2" xfId="36566" xr:uid="{00000000-0005-0000-0000-000062130000}"/>
    <cellStyle name="20% - Accent2 2 4 3 4 3 3" xfId="26791" xr:uid="{00000000-0005-0000-0000-000063130000}"/>
    <cellStyle name="20% - Accent2 2 4 3 4 4" xfId="12129" xr:uid="{00000000-0005-0000-0000-000064130000}"/>
    <cellStyle name="20% - Accent2 2 4 3 4 4 2" xfId="31680" xr:uid="{00000000-0005-0000-0000-000065130000}"/>
    <cellStyle name="20% - Accent2 2 4 3 4 5" xfId="21905" xr:uid="{00000000-0005-0000-0000-000066130000}"/>
    <cellStyle name="20% - Accent2 2 4 3 5" xfId="2938" xr:uid="{00000000-0005-0000-0000-000067130000}"/>
    <cellStyle name="20% - Accent2 2 4 3 5 2" xfId="7835" xr:uid="{00000000-0005-0000-0000-000068130000}"/>
    <cellStyle name="20% - Accent2 2 4 3 5 2 2" xfId="17624" xr:uid="{00000000-0005-0000-0000-000069130000}"/>
    <cellStyle name="20% - Accent2 2 4 3 5 2 2 2" xfId="37175" xr:uid="{00000000-0005-0000-0000-00006A130000}"/>
    <cellStyle name="20% - Accent2 2 4 3 5 2 3" xfId="27400" xr:uid="{00000000-0005-0000-0000-00006B130000}"/>
    <cellStyle name="20% - Accent2 2 4 3 5 3" xfId="12738" xr:uid="{00000000-0005-0000-0000-00006C130000}"/>
    <cellStyle name="20% - Accent2 2 4 3 5 3 2" xfId="32289" xr:uid="{00000000-0005-0000-0000-00006D130000}"/>
    <cellStyle name="20% - Accent2 2 4 3 5 4" xfId="22514" xr:uid="{00000000-0005-0000-0000-00006E130000}"/>
    <cellStyle name="20% - Accent2 2 4 3 6" xfId="5392" xr:uid="{00000000-0005-0000-0000-00006F130000}"/>
    <cellStyle name="20% - Accent2 2 4 3 6 2" xfId="15184" xr:uid="{00000000-0005-0000-0000-000070130000}"/>
    <cellStyle name="20% - Accent2 2 4 3 6 2 2" xfId="34735" xr:uid="{00000000-0005-0000-0000-000071130000}"/>
    <cellStyle name="20% - Accent2 2 4 3 6 3" xfId="24960" xr:uid="{00000000-0005-0000-0000-000072130000}"/>
    <cellStyle name="20% - Accent2 2 4 3 7" xfId="10298" xr:uid="{00000000-0005-0000-0000-000073130000}"/>
    <cellStyle name="20% - Accent2 2 4 3 7 2" xfId="29849" xr:uid="{00000000-0005-0000-0000-000074130000}"/>
    <cellStyle name="20% - Accent2 2 4 3 8" xfId="20074" xr:uid="{00000000-0005-0000-0000-000075130000}"/>
    <cellStyle name="20% - Accent2 2 4 4" xfId="651" xr:uid="{00000000-0005-0000-0000-000076130000}"/>
    <cellStyle name="20% - Accent2 2 4 4 2" xfId="1603" xr:uid="{00000000-0005-0000-0000-000077130000}"/>
    <cellStyle name="20% - Accent2 2 4 4 2 2" xfId="4117" xr:uid="{00000000-0005-0000-0000-000078130000}"/>
    <cellStyle name="20% - Accent2 2 4 4 2 2 2" xfId="9014" xr:uid="{00000000-0005-0000-0000-000079130000}"/>
    <cellStyle name="20% - Accent2 2 4 4 2 2 2 2" xfId="18803" xr:uid="{00000000-0005-0000-0000-00007A130000}"/>
    <cellStyle name="20% - Accent2 2 4 4 2 2 2 2 2" xfId="38354" xr:uid="{00000000-0005-0000-0000-00007B130000}"/>
    <cellStyle name="20% - Accent2 2 4 4 2 2 2 3" xfId="28579" xr:uid="{00000000-0005-0000-0000-00007C130000}"/>
    <cellStyle name="20% - Accent2 2 4 4 2 2 3" xfId="13917" xr:uid="{00000000-0005-0000-0000-00007D130000}"/>
    <cellStyle name="20% - Accent2 2 4 4 2 2 3 2" xfId="33468" xr:uid="{00000000-0005-0000-0000-00007E130000}"/>
    <cellStyle name="20% - Accent2 2 4 4 2 2 4" xfId="23693" xr:uid="{00000000-0005-0000-0000-00007F130000}"/>
    <cellStyle name="20% - Accent2 2 4 4 2 3" xfId="6571" xr:uid="{00000000-0005-0000-0000-000080130000}"/>
    <cellStyle name="20% - Accent2 2 4 4 2 3 2" xfId="16363" xr:uid="{00000000-0005-0000-0000-000081130000}"/>
    <cellStyle name="20% - Accent2 2 4 4 2 3 2 2" xfId="35914" xr:uid="{00000000-0005-0000-0000-000082130000}"/>
    <cellStyle name="20% - Accent2 2 4 4 2 3 3" xfId="26139" xr:uid="{00000000-0005-0000-0000-000083130000}"/>
    <cellStyle name="20% - Accent2 2 4 4 2 4" xfId="11477" xr:uid="{00000000-0005-0000-0000-000084130000}"/>
    <cellStyle name="20% - Accent2 2 4 4 2 4 2" xfId="31028" xr:uid="{00000000-0005-0000-0000-000085130000}"/>
    <cellStyle name="20% - Accent2 2 4 4 2 5" xfId="21253" xr:uid="{00000000-0005-0000-0000-000086130000}"/>
    <cellStyle name="20% - Accent2 2 4 4 3" xfId="2430" xr:uid="{00000000-0005-0000-0000-000087130000}"/>
    <cellStyle name="20% - Accent2 2 4 4 3 2" xfId="4912" xr:uid="{00000000-0005-0000-0000-000088130000}"/>
    <cellStyle name="20% - Accent2 2 4 4 3 2 2" xfId="9809" xr:uid="{00000000-0005-0000-0000-000089130000}"/>
    <cellStyle name="20% - Accent2 2 4 4 3 2 2 2" xfId="19598" xr:uid="{00000000-0005-0000-0000-00008A130000}"/>
    <cellStyle name="20% - Accent2 2 4 4 3 2 2 2 2" xfId="39149" xr:uid="{00000000-0005-0000-0000-00008B130000}"/>
    <cellStyle name="20% - Accent2 2 4 4 3 2 2 3" xfId="29374" xr:uid="{00000000-0005-0000-0000-00008C130000}"/>
    <cellStyle name="20% - Accent2 2 4 4 3 2 3" xfId="14712" xr:uid="{00000000-0005-0000-0000-00008D130000}"/>
    <cellStyle name="20% - Accent2 2 4 4 3 2 3 2" xfId="34263" xr:uid="{00000000-0005-0000-0000-00008E130000}"/>
    <cellStyle name="20% - Accent2 2 4 4 3 2 4" xfId="24488" xr:uid="{00000000-0005-0000-0000-00008F130000}"/>
    <cellStyle name="20% - Accent2 2 4 4 3 3" xfId="7366" xr:uid="{00000000-0005-0000-0000-000090130000}"/>
    <cellStyle name="20% - Accent2 2 4 4 3 3 2" xfId="17158" xr:uid="{00000000-0005-0000-0000-000091130000}"/>
    <cellStyle name="20% - Accent2 2 4 4 3 3 2 2" xfId="36709" xr:uid="{00000000-0005-0000-0000-000092130000}"/>
    <cellStyle name="20% - Accent2 2 4 4 3 3 3" xfId="26934" xr:uid="{00000000-0005-0000-0000-000093130000}"/>
    <cellStyle name="20% - Accent2 2 4 4 3 4" xfId="12272" xr:uid="{00000000-0005-0000-0000-000094130000}"/>
    <cellStyle name="20% - Accent2 2 4 4 3 4 2" xfId="31823" xr:uid="{00000000-0005-0000-0000-000095130000}"/>
    <cellStyle name="20% - Accent2 2 4 4 3 5" xfId="22048" xr:uid="{00000000-0005-0000-0000-000096130000}"/>
    <cellStyle name="20% - Accent2 2 4 4 4" xfId="3236" xr:uid="{00000000-0005-0000-0000-000097130000}"/>
    <cellStyle name="20% - Accent2 2 4 4 4 2" xfId="8133" xr:uid="{00000000-0005-0000-0000-000098130000}"/>
    <cellStyle name="20% - Accent2 2 4 4 4 2 2" xfId="17922" xr:uid="{00000000-0005-0000-0000-000099130000}"/>
    <cellStyle name="20% - Accent2 2 4 4 4 2 2 2" xfId="37473" xr:uid="{00000000-0005-0000-0000-00009A130000}"/>
    <cellStyle name="20% - Accent2 2 4 4 4 2 3" xfId="27698" xr:uid="{00000000-0005-0000-0000-00009B130000}"/>
    <cellStyle name="20% - Accent2 2 4 4 4 3" xfId="13036" xr:uid="{00000000-0005-0000-0000-00009C130000}"/>
    <cellStyle name="20% - Accent2 2 4 4 4 3 2" xfId="32587" xr:uid="{00000000-0005-0000-0000-00009D130000}"/>
    <cellStyle name="20% - Accent2 2 4 4 4 4" xfId="22812" xr:uid="{00000000-0005-0000-0000-00009E130000}"/>
    <cellStyle name="20% - Accent2 2 4 4 5" xfId="5690" xr:uid="{00000000-0005-0000-0000-00009F130000}"/>
    <cellStyle name="20% - Accent2 2 4 4 5 2" xfId="15482" xr:uid="{00000000-0005-0000-0000-0000A0130000}"/>
    <cellStyle name="20% - Accent2 2 4 4 5 2 2" xfId="35033" xr:uid="{00000000-0005-0000-0000-0000A1130000}"/>
    <cellStyle name="20% - Accent2 2 4 4 5 3" xfId="25258" xr:uid="{00000000-0005-0000-0000-0000A2130000}"/>
    <cellStyle name="20% - Accent2 2 4 4 6" xfId="10596" xr:uid="{00000000-0005-0000-0000-0000A3130000}"/>
    <cellStyle name="20% - Accent2 2 4 4 6 2" xfId="30147" xr:uid="{00000000-0005-0000-0000-0000A4130000}"/>
    <cellStyle name="20% - Accent2 2 4 4 7" xfId="20372" xr:uid="{00000000-0005-0000-0000-0000A5130000}"/>
    <cellStyle name="20% - Accent2 2 4 5" xfId="1243" xr:uid="{00000000-0005-0000-0000-0000A6130000}"/>
    <cellStyle name="20% - Accent2 2 4 5 2" xfId="3766" xr:uid="{00000000-0005-0000-0000-0000A7130000}"/>
    <cellStyle name="20% - Accent2 2 4 5 2 2" xfId="8663" xr:uid="{00000000-0005-0000-0000-0000A8130000}"/>
    <cellStyle name="20% - Accent2 2 4 5 2 2 2" xfId="18452" xr:uid="{00000000-0005-0000-0000-0000A9130000}"/>
    <cellStyle name="20% - Accent2 2 4 5 2 2 2 2" xfId="38003" xr:uid="{00000000-0005-0000-0000-0000AA130000}"/>
    <cellStyle name="20% - Accent2 2 4 5 2 2 3" xfId="28228" xr:uid="{00000000-0005-0000-0000-0000AB130000}"/>
    <cellStyle name="20% - Accent2 2 4 5 2 3" xfId="13566" xr:uid="{00000000-0005-0000-0000-0000AC130000}"/>
    <cellStyle name="20% - Accent2 2 4 5 2 3 2" xfId="33117" xr:uid="{00000000-0005-0000-0000-0000AD130000}"/>
    <cellStyle name="20% - Accent2 2 4 5 2 4" xfId="23342" xr:uid="{00000000-0005-0000-0000-0000AE130000}"/>
    <cellStyle name="20% - Accent2 2 4 5 3" xfId="6220" xr:uid="{00000000-0005-0000-0000-0000AF130000}"/>
    <cellStyle name="20% - Accent2 2 4 5 3 2" xfId="16012" xr:uid="{00000000-0005-0000-0000-0000B0130000}"/>
    <cellStyle name="20% - Accent2 2 4 5 3 2 2" xfId="35563" xr:uid="{00000000-0005-0000-0000-0000B1130000}"/>
    <cellStyle name="20% - Accent2 2 4 5 3 3" xfId="25788" xr:uid="{00000000-0005-0000-0000-0000B2130000}"/>
    <cellStyle name="20% - Accent2 2 4 5 4" xfId="11126" xr:uid="{00000000-0005-0000-0000-0000B3130000}"/>
    <cellStyle name="20% - Accent2 2 4 5 4 2" xfId="30677" xr:uid="{00000000-0005-0000-0000-0000B4130000}"/>
    <cellStyle name="20% - Accent2 2 4 5 5" xfId="20902" xr:uid="{00000000-0005-0000-0000-0000B5130000}"/>
    <cellStyle name="20% - Accent2 2 4 6" xfId="1008" xr:uid="{00000000-0005-0000-0000-0000B6130000}"/>
    <cellStyle name="20% - Accent2 2 4 6 2" xfId="3581" xr:uid="{00000000-0005-0000-0000-0000B7130000}"/>
    <cellStyle name="20% - Accent2 2 4 6 2 2" xfId="8478" xr:uid="{00000000-0005-0000-0000-0000B8130000}"/>
    <cellStyle name="20% - Accent2 2 4 6 2 2 2" xfId="18267" xr:uid="{00000000-0005-0000-0000-0000B9130000}"/>
    <cellStyle name="20% - Accent2 2 4 6 2 2 2 2" xfId="37818" xr:uid="{00000000-0005-0000-0000-0000BA130000}"/>
    <cellStyle name="20% - Accent2 2 4 6 2 2 3" xfId="28043" xr:uid="{00000000-0005-0000-0000-0000BB130000}"/>
    <cellStyle name="20% - Accent2 2 4 6 2 3" xfId="13381" xr:uid="{00000000-0005-0000-0000-0000BC130000}"/>
    <cellStyle name="20% - Accent2 2 4 6 2 3 2" xfId="32932" xr:uid="{00000000-0005-0000-0000-0000BD130000}"/>
    <cellStyle name="20% - Accent2 2 4 6 2 4" xfId="23157" xr:uid="{00000000-0005-0000-0000-0000BE130000}"/>
    <cellStyle name="20% - Accent2 2 4 6 3" xfId="6035" xr:uid="{00000000-0005-0000-0000-0000BF130000}"/>
    <cellStyle name="20% - Accent2 2 4 6 3 2" xfId="15827" xr:uid="{00000000-0005-0000-0000-0000C0130000}"/>
    <cellStyle name="20% - Accent2 2 4 6 3 2 2" xfId="35378" xr:uid="{00000000-0005-0000-0000-0000C1130000}"/>
    <cellStyle name="20% - Accent2 2 4 6 3 3" xfId="25603" xr:uid="{00000000-0005-0000-0000-0000C2130000}"/>
    <cellStyle name="20% - Accent2 2 4 6 4" xfId="10941" xr:uid="{00000000-0005-0000-0000-0000C3130000}"/>
    <cellStyle name="20% - Accent2 2 4 6 4 2" xfId="30492" xr:uid="{00000000-0005-0000-0000-0000C4130000}"/>
    <cellStyle name="20% - Accent2 2 4 6 5" xfId="20717" xr:uid="{00000000-0005-0000-0000-0000C5130000}"/>
    <cellStyle name="20% - Accent2 2 4 7" xfId="2023" xr:uid="{00000000-0005-0000-0000-0000C6130000}"/>
    <cellStyle name="20% - Accent2 2 4 7 2" xfId="4525" xr:uid="{00000000-0005-0000-0000-0000C7130000}"/>
    <cellStyle name="20% - Accent2 2 4 7 2 2" xfId="9422" xr:uid="{00000000-0005-0000-0000-0000C8130000}"/>
    <cellStyle name="20% - Accent2 2 4 7 2 2 2" xfId="19211" xr:uid="{00000000-0005-0000-0000-0000C9130000}"/>
    <cellStyle name="20% - Accent2 2 4 7 2 2 2 2" xfId="38762" xr:uid="{00000000-0005-0000-0000-0000CA130000}"/>
    <cellStyle name="20% - Accent2 2 4 7 2 2 3" xfId="28987" xr:uid="{00000000-0005-0000-0000-0000CB130000}"/>
    <cellStyle name="20% - Accent2 2 4 7 2 3" xfId="14325" xr:uid="{00000000-0005-0000-0000-0000CC130000}"/>
    <cellStyle name="20% - Accent2 2 4 7 2 3 2" xfId="33876" xr:uid="{00000000-0005-0000-0000-0000CD130000}"/>
    <cellStyle name="20% - Accent2 2 4 7 2 4" xfId="24101" xr:uid="{00000000-0005-0000-0000-0000CE130000}"/>
    <cellStyle name="20% - Accent2 2 4 7 3" xfId="6979" xr:uid="{00000000-0005-0000-0000-0000CF130000}"/>
    <cellStyle name="20% - Accent2 2 4 7 3 2" xfId="16771" xr:uid="{00000000-0005-0000-0000-0000D0130000}"/>
    <cellStyle name="20% - Accent2 2 4 7 3 2 2" xfId="36322" xr:uid="{00000000-0005-0000-0000-0000D1130000}"/>
    <cellStyle name="20% - Accent2 2 4 7 3 3" xfId="26547" xr:uid="{00000000-0005-0000-0000-0000D2130000}"/>
    <cellStyle name="20% - Accent2 2 4 7 4" xfId="11885" xr:uid="{00000000-0005-0000-0000-0000D3130000}"/>
    <cellStyle name="20% - Accent2 2 4 7 4 2" xfId="31436" xr:uid="{00000000-0005-0000-0000-0000D4130000}"/>
    <cellStyle name="20% - Accent2 2 4 7 5" xfId="21661" xr:uid="{00000000-0005-0000-0000-0000D5130000}"/>
    <cellStyle name="20% - Accent2 2 4 8" xfId="2844" xr:uid="{00000000-0005-0000-0000-0000D6130000}"/>
    <cellStyle name="20% - Accent2 2 4 8 2" xfId="7742" xr:uid="{00000000-0005-0000-0000-0000D7130000}"/>
    <cellStyle name="20% - Accent2 2 4 8 2 2" xfId="17531" xr:uid="{00000000-0005-0000-0000-0000D8130000}"/>
    <cellStyle name="20% - Accent2 2 4 8 2 2 2" xfId="37082" xr:uid="{00000000-0005-0000-0000-0000D9130000}"/>
    <cellStyle name="20% - Accent2 2 4 8 2 3" xfId="27307" xr:uid="{00000000-0005-0000-0000-0000DA130000}"/>
    <cellStyle name="20% - Accent2 2 4 8 3" xfId="12645" xr:uid="{00000000-0005-0000-0000-0000DB130000}"/>
    <cellStyle name="20% - Accent2 2 4 8 3 2" xfId="32196" xr:uid="{00000000-0005-0000-0000-0000DC130000}"/>
    <cellStyle name="20% - Accent2 2 4 8 4" xfId="22421" xr:uid="{00000000-0005-0000-0000-0000DD130000}"/>
    <cellStyle name="20% - Accent2 2 4 9" xfId="5298" xr:uid="{00000000-0005-0000-0000-0000DE130000}"/>
    <cellStyle name="20% - Accent2 2 4 9 2" xfId="15091" xr:uid="{00000000-0005-0000-0000-0000DF130000}"/>
    <cellStyle name="20% - Accent2 2 4 9 2 2" xfId="34642" xr:uid="{00000000-0005-0000-0000-0000E0130000}"/>
    <cellStyle name="20% - Accent2 2 4 9 3" xfId="24867" xr:uid="{00000000-0005-0000-0000-0000E1130000}"/>
    <cellStyle name="20% - Accent2 2 5" xfId="251" xr:uid="{00000000-0005-0000-0000-0000E2130000}"/>
    <cellStyle name="20% - Accent2 2 5 10" xfId="20004" xr:uid="{00000000-0005-0000-0000-0000E3130000}"/>
    <cellStyle name="20% - Accent2 2 5 2" xfId="330" xr:uid="{00000000-0005-0000-0000-0000E4130000}"/>
    <cellStyle name="20% - Accent2 2 5 2 2" xfId="747" xr:uid="{00000000-0005-0000-0000-0000E5130000}"/>
    <cellStyle name="20% - Accent2 2 5 2 2 2" xfId="1697" xr:uid="{00000000-0005-0000-0000-0000E6130000}"/>
    <cellStyle name="20% - Accent2 2 5 2 2 2 2" xfId="4211" xr:uid="{00000000-0005-0000-0000-0000E7130000}"/>
    <cellStyle name="20% - Accent2 2 5 2 2 2 2 2" xfId="9108" xr:uid="{00000000-0005-0000-0000-0000E8130000}"/>
    <cellStyle name="20% - Accent2 2 5 2 2 2 2 2 2" xfId="18897" xr:uid="{00000000-0005-0000-0000-0000E9130000}"/>
    <cellStyle name="20% - Accent2 2 5 2 2 2 2 2 2 2" xfId="38448" xr:uid="{00000000-0005-0000-0000-0000EA130000}"/>
    <cellStyle name="20% - Accent2 2 5 2 2 2 2 2 3" xfId="28673" xr:uid="{00000000-0005-0000-0000-0000EB130000}"/>
    <cellStyle name="20% - Accent2 2 5 2 2 2 2 3" xfId="14011" xr:uid="{00000000-0005-0000-0000-0000EC130000}"/>
    <cellStyle name="20% - Accent2 2 5 2 2 2 2 3 2" xfId="33562" xr:uid="{00000000-0005-0000-0000-0000ED130000}"/>
    <cellStyle name="20% - Accent2 2 5 2 2 2 2 4" xfId="23787" xr:uid="{00000000-0005-0000-0000-0000EE130000}"/>
    <cellStyle name="20% - Accent2 2 5 2 2 2 3" xfId="6665" xr:uid="{00000000-0005-0000-0000-0000EF130000}"/>
    <cellStyle name="20% - Accent2 2 5 2 2 2 3 2" xfId="16457" xr:uid="{00000000-0005-0000-0000-0000F0130000}"/>
    <cellStyle name="20% - Accent2 2 5 2 2 2 3 2 2" xfId="36008" xr:uid="{00000000-0005-0000-0000-0000F1130000}"/>
    <cellStyle name="20% - Accent2 2 5 2 2 2 3 3" xfId="26233" xr:uid="{00000000-0005-0000-0000-0000F2130000}"/>
    <cellStyle name="20% - Accent2 2 5 2 2 2 4" xfId="11571" xr:uid="{00000000-0005-0000-0000-0000F3130000}"/>
    <cellStyle name="20% - Accent2 2 5 2 2 2 4 2" xfId="31122" xr:uid="{00000000-0005-0000-0000-0000F4130000}"/>
    <cellStyle name="20% - Accent2 2 5 2 2 2 5" xfId="21347" xr:uid="{00000000-0005-0000-0000-0000F5130000}"/>
    <cellStyle name="20% - Accent2 2 5 2 2 3" xfId="2734" xr:uid="{00000000-0005-0000-0000-0000F6130000}"/>
    <cellStyle name="20% - Accent2 2 5 2 2 3 2" xfId="5179" xr:uid="{00000000-0005-0000-0000-0000F7130000}"/>
    <cellStyle name="20% - Accent2 2 5 2 2 3 2 2" xfId="10076" xr:uid="{00000000-0005-0000-0000-0000F8130000}"/>
    <cellStyle name="20% - Accent2 2 5 2 2 3 2 2 2" xfId="19865" xr:uid="{00000000-0005-0000-0000-0000F9130000}"/>
    <cellStyle name="20% - Accent2 2 5 2 2 3 2 2 2 2" xfId="39416" xr:uid="{00000000-0005-0000-0000-0000FA130000}"/>
    <cellStyle name="20% - Accent2 2 5 2 2 3 2 2 3" xfId="29641" xr:uid="{00000000-0005-0000-0000-0000FB130000}"/>
    <cellStyle name="20% - Accent2 2 5 2 2 3 2 3" xfId="14979" xr:uid="{00000000-0005-0000-0000-0000FC130000}"/>
    <cellStyle name="20% - Accent2 2 5 2 2 3 2 3 2" xfId="34530" xr:uid="{00000000-0005-0000-0000-0000FD130000}"/>
    <cellStyle name="20% - Accent2 2 5 2 2 3 2 4" xfId="24755" xr:uid="{00000000-0005-0000-0000-0000FE130000}"/>
    <cellStyle name="20% - Accent2 2 5 2 2 3 3" xfId="7633" xr:uid="{00000000-0005-0000-0000-0000FF130000}"/>
    <cellStyle name="20% - Accent2 2 5 2 2 3 3 2" xfId="17425" xr:uid="{00000000-0005-0000-0000-000000140000}"/>
    <cellStyle name="20% - Accent2 2 5 2 2 3 3 2 2" xfId="36976" xr:uid="{00000000-0005-0000-0000-000001140000}"/>
    <cellStyle name="20% - Accent2 2 5 2 2 3 3 3" xfId="27201" xr:uid="{00000000-0005-0000-0000-000002140000}"/>
    <cellStyle name="20% - Accent2 2 5 2 2 3 4" xfId="12539" xr:uid="{00000000-0005-0000-0000-000003140000}"/>
    <cellStyle name="20% - Accent2 2 5 2 2 3 4 2" xfId="32090" xr:uid="{00000000-0005-0000-0000-000004140000}"/>
    <cellStyle name="20% - Accent2 2 5 2 2 3 5" xfId="22315" xr:uid="{00000000-0005-0000-0000-000005140000}"/>
    <cellStyle name="20% - Accent2 2 5 2 2 4" xfId="3330" xr:uid="{00000000-0005-0000-0000-000006140000}"/>
    <cellStyle name="20% - Accent2 2 5 2 2 4 2" xfId="8227" xr:uid="{00000000-0005-0000-0000-000007140000}"/>
    <cellStyle name="20% - Accent2 2 5 2 2 4 2 2" xfId="18016" xr:uid="{00000000-0005-0000-0000-000008140000}"/>
    <cellStyle name="20% - Accent2 2 5 2 2 4 2 2 2" xfId="37567" xr:uid="{00000000-0005-0000-0000-000009140000}"/>
    <cellStyle name="20% - Accent2 2 5 2 2 4 2 3" xfId="27792" xr:uid="{00000000-0005-0000-0000-00000A140000}"/>
    <cellStyle name="20% - Accent2 2 5 2 2 4 3" xfId="13130" xr:uid="{00000000-0005-0000-0000-00000B140000}"/>
    <cellStyle name="20% - Accent2 2 5 2 2 4 3 2" xfId="32681" xr:uid="{00000000-0005-0000-0000-00000C140000}"/>
    <cellStyle name="20% - Accent2 2 5 2 2 4 4" xfId="22906" xr:uid="{00000000-0005-0000-0000-00000D140000}"/>
    <cellStyle name="20% - Accent2 2 5 2 2 5" xfId="5784" xr:uid="{00000000-0005-0000-0000-00000E140000}"/>
    <cellStyle name="20% - Accent2 2 5 2 2 5 2" xfId="15576" xr:uid="{00000000-0005-0000-0000-00000F140000}"/>
    <cellStyle name="20% - Accent2 2 5 2 2 5 2 2" xfId="35127" xr:uid="{00000000-0005-0000-0000-000010140000}"/>
    <cellStyle name="20% - Accent2 2 5 2 2 5 3" xfId="25352" xr:uid="{00000000-0005-0000-0000-000011140000}"/>
    <cellStyle name="20% - Accent2 2 5 2 2 6" xfId="10690" xr:uid="{00000000-0005-0000-0000-000012140000}"/>
    <cellStyle name="20% - Accent2 2 5 2 2 6 2" xfId="30241" xr:uid="{00000000-0005-0000-0000-000013140000}"/>
    <cellStyle name="20% - Accent2 2 5 2 2 7" xfId="20466" xr:uid="{00000000-0005-0000-0000-000014140000}"/>
    <cellStyle name="20% - Accent2 2 5 2 3" xfId="1317" xr:uid="{00000000-0005-0000-0000-000015140000}"/>
    <cellStyle name="20% - Accent2 2 5 2 3 2" xfId="3836" xr:uid="{00000000-0005-0000-0000-000016140000}"/>
    <cellStyle name="20% - Accent2 2 5 2 3 2 2" xfId="8733" xr:uid="{00000000-0005-0000-0000-000017140000}"/>
    <cellStyle name="20% - Accent2 2 5 2 3 2 2 2" xfId="18522" xr:uid="{00000000-0005-0000-0000-000018140000}"/>
    <cellStyle name="20% - Accent2 2 5 2 3 2 2 2 2" xfId="38073" xr:uid="{00000000-0005-0000-0000-000019140000}"/>
    <cellStyle name="20% - Accent2 2 5 2 3 2 2 3" xfId="28298" xr:uid="{00000000-0005-0000-0000-00001A140000}"/>
    <cellStyle name="20% - Accent2 2 5 2 3 2 3" xfId="13636" xr:uid="{00000000-0005-0000-0000-00001B140000}"/>
    <cellStyle name="20% - Accent2 2 5 2 3 2 3 2" xfId="33187" xr:uid="{00000000-0005-0000-0000-00001C140000}"/>
    <cellStyle name="20% - Accent2 2 5 2 3 2 4" xfId="23412" xr:uid="{00000000-0005-0000-0000-00001D140000}"/>
    <cellStyle name="20% - Accent2 2 5 2 3 3" xfId="6290" xr:uid="{00000000-0005-0000-0000-00001E140000}"/>
    <cellStyle name="20% - Accent2 2 5 2 3 3 2" xfId="16082" xr:uid="{00000000-0005-0000-0000-00001F140000}"/>
    <cellStyle name="20% - Accent2 2 5 2 3 3 2 2" xfId="35633" xr:uid="{00000000-0005-0000-0000-000020140000}"/>
    <cellStyle name="20% - Accent2 2 5 2 3 3 3" xfId="25858" xr:uid="{00000000-0005-0000-0000-000021140000}"/>
    <cellStyle name="20% - Accent2 2 5 2 3 4" xfId="11196" xr:uid="{00000000-0005-0000-0000-000022140000}"/>
    <cellStyle name="20% - Accent2 2 5 2 3 4 2" xfId="30747" xr:uid="{00000000-0005-0000-0000-000023140000}"/>
    <cellStyle name="20% - Accent2 2 5 2 3 5" xfId="20972" xr:uid="{00000000-0005-0000-0000-000024140000}"/>
    <cellStyle name="20% - Accent2 2 5 2 4" xfId="2290" xr:uid="{00000000-0005-0000-0000-000025140000}"/>
    <cellStyle name="20% - Accent2 2 5 2 4 2" xfId="4792" xr:uid="{00000000-0005-0000-0000-000026140000}"/>
    <cellStyle name="20% - Accent2 2 5 2 4 2 2" xfId="9689" xr:uid="{00000000-0005-0000-0000-000027140000}"/>
    <cellStyle name="20% - Accent2 2 5 2 4 2 2 2" xfId="19478" xr:uid="{00000000-0005-0000-0000-000028140000}"/>
    <cellStyle name="20% - Accent2 2 5 2 4 2 2 2 2" xfId="39029" xr:uid="{00000000-0005-0000-0000-000029140000}"/>
    <cellStyle name="20% - Accent2 2 5 2 4 2 2 3" xfId="29254" xr:uid="{00000000-0005-0000-0000-00002A140000}"/>
    <cellStyle name="20% - Accent2 2 5 2 4 2 3" xfId="14592" xr:uid="{00000000-0005-0000-0000-00002B140000}"/>
    <cellStyle name="20% - Accent2 2 5 2 4 2 3 2" xfId="34143" xr:uid="{00000000-0005-0000-0000-00002C140000}"/>
    <cellStyle name="20% - Accent2 2 5 2 4 2 4" xfId="24368" xr:uid="{00000000-0005-0000-0000-00002D140000}"/>
    <cellStyle name="20% - Accent2 2 5 2 4 3" xfId="7246" xr:uid="{00000000-0005-0000-0000-00002E140000}"/>
    <cellStyle name="20% - Accent2 2 5 2 4 3 2" xfId="17038" xr:uid="{00000000-0005-0000-0000-00002F140000}"/>
    <cellStyle name="20% - Accent2 2 5 2 4 3 2 2" xfId="36589" xr:uid="{00000000-0005-0000-0000-000030140000}"/>
    <cellStyle name="20% - Accent2 2 5 2 4 3 3" xfId="26814" xr:uid="{00000000-0005-0000-0000-000031140000}"/>
    <cellStyle name="20% - Accent2 2 5 2 4 4" xfId="12152" xr:uid="{00000000-0005-0000-0000-000032140000}"/>
    <cellStyle name="20% - Accent2 2 5 2 4 4 2" xfId="31703" xr:uid="{00000000-0005-0000-0000-000033140000}"/>
    <cellStyle name="20% - Accent2 2 5 2 4 5" xfId="21928" xr:uid="{00000000-0005-0000-0000-000034140000}"/>
    <cellStyle name="20% - Accent2 2 5 2 5" xfId="2939" xr:uid="{00000000-0005-0000-0000-000035140000}"/>
    <cellStyle name="20% - Accent2 2 5 2 5 2" xfId="7836" xr:uid="{00000000-0005-0000-0000-000036140000}"/>
    <cellStyle name="20% - Accent2 2 5 2 5 2 2" xfId="17625" xr:uid="{00000000-0005-0000-0000-000037140000}"/>
    <cellStyle name="20% - Accent2 2 5 2 5 2 2 2" xfId="37176" xr:uid="{00000000-0005-0000-0000-000038140000}"/>
    <cellStyle name="20% - Accent2 2 5 2 5 2 3" xfId="27401" xr:uid="{00000000-0005-0000-0000-000039140000}"/>
    <cellStyle name="20% - Accent2 2 5 2 5 3" xfId="12739" xr:uid="{00000000-0005-0000-0000-00003A140000}"/>
    <cellStyle name="20% - Accent2 2 5 2 5 3 2" xfId="32290" xr:uid="{00000000-0005-0000-0000-00003B140000}"/>
    <cellStyle name="20% - Accent2 2 5 2 5 4" xfId="22515" xr:uid="{00000000-0005-0000-0000-00003C140000}"/>
    <cellStyle name="20% - Accent2 2 5 2 6" xfId="5393" xr:uid="{00000000-0005-0000-0000-00003D140000}"/>
    <cellStyle name="20% - Accent2 2 5 2 6 2" xfId="15185" xr:uid="{00000000-0005-0000-0000-00003E140000}"/>
    <cellStyle name="20% - Accent2 2 5 2 6 2 2" xfId="34736" xr:uid="{00000000-0005-0000-0000-00003F140000}"/>
    <cellStyle name="20% - Accent2 2 5 2 6 3" xfId="24961" xr:uid="{00000000-0005-0000-0000-000040140000}"/>
    <cellStyle name="20% - Accent2 2 5 2 7" xfId="10299" xr:uid="{00000000-0005-0000-0000-000041140000}"/>
    <cellStyle name="20% - Accent2 2 5 2 7 2" xfId="29850" xr:uid="{00000000-0005-0000-0000-000042140000}"/>
    <cellStyle name="20% - Accent2 2 5 2 8" xfId="20075" xr:uid="{00000000-0005-0000-0000-000043140000}"/>
    <cellStyle name="20% - Accent2 2 5 3" xfId="674" xr:uid="{00000000-0005-0000-0000-000044140000}"/>
    <cellStyle name="20% - Accent2 2 5 3 2" xfId="1626" xr:uid="{00000000-0005-0000-0000-000045140000}"/>
    <cellStyle name="20% - Accent2 2 5 3 2 2" xfId="4140" xr:uid="{00000000-0005-0000-0000-000046140000}"/>
    <cellStyle name="20% - Accent2 2 5 3 2 2 2" xfId="9037" xr:uid="{00000000-0005-0000-0000-000047140000}"/>
    <cellStyle name="20% - Accent2 2 5 3 2 2 2 2" xfId="18826" xr:uid="{00000000-0005-0000-0000-000048140000}"/>
    <cellStyle name="20% - Accent2 2 5 3 2 2 2 2 2" xfId="38377" xr:uid="{00000000-0005-0000-0000-000049140000}"/>
    <cellStyle name="20% - Accent2 2 5 3 2 2 2 3" xfId="28602" xr:uid="{00000000-0005-0000-0000-00004A140000}"/>
    <cellStyle name="20% - Accent2 2 5 3 2 2 3" xfId="13940" xr:uid="{00000000-0005-0000-0000-00004B140000}"/>
    <cellStyle name="20% - Accent2 2 5 3 2 2 3 2" xfId="33491" xr:uid="{00000000-0005-0000-0000-00004C140000}"/>
    <cellStyle name="20% - Accent2 2 5 3 2 2 4" xfId="23716" xr:uid="{00000000-0005-0000-0000-00004D140000}"/>
    <cellStyle name="20% - Accent2 2 5 3 2 3" xfId="6594" xr:uid="{00000000-0005-0000-0000-00004E140000}"/>
    <cellStyle name="20% - Accent2 2 5 3 2 3 2" xfId="16386" xr:uid="{00000000-0005-0000-0000-00004F140000}"/>
    <cellStyle name="20% - Accent2 2 5 3 2 3 2 2" xfId="35937" xr:uid="{00000000-0005-0000-0000-000050140000}"/>
    <cellStyle name="20% - Accent2 2 5 3 2 3 3" xfId="26162" xr:uid="{00000000-0005-0000-0000-000051140000}"/>
    <cellStyle name="20% - Accent2 2 5 3 2 4" xfId="11500" xr:uid="{00000000-0005-0000-0000-000052140000}"/>
    <cellStyle name="20% - Accent2 2 5 3 2 4 2" xfId="31051" xr:uid="{00000000-0005-0000-0000-000053140000}"/>
    <cellStyle name="20% - Accent2 2 5 3 2 5" xfId="21276" xr:uid="{00000000-0005-0000-0000-000054140000}"/>
    <cellStyle name="20% - Accent2 2 5 3 3" xfId="2606" xr:uid="{00000000-0005-0000-0000-000055140000}"/>
    <cellStyle name="20% - Accent2 2 5 3 3 2" xfId="5054" xr:uid="{00000000-0005-0000-0000-000056140000}"/>
    <cellStyle name="20% - Accent2 2 5 3 3 2 2" xfId="9951" xr:uid="{00000000-0005-0000-0000-000057140000}"/>
    <cellStyle name="20% - Accent2 2 5 3 3 2 2 2" xfId="19740" xr:uid="{00000000-0005-0000-0000-000058140000}"/>
    <cellStyle name="20% - Accent2 2 5 3 3 2 2 2 2" xfId="39291" xr:uid="{00000000-0005-0000-0000-000059140000}"/>
    <cellStyle name="20% - Accent2 2 5 3 3 2 2 3" xfId="29516" xr:uid="{00000000-0005-0000-0000-00005A140000}"/>
    <cellStyle name="20% - Accent2 2 5 3 3 2 3" xfId="14854" xr:uid="{00000000-0005-0000-0000-00005B140000}"/>
    <cellStyle name="20% - Accent2 2 5 3 3 2 3 2" xfId="34405" xr:uid="{00000000-0005-0000-0000-00005C140000}"/>
    <cellStyle name="20% - Accent2 2 5 3 3 2 4" xfId="24630" xr:uid="{00000000-0005-0000-0000-00005D140000}"/>
    <cellStyle name="20% - Accent2 2 5 3 3 3" xfId="7508" xr:uid="{00000000-0005-0000-0000-00005E140000}"/>
    <cellStyle name="20% - Accent2 2 5 3 3 3 2" xfId="17300" xr:uid="{00000000-0005-0000-0000-00005F140000}"/>
    <cellStyle name="20% - Accent2 2 5 3 3 3 2 2" xfId="36851" xr:uid="{00000000-0005-0000-0000-000060140000}"/>
    <cellStyle name="20% - Accent2 2 5 3 3 3 3" xfId="27076" xr:uid="{00000000-0005-0000-0000-000061140000}"/>
    <cellStyle name="20% - Accent2 2 5 3 3 4" xfId="12414" xr:uid="{00000000-0005-0000-0000-000062140000}"/>
    <cellStyle name="20% - Accent2 2 5 3 3 4 2" xfId="31965" xr:uid="{00000000-0005-0000-0000-000063140000}"/>
    <cellStyle name="20% - Accent2 2 5 3 3 5" xfId="22190" xr:uid="{00000000-0005-0000-0000-000064140000}"/>
    <cellStyle name="20% - Accent2 2 5 3 4" xfId="3259" xr:uid="{00000000-0005-0000-0000-000065140000}"/>
    <cellStyle name="20% - Accent2 2 5 3 4 2" xfId="8156" xr:uid="{00000000-0005-0000-0000-000066140000}"/>
    <cellStyle name="20% - Accent2 2 5 3 4 2 2" xfId="17945" xr:uid="{00000000-0005-0000-0000-000067140000}"/>
    <cellStyle name="20% - Accent2 2 5 3 4 2 2 2" xfId="37496" xr:uid="{00000000-0005-0000-0000-000068140000}"/>
    <cellStyle name="20% - Accent2 2 5 3 4 2 3" xfId="27721" xr:uid="{00000000-0005-0000-0000-000069140000}"/>
    <cellStyle name="20% - Accent2 2 5 3 4 3" xfId="13059" xr:uid="{00000000-0005-0000-0000-00006A140000}"/>
    <cellStyle name="20% - Accent2 2 5 3 4 3 2" xfId="32610" xr:uid="{00000000-0005-0000-0000-00006B140000}"/>
    <cellStyle name="20% - Accent2 2 5 3 4 4" xfId="22835" xr:uid="{00000000-0005-0000-0000-00006C140000}"/>
    <cellStyle name="20% - Accent2 2 5 3 5" xfId="5713" xr:uid="{00000000-0005-0000-0000-00006D140000}"/>
    <cellStyle name="20% - Accent2 2 5 3 5 2" xfId="15505" xr:uid="{00000000-0005-0000-0000-00006E140000}"/>
    <cellStyle name="20% - Accent2 2 5 3 5 2 2" xfId="35056" xr:uid="{00000000-0005-0000-0000-00006F140000}"/>
    <cellStyle name="20% - Accent2 2 5 3 5 3" xfId="25281" xr:uid="{00000000-0005-0000-0000-000070140000}"/>
    <cellStyle name="20% - Accent2 2 5 3 6" xfId="10619" xr:uid="{00000000-0005-0000-0000-000071140000}"/>
    <cellStyle name="20% - Accent2 2 5 3 6 2" xfId="30170" xr:uid="{00000000-0005-0000-0000-000072140000}"/>
    <cellStyle name="20% - Accent2 2 5 3 7" xfId="20395" xr:uid="{00000000-0005-0000-0000-000073140000}"/>
    <cellStyle name="20% - Accent2 2 5 4" xfId="1259" xr:uid="{00000000-0005-0000-0000-000074140000}"/>
    <cellStyle name="20% - Accent2 2 5 4 2" xfId="3782" xr:uid="{00000000-0005-0000-0000-000075140000}"/>
    <cellStyle name="20% - Accent2 2 5 4 2 2" xfId="8679" xr:uid="{00000000-0005-0000-0000-000076140000}"/>
    <cellStyle name="20% - Accent2 2 5 4 2 2 2" xfId="18468" xr:uid="{00000000-0005-0000-0000-000077140000}"/>
    <cellStyle name="20% - Accent2 2 5 4 2 2 2 2" xfId="38019" xr:uid="{00000000-0005-0000-0000-000078140000}"/>
    <cellStyle name="20% - Accent2 2 5 4 2 2 3" xfId="28244" xr:uid="{00000000-0005-0000-0000-000079140000}"/>
    <cellStyle name="20% - Accent2 2 5 4 2 3" xfId="13582" xr:uid="{00000000-0005-0000-0000-00007A140000}"/>
    <cellStyle name="20% - Accent2 2 5 4 2 3 2" xfId="33133" xr:uid="{00000000-0005-0000-0000-00007B140000}"/>
    <cellStyle name="20% - Accent2 2 5 4 2 4" xfId="23358" xr:uid="{00000000-0005-0000-0000-00007C140000}"/>
    <cellStyle name="20% - Accent2 2 5 4 3" xfId="6236" xr:uid="{00000000-0005-0000-0000-00007D140000}"/>
    <cellStyle name="20% - Accent2 2 5 4 3 2" xfId="16028" xr:uid="{00000000-0005-0000-0000-00007E140000}"/>
    <cellStyle name="20% - Accent2 2 5 4 3 2 2" xfId="35579" xr:uid="{00000000-0005-0000-0000-00007F140000}"/>
    <cellStyle name="20% - Accent2 2 5 4 3 3" xfId="25804" xr:uid="{00000000-0005-0000-0000-000080140000}"/>
    <cellStyle name="20% - Accent2 2 5 4 4" xfId="11142" xr:uid="{00000000-0005-0000-0000-000081140000}"/>
    <cellStyle name="20% - Accent2 2 5 4 4 2" xfId="30693" xr:uid="{00000000-0005-0000-0000-000082140000}"/>
    <cellStyle name="20% - Accent2 2 5 4 5" xfId="20918" xr:uid="{00000000-0005-0000-0000-000083140000}"/>
    <cellStyle name="20% - Accent2 2 5 5" xfId="1010" xr:uid="{00000000-0005-0000-0000-000084140000}"/>
    <cellStyle name="20% - Accent2 2 5 5 2" xfId="3583" xr:uid="{00000000-0005-0000-0000-000085140000}"/>
    <cellStyle name="20% - Accent2 2 5 5 2 2" xfId="8480" xr:uid="{00000000-0005-0000-0000-000086140000}"/>
    <cellStyle name="20% - Accent2 2 5 5 2 2 2" xfId="18269" xr:uid="{00000000-0005-0000-0000-000087140000}"/>
    <cellStyle name="20% - Accent2 2 5 5 2 2 2 2" xfId="37820" xr:uid="{00000000-0005-0000-0000-000088140000}"/>
    <cellStyle name="20% - Accent2 2 5 5 2 2 3" xfId="28045" xr:uid="{00000000-0005-0000-0000-000089140000}"/>
    <cellStyle name="20% - Accent2 2 5 5 2 3" xfId="13383" xr:uid="{00000000-0005-0000-0000-00008A140000}"/>
    <cellStyle name="20% - Accent2 2 5 5 2 3 2" xfId="32934" xr:uid="{00000000-0005-0000-0000-00008B140000}"/>
    <cellStyle name="20% - Accent2 2 5 5 2 4" xfId="23159" xr:uid="{00000000-0005-0000-0000-00008C140000}"/>
    <cellStyle name="20% - Accent2 2 5 5 3" xfId="6037" xr:uid="{00000000-0005-0000-0000-00008D140000}"/>
    <cellStyle name="20% - Accent2 2 5 5 3 2" xfId="15829" xr:uid="{00000000-0005-0000-0000-00008E140000}"/>
    <cellStyle name="20% - Accent2 2 5 5 3 2 2" xfId="35380" xr:uid="{00000000-0005-0000-0000-00008F140000}"/>
    <cellStyle name="20% - Accent2 2 5 5 3 3" xfId="25605" xr:uid="{00000000-0005-0000-0000-000090140000}"/>
    <cellStyle name="20% - Accent2 2 5 5 4" xfId="10943" xr:uid="{00000000-0005-0000-0000-000091140000}"/>
    <cellStyle name="20% - Accent2 2 5 5 4 2" xfId="30494" xr:uid="{00000000-0005-0000-0000-000092140000}"/>
    <cellStyle name="20% - Accent2 2 5 5 5" xfId="20719" xr:uid="{00000000-0005-0000-0000-000093140000}"/>
    <cellStyle name="20% - Accent2 2 5 6" xfId="2165" xr:uid="{00000000-0005-0000-0000-000094140000}"/>
    <cellStyle name="20% - Accent2 2 5 6 2" xfId="4667" xr:uid="{00000000-0005-0000-0000-000095140000}"/>
    <cellStyle name="20% - Accent2 2 5 6 2 2" xfId="9564" xr:uid="{00000000-0005-0000-0000-000096140000}"/>
    <cellStyle name="20% - Accent2 2 5 6 2 2 2" xfId="19353" xr:uid="{00000000-0005-0000-0000-000097140000}"/>
    <cellStyle name="20% - Accent2 2 5 6 2 2 2 2" xfId="38904" xr:uid="{00000000-0005-0000-0000-000098140000}"/>
    <cellStyle name="20% - Accent2 2 5 6 2 2 3" xfId="29129" xr:uid="{00000000-0005-0000-0000-000099140000}"/>
    <cellStyle name="20% - Accent2 2 5 6 2 3" xfId="14467" xr:uid="{00000000-0005-0000-0000-00009A140000}"/>
    <cellStyle name="20% - Accent2 2 5 6 2 3 2" xfId="34018" xr:uid="{00000000-0005-0000-0000-00009B140000}"/>
    <cellStyle name="20% - Accent2 2 5 6 2 4" xfId="24243" xr:uid="{00000000-0005-0000-0000-00009C140000}"/>
    <cellStyle name="20% - Accent2 2 5 6 3" xfId="7121" xr:uid="{00000000-0005-0000-0000-00009D140000}"/>
    <cellStyle name="20% - Accent2 2 5 6 3 2" xfId="16913" xr:uid="{00000000-0005-0000-0000-00009E140000}"/>
    <cellStyle name="20% - Accent2 2 5 6 3 2 2" xfId="36464" xr:uid="{00000000-0005-0000-0000-00009F140000}"/>
    <cellStyle name="20% - Accent2 2 5 6 3 3" xfId="26689" xr:uid="{00000000-0005-0000-0000-0000A0140000}"/>
    <cellStyle name="20% - Accent2 2 5 6 4" xfId="12027" xr:uid="{00000000-0005-0000-0000-0000A1140000}"/>
    <cellStyle name="20% - Accent2 2 5 6 4 2" xfId="31578" xr:uid="{00000000-0005-0000-0000-0000A2140000}"/>
    <cellStyle name="20% - Accent2 2 5 6 5" xfId="21803" xr:uid="{00000000-0005-0000-0000-0000A3140000}"/>
    <cellStyle name="20% - Accent2 2 5 7" xfId="2867" xr:uid="{00000000-0005-0000-0000-0000A4140000}"/>
    <cellStyle name="20% - Accent2 2 5 7 2" xfId="7765" xr:uid="{00000000-0005-0000-0000-0000A5140000}"/>
    <cellStyle name="20% - Accent2 2 5 7 2 2" xfId="17554" xr:uid="{00000000-0005-0000-0000-0000A6140000}"/>
    <cellStyle name="20% - Accent2 2 5 7 2 2 2" xfId="37105" xr:uid="{00000000-0005-0000-0000-0000A7140000}"/>
    <cellStyle name="20% - Accent2 2 5 7 2 3" xfId="27330" xr:uid="{00000000-0005-0000-0000-0000A8140000}"/>
    <cellStyle name="20% - Accent2 2 5 7 3" xfId="12668" xr:uid="{00000000-0005-0000-0000-0000A9140000}"/>
    <cellStyle name="20% - Accent2 2 5 7 3 2" xfId="32219" xr:uid="{00000000-0005-0000-0000-0000AA140000}"/>
    <cellStyle name="20% - Accent2 2 5 7 4" xfId="22444" xr:uid="{00000000-0005-0000-0000-0000AB140000}"/>
    <cellStyle name="20% - Accent2 2 5 8" xfId="5321" xr:uid="{00000000-0005-0000-0000-0000AC140000}"/>
    <cellStyle name="20% - Accent2 2 5 8 2" xfId="15114" xr:uid="{00000000-0005-0000-0000-0000AD140000}"/>
    <cellStyle name="20% - Accent2 2 5 8 2 2" xfId="34665" xr:uid="{00000000-0005-0000-0000-0000AE140000}"/>
    <cellStyle name="20% - Accent2 2 5 8 3" xfId="24890" xr:uid="{00000000-0005-0000-0000-0000AF140000}"/>
    <cellStyle name="20% - Accent2 2 5 9" xfId="10228" xr:uid="{00000000-0005-0000-0000-0000B0140000}"/>
    <cellStyle name="20% - Accent2 2 5 9 2" xfId="29779" xr:uid="{00000000-0005-0000-0000-0000B1140000}"/>
    <cellStyle name="20% - Accent2 2 6" xfId="331" xr:uid="{00000000-0005-0000-0000-0000B2140000}"/>
    <cellStyle name="20% - Accent2 2 6 2" xfId="748" xr:uid="{00000000-0005-0000-0000-0000B3140000}"/>
    <cellStyle name="20% - Accent2 2 6 2 2" xfId="1698" xr:uid="{00000000-0005-0000-0000-0000B4140000}"/>
    <cellStyle name="20% - Accent2 2 6 2 2 2" xfId="4212" xr:uid="{00000000-0005-0000-0000-0000B5140000}"/>
    <cellStyle name="20% - Accent2 2 6 2 2 2 2" xfId="9109" xr:uid="{00000000-0005-0000-0000-0000B6140000}"/>
    <cellStyle name="20% - Accent2 2 6 2 2 2 2 2" xfId="18898" xr:uid="{00000000-0005-0000-0000-0000B7140000}"/>
    <cellStyle name="20% - Accent2 2 6 2 2 2 2 2 2" xfId="38449" xr:uid="{00000000-0005-0000-0000-0000B8140000}"/>
    <cellStyle name="20% - Accent2 2 6 2 2 2 2 3" xfId="28674" xr:uid="{00000000-0005-0000-0000-0000B9140000}"/>
    <cellStyle name="20% - Accent2 2 6 2 2 2 3" xfId="14012" xr:uid="{00000000-0005-0000-0000-0000BA140000}"/>
    <cellStyle name="20% - Accent2 2 6 2 2 2 3 2" xfId="33563" xr:uid="{00000000-0005-0000-0000-0000BB140000}"/>
    <cellStyle name="20% - Accent2 2 6 2 2 2 4" xfId="23788" xr:uid="{00000000-0005-0000-0000-0000BC140000}"/>
    <cellStyle name="20% - Accent2 2 6 2 2 3" xfId="6666" xr:uid="{00000000-0005-0000-0000-0000BD140000}"/>
    <cellStyle name="20% - Accent2 2 6 2 2 3 2" xfId="16458" xr:uid="{00000000-0005-0000-0000-0000BE140000}"/>
    <cellStyle name="20% - Accent2 2 6 2 2 3 2 2" xfId="36009" xr:uid="{00000000-0005-0000-0000-0000BF140000}"/>
    <cellStyle name="20% - Accent2 2 6 2 2 3 3" xfId="26234" xr:uid="{00000000-0005-0000-0000-0000C0140000}"/>
    <cellStyle name="20% - Accent2 2 6 2 2 4" xfId="11572" xr:uid="{00000000-0005-0000-0000-0000C1140000}"/>
    <cellStyle name="20% - Accent2 2 6 2 2 4 2" xfId="31123" xr:uid="{00000000-0005-0000-0000-0000C2140000}"/>
    <cellStyle name="20% - Accent2 2 6 2 2 5" xfId="21348" xr:uid="{00000000-0005-0000-0000-0000C3140000}"/>
    <cellStyle name="20% - Accent2 2 6 2 3" xfId="2487" xr:uid="{00000000-0005-0000-0000-0000C4140000}"/>
    <cellStyle name="20% - Accent2 2 6 2 3 2" xfId="4969" xr:uid="{00000000-0005-0000-0000-0000C5140000}"/>
    <cellStyle name="20% - Accent2 2 6 2 3 2 2" xfId="9866" xr:uid="{00000000-0005-0000-0000-0000C6140000}"/>
    <cellStyle name="20% - Accent2 2 6 2 3 2 2 2" xfId="19655" xr:uid="{00000000-0005-0000-0000-0000C7140000}"/>
    <cellStyle name="20% - Accent2 2 6 2 3 2 2 2 2" xfId="39206" xr:uid="{00000000-0005-0000-0000-0000C8140000}"/>
    <cellStyle name="20% - Accent2 2 6 2 3 2 2 3" xfId="29431" xr:uid="{00000000-0005-0000-0000-0000C9140000}"/>
    <cellStyle name="20% - Accent2 2 6 2 3 2 3" xfId="14769" xr:uid="{00000000-0005-0000-0000-0000CA140000}"/>
    <cellStyle name="20% - Accent2 2 6 2 3 2 3 2" xfId="34320" xr:uid="{00000000-0005-0000-0000-0000CB140000}"/>
    <cellStyle name="20% - Accent2 2 6 2 3 2 4" xfId="24545" xr:uid="{00000000-0005-0000-0000-0000CC140000}"/>
    <cellStyle name="20% - Accent2 2 6 2 3 3" xfId="7423" xr:uid="{00000000-0005-0000-0000-0000CD140000}"/>
    <cellStyle name="20% - Accent2 2 6 2 3 3 2" xfId="17215" xr:uid="{00000000-0005-0000-0000-0000CE140000}"/>
    <cellStyle name="20% - Accent2 2 6 2 3 3 2 2" xfId="36766" xr:uid="{00000000-0005-0000-0000-0000CF140000}"/>
    <cellStyle name="20% - Accent2 2 6 2 3 3 3" xfId="26991" xr:uid="{00000000-0005-0000-0000-0000D0140000}"/>
    <cellStyle name="20% - Accent2 2 6 2 3 4" xfId="12329" xr:uid="{00000000-0005-0000-0000-0000D1140000}"/>
    <cellStyle name="20% - Accent2 2 6 2 3 4 2" xfId="31880" xr:uid="{00000000-0005-0000-0000-0000D2140000}"/>
    <cellStyle name="20% - Accent2 2 6 2 3 5" xfId="22105" xr:uid="{00000000-0005-0000-0000-0000D3140000}"/>
    <cellStyle name="20% - Accent2 2 6 2 4" xfId="3331" xr:uid="{00000000-0005-0000-0000-0000D4140000}"/>
    <cellStyle name="20% - Accent2 2 6 2 4 2" xfId="8228" xr:uid="{00000000-0005-0000-0000-0000D5140000}"/>
    <cellStyle name="20% - Accent2 2 6 2 4 2 2" xfId="18017" xr:uid="{00000000-0005-0000-0000-0000D6140000}"/>
    <cellStyle name="20% - Accent2 2 6 2 4 2 2 2" xfId="37568" xr:uid="{00000000-0005-0000-0000-0000D7140000}"/>
    <cellStyle name="20% - Accent2 2 6 2 4 2 3" xfId="27793" xr:uid="{00000000-0005-0000-0000-0000D8140000}"/>
    <cellStyle name="20% - Accent2 2 6 2 4 3" xfId="13131" xr:uid="{00000000-0005-0000-0000-0000D9140000}"/>
    <cellStyle name="20% - Accent2 2 6 2 4 3 2" xfId="32682" xr:uid="{00000000-0005-0000-0000-0000DA140000}"/>
    <cellStyle name="20% - Accent2 2 6 2 4 4" xfId="22907" xr:uid="{00000000-0005-0000-0000-0000DB140000}"/>
    <cellStyle name="20% - Accent2 2 6 2 5" xfId="5785" xr:uid="{00000000-0005-0000-0000-0000DC140000}"/>
    <cellStyle name="20% - Accent2 2 6 2 5 2" xfId="15577" xr:uid="{00000000-0005-0000-0000-0000DD140000}"/>
    <cellStyle name="20% - Accent2 2 6 2 5 2 2" xfId="35128" xr:uid="{00000000-0005-0000-0000-0000DE140000}"/>
    <cellStyle name="20% - Accent2 2 6 2 5 3" xfId="25353" xr:uid="{00000000-0005-0000-0000-0000DF140000}"/>
    <cellStyle name="20% - Accent2 2 6 2 6" xfId="10691" xr:uid="{00000000-0005-0000-0000-0000E0140000}"/>
    <cellStyle name="20% - Accent2 2 6 2 6 2" xfId="30242" xr:uid="{00000000-0005-0000-0000-0000E1140000}"/>
    <cellStyle name="20% - Accent2 2 6 2 7" xfId="20467" xr:uid="{00000000-0005-0000-0000-0000E2140000}"/>
    <cellStyle name="20% - Accent2 2 6 3" xfId="1318" xr:uid="{00000000-0005-0000-0000-0000E3140000}"/>
    <cellStyle name="20% - Accent2 2 6 3 2" xfId="3837" xr:uid="{00000000-0005-0000-0000-0000E4140000}"/>
    <cellStyle name="20% - Accent2 2 6 3 2 2" xfId="8734" xr:uid="{00000000-0005-0000-0000-0000E5140000}"/>
    <cellStyle name="20% - Accent2 2 6 3 2 2 2" xfId="18523" xr:uid="{00000000-0005-0000-0000-0000E6140000}"/>
    <cellStyle name="20% - Accent2 2 6 3 2 2 2 2" xfId="38074" xr:uid="{00000000-0005-0000-0000-0000E7140000}"/>
    <cellStyle name="20% - Accent2 2 6 3 2 2 3" xfId="28299" xr:uid="{00000000-0005-0000-0000-0000E8140000}"/>
    <cellStyle name="20% - Accent2 2 6 3 2 3" xfId="13637" xr:uid="{00000000-0005-0000-0000-0000E9140000}"/>
    <cellStyle name="20% - Accent2 2 6 3 2 3 2" xfId="33188" xr:uid="{00000000-0005-0000-0000-0000EA140000}"/>
    <cellStyle name="20% - Accent2 2 6 3 2 4" xfId="23413" xr:uid="{00000000-0005-0000-0000-0000EB140000}"/>
    <cellStyle name="20% - Accent2 2 6 3 3" xfId="6291" xr:uid="{00000000-0005-0000-0000-0000EC140000}"/>
    <cellStyle name="20% - Accent2 2 6 3 3 2" xfId="16083" xr:uid="{00000000-0005-0000-0000-0000ED140000}"/>
    <cellStyle name="20% - Accent2 2 6 3 3 2 2" xfId="35634" xr:uid="{00000000-0005-0000-0000-0000EE140000}"/>
    <cellStyle name="20% - Accent2 2 6 3 3 3" xfId="25859" xr:uid="{00000000-0005-0000-0000-0000EF140000}"/>
    <cellStyle name="20% - Accent2 2 6 3 4" xfId="11197" xr:uid="{00000000-0005-0000-0000-0000F0140000}"/>
    <cellStyle name="20% - Accent2 2 6 3 4 2" xfId="30748" xr:uid="{00000000-0005-0000-0000-0000F1140000}"/>
    <cellStyle name="20% - Accent2 2 6 3 5" xfId="20973" xr:uid="{00000000-0005-0000-0000-0000F2140000}"/>
    <cellStyle name="20% - Accent2 2 6 4" xfId="2080" xr:uid="{00000000-0005-0000-0000-0000F3140000}"/>
    <cellStyle name="20% - Accent2 2 6 4 2" xfId="4582" xr:uid="{00000000-0005-0000-0000-0000F4140000}"/>
    <cellStyle name="20% - Accent2 2 6 4 2 2" xfId="9479" xr:uid="{00000000-0005-0000-0000-0000F5140000}"/>
    <cellStyle name="20% - Accent2 2 6 4 2 2 2" xfId="19268" xr:uid="{00000000-0005-0000-0000-0000F6140000}"/>
    <cellStyle name="20% - Accent2 2 6 4 2 2 2 2" xfId="38819" xr:uid="{00000000-0005-0000-0000-0000F7140000}"/>
    <cellStyle name="20% - Accent2 2 6 4 2 2 3" xfId="29044" xr:uid="{00000000-0005-0000-0000-0000F8140000}"/>
    <cellStyle name="20% - Accent2 2 6 4 2 3" xfId="14382" xr:uid="{00000000-0005-0000-0000-0000F9140000}"/>
    <cellStyle name="20% - Accent2 2 6 4 2 3 2" xfId="33933" xr:uid="{00000000-0005-0000-0000-0000FA140000}"/>
    <cellStyle name="20% - Accent2 2 6 4 2 4" xfId="24158" xr:uid="{00000000-0005-0000-0000-0000FB140000}"/>
    <cellStyle name="20% - Accent2 2 6 4 3" xfId="7036" xr:uid="{00000000-0005-0000-0000-0000FC140000}"/>
    <cellStyle name="20% - Accent2 2 6 4 3 2" xfId="16828" xr:uid="{00000000-0005-0000-0000-0000FD140000}"/>
    <cellStyle name="20% - Accent2 2 6 4 3 2 2" xfId="36379" xr:uid="{00000000-0005-0000-0000-0000FE140000}"/>
    <cellStyle name="20% - Accent2 2 6 4 3 3" xfId="26604" xr:uid="{00000000-0005-0000-0000-0000FF140000}"/>
    <cellStyle name="20% - Accent2 2 6 4 4" xfId="11942" xr:uid="{00000000-0005-0000-0000-000000150000}"/>
    <cellStyle name="20% - Accent2 2 6 4 4 2" xfId="31493" xr:uid="{00000000-0005-0000-0000-000001150000}"/>
    <cellStyle name="20% - Accent2 2 6 4 5" xfId="21718" xr:uid="{00000000-0005-0000-0000-000002150000}"/>
    <cellStyle name="20% - Accent2 2 6 5" xfId="2940" xr:uid="{00000000-0005-0000-0000-000003150000}"/>
    <cellStyle name="20% - Accent2 2 6 5 2" xfId="7837" xr:uid="{00000000-0005-0000-0000-000004150000}"/>
    <cellStyle name="20% - Accent2 2 6 5 2 2" xfId="17626" xr:uid="{00000000-0005-0000-0000-000005150000}"/>
    <cellStyle name="20% - Accent2 2 6 5 2 2 2" xfId="37177" xr:uid="{00000000-0005-0000-0000-000006150000}"/>
    <cellStyle name="20% - Accent2 2 6 5 2 3" xfId="27402" xr:uid="{00000000-0005-0000-0000-000007150000}"/>
    <cellStyle name="20% - Accent2 2 6 5 3" xfId="12740" xr:uid="{00000000-0005-0000-0000-000008150000}"/>
    <cellStyle name="20% - Accent2 2 6 5 3 2" xfId="32291" xr:uid="{00000000-0005-0000-0000-000009150000}"/>
    <cellStyle name="20% - Accent2 2 6 5 4" xfId="22516" xr:uid="{00000000-0005-0000-0000-00000A150000}"/>
    <cellStyle name="20% - Accent2 2 6 6" xfId="5394" xr:uid="{00000000-0005-0000-0000-00000B150000}"/>
    <cellStyle name="20% - Accent2 2 6 6 2" xfId="15186" xr:uid="{00000000-0005-0000-0000-00000C150000}"/>
    <cellStyle name="20% - Accent2 2 6 6 2 2" xfId="34737" xr:uid="{00000000-0005-0000-0000-00000D150000}"/>
    <cellStyle name="20% - Accent2 2 6 6 3" xfId="24962" xr:uid="{00000000-0005-0000-0000-00000E150000}"/>
    <cellStyle name="20% - Accent2 2 6 7" xfId="10300" xr:uid="{00000000-0005-0000-0000-00000F150000}"/>
    <cellStyle name="20% - Accent2 2 6 7 2" xfId="29851" xr:uid="{00000000-0005-0000-0000-000010150000}"/>
    <cellStyle name="20% - Accent2 2 6 8" xfId="20076" xr:uid="{00000000-0005-0000-0000-000011150000}"/>
    <cellStyle name="20% - Accent2 2 7" xfId="332" xr:uid="{00000000-0005-0000-0000-000012150000}"/>
    <cellStyle name="20% - Accent2 2 7 2" xfId="749" xr:uid="{00000000-0005-0000-0000-000013150000}"/>
    <cellStyle name="20% - Accent2 2 7 2 2" xfId="1699" xr:uid="{00000000-0005-0000-0000-000014150000}"/>
    <cellStyle name="20% - Accent2 2 7 2 2 2" xfId="4213" xr:uid="{00000000-0005-0000-0000-000015150000}"/>
    <cellStyle name="20% - Accent2 2 7 2 2 2 2" xfId="9110" xr:uid="{00000000-0005-0000-0000-000016150000}"/>
    <cellStyle name="20% - Accent2 2 7 2 2 2 2 2" xfId="18899" xr:uid="{00000000-0005-0000-0000-000017150000}"/>
    <cellStyle name="20% - Accent2 2 7 2 2 2 2 2 2" xfId="38450" xr:uid="{00000000-0005-0000-0000-000018150000}"/>
    <cellStyle name="20% - Accent2 2 7 2 2 2 2 3" xfId="28675" xr:uid="{00000000-0005-0000-0000-000019150000}"/>
    <cellStyle name="20% - Accent2 2 7 2 2 2 3" xfId="14013" xr:uid="{00000000-0005-0000-0000-00001A150000}"/>
    <cellStyle name="20% - Accent2 2 7 2 2 2 3 2" xfId="33564" xr:uid="{00000000-0005-0000-0000-00001B150000}"/>
    <cellStyle name="20% - Accent2 2 7 2 2 2 4" xfId="23789" xr:uid="{00000000-0005-0000-0000-00001C150000}"/>
    <cellStyle name="20% - Accent2 2 7 2 2 3" xfId="6667" xr:uid="{00000000-0005-0000-0000-00001D150000}"/>
    <cellStyle name="20% - Accent2 2 7 2 2 3 2" xfId="16459" xr:uid="{00000000-0005-0000-0000-00001E150000}"/>
    <cellStyle name="20% - Accent2 2 7 2 2 3 2 2" xfId="36010" xr:uid="{00000000-0005-0000-0000-00001F150000}"/>
    <cellStyle name="20% - Accent2 2 7 2 2 3 3" xfId="26235" xr:uid="{00000000-0005-0000-0000-000020150000}"/>
    <cellStyle name="20% - Accent2 2 7 2 2 4" xfId="11573" xr:uid="{00000000-0005-0000-0000-000021150000}"/>
    <cellStyle name="20% - Accent2 2 7 2 2 4 2" xfId="31124" xr:uid="{00000000-0005-0000-0000-000022150000}"/>
    <cellStyle name="20% - Accent2 2 7 2 2 5" xfId="21349" xr:uid="{00000000-0005-0000-0000-000023150000}"/>
    <cellStyle name="20% - Accent2 2 7 2 3" xfId="2648" xr:uid="{00000000-0005-0000-0000-000024150000}"/>
    <cellStyle name="20% - Accent2 2 7 2 3 2" xfId="5093" xr:uid="{00000000-0005-0000-0000-000025150000}"/>
    <cellStyle name="20% - Accent2 2 7 2 3 2 2" xfId="9990" xr:uid="{00000000-0005-0000-0000-000026150000}"/>
    <cellStyle name="20% - Accent2 2 7 2 3 2 2 2" xfId="19779" xr:uid="{00000000-0005-0000-0000-000027150000}"/>
    <cellStyle name="20% - Accent2 2 7 2 3 2 2 2 2" xfId="39330" xr:uid="{00000000-0005-0000-0000-000028150000}"/>
    <cellStyle name="20% - Accent2 2 7 2 3 2 2 3" xfId="29555" xr:uid="{00000000-0005-0000-0000-000029150000}"/>
    <cellStyle name="20% - Accent2 2 7 2 3 2 3" xfId="14893" xr:uid="{00000000-0005-0000-0000-00002A150000}"/>
    <cellStyle name="20% - Accent2 2 7 2 3 2 3 2" xfId="34444" xr:uid="{00000000-0005-0000-0000-00002B150000}"/>
    <cellStyle name="20% - Accent2 2 7 2 3 2 4" xfId="24669" xr:uid="{00000000-0005-0000-0000-00002C150000}"/>
    <cellStyle name="20% - Accent2 2 7 2 3 3" xfId="7547" xr:uid="{00000000-0005-0000-0000-00002D150000}"/>
    <cellStyle name="20% - Accent2 2 7 2 3 3 2" xfId="17339" xr:uid="{00000000-0005-0000-0000-00002E150000}"/>
    <cellStyle name="20% - Accent2 2 7 2 3 3 2 2" xfId="36890" xr:uid="{00000000-0005-0000-0000-00002F150000}"/>
    <cellStyle name="20% - Accent2 2 7 2 3 3 3" xfId="27115" xr:uid="{00000000-0005-0000-0000-000030150000}"/>
    <cellStyle name="20% - Accent2 2 7 2 3 4" xfId="12453" xr:uid="{00000000-0005-0000-0000-000031150000}"/>
    <cellStyle name="20% - Accent2 2 7 2 3 4 2" xfId="32004" xr:uid="{00000000-0005-0000-0000-000032150000}"/>
    <cellStyle name="20% - Accent2 2 7 2 3 5" xfId="22229" xr:uid="{00000000-0005-0000-0000-000033150000}"/>
    <cellStyle name="20% - Accent2 2 7 2 4" xfId="3332" xr:uid="{00000000-0005-0000-0000-000034150000}"/>
    <cellStyle name="20% - Accent2 2 7 2 4 2" xfId="8229" xr:uid="{00000000-0005-0000-0000-000035150000}"/>
    <cellStyle name="20% - Accent2 2 7 2 4 2 2" xfId="18018" xr:uid="{00000000-0005-0000-0000-000036150000}"/>
    <cellStyle name="20% - Accent2 2 7 2 4 2 2 2" xfId="37569" xr:uid="{00000000-0005-0000-0000-000037150000}"/>
    <cellStyle name="20% - Accent2 2 7 2 4 2 3" xfId="27794" xr:uid="{00000000-0005-0000-0000-000038150000}"/>
    <cellStyle name="20% - Accent2 2 7 2 4 3" xfId="13132" xr:uid="{00000000-0005-0000-0000-000039150000}"/>
    <cellStyle name="20% - Accent2 2 7 2 4 3 2" xfId="32683" xr:uid="{00000000-0005-0000-0000-00003A150000}"/>
    <cellStyle name="20% - Accent2 2 7 2 4 4" xfId="22908" xr:uid="{00000000-0005-0000-0000-00003B150000}"/>
    <cellStyle name="20% - Accent2 2 7 2 5" xfId="5786" xr:uid="{00000000-0005-0000-0000-00003C150000}"/>
    <cellStyle name="20% - Accent2 2 7 2 5 2" xfId="15578" xr:uid="{00000000-0005-0000-0000-00003D150000}"/>
    <cellStyle name="20% - Accent2 2 7 2 5 2 2" xfId="35129" xr:uid="{00000000-0005-0000-0000-00003E150000}"/>
    <cellStyle name="20% - Accent2 2 7 2 5 3" xfId="25354" xr:uid="{00000000-0005-0000-0000-00003F150000}"/>
    <cellStyle name="20% - Accent2 2 7 2 6" xfId="10692" xr:uid="{00000000-0005-0000-0000-000040150000}"/>
    <cellStyle name="20% - Accent2 2 7 2 6 2" xfId="30243" xr:uid="{00000000-0005-0000-0000-000041150000}"/>
    <cellStyle name="20% - Accent2 2 7 2 7" xfId="20468" xr:uid="{00000000-0005-0000-0000-000042150000}"/>
    <cellStyle name="20% - Accent2 2 7 3" xfId="1319" xr:uid="{00000000-0005-0000-0000-000043150000}"/>
    <cellStyle name="20% - Accent2 2 7 3 2" xfId="3838" xr:uid="{00000000-0005-0000-0000-000044150000}"/>
    <cellStyle name="20% - Accent2 2 7 3 2 2" xfId="8735" xr:uid="{00000000-0005-0000-0000-000045150000}"/>
    <cellStyle name="20% - Accent2 2 7 3 2 2 2" xfId="18524" xr:uid="{00000000-0005-0000-0000-000046150000}"/>
    <cellStyle name="20% - Accent2 2 7 3 2 2 2 2" xfId="38075" xr:uid="{00000000-0005-0000-0000-000047150000}"/>
    <cellStyle name="20% - Accent2 2 7 3 2 2 3" xfId="28300" xr:uid="{00000000-0005-0000-0000-000048150000}"/>
    <cellStyle name="20% - Accent2 2 7 3 2 3" xfId="13638" xr:uid="{00000000-0005-0000-0000-000049150000}"/>
    <cellStyle name="20% - Accent2 2 7 3 2 3 2" xfId="33189" xr:uid="{00000000-0005-0000-0000-00004A150000}"/>
    <cellStyle name="20% - Accent2 2 7 3 2 4" xfId="23414" xr:uid="{00000000-0005-0000-0000-00004B150000}"/>
    <cellStyle name="20% - Accent2 2 7 3 3" xfId="6292" xr:uid="{00000000-0005-0000-0000-00004C150000}"/>
    <cellStyle name="20% - Accent2 2 7 3 3 2" xfId="16084" xr:uid="{00000000-0005-0000-0000-00004D150000}"/>
    <cellStyle name="20% - Accent2 2 7 3 3 2 2" xfId="35635" xr:uid="{00000000-0005-0000-0000-00004E150000}"/>
    <cellStyle name="20% - Accent2 2 7 3 3 3" xfId="25860" xr:uid="{00000000-0005-0000-0000-00004F150000}"/>
    <cellStyle name="20% - Accent2 2 7 3 4" xfId="11198" xr:uid="{00000000-0005-0000-0000-000050150000}"/>
    <cellStyle name="20% - Accent2 2 7 3 4 2" xfId="30749" xr:uid="{00000000-0005-0000-0000-000051150000}"/>
    <cellStyle name="20% - Accent2 2 7 3 5" xfId="20974" xr:uid="{00000000-0005-0000-0000-000052150000}"/>
    <cellStyle name="20% - Accent2 2 7 4" xfId="2204" xr:uid="{00000000-0005-0000-0000-000053150000}"/>
    <cellStyle name="20% - Accent2 2 7 4 2" xfId="4706" xr:uid="{00000000-0005-0000-0000-000054150000}"/>
    <cellStyle name="20% - Accent2 2 7 4 2 2" xfId="9603" xr:uid="{00000000-0005-0000-0000-000055150000}"/>
    <cellStyle name="20% - Accent2 2 7 4 2 2 2" xfId="19392" xr:uid="{00000000-0005-0000-0000-000056150000}"/>
    <cellStyle name="20% - Accent2 2 7 4 2 2 2 2" xfId="38943" xr:uid="{00000000-0005-0000-0000-000057150000}"/>
    <cellStyle name="20% - Accent2 2 7 4 2 2 3" xfId="29168" xr:uid="{00000000-0005-0000-0000-000058150000}"/>
    <cellStyle name="20% - Accent2 2 7 4 2 3" xfId="14506" xr:uid="{00000000-0005-0000-0000-000059150000}"/>
    <cellStyle name="20% - Accent2 2 7 4 2 3 2" xfId="34057" xr:uid="{00000000-0005-0000-0000-00005A150000}"/>
    <cellStyle name="20% - Accent2 2 7 4 2 4" xfId="24282" xr:uid="{00000000-0005-0000-0000-00005B150000}"/>
    <cellStyle name="20% - Accent2 2 7 4 3" xfId="7160" xr:uid="{00000000-0005-0000-0000-00005C150000}"/>
    <cellStyle name="20% - Accent2 2 7 4 3 2" xfId="16952" xr:uid="{00000000-0005-0000-0000-00005D150000}"/>
    <cellStyle name="20% - Accent2 2 7 4 3 2 2" xfId="36503" xr:uid="{00000000-0005-0000-0000-00005E150000}"/>
    <cellStyle name="20% - Accent2 2 7 4 3 3" xfId="26728" xr:uid="{00000000-0005-0000-0000-00005F150000}"/>
    <cellStyle name="20% - Accent2 2 7 4 4" xfId="12066" xr:uid="{00000000-0005-0000-0000-000060150000}"/>
    <cellStyle name="20% - Accent2 2 7 4 4 2" xfId="31617" xr:uid="{00000000-0005-0000-0000-000061150000}"/>
    <cellStyle name="20% - Accent2 2 7 4 5" xfId="21842" xr:uid="{00000000-0005-0000-0000-000062150000}"/>
    <cellStyle name="20% - Accent2 2 7 5" xfId="2941" xr:uid="{00000000-0005-0000-0000-000063150000}"/>
    <cellStyle name="20% - Accent2 2 7 5 2" xfId="7838" xr:uid="{00000000-0005-0000-0000-000064150000}"/>
    <cellStyle name="20% - Accent2 2 7 5 2 2" xfId="17627" xr:uid="{00000000-0005-0000-0000-000065150000}"/>
    <cellStyle name="20% - Accent2 2 7 5 2 2 2" xfId="37178" xr:uid="{00000000-0005-0000-0000-000066150000}"/>
    <cellStyle name="20% - Accent2 2 7 5 2 3" xfId="27403" xr:uid="{00000000-0005-0000-0000-000067150000}"/>
    <cellStyle name="20% - Accent2 2 7 5 3" xfId="12741" xr:uid="{00000000-0005-0000-0000-000068150000}"/>
    <cellStyle name="20% - Accent2 2 7 5 3 2" xfId="32292" xr:uid="{00000000-0005-0000-0000-000069150000}"/>
    <cellStyle name="20% - Accent2 2 7 5 4" xfId="22517" xr:uid="{00000000-0005-0000-0000-00006A150000}"/>
    <cellStyle name="20% - Accent2 2 7 6" xfId="5395" xr:uid="{00000000-0005-0000-0000-00006B150000}"/>
    <cellStyle name="20% - Accent2 2 7 6 2" xfId="15187" xr:uid="{00000000-0005-0000-0000-00006C150000}"/>
    <cellStyle name="20% - Accent2 2 7 6 2 2" xfId="34738" xr:uid="{00000000-0005-0000-0000-00006D150000}"/>
    <cellStyle name="20% - Accent2 2 7 6 3" xfId="24963" xr:uid="{00000000-0005-0000-0000-00006E150000}"/>
    <cellStyle name="20% - Accent2 2 7 7" xfId="10301" xr:uid="{00000000-0005-0000-0000-00006F150000}"/>
    <cellStyle name="20% - Accent2 2 7 7 2" xfId="29852" xr:uid="{00000000-0005-0000-0000-000070150000}"/>
    <cellStyle name="20% - Accent2 2 7 8" xfId="20077" xr:uid="{00000000-0005-0000-0000-000071150000}"/>
    <cellStyle name="20% - Accent2 2 8" xfId="595" xr:uid="{00000000-0005-0000-0000-000072150000}"/>
    <cellStyle name="20% - Accent2 2 8 2" xfId="1551" xr:uid="{00000000-0005-0000-0000-000073150000}"/>
    <cellStyle name="20% - Accent2 2 8 2 2" xfId="4065" xr:uid="{00000000-0005-0000-0000-000074150000}"/>
    <cellStyle name="20% - Accent2 2 8 2 2 2" xfId="8962" xr:uid="{00000000-0005-0000-0000-000075150000}"/>
    <cellStyle name="20% - Accent2 2 8 2 2 2 2" xfId="18751" xr:uid="{00000000-0005-0000-0000-000076150000}"/>
    <cellStyle name="20% - Accent2 2 8 2 2 2 2 2" xfId="38302" xr:uid="{00000000-0005-0000-0000-000077150000}"/>
    <cellStyle name="20% - Accent2 2 8 2 2 2 3" xfId="28527" xr:uid="{00000000-0005-0000-0000-000078150000}"/>
    <cellStyle name="20% - Accent2 2 8 2 2 3" xfId="13865" xr:uid="{00000000-0005-0000-0000-000079150000}"/>
    <cellStyle name="20% - Accent2 2 8 2 2 3 2" xfId="33416" xr:uid="{00000000-0005-0000-0000-00007A150000}"/>
    <cellStyle name="20% - Accent2 2 8 2 2 4" xfId="23641" xr:uid="{00000000-0005-0000-0000-00007B150000}"/>
    <cellStyle name="20% - Accent2 2 8 2 3" xfId="6519" xr:uid="{00000000-0005-0000-0000-00007C150000}"/>
    <cellStyle name="20% - Accent2 2 8 2 3 2" xfId="16311" xr:uid="{00000000-0005-0000-0000-00007D150000}"/>
    <cellStyle name="20% - Accent2 2 8 2 3 2 2" xfId="35862" xr:uid="{00000000-0005-0000-0000-00007E150000}"/>
    <cellStyle name="20% - Accent2 2 8 2 3 3" xfId="26087" xr:uid="{00000000-0005-0000-0000-00007F150000}"/>
    <cellStyle name="20% - Accent2 2 8 2 4" xfId="11425" xr:uid="{00000000-0005-0000-0000-000080150000}"/>
    <cellStyle name="20% - Accent2 2 8 2 4 2" xfId="30976" xr:uid="{00000000-0005-0000-0000-000081150000}"/>
    <cellStyle name="20% - Accent2 2 8 2 5" xfId="21201" xr:uid="{00000000-0005-0000-0000-000082150000}"/>
    <cellStyle name="20% - Accent2 2 8 3" xfId="2332" xr:uid="{00000000-0005-0000-0000-000083150000}"/>
    <cellStyle name="20% - Accent2 2 8 3 2" xfId="4834" xr:uid="{00000000-0005-0000-0000-000084150000}"/>
    <cellStyle name="20% - Accent2 2 8 3 2 2" xfId="9731" xr:uid="{00000000-0005-0000-0000-000085150000}"/>
    <cellStyle name="20% - Accent2 2 8 3 2 2 2" xfId="19520" xr:uid="{00000000-0005-0000-0000-000086150000}"/>
    <cellStyle name="20% - Accent2 2 8 3 2 2 2 2" xfId="39071" xr:uid="{00000000-0005-0000-0000-000087150000}"/>
    <cellStyle name="20% - Accent2 2 8 3 2 2 3" xfId="29296" xr:uid="{00000000-0005-0000-0000-000088150000}"/>
    <cellStyle name="20% - Accent2 2 8 3 2 3" xfId="14634" xr:uid="{00000000-0005-0000-0000-000089150000}"/>
    <cellStyle name="20% - Accent2 2 8 3 2 3 2" xfId="34185" xr:uid="{00000000-0005-0000-0000-00008A150000}"/>
    <cellStyle name="20% - Accent2 2 8 3 2 4" xfId="24410" xr:uid="{00000000-0005-0000-0000-00008B150000}"/>
    <cellStyle name="20% - Accent2 2 8 3 3" xfId="7288" xr:uid="{00000000-0005-0000-0000-00008C150000}"/>
    <cellStyle name="20% - Accent2 2 8 3 3 2" xfId="17080" xr:uid="{00000000-0005-0000-0000-00008D150000}"/>
    <cellStyle name="20% - Accent2 2 8 3 3 2 2" xfId="36631" xr:uid="{00000000-0005-0000-0000-00008E150000}"/>
    <cellStyle name="20% - Accent2 2 8 3 3 3" xfId="26856" xr:uid="{00000000-0005-0000-0000-00008F150000}"/>
    <cellStyle name="20% - Accent2 2 8 3 4" xfId="12194" xr:uid="{00000000-0005-0000-0000-000090150000}"/>
    <cellStyle name="20% - Accent2 2 8 3 4 2" xfId="31745" xr:uid="{00000000-0005-0000-0000-000091150000}"/>
    <cellStyle name="20% - Accent2 2 8 3 5" xfId="21970" xr:uid="{00000000-0005-0000-0000-000092150000}"/>
    <cellStyle name="20% - Accent2 2 8 4" xfId="3184" xr:uid="{00000000-0005-0000-0000-000093150000}"/>
    <cellStyle name="20% - Accent2 2 8 4 2" xfId="8081" xr:uid="{00000000-0005-0000-0000-000094150000}"/>
    <cellStyle name="20% - Accent2 2 8 4 2 2" xfId="17870" xr:uid="{00000000-0005-0000-0000-000095150000}"/>
    <cellStyle name="20% - Accent2 2 8 4 2 2 2" xfId="37421" xr:uid="{00000000-0005-0000-0000-000096150000}"/>
    <cellStyle name="20% - Accent2 2 8 4 2 3" xfId="27646" xr:uid="{00000000-0005-0000-0000-000097150000}"/>
    <cellStyle name="20% - Accent2 2 8 4 3" xfId="12984" xr:uid="{00000000-0005-0000-0000-000098150000}"/>
    <cellStyle name="20% - Accent2 2 8 4 3 2" xfId="32535" xr:uid="{00000000-0005-0000-0000-000099150000}"/>
    <cellStyle name="20% - Accent2 2 8 4 4" xfId="22760" xr:uid="{00000000-0005-0000-0000-00009A150000}"/>
    <cellStyle name="20% - Accent2 2 8 5" xfId="5638" xr:uid="{00000000-0005-0000-0000-00009B150000}"/>
    <cellStyle name="20% - Accent2 2 8 5 2" xfId="15430" xr:uid="{00000000-0005-0000-0000-00009C150000}"/>
    <cellStyle name="20% - Accent2 2 8 5 2 2" xfId="34981" xr:uid="{00000000-0005-0000-0000-00009D150000}"/>
    <cellStyle name="20% - Accent2 2 8 5 3" xfId="25206" xr:uid="{00000000-0005-0000-0000-00009E150000}"/>
    <cellStyle name="20% - Accent2 2 8 6" xfId="10544" xr:uid="{00000000-0005-0000-0000-00009F150000}"/>
    <cellStyle name="20% - Accent2 2 8 6 2" xfId="30095" xr:uid="{00000000-0005-0000-0000-0000A0150000}"/>
    <cellStyle name="20% - Accent2 2 8 7" xfId="20320" xr:uid="{00000000-0005-0000-0000-0000A1150000}"/>
    <cellStyle name="20% - Accent2 2 9" xfId="1171" xr:uid="{00000000-0005-0000-0000-0000A2150000}"/>
    <cellStyle name="20% - Accent2 2 9 2" xfId="3735" xr:uid="{00000000-0005-0000-0000-0000A3150000}"/>
    <cellStyle name="20% - Accent2 2 9 2 2" xfId="8632" xr:uid="{00000000-0005-0000-0000-0000A4150000}"/>
    <cellStyle name="20% - Accent2 2 9 2 2 2" xfId="18421" xr:uid="{00000000-0005-0000-0000-0000A5150000}"/>
    <cellStyle name="20% - Accent2 2 9 2 2 2 2" xfId="37972" xr:uid="{00000000-0005-0000-0000-0000A6150000}"/>
    <cellStyle name="20% - Accent2 2 9 2 2 3" xfId="28197" xr:uid="{00000000-0005-0000-0000-0000A7150000}"/>
    <cellStyle name="20% - Accent2 2 9 2 3" xfId="13535" xr:uid="{00000000-0005-0000-0000-0000A8150000}"/>
    <cellStyle name="20% - Accent2 2 9 2 3 2" xfId="33086" xr:uid="{00000000-0005-0000-0000-0000A9150000}"/>
    <cellStyle name="20% - Accent2 2 9 2 4" xfId="23311" xr:uid="{00000000-0005-0000-0000-0000AA150000}"/>
    <cellStyle name="20% - Accent2 2 9 3" xfId="6189" xr:uid="{00000000-0005-0000-0000-0000AB150000}"/>
    <cellStyle name="20% - Accent2 2 9 3 2" xfId="15981" xr:uid="{00000000-0005-0000-0000-0000AC150000}"/>
    <cellStyle name="20% - Accent2 2 9 3 2 2" xfId="35532" xr:uid="{00000000-0005-0000-0000-0000AD150000}"/>
    <cellStyle name="20% - Accent2 2 9 3 3" xfId="25757" xr:uid="{00000000-0005-0000-0000-0000AE150000}"/>
    <cellStyle name="20% - Accent2 2 9 4" xfId="11095" xr:uid="{00000000-0005-0000-0000-0000AF150000}"/>
    <cellStyle name="20% - Accent2 2 9 4 2" xfId="30646" xr:uid="{00000000-0005-0000-0000-0000B0150000}"/>
    <cellStyle name="20% - Accent2 2 9 5" xfId="20871" xr:uid="{00000000-0005-0000-0000-0000B1150000}"/>
    <cellStyle name="20% - Accent2 3" xfId="6" xr:uid="{00000000-0005-0000-0000-0000B2150000}"/>
    <cellStyle name="20% - Accent2 3 2" xfId="1172" xr:uid="{00000000-0005-0000-0000-0000B3150000}"/>
    <cellStyle name="20% - Accent2 3 3" xfId="1011" xr:uid="{00000000-0005-0000-0000-0000B4150000}"/>
    <cellStyle name="20% - Accent2 3 3 2" xfId="3584" xr:uid="{00000000-0005-0000-0000-0000B5150000}"/>
    <cellStyle name="20% - Accent2 3 3 2 2" xfId="8481" xr:uid="{00000000-0005-0000-0000-0000B6150000}"/>
    <cellStyle name="20% - Accent2 3 3 2 2 2" xfId="18270" xr:uid="{00000000-0005-0000-0000-0000B7150000}"/>
    <cellStyle name="20% - Accent2 3 3 2 2 2 2" xfId="37821" xr:uid="{00000000-0005-0000-0000-0000B8150000}"/>
    <cellStyle name="20% - Accent2 3 3 2 2 3" xfId="28046" xr:uid="{00000000-0005-0000-0000-0000B9150000}"/>
    <cellStyle name="20% - Accent2 3 3 2 3" xfId="13384" xr:uid="{00000000-0005-0000-0000-0000BA150000}"/>
    <cellStyle name="20% - Accent2 3 3 2 3 2" xfId="32935" xr:uid="{00000000-0005-0000-0000-0000BB150000}"/>
    <cellStyle name="20% - Accent2 3 3 2 4" xfId="23160" xr:uid="{00000000-0005-0000-0000-0000BC150000}"/>
    <cellStyle name="20% - Accent2 3 3 3" xfId="6038" xr:uid="{00000000-0005-0000-0000-0000BD150000}"/>
    <cellStyle name="20% - Accent2 3 3 3 2" xfId="15830" xr:uid="{00000000-0005-0000-0000-0000BE150000}"/>
    <cellStyle name="20% - Accent2 3 3 3 2 2" xfId="35381" xr:uid="{00000000-0005-0000-0000-0000BF150000}"/>
    <cellStyle name="20% - Accent2 3 3 3 3" xfId="25606" xr:uid="{00000000-0005-0000-0000-0000C0150000}"/>
    <cellStyle name="20% - Accent2 3 3 4" xfId="10944" xr:uid="{00000000-0005-0000-0000-0000C1150000}"/>
    <cellStyle name="20% - Accent2 3 3 4 2" xfId="30495" xr:uid="{00000000-0005-0000-0000-0000C2150000}"/>
    <cellStyle name="20% - Accent2 3 3 5" xfId="20720" xr:uid="{00000000-0005-0000-0000-0000C3150000}"/>
    <cellStyle name="20% - Accent2 4" xfId="152" xr:uid="{00000000-0005-0000-0000-0000C4150000}"/>
    <cellStyle name="20% - Accent2 4 10" xfId="10163" xr:uid="{00000000-0005-0000-0000-0000C5150000}"/>
    <cellStyle name="20% - Accent2 4 10 2" xfId="29714" xr:uid="{00000000-0005-0000-0000-0000C6150000}"/>
    <cellStyle name="20% - Accent2 4 11" xfId="19939" xr:uid="{00000000-0005-0000-0000-0000C7150000}"/>
    <cellStyle name="20% - Accent2 4 2" xfId="253" xr:uid="{00000000-0005-0000-0000-0000C8150000}"/>
    <cellStyle name="20% - Accent2 4 2 10" xfId="20006" xr:uid="{00000000-0005-0000-0000-0000C9150000}"/>
    <cellStyle name="20% - Accent2 4 2 2" xfId="333" xr:uid="{00000000-0005-0000-0000-0000CA150000}"/>
    <cellStyle name="20% - Accent2 4 2 2 2" xfId="750" xr:uid="{00000000-0005-0000-0000-0000CB150000}"/>
    <cellStyle name="20% - Accent2 4 2 2 2 2" xfId="1700" xr:uid="{00000000-0005-0000-0000-0000CC150000}"/>
    <cellStyle name="20% - Accent2 4 2 2 2 2 2" xfId="4214" xr:uid="{00000000-0005-0000-0000-0000CD150000}"/>
    <cellStyle name="20% - Accent2 4 2 2 2 2 2 2" xfId="9111" xr:uid="{00000000-0005-0000-0000-0000CE150000}"/>
    <cellStyle name="20% - Accent2 4 2 2 2 2 2 2 2" xfId="18900" xr:uid="{00000000-0005-0000-0000-0000CF150000}"/>
    <cellStyle name="20% - Accent2 4 2 2 2 2 2 2 2 2" xfId="38451" xr:uid="{00000000-0005-0000-0000-0000D0150000}"/>
    <cellStyle name="20% - Accent2 4 2 2 2 2 2 2 3" xfId="28676" xr:uid="{00000000-0005-0000-0000-0000D1150000}"/>
    <cellStyle name="20% - Accent2 4 2 2 2 2 2 3" xfId="14014" xr:uid="{00000000-0005-0000-0000-0000D2150000}"/>
    <cellStyle name="20% - Accent2 4 2 2 2 2 2 3 2" xfId="33565" xr:uid="{00000000-0005-0000-0000-0000D3150000}"/>
    <cellStyle name="20% - Accent2 4 2 2 2 2 2 4" xfId="23790" xr:uid="{00000000-0005-0000-0000-0000D4150000}"/>
    <cellStyle name="20% - Accent2 4 2 2 2 2 3" xfId="6668" xr:uid="{00000000-0005-0000-0000-0000D5150000}"/>
    <cellStyle name="20% - Accent2 4 2 2 2 2 3 2" xfId="16460" xr:uid="{00000000-0005-0000-0000-0000D6150000}"/>
    <cellStyle name="20% - Accent2 4 2 2 2 2 3 2 2" xfId="36011" xr:uid="{00000000-0005-0000-0000-0000D7150000}"/>
    <cellStyle name="20% - Accent2 4 2 2 2 2 3 3" xfId="26236" xr:uid="{00000000-0005-0000-0000-0000D8150000}"/>
    <cellStyle name="20% - Accent2 4 2 2 2 2 4" xfId="11574" xr:uid="{00000000-0005-0000-0000-0000D9150000}"/>
    <cellStyle name="20% - Accent2 4 2 2 2 2 4 2" xfId="31125" xr:uid="{00000000-0005-0000-0000-0000DA150000}"/>
    <cellStyle name="20% - Accent2 4 2 2 2 2 5" xfId="21350" xr:uid="{00000000-0005-0000-0000-0000DB150000}"/>
    <cellStyle name="20% - Accent2 4 2 2 2 3" xfId="2608" xr:uid="{00000000-0005-0000-0000-0000DC150000}"/>
    <cellStyle name="20% - Accent2 4 2 2 2 3 2" xfId="5056" xr:uid="{00000000-0005-0000-0000-0000DD150000}"/>
    <cellStyle name="20% - Accent2 4 2 2 2 3 2 2" xfId="9953" xr:uid="{00000000-0005-0000-0000-0000DE150000}"/>
    <cellStyle name="20% - Accent2 4 2 2 2 3 2 2 2" xfId="19742" xr:uid="{00000000-0005-0000-0000-0000DF150000}"/>
    <cellStyle name="20% - Accent2 4 2 2 2 3 2 2 2 2" xfId="39293" xr:uid="{00000000-0005-0000-0000-0000E0150000}"/>
    <cellStyle name="20% - Accent2 4 2 2 2 3 2 2 3" xfId="29518" xr:uid="{00000000-0005-0000-0000-0000E1150000}"/>
    <cellStyle name="20% - Accent2 4 2 2 2 3 2 3" xfId="14856" xr:uid="{00000000-0005-0000-0000-0000E2150000}"/>
    <cellStyle name="20% - Accent2 4 2 2 2 3 2 3 2" xfId="34407" xr:uid="{00000000-0005-0000-0000-0000E3150000}"/>
    <cellStyle name="20% - Accent2 4 2 2 2 3 2 4" xfId="24632" xr:uid="{00000000-0005-0000-0000-0000E4150000}"/>
    <cellStyle name="20% - Accent2 4 2 2 2 3 3" xfId="7510" xr:uid="{00000000-0005-0000-0000-0000E5150000}"/>
    <cellStyle name="20% - Accent2 4 2 2 2 3 3 2" xfId="17302" xr:uid="{00000000-0005-0000-0000-0000E6150000}"/>
    <cellStyle name="20% - Accent2 4 2 2 2 3 3 2 2" xfId="36853" xr:uid="{00000000-0005-0000-0000-0000E7150000}"/>
    <cellStyle name="20% - Accent2 4 2 2 2 3 3 3" xfId="27078" xr:uid="{00000000-0005-0000-0000-0000E8150000}"/>
    <cellStyle name="20% - Accent2 4 2 2 2 3 4" xfId="12416" xr:uid="{00000000-0005-0000-0000-0000E9150000}"/>
    <cellStyle name="20% - Accent2 4 2 2 2 3 4 2" xfId="31967" xr:uid="{00000000-0005-0000-0000-0000EA150000}"/>
    <cellStyle name="20% - Accent2 4 2 2 2 3 5" xfId="22192" xr:uid="{00000000-0005-0000-0000-0000EB150000}"/>
    <cellStyle name="20% - Accent2 4 2 2 2 4" xfId="3333" xr:uid="{00000000-0005-0000-0000-0000EC150000}"/>
    <cellStyle name="20% - Accent2 4 2 2 2 4 2" xfId="8230" xr:uid="{00000000-0005-0000-0000-0000ED150000}"/>
    <cellStyle name="20% - Accent2 4 2 2 2 4 2 2" xfId="18019" xr:uid="{00000000-0005-0000-0000-0000EE150000}"/>
    <cellStyle name="20% - Accent2 4 2 2 2 4 2 2 2" xfId="37570" xr:uid="{00000000-0005-0000-0000-0000EF150000}"/>
    <cellStyle name="20% - Accent2 4 2 2 2 4 2 3" xfId="27795" xr:uid="{00000000-0005-0000-0000-0000F0150000}"/>
    <cellStyle name="20% - Accent2 4 2 2 2 4 3" xfId="13133" xr:uid="{00000000-0005-0000-0000-0000F1150000}"/>
    <cellStyle name="20% - Accent2 4 2 2 2 4 3 2" xfId="32684" xr:uid="{00000000-0005-0000-0000-0000F2150000}"/>
    <cellStyle name="20% - Accent2 4 2 2 2 4 4" xfId="22909" xr:uid="{00000000-0005-0000-0000-0000F3150000}"/>
    <cellStyle name="20% - Accent2 4 2 2 2 5" xfId="5787" xr:uid="{00000000-0005-0000-0000-0000F4150000}"/>
    <cellStyle name="20% - Accent2 4 2 2 2 5 2" xfId="15579" xr:uid="{00000000-0005-0000-0000-0000F5150000}"/>
    <cellStyle name="20% - Accent2 4 2 2 2 5 2 2" xfId="35130" xr:uid="{00000000-0005-0000-0000-0000F6150000}"/>
    <cellStyle name="20% - Accent2 4 2 2 2 5 3" xfId="25355" xr:uid="{00000000-0005-0000-0000-0000F7150000}"/>
    <cellStyle name="20% - Accent2 4 2 2 2 6" xfId="10693" xr:uid="{00000000-0005-0000-0000-0000F8150000}"/>
    <cellStyle name="20% - Accent2 4 2 2 2 6 2" xfId="30244" xr:uid="{00000000-0005-0000-0000-0000F9150000}"/>
    <cellStyle name="20% - Accent2 4 2 2 2 7" xfId="20469" xr:uid="{00000000-0005-0000-0000-0000FA150000}"/>
    <cellStyle name="20% - Accent2 4 2 2 3" xfId="1320" xr:uid="{00000000-0005-0000-0000-0000FB150000}"/>
    <cellStyle name="20% - Accent2 4 2 2 3 2" xfId="3839" xr:uid="{00000000-0005-0000-0000-0000FC150000}"/>
    <cellStyle name="20% - Accent2 4 2 2 3 2 2" xfId="8736" xr:uid="{00000000-0005-0000-0000-0000FD150000}"/>
    <cellStyle name="20% - Accent2 4 2 2 3 2 2 2" xfId="18525" xr:uid="{00000000-0005-0000-0000-0000FE150000}"/>
    <cellStyle name="20% - Accent2 4 2 2 3 2 2 2 2" xfId="38076" xr:uid="{00000000-0005-0000-0000-0000FF150000}"/>
    <cellStyle name="20% - Accent2 4 2 2 3 2 2 3" xfId="28301" xr:uid="{00000000-0005-0000-0000-000000160000}"/>
    <cellStyle name="20% - Accent2 4 2 2 3 2 3" xfId="13639" xr:uid="{00000000-0005-0000-0000-000001160000}"/>
    <cellStyle name="20% - Accent2 4 2 2 3 2 3 2" xfId="33190" xr:uid="{00000000-0005-0000-0000-000002160000}"/>
    <cellStyle name="20% - Accent2 4 2 2 3 2 4" xfId="23415" xr:uid="{00000000-0005-0000-0000-000003160000}"/>
    <cellStyle name="20% - Accent2 4 2 2 3 3" xfId="6293" xr:uid="{00000000-0005-0000-0000-000004160000}"/>
    <cellStyle name="20% - Accent2 4 2 2 3 3 2" xfId="16085" xr:uid="{00000000-0005-0000-0000-000005160000}"/>
    <cellStyle name="20% - Accent2 4 2 2 3 3 2 2" xfId="35636" xr:uid="{00000000-0005-0000-0000-000006160000}"/>
    <cellStyle name="20% - Accent2 4 2 2 3 3 3" xfId="25861" xr:uid="{00000000-0005-0000-0000-000007160000}"/>
    <cellStyle name="20% - Accent2 4 2 2 3 4" xfId="11199" xr:uid="{00000000-0005-0000-0000-000008160000}"/>
    <cellStyle name="20% - Accent2 4 2 2 3 4 2" xfId="30750" xr:uid="{00000000-0005-0000-0000-000009160000}"/>
    <cellStyle name="20% - Accent2 4 2 2 3 5" xfId="20975" xr:uid="{00000000-0005-0000-0000-00000A160000}"/>
    <cellStyle name="20% - Accent2 4 2 2 4" xfId="2167" xr:uid="{00000000-0005-0000-0000-00000B160000}"/>
    <cellStyle name="20% - Accent2 4 2 2 4 2" xfId="4669" xr:uid="{00000000-0005-0000-0000-00000C160000}"/>
    <cellStyle name="20% - Accent2 4 2 2 4 2 2" xfId="9566" xr:uid="{00000000-0005-0000-0000-00000D160000}"/>
    <cellStyle name="20% - Accent2 4 2 2 4 2 2 2" xfId="19355" xr:uid="{00000000-0005-0000-0000-00000E160000}"/>
    <cellStyle name="20% - Accent2 4 2 2 4 2 2 2 2" xfId="38906" xr:uid="{00000000-0005-0000-0000-00000F160000}"/>
    <cellStyle name="20% - Accent2 4 2 2 4 2 2 3" xfId="29131" xr:uid="{00000000-0005-0000-0000-000010160000}"/>
    <cellStyle name="20% - Accent2 4 2 2 4 2 3" xfId="14469" xr:uid="{00000000-0005-0000-0000-000011160000}"/>
    <cellStyle name="20% - Accent2 4 2 2 4 2 3 2" xfId="34020" xr:uid="{00000000-0005-0000-0000-000012160000}"/>
    <cellStyle name="20% - Accent2 4 2 2 4 2 4" xfId="24245" xr:uid="{00000000-0005-0000-0000-000013160000}"/>
    <cellStyle name="20% - Accent2 4 2 2 4 3" xfId="7123" xr:uid="{00000000-0005-0000-0000-000014160000}"/>
    <cellStyle name="20% - Accent2 4 2 2 4 3 2" xfId="16915" xr:uid="{00000000-0005-0000-0000-000015160000}"/>
    <cellStyle name="20% - Accent2 4 2 2 4 3 2 2" xfId="36466" xr:uid="{00000000-0005-0000-0000-000016160000}"/>
    <cellStyle name="20% - Accent2 4 2 2 4 3 3" xfId="26691" xr:uid="{00000000-0005-0000-0000-000017160000}"/>
    <cellStyle name="20% - Accent2 4 2 2 4 4" xfId="12029" xr:uid="{00000000-0005-0000-0000-000018160000}"/>
    <cellStyle name="20% - Accent2 4 2 2 4 4 2" xfId="31580" xr:uid="{00000000-0005-0000-0000-000019160000}"/>
    <cellStyle name="20% - Accent2 4 2 2 4 5" xfId="21805" xr:uid="{00000000-0005-0000-0000-00001A160000}"/>
    <cellStyle name="20% - Accent2 4 2 2 5" xfId="2942" xr:uid="{00000000-0005-0000-0000-00001B160000}"/>
    <cellStyle name="20% - Accent2 4 2 2 5 2" xfId="7839" xr:uid="{00000000-0005-0000-0000-00001C160000}"/>
    <cellStyle name="20% - Accent2 4 2 2 5 2 2" xfId="17628" xr:uid="{00000000-0005-0000-0000-00001D160000}"/>
    <cellStyle name="20% - Accent2 4 2 2 5 2 2 2" xfId="37179" xr:uid="{00000000-0005-0000-0000-00001E160000}"/>
    <cellStyle name="20% - Accent2 4 2 2 5 2 3" xfId="27404" xr:uid="{00000000-0005-0000-0000-00001F160000}"/>
    <cellStyle name="20% - Accent2 4 2 2 5 3" xfId="12742" xr:uid="{00000000-0005-0000-0000-000020160000}"/>
    <cellStyle name="20% - Accent2 4 2 2 5 3 2" xfId="32293" xr:uid="{00000000-0005-0000-0000-000021160000}"/>
    <cellStyle name="20% - Accent2 4 2 2 5 4" xfId="22518" xr:uid="{00000000-0005-0000-0000-000022160000}"/>
    <cellStyle name="20% - Accent2 4 2 2 6" xfId="5396" xr:uid="{00000000-0005-0000-0000-000023160000}"/>
    <cellStyle name="20% - Accent2 4 2 2 6 2" xfId="15188" xr:uid="{00000000-0005-0000-0000-000024160000}"/>
    <cellStyle name="20% - Accent2 4 2 2 6 2 2" xfId="34739" xr:uid="{00000000-0005-0000-0000-000025160000}"/>
    <cellStyle name="20% - Accent2 4 2 2 6 3" xfId="24964" xr:uid="{00000000-0005-0000-0000-000026160000}"/>
    <cellStyle name="20% - Accent2 4 2 2 7" xfId="10302" xr:uid="{00000000-0005-0000-0000-000027160000}"/>
    <cellStyle name="20% - Accent2 4 2 2 7 2" xfId="29853" xr:uid="{00000000-0005-0000-0000-000028160000}"/>
    <cellStyle name="20% - Accent2 4 2 2 8" xfId="20078" xr:uid="{00000000-0005-0000-0000-000029160000}"/>
    <cellStyle name="20% - Accent2 4 2 3" xfId="334" xr:uid="{00000000-0005-0000-0000-00002A160000}"/>
    <cellStyle name="20% - Accent2 4 2 3 2" xfId="751" xr:uid="{00000000-0005-0000-0000-00002B160000}"/>
    <cellStyle name="20% - Accent2 4 2 3 2 2" xfId="1701" xr:uid="{00000000-0005-0000-0000-00002C160000}"/>
    <cellStyle name="20% - Accent2 4 2 3 2 2 2" xfId="4215" xr:uid="{00000000-0005-0000-0000-00002D160000}"/>
    <cellStyle name="20% - Accent2 4 2 3 2 2 2 2" xfId="9112" xr:uid="{00000000-0005-0000-0000-00002E160000}"/>
    <cellStyle name="20% - Accent2 4 2 3 2 2 2 2 2" xfId="18901" xr:uid="{00000000-0005-0000-0000-00002F160000}"/>
    <cellStyle name="20% - Accent2 4 2 3 2 2 2 2 2 2" xfId="38452" xr:uid="{00000000-0005-0000-0000-000030160000}"/>
    <cellStyle name="20% - Accent2 4 2 3 2 2 2 2 3" xfId="28677" xr:uid="{00000000-0005-0000-0000-000031160000}"/>
    <cellStyle name="20% - Accent2 4 2 3 2 2 2 3" xfId="14015" xr:uid="{00000000-0005-0000-0000-000032160000}"/>
    <cellStyle name="20% - Accent2 4 2 3 2 2 2 3 2" xfId="33566" xr:uid="{00000000-0005-0000-0000-000033160000}"/>
    <cellStyle name="20% - Accent2 4 2 3 2 2 2 4" xfId="23791" xr:uid="{00000000-0005-0000-0000-000034160000}"/>
    <cellStyle name="20% - Accent2 4 2 3 2 2 3" xfId="6669" xr:uid="{00000000-0005-0000-0000-000035160000}"/>
    <cellStyle name="20% - Accent2 4 2 3 2 2 3 2" xfId="16461" xr:uid="{00000000-0005-0000-0000-000036160000}"/>
    <cellStyle name="20% - Accent2 4 2 3 2 2 3 2 2" xfId="36012" xr:uid="{00000000-0005-0000-0000-000037160000}"/>
    <cellStyle name="20% - Accent2 4 2 3 2 2 3 3" xfId="26237" xr:uid="{00000000-0005-0000-0000-000038160000}"/>
    <cellStyle name="20% - Accent2 4 2 3 2 2 4" xfId="11575" xr:uid="{00000000-0005-0000-0000-000039160000}"/>
    <cellStyle name="20% - Accent2 4 2 3 2 2 4 2" xfId="31126" xr:uid="{00000000-0005-0000-0000-00003A160000}"/>
    <cellStyle name="20% - Accent2 4 2 3 2 2 5" xfId="21351" xr:uid="{00000000-0005-0000-0000-00003B160000}"/>
    <cellStyle name="20% - Accent2 4 2 3 2 3" xfId="2736" xr:uid="{00000000-0005-0000-0000-00003C160000}"/>
    <cellStyle name="20% - Accent2 4 2 3 2 3 2" xfId="5181" xr:uid="{00000000-0005-0000-0000-00003D160000}"/>
    <cellStyle name="20% - Accent2 4 2 3 2 3 2 2" xfId="10078" xr:uid="{00000000-0005-0000-0000-00003E160000}"/>
    <cellStyle name="20% - Accent2 4 2 3 2 3 2 2 2" xfId="19867" xr:uid="{00000000-0005-0000-0000-00003F160000}"/>
    <cellStyle name="20% - Accent2 4 2 3 2 3 2 2 2 2" xfId="39418" xr:uid="{00000000-0005-0000-0000-000040160000}"/>
    <cellStyle name="20% - Accent2 4 2 3 2 3 2 2 3" xfId="29643" xr:uid="{00000000-0005-0000-0000-000041160000}"/>
    <cellStyle name="20% - Accent2 4 2 3 2 3 2 3" xfId="14981" xr:uid="{00000000-0005-0000-0000-000042160000}"/>
    <cellStyle name="20% - Accent2 4 2 3 2 3 2 3 2" xfId="34532" xr:uid="{00000000-0005-0000-0000-000043160000}"/>
    <cellStyle name="20% - Accent2 4 2 3 2 3 2 4" xfId="24757" xr:uid="{00000000-0005-0000-0000-000044160000}"/>
    <cellStyle name="20% - Accent2 4 2 3 2 3 3" xfId="7635" xr:uid="{00000000-0005-0000-0000-000045160000}"/>
    <cellStyle name="20% - Accent2 4 2 3 2 3 3 2" xfId="17427" xr:uid="{00000000-0005-0000-0000-000046160000}"/>
    <cellStyle name="20% - Accent2 4 2 3 2 3 3 2 2" xfId="36978" xr:uid="{00000000-0005-0000-0000-000047160000}"/>
    <cellStyle name="20% - Accent2 4 2 3 2 3 3 3" xfId="27203" xr:uid="{00000000-0005-0000-0000-000048160000}"/>
    <cellStyle name="20% - Accent2 4 2 3 2 3 4" xfId="12541" xr:uid="{00000000-0005-0000-0000-000049160000}"/>
    <cellStyle name="20% - Accent2 4 2 3 2 3 4 2" xfId="32092" xr:uid="{00000000-0005-0000-0000-00004A160000}"/>
    <cellStyle name="20% - Accent2 4 2 3 2 3 5" xfId="22317" xr:uid="{00000000-0005-0000-0000-00004B160000}"/>
    <cellStyle name="20% - Accent2 4 2 3 2 4" xfId="3334" xr:uid="{00000000-0005-0000-0000-00004C160000}"/>
    <cellStyle name="20% - Accent2 4 2 3 2 4 2" xfId="8231" xr:uid="{00000000-0005-0000-0000-00004D160000}"/>
    <cellStyle name="20% - Accent2 4 2 3 2 4 2 2" xfId="18020" xr:uid="{00000000-0005-0000-0000-00004E160000}"/>
    <cellStyle name="20% - Accent2 4 2 3 2 4 2 2 2" xfId="37571" xr:uid="{00000000-0005-0000-0000-00004F160000}"/>
    <cellStyle name="20% - Accent2 4 2 3 2 4 2 3" xfId="27796" xr:uid="{00000000-0005-0000-0000-000050160000}"/>
    <cellStyle name="20% - Accent2 4 2 3 2 4 3" xfId="13134" xr:uid="{00000000-0005-0000-0000-000051160000}"/>
    <cellStyle name="20% - Accent2 4 2 3 2 4 3 2" xfId="32685" xr:uid="{00000000-0005-0000-0000-000052160000}"/>
    <cellStyle name="20% - Accent2 4 2 3 2 4 4" xfId="22910" xr:uid="{00000000-0005-0000-0000-000053160000}"/>
    <cellStyle name="20% - Accent2 4 2 3 2 5" xfId="5788" xr:uid="{00000000-0005-0000-0000-000054160000}"/>
    <cellStyle name="20% - Accent2 4 2 3 2 5 2" xfId="15580" xr:uid="{00000000-0005-0000-0000-000055160000}"/>
    <cellStyle name="20% - Accent2 4 2 3 2 5 2 2" xfId="35131" xr:uid="{00000000-0005-0000-0000-000056160000}"/>
    <cellStyle name="20% - Accent2 4 2 3 2 5 3" xfId="25356" xr:uid="{00000000-0005-0000-0000-000057160000}"/>
    <cellStyle name="20% - Accent2 4 2 3 2 6" xfId="10694" xr:uid="{00000000-0005-0000-0000-000058160000}"/>
    <cellStyle name="20% - Accent2 4 2 3 2 6 2" xfId="30245" xr:uid="{00000000-0005-0000-0000-000059160000}"/>
    <cellStyle name="20% - Accent2 4 2 3 2 7" xfId="20470" xr:uid="{00000000-0005-0000-0000-00005A160000}"/>
    <cellStyle name="20% - Accent2 4 2 3 3" xfId="1321" xr:uid="{00000000-0005-0000-0000-00005B160000}"/>
    <cellStyle name="20% - Accent2 4 2 3 3 2" xfId="3840" xr:uid="{00000000-0005-0000-0000-00005C160000}"/>
    <cellStyle name="20% - Accent2 4 2 3 3 2 2" xfId="8737" xr:uid="{00000000-0005-0000-0000-00005D160000}"/>
    <cellStyle name="20% - Accent2 4 2 3 3 2 2 2" xfId="18526" xr:uid="{00000000-0005-0000-0000-00005E160000}"/>
    <cellStyle name="20% - Accent2 4 2 3 3 2 2 2 2" xfId="38077" xr:uid="{00000000-0005-0000-0000-00005F160000}"/>
    <cellStyle name="20% - Accent2 4 2 3 3 2 2 3" xfId="28302" xr:uid="{00000000-0005-0000-0000-000060160000}"/>
    <cellStyle name="20% - Accent2 4 2 3 3 2 3" xfId="13640" xr:uid="{00000000-0005-0000-0000-000061160000}"/>
    <cellStyle name="20% - Accent2 4 2 3 3 2 3 2" xfId="33191" xr:uid="{00000000-0005-0000-0000-000062160000}"/>
    <cellStyle name="20% - Accent2 4 2 3 3 2 4" xfId="23416" xr:uid="{00000000-0005-0000-0000-000063160000}"/>
    <cellStyle name="20% - Accent2 4 2 3 3 3" xfId="6294" xr:uid="{00000000-0005-0000-0000-000064160000}"/>
    <cellStyle name="20% - Accent2 4 2 3 3 3 2" xfId="16086" xr:uid="{00000000-0005-0000-0000-000065160000}"/>
    <cellStyle name="20% - Accent2 4 2 3 3 3 2 2" xfId="35637" xr:uid="{00000000-0005-0000-0000-000066160000}"/>
    <cellStyle name="20% - Accent2 4 2 3 3 3 3" xfId="25862" xr:uid="{00000000-0005-0000-0000-000067160000}"/>
    <cellStyle name="20% - Accent2 4 2 3 3 4" xfId="11200" xr:uid="{00000000-0005-0000-0000-000068160000}"/>
    <cellStyle name="20% - Accent2 4 2 3 3 4 2" xfId="30751" xr:uid="{00000000-0005-0000-0000-000069160000}"/>
    <cellStyle name="20% - Accent2 4 2 3 3 5" xfId="20976" xr:uid="{00000000-0005-0000-0000-00006A160000}"/>
    <cellStyle name="20% - Accent2 4 2 3 4" xfId="2292" xr:uid="{00000000-0005-0000-0000-00006B160000}"/>
    <cellStyle name="20% - Accent2 4 2 3 4 2" xfId="4794" xr:uid="{00000000-0005-0000-0000-00006C160000}"/>
    <cellStyle name="20% - Accent2 4 2 3 4 2 2" xfId="9691" xr:uid="{00000000-0005-0000-0000-00006D160000}"/>
    <cellStyle name="20% - Accent2 4 2 3 4 2 2 2" xfId="19480" xr:uid="{00000000-0005-0000-0000-00006E160000}"/>
    <cellStyle name="20% - Accent2 4 2 3 4 2 2 2 2" xfId="39031" xr:uid="{00000000-0005-0000-0000-00006F160000}"/>
    <cellStyle name="20% - Accent2 4 2 3 4 2 2 3" xfId="29256" xr:uid="{00000000-0005-0000-0000-000070160000}"/>
    <cellStyle name="20% - Accent2 4 2 3 4 2 3" xfId="14594" xr:uid="{00000000-0005-0000-0000-000071160000}"/>
    <cellStyle name="20% - Accent2 4 2 3 4 2 3 2" xfId="34145" xr:uid="{00000000-0005-0000-0000-000072160000}"/>
    <cellStyle name="20% - Accent2 4 2 3 4 2 4" xfId="24370" xr:uid="{00000000-0005-0000-0000-000073160000}"/>
    <cellStyle name="20% - Accent2 4 2 3 4 3" xfId="7248" xr:uid="{00000000-0005-0000-0000-000074160000}"/>
    <cellStyle name="20% - Accent2 4 2 3 4 3 2" xfId="17040" xr:uid="{00000000-0005-0000-0000-000075160000}"/>
    <cellStyle name="20% - Accent2 4 2 3 4 3 2 2" xfId="36591" xr:uid="{00000000-0005-0000-0000-000076160000}"/>
    <cellStyle name="20% - Accent2 4 2 3 4 3 3" xfId="26816" xr:uid="{00000000-0005-0000-0000-000077160000}"/>
    <cellStyle name="20% - Accent2 4 2 3 4 4" xfId="12154" xr:uid="{00000000-0005-0000-0000-000078160000}"/>
    <cellStyle name="20% - Accent2 4 2 3 4 4 2" xfId="31705" xr:uid="{00000000-0005-0000-0000-000079160000}"/>
    <cellStyle name="20% - Accent2 4 2 3 4 5" xfId="21930" xr:uid="{00000000-0005-0000-0000-00007A160000}"/>
    <cellStyle name="20% - Accent2 4 2 3 5" xfId="2943" xr:uid="{00000000-0005-0000-0000-00007B160000}"/>
    <cellStyle name="20% - Accent2 4 2 3 5 2" xfId="7840" xr:uid="{00000000-0005-0000-0000-00007C160000}"/>
    <cellStyle name="20% - Accent2 4 2 3 5 2 2" xfId="17629" xr:uid="{00000000-0005-0000-0000-00007D160000}"/>
    <cellStyle name="20% - Accent2 4 2 3 5 2 2 2" xfId="37180" xr:uid="{00000000-0005-0000-0000-00007E160000}"/>
    <cellStyle name="20% - Accent2 4 2 3 5 2 3" xfId="27405" xr:uid="{00000000-0005-0000-0000-00007F160000}"/>
    <cellStyle name="20% - Accent2 4 2 3 5 3" xfId="12743" xr:uid="{00000000-0005-0000-0000-000080160000}"/>
    <cellStyle name="20% - Accent2 4 2 3 5 3 2" xfId="32294" xr:uid="{00000000-0005-0000-0000-000081160000}"/>
    <cellStyle name="20% - Accent2 4 2 3 5 4" xfId="22519" xr:uid="{00000000-0005-0000-0000-000082160000}"/>
    <cellStyle name="20% - Accent2 4 2 3 6" xfId="5397" xr:uid="{00000000-0005-0000-0000-000083160000}"/>
    <cellStyle name="20% - Accent2 4 2 3 6 2" xfId="15189" xr:uid="{00000000-0005-0000-0000-000084160000}"/>
    <cellStyle name="20% - Accent2 4 2 3 6 2 2" xfId="34740" xr:uid="{00000000-0005-0000-0000-000085160000}"/>
    <cellStyle name="20% - Accent2 4 2 3 6 3" xfId="24965" xr:uid="{00000000-0005-0000-0000-000086160000}"/>
    <cellStyle name="20% - Accent2 4 2 3 7" xfId="10303" xr:uid="{00000000-0005-0000-0000-000087160000}"/>
    <cellStyle name="20% - Accent2 4 2 3 7 2" xfId="29854" xr:uid="{00000000-0005-0000-0000-000088160000}"/>
    <cellStyle name="20% - Accent2 4 2 3 8" xfId="20079" xr:uid="{00000000-0005-0000-0000-000089160000}"/>
    <cellStyle name="20% - Accent2 4 2 4" xfId="676" xr:uid="{00000000-0005-0000-0000-00008A160000}"/>
    <cellStyle name="20% - Accent2 4 2 4 2" xfId="1628" xr:uid="{00000000-0005-0000-0000-00008B160000}"/>
    <cellStyle name="20% - Accent2 4 2 4 2 2" xfId="4142" xr:uid="{00000000-0005-0000-0000-00008C160000}"/>
    <cellStyle name="20% - Accent2 4 2 4 2 2 2" xfId="9039" xr:uid="{00000000-0005-0000-0000-00008D160000}"/>
    <cellStyle name="20% - Accent2 4 2 4 2 2 2 2" xfId="18828" xr:uid="{00000000-0005-0000-0000-00008E160000}"/>
    <cellStyle name="20% - Accent2 4 2 4 2 2 2 2 2" xfId="38379" xr:uid="{00000000-0005-0000-0000-00008F160000}"/>
    <cellStyle name="20% - Accent2 4 2 4 2 2 2 3" xfId="28604" xr:uid="{00000000-0005-0000-0000-000090160000}"/>
    <cellStyle name="20% - Accent2 4 2 4 2 2 3" xfId="13942" xr:uid="{00000000-0005-0000-0000-000091160000}"/>
    <cellStyle name="20% - Accent2 4 2 4 2 2 3 2" xfId="33493" xr:uid="{00000000-0005-0000-0000-000092160000}"/>
    <cellStyle name="20% - Accent2 4 2 4 2 2 4" xfId="23718" xr:uid="{00000000-0005-0000-0000-000093160000}"/>
    <cellStyle name="20% - Accent2 4 2 4 2 3" xfId="6596" xr:uid="{00000000-0005-0000-0000-000094160000}"/>
    <cellStyle name="20% - Accent2 4 2 4 2 3 2" xfId="16388" xr:uid="{00000000-0005-0000-0000-000095160000}"/>
    <cellStyle name="20% - Accent2 4 2 4 2 3 2 2" xfId="35939" xr:uid="{00000000-0005-0000-0000-000096160000}"/>
    <cellStyle name="20% - Accent2 4 2 4 2 3 3" xfId="26164" xr:uid="{00000000-0005-0000-0000-000097160000}"/>
    <cellStyle name="20% - Accent2 4 2 4 2 4" xfId="11502" xr:uid="{00000000-0005-0000-0000-000098160000}"/>
    <cellStyle name="20% - Accent2 4 2 4 2 4 2" xfId="31053" xr:uid="{00000000-0005-0000-0000-000099160000}"/>
    <cellStyle name="20% - Accent2 4 2 4 2 5" xfId="21278" xr:uid="{00000000-0005-0000-0000-00009A160000}"/>
    <cellStyle name="20% - Accent2 4 2 4 3" xfId="2440" xr:uid="{00000000-0005-0000-0000-00009B160000}"/>
    <cellStyle name="20% - Accent2 4 2 4 3 2" xfId="4922" xr:uid="{00000000-0005-0000-0000-00009C160000}"/>
    <cellStyle name="20% - Accent2 4 2 4 3 2 2" xfId="9819" xr:uid="{00000000-0005-0000-0000-00009D160000}"/>
    <cellStyle name="20% - Accent2 4 2 4 3 2 2 2" xfId="19608" xr:uid="{00000000-0005-0000-0000-00009E160000}"/>
    <cellStyle name="20% - Accent2 4 2 4 3 2 2 2 2" xfId="39159" xr:uid="{00000000-0005-0000-0000-00009F160000}"/>
    <cellStyle name="20% - Accent2 4 2 4 3 2 2 3" xfId="29384" xr:uid="{00000000-0005-0000-0000-0000A0160000}"/>
    <cellStyle name="20% - Accent2 4 2 4 3 2 3" xfId="14722" xr:uid="{00000000-0005-0000-0000-0000A1160000}"/>
    <cellStyle name="20% - Accent2 4 2 4 3 2 3 2" xfId="34273" xr:uid="{00000000-0005-0000-0000-0000A2160000}"/>
    <cellStyle name="20% - Accent2 4 2 4 3 2 4" xfId="24498" xr:uid="{00000000-0005-0000-0000-0000A3160000}"/>
    <cellStyle name="20% - Accent2 4 2 4 3 3" xfId="7376" xr:uid="{00000000-0005-0000-0000-0000A4160000}"/>
    <cellStyle name="20% - Accent2 4 2 4 3 3 2" xfId="17168" xr:uid="{00000000-0005-0000-0000-0000A5160000}"/>
    <cellStyle name="20% - Accent2 4 2 4 3 3 2 2" xfId="36719" xr:uid="{00000000-0005-0000-0000-0000A6160000}"/>
    <cellStyle name="20% - Accent2 4 2 4 3 3 3" xfId="26944" xr:uid="{00000000-0005-0000-0000-0000A7160000}"/>
    <cellStyle name="20% - Accent2 4 2 4 3 4" xfId="12282" xr:uid="{00000000-0005-0000-0000-0000A8160000}"/>
    <cellStyle name="20% - Accent2 4 2 4 3 4 2" xfId="31833" xr:uid="{00000000-0005-0000-0000-0000A9160000}"/>
    <cellStyle name="20% - Accent2 4 2 4 3 5" xfId="22058" xr:uid="{00000000-0005-0000-0000-0000AA160000}"/>
    <cellStyle name="20% - Accent2 4 2 4 4" xfId="3261" xr:uid="{00000000-0005-0000-0000-0000AB160000}"/>
    <cellStyle name="20% - Accent2 4 2 4 4 2" xfId="8158" xr:uid="{00000000-0005-0000-0000-0000AC160000}"/>
    <cellStyle name="20% - Accent2 4 2 4 4 2 2" xfId="17947" xr:uid="{00000000-0005-0000-0000-0000AD160000}"/>
    <cellStyle name="20% - Accent2 4 2 4 4 2 2 2" xfId="37498" xr:uid="{00000000-0005-0000-0000-0000AE160000}"/>
    <cellStyle name="20% - Accent2 4 2 4 4 2 3" xfId="27723" xr:uid="{00000000-0005-0000-0000-0000AF160000}"/>
    <cellStyle name="20% - Accent2 4 2 4 4 3" xfId="13061" xr:uid="{00000000-0005-0000-0000-0000B0160000}"/>
    <cellStyle name="20% - Accent2 4 2 4 4 3 2" xfId="32612" xr:uid="{00000000-0005-0000-0000-0000B1160000}"/>
    <cellStyle name="20% - Accent2 4 2 4 4 4" xfId="22837" xr:uid="{00000000-0005-0000-0000-0000B2160000}"/>
    <cellStyle name="20% - Accent2 4 2 4 5" xfId="5715" xr:uid="{00000000-0005-0000-0000-0000B3160000}"/>
    <cellStyle name="20% - Accent2 4 2 4 5 2" xfId="15507" xr:uid="{00000000-0005-0000-0000-0000B4160000}"/>
    <cellStyle name="20% - Accent2 4 2 4 5 2 2" xfId="35058" xr:uid="{00000000-0005-0000-0000-0000B5160000}"/>
    <cellStyle name="20% - Accent2 4 2 4 5 3" xfId="25283" xr:uid="{00000000-0005-0000-0000-0000B6160000}"/>
    <cellStyle name="20% - Accent2 4 2 4 6" xfId="10621" xr:uid="{00000000-0005-0000-0000-0000B7160000}"/>
    <cellStyle name="20% - Accent2 4 2 4 6 2" xfId="30172" xr:uid="{00000000-0005-0000-0000-0000B8160000}"/>
    <cellStyle name="20% - Accent2 4 2 4 7" xfId="20397" xr:uid="{00000000-0005-0000-0000-0000B9160000}"/>
    <cellStyle name="20% - Accent2 4 2 5" xfId="1261" xr:uid="{00000000-0005-0000-0000-0000BA160000}"/>
    <cellStyle name="20% - Accent2 4 2 5 2" xfId="3784" xr:uid="{00000000-0005-0000-0000-0000BB160000}"/>
    <cellStyle name="20% - Accent2 4 2 5 2 2" xfId="8681" xr:uid="{00000000-0005-0000-0000-0000BC160000}"/>
    <cellStyle name="20% - Accent2 4 2 5 2 2 2" xfId="18470" xr:uid="{00000000-0005-0000-0000-0000BD160000}"/>
    <cellStyle name="20% - Accent2 4 2 5 2 2 2 2" xfId="38021" xr:uid="{00000000-0005-0000-0000-0000BE160000}"/>
    <cellStyle name="20% - Accent2 4 2 5 2 2 3" xfId="28246" xr:uid="{00000000-0005-0000-0000-0000BF160000}"/>
    <cellStyle name="20% - Accent2 4 2 5 2 3" xfId="13584" xr:uid="{00000000-0005-0000-0000-0000C0160000}"/>
    <cellStyle name="20% - Accent2 4 2 5 2 3 2" xfId="33135" xr:uid="{00000000-0005-0000-0000-0000C1160000}"/>
    <cellStyle name="20% - Accent2 4 2 5 2 4" xfId="23360" xr:uid="{00000000-0005-0000-0000-0000C2160000}"/>
    <cellStyle name="20% - Accent2 4 2 5 3" xfId="6238" xr:uid="{00000000-0005-0000-0000-0000C3160000}"/>
    <cellStyle name="20% - Accent2 4 2 5 3 2" xfId="16030" xr:uid="{00000000-0005-0000-0000-0000C4160000}"/>
    <cellStyle name="20% - Accent2 4 2 5 3 2 2" xfId="35581" xr:uid="{00000000-0005-0000-0000-0000C5160000}"/>
    <cellStyle name="20% - Accent2 4 2 5 3 3" xfId="25806" xr:uid="{00000000-0005-0000-0000-0000C6160000}"/>
    <cellStyle name="20% - Accent2 4 2 5 4" xfId="11144" xr:uid="{00000000-0005-0000-0000-0000C7160000}"/>
    <cellStyle name="20% - Accent2 4 2 5 4 2" xfId="30695" xr:uid="{00000000-0005-0000-0000-0000C8160000}"/>
    <cellStyle name="20% - Accent2 4 2 5 5" xfId="20920" xr:uid="{00000000-0005-0000-0000-0000C9160000}"/>
    <cellStyle name="20% - Accent2 4 2 6" xfId="2033" xr:uid="{00000000-0005-0000-0000-0000CA160000}"/>
    <cellStyle name="20% - Accent2 4 2 6 2" xfId="4535" xr:uid="{00000000-0005-0000-0000-0000CB160000}"/>
    <cellStyle name="20% - Accent2 4 2 6 2 2" xfId="9432" xr:uid="{00000000-0005-0000-0000-0000CC160000}"/>
    <cellStyle name="20% - Accent2 4 2 6 2 2 2" xfId="19221" xr:uid="{00000000-0005-0000-0000-0000CD160000}"/>
    <cellStyle name="20% - Accent2 4 2 6 2 2 2 2" xfId="38772" xr:uid="{00000000-0005-0000-0000-0000CE160000}"/>
    <cellStyle name="20% - Accent2 4 2 6 2 2 3" xfId="28997" xr:uid="{00000000-0005-0000-0000-0000CF160000}"/>
    <cellStyle name="20% - Accent2 4 2 6 2 3" xfId="14335" xr:uid="{00000000-0005-0000-0000-0000D0160000}"/>
    <cellStyle name="20% - Accent2 4 2 6 2 3 2" xfId="33886" xr:uid="{00000000-0005-0000-0000-0000D1160000}"/>
    <cellStyle name="20% - Accent2 4 2 6 2 4" xfId="24111" xr:uid="{00000000-0005-0000-0000-0000D2160000}"/>
    <cellStyle name="20% - Accent2 4 2 6 3" xfId="6989" xr:uid="{00000000-0005-0000-0000-0000D3160000}"/>
    <cellStyle name="20% - Accent2 4 2 6 3 2" xfId="16781" xr:uid="{00000000-0005-0000-0000-0000D4160000}"/>
    <cellStyle name="20% - Accent2 4 2 6 3 2 2" xfId="36332" xr:uid="{00000000-0005-0000-0000-0000D5160000}"/>
    <cellStyle name="20% - Accent2 4 2 6 3 3" xfId="26557" xr:uid="{00000000-0005-0000-0000-0000D6160000}"/>
    <cellStyle name="20% - Accent2 4 2 6 4" xfId="11895" xr:uid="{00000000-0005-0000-0000-0000D7160000}"/>
    <cellStyle name="20% - Accent2 4 2 6 4 2" xfId="31446" xr:uid="{00000000-0005-0000-0000-0000D8160000}"/>
    <cellStyle name="20% - Accent2 4 2 6 5" xfId="21671" xr:uid="{00000000-0005-0000-0000-0000D9160000}"/>
    <cellStyle name="20% - Accent2 4 2 7" xfId="2869" xr:uid="{00000000-0005-0000-0000-0000DA160000}"/>
    <cellStyle name="20% - Accent2 4 2 7 2" xfId="7767" xr:uid="{00000000-0005-0000-0000-0000DB160000}"/>
    <cellStyle name="20% - Accent2 4 2 7 2 2" xfId="17556" xr:uid="{00000000-0005-0000-0000-0000DC160000}"/>
    <cellStyle name="20% - Accent2 4 2 7 2 2 2" xfId="37107" xr:uid="{00000000-0005-0000-0000-0000DD160000}"/>
    <cellStyle name="20% - Accent2 4 2 7 2 3" xfId="27332" xr:uid="{00000000-0005-0000-0000-0000DE160000}"/>
    <cellStyle name="20% - Accent2 4 2 7 3" xfId="12670" xr:uid="{00000000-0005-0000-0000-0000DF160000}"/>
    <cellStyle name="20% - Accent2 4 2 7 3 2" xfId="32221" xr:uid="{00000000-0005-0000-0000-0000E0160000}"/>
    <cellStyle name="20% - Accent2 4 2 7 4" xfId="22446" xr:uid="{00000000-0005-0000-0000-0000E1160000}"/>
    <cellStyle name="20% - Accent2 4 2 8" xfId="5323" xr:uid="{00000000-0005-0000-0000-0000E2160000}"/>
    <cellStyle name="20% - Accent2 4 2 8 2" xfId="15116" xr:uid="{00000000-0005-0000-0000-0000E3160000}"/>
    <cellStyle name="20% - Accent2 4 2 8 2 2" xfId="34667" xr:uid="{00000000-0005-0000-0000-0000E4160000}"/>
    <cellStyle name="20% - Accent2 4 2 8 3" xfId="24892" xr:uid="{00000000-0005-0000-0000-0000E5160000}"/>
    <cellStyle name="20% - Accent2 4 2 9" xfId="10230" xr:uid="{00000000-0005-0000-0000-0000E6160000}"/>
    <cellStyle name="20% - Accent2 4 2 9 2" xfId="29781" xr:uid="{00000000-0005-0000-0000-0000E7160000}"/>
    <cellStyle name="20% - Accent2 4 3" xfId="335" xr:uid="{00000000-0005-0000-0000-0000E8160000}"/>
    <cellStyle name="20% - Accent2 4 3 2" xfId="752" xr:uid="{00000000-0005-0000-0000-0000E9160000}"/>
    <cellStyle name="20% - Accent2 4 3 2 2" xfId="1702" xr:uid="{00000000-0005-0000-0000-0000EA160000}"/>
    <cellStyle name="20% - Accent2 4 3 2 2 2" xfId="4216" xr:uid="{00000000-0005-0000-0000-0000EB160000}"/>
    <cellStyle name="20% - Accent2 4 3 2 2 2 2" xfId="9113" xr:uid="{00000000-0005-0000-0000-0000EC160000}"/>
    <cellStyle name="20% - Accent2 4 3 2 2 2 2 2" xfId="18902" xr:uid="{00000000-0005-0000-0000-0000ED160000}"/>
    <cellStyle name="20% - Accent2 4 3 2 2 2 2 2 2" xfId="38453" xr:uid="{00000000-0005-0000-0000-0000EE160000}"/>
    <cellStyle name="20% - Accent2 4 3 2 2 2 2 3" xfId="28678" xr:uid="{00000000-0005-0000-0000-0000EF160000}"/>
    <cellStyle name="20% - Accent2 4 3 2 2 2 3" xfId="14016" xr:uid="{00000000-0005-0000-0000-0000F0160000}"/>
    <cellStyle name="20% - Accent2 4 3 2 2 2 3 2" xfId="33567" xr:uid="{00000000-0005-0000-0000-0000F1160000}"/>
    <cellStyle name="20% - Accent2 4 3 2 2 2 4" xfId="23792" xr:uid="{00000000-0005-0000-0000-0000F2160000}"/>
    <cellStyle name="20% - Accent2 4 3 2 2 3" xfId="6670" xr:uid="{00000000-0005-0000-0000-0000F3160000}"/>
    <cellStyle name="20% - Accent2 4 3 2 2 3 2" xfId="16462" xr:uid="{00000000-0005-0000-0000-0000F4160000}"/>
    <cellStyle name="20% - Accent2 4 3 2 2 3 2 2" xfId="36013" xr:uid="{00000000-0005-0000-0000-0000F5160000}"/>
    <cellStyle name="20% - Accent2 4 3 2 2 3 3" xfId="26238" xr:uid="{00000000-0005-0000-0000-0000F6160000}"/>
    <cellStyle name="20% - Accent2 4 3 2 2 4" xfId="11576" xr:uid="{00000000-0005-0000-0000-0000F7160000}"/>
    <cellStyle name="20% - Accent2 4 3 2 2 4 2" xfId="31127" xr:uid="{00000000-0005-0000-0000-0000F8160000}"/>
    <cellStyle name="20% - Accent2 4 3 2 2 5" xfId="21352" xr:uid="{00000000-0005-0000-0000-0000F9160000}"/>
    <cellStyle name="20% - Accent2 4 3 2 3" xfId="2511" xr:uid="{00000000-0005-0000-0000-0000FA160000}"/>
    <cellStyle name="20% - Accent2 4 3 2 3 2" xfId="4989" xr:uid="{00000000-0005-0000-0000-0000FB160000}"/>
    <cellStyle name="20% - Accent2 4 3 2 3 2 2" xfId="9886" xr:uid="{00000000-0005-0000-0000-0000FC160000}"/>
    <cellStyle name="20% - Accent2 4 3 2 3 2 2 2" xfId="19675" xr:uid="{00000000-0005-0000-0000-0000FD160000}"/>
    <cellStyle name="20% - Accent2 4 3 2 3 2 2 2 2" xfId="39226" xr:uid="{00000000-0005-0000-0000-0000FE160000}"/>
    <cellStyle name="20% - Accent2 4 3 2 3 2 2 3" xfId="29451" xr:uid="{00000000-0005-0000-0000-0000FF160000}"/>
    <cellStyle name="20% - Accent2 4 3 2 3 2 3" xfId="14789" xr:uid="{00000000-0005-0000-0000-000000170000}"/>
    <cellStyle name="20% - Accent2 4 3 2 3 2 3 2" xfId="34340" xr:uid="{00000000-0005-0000-0000-000001170000}"/>
    <cellStyle name="20% - Accent2 4 3 2 3 2 4" xfId="24565" xr:uid="{00000000-0005-0000-0000-000002170000}"/>
    <cellStyle name="20% - Accent2 4 3 2 3 3" xfId="7443" xr:uid="{00000000-0005-0000-0000-000003170000}"/>
    <cellStyle name="20% - Accent2 4 3 2 3 3 2" xfId="17235" xr:uid="{00000000-0005-0000-0000-000004170000}"/>
    <cellStyle name="20% - Accent2 4 3 2 3 3 2 2" xfId="36786" xr:uid="{00000000-0005-0000-0000-000005170000}"/>
    <cellStyle name="20% - Accent2 4 3 2 3 3 3" xfId="27011" xr:uid="{00000000-0005-0000-0000-000006170000}"/>
    <cellStyle name="20% - Accent2 4 3 2 3 4" xfId="12349" xr:uid="{00000000-0005-0000-0000-000007170000}"/>
    <cellStyle name="20% - Accent2 4 3 2 3 4 2" xfId="31900" xr:uid="{00000000-0005-0000-0000-000008170000}"/>
    <cellStyle name="20% - Accent2 4 3 2 3 5" xfId="22125" xr:uid="{00000000-0005-0000-0000-000009170000}"/>
    <cellStyle name="20% - Accent2 4 3 2 4" xfId="3335" xr:uid="{00000000-0005-0000-0000-00000A170000}"/>
    <cellStyle name="20% - Accent2 4 3 2 4 2" xfId="8232" xr:uid="{00000000-0005-0000-0000-00000B170000}"/>
    <cellStyle name="20% - Accent2 4 3 2 4 2 2" xfId="18021" xr:uid="{00000000-0005-0000-0000-00000C170000}"/>
    <cellStyle name="20% - Accent2 4 3 2 4 2 2 2" xfId="37572" xr:uid="{00000000-0005-0000-0000-00000D170000}"/>
    <cellStyle name="20% - Accent2 4 3 2 4 2 3" xfId="27797" xr:uid="{00000000-0005-0000-0000-00000E170000}"/>
    <cellStyle name="20% - Accent2 4 3 2 4 3" xfId="13135" xr:uid="{00000000-0005-0000-0000-00000F170000}"/>
    <cellStyle name="20% - Accent2 4 3 2 4 3 2" xfId="32686" xr:uid="{00000000-0005-0000-0000-000010170000}"/>
    <cellStyle name="20% - Accent2 4 3 2 4 4" xfId="22911" xr:uid="{00000000-0005-0000-0000-000011170000}"/>
    <cellStyle name="20% - Accent2 4 3 2 5" xfId="5789" xr:uid="{00000000-0005-0000-0000-000012170000}"/>
    <cellStyle name="20% - Accent2 4 3 2 5 2" xfId="15581" xr:uid="{00000000-0005-0000-0000-000013170000}"/>
    <cellStyle name="20% - Accent2 4 3 2 5 2 2" xfId="35132" xr:uid="{00000000-0005-0000-0000-000014170000}"/>
    <cellStyle name="20% - Accent2 4 3 2 5 3" xfId="25357" xr:uid="{00000000-0005-0000-0000-000015170000}"/>
    <cellStyle name="20% - Accent2 4 3 2 6" xfId="10695" xr:uid="{00000000-0005-0000-0000-000016170000}"/>
    <cellStyle name="20% - Accent2 4 3 2 6 2" xfId="30246" xr:uid="{00000000-0005-0000-0000-000017170000}"/>
    <cellStyle name="20% - Accent2 4 3 2 7" xfId="20471" xr:uid="{00000000-0005-0000-0000-000018170000}"/>
    <cellStyle name="20% - Accent2 4 3 3" xfId="1322" xr:uid="{00000000-0005-0000-0000-000019170000}"/>
    <cellStyle name="20% - Accent2 4 3 3 2" xfId="3841" xr:uid="{00000000-0005-0000-0000-00001A170000}"/>
    <cellStyle name="20% - Accent2 4 3 3 2 2" xfId="8738" xr:uid="{00000000-0005-0000-0000-00001B170000}"/>
    <cellStyle name="20% - Accent2 4 3 3 2 2 2" xfId="18527" xr:uid="{00000000-0005-0000-0000-00001C170000}"/>
    <cellStyle name="20% - Accent2 4 3 3 2 2 2 2" xfId="38078" xr:uid="{00000000-0005-0000-0000-00001D170000}"/>
    <cellStyle name="20% - Accent2 4 3 3 2 2 3" xfId="28303" xr:uid="{00000000-0005-0000-0000-00001E170000}"/>
    <cellStyle name="20% - Accent2 4 3 3 2 3" xfId="13641" xr:uid="{00000000-0005-0000-0000-00001F170000}"/>
    <cellStyle name="20% - Accent2 4 3 3 2 3 2" xfId="33192" xr:uid="{00000000-0005-0000-0000-000020170000}"/>
    <cellStyle name="20% - Accent2 4 3 3 2 4" xfId="23417" xr:uid="{00000000-0005-0000-0000-000021170000}"/>
    <cellStyle name="20% - Accent2 4 3 3 3" xfId="6295" xr:uid="{00000000-0005-0000-0000-000022170000}"/>
    <cellStyle name="20% - Accent2 4 3 3 3 2" xfId="16087" xr:uid="{00000000-0005-0000-0000-000023170000}"/>
    <cellStyle name="20% - Accent2 4 3 3 3 2 2" xfId="35638" xr:uid="{00000000-0005-0000-0000-000024170000}"/>
    <cellStyle name="20% - Accent2 4 3 3 3 3" xfId="25863" xr:uid="{00000000-0005-0000-0000-000025170000}"/>
    <cellStyle name="20% - Accent2 4 3 3 4" xfId="11201" xr:uid="{00000000-0005-0000-0000-000026170000}"/>
    <cellStyle name="20% - Accent2 4 3 3 4 2" xfId="30752" xr:uid="{00000000-0005-0000-0000-000027170000}"/>
    <cellStyle name="20% - Accent2 4 3 3 5" xfId="20977" xr:uid="{00000000-0005-0000-0000-000028170000}"/>
    <cellStyle name="20% - Accent2 4 3 4" xfId="2100" xr:uid="{00000000-0005-0000-0000-000029170000}"/>
    <cellStyle name="20% - Accent2 4 3 4 2" xfId="4602" xr:uid="{00000000-0005-0000-0000-00002A170000}"/>
    <cellStyle name="20% - Accent2 4 3 4 2 2" xfId="9499" xr:uid="{00000000-0005-0000-0000-00002B170000}"/>
    <cellStyle name="20% - Accent2 4 3 4 2 2 2" xfId="19288" xr:uid="{00000000-0005-0000-0000-00002C170000}"/>
    <cellStyle name="20% - Accent2 4 3 4 2 2 2 2" xfId="38839" xr:uid="{00000000-0005-0000-0000-00002D170000}"/>
    <cellStyle name="20% - Accent2 4 3 4 2 2 3" xfId="29064" xr:uid="{00000000-0005-0000-0000-00002E170000}"/>
    <cellStyle name="20% - Accent2 4 3 4 2 3" xfId="14402" xr:uid="{00000000-0005-0000-0000-00002F170000}"/>
    <cellStyle name="20% - Accent2 4 3 4 2 3 2" xfId="33953" xr:uid="{00000000-0005-0000-0000-000030170000}"/>
    <cellStyle name="20% - Accent2 4 3 4 2 4" xfId="24178" xr:uid="{00000000-0005-0000-0000-000031170000}"/>
    <cellStyle name="20% - Accent2 4 3 4 3" xfId="7056" xr:uid="{00000000-0005-0000-0000-000032170000}"/>
    <cellStyle name="20% - Accent2 4 3 4 3 2" xfId="16848" xr:uid="{00000000-0005-0000-0000-000033170000}"/>
    <cellStyle name="20% - Accent2 4 3 4 3 2 2" xfId="36399" xr:uid="{00000000-0005-0000-0000-000034170000}"/>
    <cellStyle name="20% - Accent2 4 3 4 3 3" xfId="26624" xr:uid="{00000000-0005-0000-0000-000035170000}"/>
    <cellStyle name="20% - Accent2 4 3 4 4" xfId="11962" xr:uid="{00000000-0005-0000-0000-000036170000}"/>
    <cellStyle name="20% - Accent2 4 3 4 4 2" xfId="31513" xr:uid="{00000000-0005-0000-0000-000037170000}"/>
    <cellStyle name="20% - Accent2 4 3 4 5" xfId="21738" xr:uid="{00000000-0005-0000-0000-000038170000}"/>
    <cellStyle name="20% - Accent2 4 3 5" xfId="2944" xr:uid="{00000000-0005-0000-0000-000039170000}"/>
    <cellStyle name="20% - Accent2 4 3 5 2" xfId="7841" xr:uid="{00000000-0005-0000-0000-00003A170000}"/>
    <cellStyle name="20% - Accent2 4 3 5 2 2" xfId="17630" xr:uid="{00000000-0005-0000-0000-00003B170000}"/>
    <cellStyle name="20% - Accent2 4 3 5 2 2 2" xfId="37181" xr:uid="{00000000-0005-0000-0000-00003C170000}"/>
    <cellStyle name="20% - Accent2 4 3 5 2 3" xfId="27406" xr:uid="{00000000-0005-0000-0000-00003D170000}"/>
    <cellStyle name="20% - Accent2 4 3 5 3" xfId="12744" xr:uid="{00000000-0005-0000-0000-00003E170000}"/>
    <cellStyle name="20% - Accent2 4 3 5 3 2" xfId="32295" xr:uid="{00000000-0005-0000-0000-00003F170000}"/>
    <cellStyle name="20% - Accent2 4 3 5 4" xfId="22520" xr:uid="{00000000-0005-0000-0000-000040170000}"/>
    <cellStyle name="20% - Accent2 4 3 6" xfId="5398" xr:uid="{00000000-0005-0000-0000-000041170000}"/>
    <cellStyle name="20% - Accent2 4 3 6 2" xfId="15190" xr:uid="{00000000-0005-0000-0000-000042170000}"/>
    <cellStyle name="20% - Accent2 4 3 6 2 2" xfId="34741" xr:uid="{00000000-0005-0000-0000-000043170000}"/>
    <cellStyle name="20% - Accent2 4 3 6 3" xfId="24966" xr:uid="{00000000-0005-0000-0000-000044170000}"/>
    <cellStyle name="20% - Accent2 4 3 7" xfId="10304" xr:uid="{00000000-0005-0000-0000-000045170000}"/>
    <cellStyle name="20% - Accent2 4 3 7 2" xfId="29855" xr:uid="{00000000-0005-0000-0000-000046170000}"/>
    <cellStyle name="20% - Accent2 4 3 8" xfId="20080" xr:uid="{00000000-0005-0000-0000-000047170000}"/>
    <cellStyle name="20% - Accent2 4 4" xfId="336" xr:uid="{00000000-0005-0000-0000-000048170000}"/>
    <cellStyle name="20% - Accent2 4 4 2" xfId="753" xr:uid="{00000000-0005-0000-0000-000049170000}"/>
    <cellStyle name="20% - Accent2 4 4 2 2" xfId="1703" xr:uid="{00000000-0005-0000-0000-00004A170000}"/>
    <cellStyle name="20% - Accent2 4 4 2 2 2" xfId="4217" xr:uid="{00000000-0005-0000-0000-00004B170000}"/>
    <cellStyle name="20% - Accent2 4 4 2 2 2 2" xfId="9114" xr:uid="{00000000-0005-0000-0000-00004C170000}"/>
    <cellStyle name="20% - Accent2 4 4 2 2 2 2 2" xfId="18903" xr:uid="{00000000-0005-0000-0000-00004D170000}"/>
    <cellStyle name="20% - Accent2 4 4 2 2 2 2 2 2" xfId="38454" xr:uid="{00000000-0005-0000-0000-00004E170000}"/>
    <cellStyle name="20% - Accent2 4 4 2 2 2 2 3" xfId="28679" xr:uid="{00000000-0005-0000-0000-00004F170000}"/>
    <cellStyle name="20% - Accent2 4 4 2 2 2 3" xfId="14017" xr:uid="{00000000-0005-0000-0000-000050170000}"/>
    <cellStyle name="20% - Accent2 4 4 2 2 2 3 2" xfId="33568" xr:uid="{00000000-0005-0000-0000-000051170000}"/>
    <cellStyle name="20% - Accent2 4 4 2 2 2 4" xfId="23793" xr:uid="{00000000-0005-0000-0000-000052170000}"/>
    <cellStyle name="20% - Accent2 4 4 2 2 3" xfId="6671" xr:uid="{00000000-0005-0000-0000-000053170000}"/>
    <cellStyle name="20% - Accent2 4 4 2 2 3 2" xfId="16463" xr:uid="{00000000-0005-0000-0000-000054170000}"/>
    <cellStyle name="20% - Accent2 4 4 2 2 3 2 2" xfId="36014" xr:uid="{00000000-0005-0000-0000-000055170000}"/>
    <cellStyle name="20% - Accent2 4 4 2 2 3 3" xfId="26239" xr:uid="{00000000-0005-0000-0000-000056170000}"/>
    <cellStyle name="20% - Accent2 4 4 2 2 4" xfId="11577" xr:uid="{00000000-0005-0000-0000-000057170000}"/>
    <cellStyle name="20% - Accent2 4 4 2 2 4 2" xfId="31128" xr:uid="{00000000-0005-0000-0000-000058170000}"/>
    <cellStyle name="20% - Accent2 4 4 2 2 5" xfId="21353" xr:uid="{00000000-0005-0000-0000-000059170000}"/>
    <cellStyle name="20% - Accent2 4 4 2 3" xfId="2669" xr:uid="{00000000-0005-0000-0000-00005A170000}"/>
    <cellStyle name="20% - Accent2 4 4 2 3 2" xfId="5114" xr:uid="{00000000-0005-0000-0000-00005B170000}"/>
    <cellStyle name="20% - Accent2 4 4 2 3 2 2" xfId="10011" xr:uid="{00000000-0005-0000-0000-00005C170000}"/>
    <cellStyle name="20% - Accent2 4 4 2 3 2 2 2" xfId="19800" xr:uid="{00000000-0005-0000-0000-00005D170000}"/>
    <cellStyle name="20% - Accent2 4 4 2 3 2 2 2 2" xfId="39351" xr:uid="{00000000-0005-0000-0000-00005E170000}"/>
    <cellStyle name="20% - Accent2 4 4 2 3 2 2 3" xfId="29576" xr:uid="{00000000-0005-0000-0000-00005F170000}"/>
    <cellStyle name="20% - Accent2 4 4 2 3 2 3" xfId="14914" xr:uid="{00000000-0005-0000-0000-000060170000}"/>
    <cellStyle name="20% - Accent2 4 4 2 3 2 3 2" xfId="34465" xr:uid="{00000000-0005-0000-0000-000061170000}"/>
    <cellStyle name="20% - Accent2 4 4 2 3 2 4" xfId="24690" xr:uid="{00000000-0005-0000-0000-000062170000}"/>
    <cellStyle name="20% - Accent2 4 4 2 3 3" xfId="7568" xr:uid="{00000000-0005-0000-0000-000063170000}"/>
    <cellStyle name="20% - Accent2 4 4 2 3 3 2" xfId="17360" xr:uid="{00000000-0005-0000-0000-000064170000}"/>
    <cellStyle name="20% - Accent2 4 4 2 3 3 2 2" xfId="36911" xr:uid="{00000000-0005-0000-0000-000065170000}"/>
    <cellStyle name="20% - Accent2 4 4 2 3 3 3" xfId="27136" xr:uid="{00000000-0005-0000-0000-000066170000}"/>
    <cellStyle name="20% - Accent2 4 4 2 3 4" xfId="12474" xr:uid="{00000000-0005-0000-0000-000067170000}"/>
    <cellStyle name="20% - Accent2 4 4 2 3 4 2" xfId="32025" xr:uid="{00000000-0005-0000-0000-000068170000}"/>
    <cellStyle name="20% - Accent2 4 4 2 3 5" xfId="22250" xr:uid="{00000000-0005-0000-0000-000069170000}"/>
    <cellStyle name="20% - Accent2 4 4 2 4" xfId="3336" xr:uid="{00000000-0005-0000-0000-00006A170000}"/>
    <cellStyle name="20% - Accent2 4 4 2 4 2" xfId="8233" xr:uid="{00000000-0005-0000-0000-00006B170000}"/>
    <cellStyle name="20% - Accent2 4 4 2 4 2 2" xfId="18022" xr:uid="{00000000-0005-0000-0000-00006C170000}"/>
    <cellStyle name="20% - Accent2 4 4 2 4 2 2 2" xfId="37573" xr:uid="{00000000-0005-0000-0000-00006D170000}"/>
    <cellStyle name="20% - Accent2 4 4 2 4 2 3" xfId="27798" xr:uid="{00000000-0005-0000-0000-00006E170000}"/>
    <cellStyle name="20% - Accent2 4 4 2 4 3" xfId="13136" xr:uid="{00000000-0005-0000-0000-00006F170000}"/>
    <cellStyle name="20% - Accent2 4 4 2 4 3 2" xfId="32687" xr:uid="{00000000-0005-0000-0000-000070170000}"/>
    <cellStyle name="20% - Accent2 4 4 2 4 4" xfId="22912" xr:uid="{00000000-0005-0000-0000-000071170000}"/>
    <cellStyle name="20% - Accent2 4 4 2 5" xfId="5790" xr:uid="{00000000-0005-0000-0000-000072170000}"/>
    <cellStyle name="20% - Accent2 4 4 2 5 2" xfId="15582" xr:uid="{00000000-0005-0000-0000-000073170000}"/>
    <cellStyle name="20% - Accent2 4 4 2 5 2 2" xfId="35133" xr:uid="{00000000-0005-0000-0000-000074170000}"/>
    <cellStyle name="20% - Accent2 4 4 2 5 3" xfId="25358" xr:uid="{00000000-0005-0000-0000-000075170000}"/>
    <cellStyle name="20% - Accent2 4 4 2 6" xfId="10696" xr:uid="{00000000-0005-0000-0000-000076170000}"/>
    <cellStyle name="20% - Accent2 4 4 2 6 2" xfId="30247" xr:uid="{00000000-0005-0000-0000-000077170000}"/>
    <cellStyle name="20% - Accent2 4 4 2 7" xfId="20472" xr:uid="{00000000-0005-0000-0000-000078170000}"/>
    <cellStyle name="20% - Accent2 4 4 3" xfId="1323" xr:uid="{00000000-0005-0000-0000-000079170000}"/>
    <cellStyle name="20% - Accent2 4 4 3 2" xfId="3842" xr:uid="{00000000-0005-0000-0000-00007A170000}"/>
    <cellStyle name="20% - Accent2 4 4 3 2 2" xfId="8739" xr:uid="{00000000-0005-0000-0000-00007B170000}"/>
    <cellStyle name="20% - Accent2 4 4 3 2 2 2" xfId="18528" xr:uid="{00000000-0005-0000-0000-00007C170000}"/>
    <cellStyle name="20% - Accent2 4 4 3 2 2 2 2" xfId="38079" xr:uid="{00000000-0005-0000-0000-00007D170000}"/>
    <cellStyle name="20% - Accent2 4 4 3 2 2 3" xfId="28304" xr:uid="{00000000-0005-0000-0000-00007E170000}"/>
    <cellStyle name="20% - Accent2 4 4 3 2 3" xfId="13642" xr:uid="{00000000-0005-0000-0000-00007F170000}"/>
    <cellStyle name="20% - Accent2 4 4 3 2 3 2" xfId="33193" xr:uid="{00000000-0005-0000-0000-000080170000}"/>
    <cellStyle name="20% - Accent2 4 4 3 2 4" xfId="23418" xr:uid="{00000000-0005-0000-0000-000081170000}"/>
    <cellStyle name="20% - Accent2 4 4 3 3" xfId="6296" xr:uid="{00000000-0005-0000-0000-000082170000}"/>
    <cellStyle name="20% - Accent2 4 4 3 3 2" xfId="16088" xr:uid="{00000000-0005-0000-0000-000083170000}"/>
    <cellStyle name="20% - Accent2 4 4 3 3 2 2" xfId="35639" xr:uid="{00000000-0005-0000-0000-000084170000}"/>
    <cellStyle name="20% - Accent2 4 4 3 3 3" xfId="25864" xr:uid="{00000000-0005-0000-0000-000085170000}"/>
    <cellStyle name="20% - Accent2 4 4 3 4" xfId="11202" xr:uid="{00000000-0005-0000-0000-000086170000}"/>
    <cellStyle name="20% - Accent2 4 4 3 4 2" xfId="30753" xr:uid="{00000000-0005-0000-0000-000087170000}"/>
    <cellStyle name="20% - Accent2 4 4 3 5" xfId="20978" xr:uid="{00000000-0005-0000-0000-000088170000}"/>
    <cellStyle name="20% - Accent2 4 4 4" xfId="2225" xr:uid="{00000000-0005-0000-0000-000089170000}"/>
    <cellStyle name="20% - Accent2 4 4 4 2" xfId="4727" xr:uid="{00000000-0005-0000-0000-00008A170000}"/>
    <cellStyle name="20% - Accent2 4 4 4 2 2" xfId="9624" xr:uid="{00000000-0005-0000-0000-00008B170000}"/>
    <cellStyle name="20% - Accent2 4 4 4 2 2 2" xfId="19413" xr:uid="{00000000-0005-0000-0000-00008C170000}"/>
    <cellStyle name="20% - Accent2 4 4 4 2 2 2 2" xfId="38964" xr:uid="{00000000-0005-0000-0000-00008D170000}"/>
    <cellStyle name="20% - Accent2 4 4 4 2 2 3" xfId="29189" xr:uid="{00000000-0005-0000-0000-00008E170000}"/>
    <cellStyle name="20% - Accent2 4 4 4 2 3" xfId="14527" xr:uid="{00000000-0005-0000-0000-00008F170000}"/>
    <cellStyle name="20% - Accent2 4 4 4 2 3 2" xfId="34078" xr:uid="{00000000-0005-0000-0000-000090170000}"/>
    <cellStyle name="20% - Accent2 4 4 4 2 4" xfId="24303" xr:uid="{00000000-0005-0000-0000-000091170000}"/>
    <cellStyle name="20% - Accent2 4 4 4 3" xfId="7181" xr:uid="{00000000-0005-0000-0000-000092170000}"/>
    <cellStyle name="20% - Accent2 4 4 4 3 2" xfId="16973" xr:uid="{00000000-0005-0000-0000-000093170000}"/>
    <cellStyle name="20% - Accent2 4 4 4 3 2 2" xfId="36524" xr:uid="{00000000-0005-0000-0000-000094170000}"/>
    <cellStyle name="20% - Accent2 4 4 4 3 3" xfId="26749" xr:uid="{00000000-0005-0000-0000-000095170000}"/>
    <cellStyle name="20% - Accent2 4 4 4 4" xfId="12087" xr:uid="{00000000-0005-0000-0000-000096170000}"/>
    <cellStyle name="20% - Accent2 4 4 4 4 2" xfId="31638" xr:uid="{00000000-0005-0000-0000-000097170000}"/>
    <cellStyle name="20% - Accent2 4 4 4 5" xfId="21863" xr:uid="{00000000-0005-0000-0000-000098170000}"/>
    <cellStyle name="20% - Accent2 4 4 5" xfId="2945" xr:uid="{00000000-0005-0000-0000-000099170000}"/>
    <cellStyle name="20% - Accent2 4 4 5 2" xfId="7842" xr:uid="{00000000-0005-0000-0000-00009A170000}"/>
    <cellStyle name="20% - Accent2 4 4 5 2 2" xfId="17631" xr:uid="{00000000-0005-0000-0000-00009B170000}"/>
    <cellStyle name="20% - Accent2 4 4 5 2 2 2" xfId="37182" xr:uid="{00000000-0005-0000-0000-00009C170000}"/>
    <cellStyle name="20% - Accent2 4 4 5 2 3" xfId="27407" xr:uid="{00000000-0005-0000-0000-00009D170000}"/>
    <cellStyle name="20% - Accent2 4 4 5 3" xfId="12745" xr:uid="{00000000-0005-0000-0000-00009E170000}"/>
    <cellStyle name="20% - Accent2 4 4 5 3 2" xfId="32296" xr:uid="{00000000-0005-0000-0000-00009F170000}"/>
    <cellStyle name="20% - Accent2 4 4 5 4" xfId="22521" xr:uid="{00000000-0005-0000-0000-0000A0170000}"/>
    <cellStyle name="20% - Accent2 4 4 6" xfId="5399" xr:uid="{00000000-0005-0000-0000-0000A1170000}"/>
    <cellStyle name="20% - Accent2 4 4 6 2" xfId="15191" xr:uid="{00000000-0005-0000-0000-0000A2170000}"/>
    <cellStyle name="20% - Accent2 4 4 6 2 2" xfId="34742" xr:uid="{00000000-0005-0000-0000-0000A3170000}"/>
    <cellStyle name="20% - Accent2 4 4 6 3" xfId="24967" xr:uid="{00000000-0005-0000-0000-0000A4170000}"/>
    <cellStyle name="20% - Accent2 4 4 7" xfId="10305" xr:uid="{00000000-0005-0000-0000-0000A5170000}"/>
    <cellStyle name="20% - Accent2 4 4 7 2" xfId="29856" xr:uid="{00000000-0005-0000-0000-0000A6170000}"/>
    <cellStyle name="20% - Accent2 4 4 8" xfId="20081" xr:uid="{00000000-0005-0000-0000-0000A7170000}"/>
    <cellStyle name="20% - Accent2 4 5" xfId="608" xr:uid="{00000000-0005-0000-0000-0000A8170000}"/>
    <cellStyle name="20% - Accent2 4 5 2" xfId="1561" xr:uid="{00000000-0005-0000-0000-0000A9170000}"/>
    <cellStyle name="20% - Accent2 4 5 2 2" xfId="4075" xr:uid="{00000000-0005-0000-0000-0000AA170000}"/>
    <cellStyle name="20% - Accent2 4 5 2 2 2" xfId="8972" xr:uid="{00000000-0005-0000-0000-0000AB170000}"/>
    <cellStyle name="20% - Accent2 4 5 2 2 2 2" xfId="18761" xr:uid="{00000000-0005-0000-0000-0000AC170000}"/>
    <cellStyle name="20% - Accent2 4 5 2 2 2 2 2" xfId="38312" xr:uid="{00000000-0005-0000-0000-0000AD170000}"/>
    <cellStyle name="20% - Accent2 4 5 2 2 2 3" xfId="28537" xr:uid="{00000000-0005-0000-0000-0000AE170000}"/>
    <cellStyle name="20% - Accent2 4 5 2 2 3" xfId="13875" xr:uid="{00000000-0005-0000-0000-0000AF170000}"/>
    <cellStyle name="20% - Accent2 4 5 2 2 3 2" xfId="33426" xr:uid="{00000000-0005-0000-0000-0000B0170000}"/>
    <cellStyle name="20% - Accent2 4 5 2 2 4" xfId="23651" xr:uid="{00000000-0005-0000-0000-0000B1170000}"/>
    <cellStyle name="20% - Accent2 4 5 2 3" xfId="6529" xr:uid="{00000000-0005-0000-0000-0000B2170000}"/>
    <cellStyle name="20% - Accent2 4 5 2 3 2" xfId="16321" xr:uid="{00000000-0005-0000-0000-0000B3170000}"/>
    <cellStyle name="20% - Accent2 4 5 2 3 2 2" xfId="35872" xr:uid="{00000000-0005-0000-0000-0000B4170000}"/>
    <cellStyle name="20% - Accent2 4 5 2 3 3" xfId="26097" xr:uid="{00000000-0005-0000-0000-0000B5170000}"/>
    <cellStyle name="20% - Accent2 4 5 2 4" xfId="11435" xr:uid="{00000000-0005-0000-0000-0000B6170000}"/>
    <cellStyle name="20% - Accent2 4 5 2 4 2" xfId="30986" xr:uid="{00000000-0005-0000-0000-0000B7170000}"/>
    <cellStyle name="20% - Accent2 4 5 2 5" xfId="21211" xr:uid="{00000000-0005-0000-0000-0000B8170000}"/>
    <cellStyle name="20% - Accent2 4 5 3" xfId="2363" xr:uid="{00000000-0005-0000-0000-0000B9170000}"/>
    <cellStyle name="20% - Accent2 4 5 3 2" xfId="4854" xr:uid="{00000000-0005-0000-0000-0000BA170000}"/>
    <cellStyle name="20% - Accent2 4 5 3 2 2" xfId="9751" xr:uid="{00000000-0005-0000-0000-0000BB170000}"/>
    <cellStyle name="20% - Accent2 4 5 3 2 2 2" xfId="19540" xr:uid="{00000000-0005-0000-0000-0000BC170000}"/>
    <cellStyle name="20% - Accent2 4 5 3 2 2 2 2" xfId="39091" xr:uid="{00000000-0005-0000-0000-0000BD170000}"/>
    <cellStyle name="20% - Accent2 4 5 3 2 2 3" xfId="29316" xr:uid="{00000000-0005-0000-0000-0000BE170000}"/>
    <cellStyle name="20% - Accent2 4 5 3 2 3" xfId="14654" xr:uid="{00000000-0005-0000-0000-0000BF170000}"/>
    <cellStyle name="20% - Accent2 4 5 3 2 3 2" xfId="34205" xr:uid="{00000000-0005-0000-0000-0000C0170000}"/>
    <cellStyle name="20% - Accent2 4 5 3 2 4" xfId="24430" xr:uid="{00000000-0005-0000-0000-0000C1170000}"/>
    <cellStyle name="20% - Accent2 4 5 3 3" xfId="7308" xr:uid="{00000000-0005-0000-0000-0000C2170000}"/>
    <cellStyle name="20% - Accent2 4 5 3 3 2" xfId="17100" xr:uid="{00000000-0005-0000-0000-0000C3170000}"/>
    <cellStyle name="20% - Accent2 4 5 3 3 2 2" xfId="36651" xr:uid="{00000000-0005-0000-0000-0000C4170000}"/>
    <cellStyle name="20% - Accent2 4 5 3 3 3" xfId="26876" xr:uid="{00000000-0005-0000-0000-0000C5170000}"/>
    <cellStyle name="20% - Accent2 4 5 3 4" xfId="12214" xr:uid="{00000000-0005-0000-0000-0000C6170000}"/>
    <cellStyle name="20% - Accent2 4 5 3 4 2" xfId="31765" xr:uid="{00000000-0005-0000-0000-0000C7170000}"/>
    <cellStyle name="20% - Accent2 4 5 3 5" xfId="21990" xr:uid="{00000000-0005-0000-0000-0000C8170000}"/>
    <cellStyle name="20% - Accent2 4 5 4" xfId="3194" xr:uid="{00000000-0005-0000-0000-0000C9170000}"/>
    <cellStyle name="20% - Accent2 4 5 4 2" xfId="8091" xr:uid="{00000000-0005-0000-0000-0000CA170000}"/>
    <cellStyle name="20% - Accent2 4 5 4 2 2" xfId="17880" xr:uid="{00000000-0005-0000-0000-0000CB170000}"/>
    <cellStyle name="20% - Accent2 4 5 4 2 2 2" xfId="37431" xr:uid="{00000000-0005-0000-0000-0000CC170000}"/>
    <cellStyle name="20% - Accent2 4 5 4 2 3" xfId="27656" xr:uid="{00000000-0005-0000-0000-0000CD170000}"/>
    <cellStyle name="20% - Accent2 4 5 4 3" xfId="12994" xr:uid="{00000000-0005-0000-0000-0000CE170000}"/>
    <cellStyle name="20% - Accent2 4 5 4 3 2" xfId="32545" xr:uid="{00000000-0005-0000-0000-0000CF170000}"/>
    <cellStyle name="20% - Accent2 4 5 4 4" xfId="22770" xr:uid="{00000000-0005-0000-0000-0000D0170000}"/>
    <cellStyle name="20% - Accent2 4 5 5" xfId="5648" xr:uid="{00000000-0005-0000-0000-0000D1170000}"/>
    <cellStyle name="20% - Accent2 4 5 5 2" xfId="15440" xr:uid="{00000000-0005-0000-0000-0000D2170000}"/>
    <cellStyle name="20% - Accent2 4 5 5 2 2" xfId="34991" xr:uid="{00000000-0005-0000-0000-0000D3170000}"/>
    <cellStyle name="20% - Accent2 4 5 5 3" xfId="25216" xr:uid="{00000000-0005-0000-0000-0000D4170000}"/>
    <cellStyle name="20% - Accent2 4 5 6" xfId="10554" xr:uid="{00000000-0005-0000-0000-0000D5170000}"/>
    <cellStyle name="20% - Accent2 4 5 6 2" xfId="30105" xr:uid="{00000000-0005-0000-0000-0000D6170000}"/>
    <cellStyle name="20% - Accent2 4 5 7" xfId="20330" xr:uid="{00000000-0005-0000-0000-0000D7170000}"/>
    <cellStyle name="20% - Accent2 4 6" xfId="1012" xr:uid="{00000000-0005-0000-0000-0000D8170000}"/>
    <cellStyle name="20% - Accent2 4 6 2" xfId="3585" xr:uid="{00000000-0005-0000-0000-0000D9170000}"/>
    <cellStyle name="20% - Accent2 4 6 2 2" xfId="8482" xr:uid="{00000000-0005-0000-0000-0000DA170000}"/>
    <cellStyle name="20% - Accent2 4 6 2 2 2" xfId="18271" xr:uid="{00000000-0005-0000-0000-0000DB170000}"/>
    <cellStyle name="20% - Accent2 4 6 2 2 2 2" xfId="37822" xr:uid="{00000000-0005-0000-0000-0000DC170000}"/>
    <cellStyle name="20% - Accent2 4 6 2 2 3" xfId="28047" xr:uid="{00000000-0005-0000-0000-0000DD170000}"/>
    <cellStyle name="20% - Accent2 4 6 2 3" xfId="13385" xr:uid="{00000000-0005-0000-0000-0000DE170000}"/>
    <cellStyle name="20% - Accent2 4 6 2 3 2" xfId="32936" xr:uid="{00000000-0005-0000-0000-0000DF170000}"/>
    <cellStyle name="20% - Accent2 4 6 2 4" xfId="23161" xr:uid="{00000000-0005-0000-0000-0000E0170000}"/>
    <cellStyle name="20% - Accent2 4 6 3" xfId="6039" xr:uid="{00000000-0005-0000-0000-0000E1170000}"/>
    <cellStyle name="20% - Accent2 4 6 3 2" xfId="15831" xr:uid="{00000000-0005-0000-0000-0000E2170000}"/>
    <cellStyle name="20% - Accent2 4 6 3 2 2" xfId="35382" xr:uid="{00000000-0005-0000-0000-0000E3170000}"/>
    <cellStyle name="20% - Accent2 4 6 3 3" xfId="25607" xr:uid="{00000000-0005-0000-0000-0000E4170000}"/>
    <cellStyle name="20% - Accent2 4 6 4" xfId="10945" xr:uid="{00000000-0005-0000-0000-0000E5170000}"/>
    <cellStyle name="20% - Accent2 4 6 4 2" xfId="30496" xr:uid="{00000000-0005-0000-0000-0000E6170000}"/>
    <cellStyle name="20% - Accent2 4 6 5" xfId="20721" xr:uid="{00000000-0005-0000-0000-0000E7170000}"/>
    <cellStyle name="20% - Accent2 4 7" xfId="1961" xr:uid="{00000000-0005-0000-0000-0000E8170000}"/>
    <cellStyle name="20% - Accent2 4 7 2" xfId="4467" xr:uid="{00000000-0005-0000-0000-0000E9170000}"/>
    <cellStyle name="20% - Accent2 4 7 2 2" xfId="9364" xr:uid="{00000000-0005-0000-0000-0000EA170000}"/>
    <cellStyle name="20% - Accent2 4 7 2 2 2" xfId="19153" xr:uid="{00000000-0005-0000-0000-0000EB170000}"/>
    <cellStyle name="20% - Accent2 4 7 2 2 2 2" xfId="38704" xr:uid="{00000000-0005-0000-0000-0000EC170000}"/>
    <cellStyle name="20% - Accent2 4 7 2 2 3" xfId="28929" xr:uid="{00000000-0005-0000-0000-0000ED170000}"/>
    <cellStyle name="20% - Accent2 4 7 2 3" xfId="14267" xr:uid="{00000000-0005-0000-0000-0000EE170000}"/>
    <cellStyle name="20% - Accent2 4 7 2 3 2" xfId="33818" xr:uid="{00000000-0005-0000-0000-0000EF170000}"/>
    <cellStyle name="20% - Accent2 4 7 2 4" xfId="24043" xr:uid="{00000000-0005-0000-0000-0000F0170000}"/>
    <cellStyle name="20% - Accent2 4 7 3" xfId="6921" xr:uid="{00000000-0005-0000-0000-0000F1170000}"/>
    <cellStyle name="20% - Accent2 4 7 3 2" xfId="16713" xr:uid="{00000000-0005-0000-0000-0000F2170000}"/>
    <cellStyle name="20% - Accent2 4 7 3 2 2" xfId="36264" xr:uid="{00000000-0005-0000-0000-0000F3170000}"/>
    <cellStyle name="20% - Accent2 4 7 3 3" xfId="26489" xr:uid="{00000000-0005-0000-0000-0000F4170000}"/>
    <cellStyle name="20% - Accent2 4 7 4" xfId="11827" xr:uid="{00000000-0005-0000-0000-0000F5170000}"/>
    <cellStyle name="20% - Accent2 4 7 4 2" xfId="31378" xr:uid="{00000000-0005-0000-0000-0000F6170000}"/>
    <cellStyle name="20% - Accent2 4 7 5" xfId="21603" xr:uid="{00000000-0005-0000-0000-0000F7170000}"/>
    <cellStyle name="20% - Accent2 4 8" xfId="2802" xr:uid="{00000000-0005-0000-0000-0000F8170000}"/>
    <cellStyle name="20% - Accent2 4 8 2" xfId="7700" xr:uid="{00000000-0005-0000-0000-0000F9170000}"/>
    <cellStyle name="20% - Accent2 4 8 2 2" xfId="17489" xr:uid="{00000000-0005-0000-0000-0000FA170000}"/>
    <cellStyle name="20% - Accent2 4 8 2 2 2" xfId="37040" xr:uid="{00000000-0005-0000-0000-0000FB170000}"/>
    <cellStyle name="20% - Accent2 4 8 2 3" xfId="27265" xr:uid="{00000000-0005-0000-0000-0000FC170000}"/>
    <cellStyle name="20% - Accent2 4 8 3" xfId="12603" xr:uid="{00000000-0005-0000-0000-0000FD170000}"/>
    <cellStyle name="20% - Accent2 4 8 3 2" xfId="32154" xr:uid="{00000000-0005-0000-0000-0000FE170000}"/>
    <cellStyle name="20% - Accent2 4 8 4" xfId="22379" xr:uid="{00000000-0005-0000-0000-0000FF170000}"/>
    <cellStyle name="20% - Accent2 4 9" xfId="5256" xr:uid="{00000000-0005-0000-0000-000000180000}"/>
    <cellStyle name="20% - Accent2 4 9 2" xfId="15049" xr:uid="{00000000-0005-0000-0000-000001180000}"/>
    <cellStyle name="20% - Accent2 4 9 2 2" xfId="34600" xr:uid="{00000000-0005-0000-0000-000002180000}"/>
    <cellStyle name="20% - Accent2 4 9 3" xfId="24825" xr:uid="{00000000-0005-0000-0000-000003180000}"/>
    <cellStyle name="20% - Accent2 5" xfId="180" xr:uid="{00000000-0005-0000-0000-000004180000}"/>
    <cellStyle name="20% - Accent2 5 10" xfId="10183" xr:uid="{00000000-0005-0000-0000-000005180000}"/>
    <cellStyle name="20% - Accent2 5 10 2" xfId="29734" xr:uid="{00000000-0005-0000-0000-000006180000}"/>
    <cellStyle name="20% - Accent2 5 11" xfId="19959" xr:uid="{00000000-0005-0000-0000-000007180000}"/>
    <cellStyle name="20% - Accent2 5 2" xfId="337" xr:uid="{00000000-0005-0000-0000-000008180000}"/>
    <cellStyle name="20% - Accent2 5 2 2" xfId="754" xr:uid="{00000000-0005-0000-0000-000009180000}"/>
    <cellStyle name="20% - Accent2 5 2 2 2" xfId="1704" xr:uid="{00000000-0005-0000-0000-00000A180000}"/>
    <cellStyle name="20% - Accent2 5 2 2 2 2" xfId="4218" xr:uid="{00000000-0005-0000-0000-00000B180000}"/>
    <cellStyle name="20% - Accent2 5 2 2 2 2 2" xfId="9115" xr:uid="{00000000-0005-0000-0000-00000C180000}"/>
    <cellStyle name="20% - Accent2 5 2 2 2 2 2 2" xfId="18904" xr:uid="{00000000-0005-0000-0000-00000D180000}"/>
    <cellStyle name="20% - Accent2 5 2 2 2 2 2 2 2" xfId="38455" xr:uid="{00000000-0005-0000-0000-00000E180000}"/>
    <cellStyle name="20% - Accent2 5 2 2 2 2 2 3" xfId="28680" xr:uid="{00000000-0005-0000-0000-00000F180000}"/>
    <cellStyle name="20% - Accent2 5 2 2 2 2 3" xfId="14018" xr:uid="{00000000-0005-0000-0000-000010180000}"/>
    <cellStyle name="20% - Accent2 5 2 2 2 2 3 2" xfId="33569" xr:uid="{00000000-0005-0000-0000-000011180000}"/>
    <cellStyle name="20% - Accent2 5 2 2 2 2 4" xfId="23794" xr:uid="{00000000-0005-0000-0000-000012180000}"/>
    <cellStyle name="20% - Accent2 5 2 2 2 3" xfId="6672" xr:uid="{00000000-0005-0000-0000-000013180000}"/>
    <cellStyle name="20% - Accent2 5 2 2 2 3 2" xfId="16464" xr:uid="{00000000-0005-0000-0000-000014180000}"/>
    <cellStyle name="20% - Accent2 5 2 2 2 3 2 2" xfId="36015" xr:uid="{00000000-0005-0000-0000-000015180000}"/>
    <cellStyle name="20% - Accent2 5 2 2 2 3 3" xfId="26240" xr:uid="{00000000-0005-0000-0000-000016180000}"/>
    <cellStyle name="20% - Accent2 5 2 2 2 4" xfId="11578" xr:uid="{00000000-0005-0000-0000-000017180000}"/>
    <cellStyle name="20% - Accent2 5 2 2 2 4 2" xfId="31129" xr:uid="{00000000-0005-0000-0000-000018180000}"/>
    <cellStyle name="20% - Accent2 5 2 2 2 5" xfId="21354" xr:uid="{00000000-0005-0000-0000-000019180000}"/>
    <cellStyle name="20% - Accent2 5 2 2 3" xfId="2463" xr:uid="{00000000-0005-0000-0000-00001A180000}"/>
    <cellStyle name="20% - Accent2 5 2 2 3 2" xfId="4945" xr:uid="{00000000-0005-0000-0000-00001B180000}"/>
    <cellStyle name="20% - Accent2 5 2 2 3 2 2" xfId="9842" xr:uid="{00000000-0005-0000-0000-00001C180000}"/>
    <cellStyle name="20% - Accent2 5 2 2 3 2 2 2" xfId="19631" xr:uid="{00000000-0005-0000-0000-00001D180000}"/>
    <cellStyle name="20% - Accent2 5 2 2 3 2 2 2 2" xfId="39182" xr:uid="{00000000-0005-0000-0000-00001E180000}"/>
    <cellStyle name="20% - Accent2 5 2 2 3 2 2 3" xfId="29407" xr:uid="{00000000-0005-0000-0000-00001F180000}"/>
    <cellStyle name="20% - Accent2 5 2 2 3 2 3" xfId="14745" xr:uid="{00000000-0005-0000-0000-000020180000}"/>
    <cellStyle name="20% - Accent2 5 2 2 3 2 3 2" xfId="34296" xr:uid="{00000000-0005-0000-0000-000021180000}"/>
    <cellStyle name="20% - Accent2 5 2 2 3 2 4" xfId="24521" xr:uid="{00000000-0005-0000-0000-000022180000}"/>
    <cellStyle name="20% - Accent2 5 2 2 3 3" xfId="7399" xr:uid="{00000000-0005-0000-0000-000023180000}"/>
    <cellStyle name="20% - Accent2 5 2 2 3 3 2" xfId="17191" xr:uid="{00000000-0005-0000-0000-000024180000}"/>
    <cellStyle name="20% - Accent2 5 2 2 3 3 2 2" xfId="36742" xr:uid="{00000000-0005-0000-0000-000025180000}"/>
    <cellStyle name="20% - Accent2 5 2 2 3 3 3" xfId="26967" xr:uid="{00000000-0005-0000-0000-000026180000}"/>
    <cellStyle name="20% - Accent2 5 2 2 3 4" xfId="12305" xr:uid="{00000000-0005-0000-0000-000027180000}"/>
    <cellStyle name="20% - Accent2 5 2 2 3 4 2" xfId="31856" xr:uid="{00000000-0005-0000-0000-000028180000}"/>
    <cellStyle name="20% - Accent2 5 2 2 3 5" xfId="22081" xr:uid="{00000000-0005-0000-0000-000029180000}"/>
    <cellStyle name="20% - Accent2 5 2 2 4" xfId="3337" xr:uid="{00000000-0005-0000-0000-00002A180000}"/>
    <cellStyle name="20% - Accent2 5 2 2 4 2" xfId="8234" xr:uid="{00000000-0005-0000-0000-00002B180000}"/>
    <cellStyle name="20% - Accent2 5 2 2 4 2 2" xfId="18023" xr:uid="{00000000-0005-0000-0000-00002C180000}"/>
    <cellStyle name="20% - Accent2 5 2 2 4 2 2 2" xfId="37574" xr:uid="{00000000-0005-0000-0000-00002D180000}"/>
    <cellStyle name="20% - Accent2 5 2 2 4 2 3" xfId="27799" xr:uid="{00000000-0005-0000-0000-00002E180000}"/>
    <cellStyle name="20% - Accent2 5 2 2 4 3" xfId="13137" xr:uid="{00000000-0005-0000-0000-00002F180000}"/>
    <cellStyle name="20% - Accent2 5 2 2 4 3 2" xfId="32688" xr:uid="{00000000-0005-0000-0000-000030180000}"/>
    <cellStyle name="20% - Accent2 5 2 2 4 4" xfId="22913" xr:uid="{00000000-0005-0000-0000-000031180000}"/>
    <cellStyle name="20% - Accent2 5 2 2 5" xfId="5791" xr:uid="{00000000-0005-0000-0000-000032180000}"/>
    <cellStyle name="20% - Accent2 5 2 2 5 2" xfId="15583" xr:uid="{00000000-0005-0000-0000-000033180000}"/>
    <cellStyle name="20% - Accent2 5 2 2 5 2 2" xfId="35134" xr:uid="{00000000-0005-0000-0000-000034180000}"/>
    <cellStyle name="20% - Accent2 5 2 2 5 3" xfId="25359" xr:uid="{00000000-0005-0000-0000-000035180000}"/>
    <cellStyle name="20% - Accent2 5 2 2 6" xfId="10697" xr:uid="{00000000-0005-0000-0000-000036180000}"/>
    <cellStyle name="20% - Accent2 5 2 2 6 2" xfId="30248" xr:uid="{00000000-0005-0000-0000-000037180000}"/>
    <cellStyle name="20% - Accent2 5 2 2 7" xfId="20473" xr:uid="{00000000-0005-0000-0000-000038180000}"/>
    <cellStyle name="20% - Accent2 5 2 3" xfId="1324" xr:uid="{00000000-0005-0000-0000-000039180000}"/>
    <cellStyle name="20% - Accent2 5 2 3 2" xfId="3843" xr:uid="{00000000-0005-0000-0000-00003A180000}"/>
    <cellStyle name="20% - Accent2 5 2 3 2 2" xfId="8740" xr:uid="{00000000-0005-0000-0000-00003B180000}"/>
    <cellStyle name="20% - Accent2 5 2 3 2 2 2" xfId="18529" xr:uid="{00000000-0005-0000-0000-00003C180000}"/>
    <cellStyle name="20% - Accent2 5 2 3 2 2 2 2" xfId="38080" xr:uid="{00000000-0005-0000-0000-00003D180000}"/>
    <cellStyle name="20% - Accent2 5 2 3 2 2 3" xfId="28305" xr:uid="{00000000-0005-0000-0000-00003E180000}"/>
    <cellStyle name="20% - Accent2 5 2 3 2 3" xfId="13643" xr:uid="{00000000-0005-0000-0000-00003F180000}"/>
    <cellStyle name="20% - Accent2 5 2 3 2 3 2" xfId="33194" xr:uid="{00000000-0005-0000-0000-000040180000}"/>
    <cellStyle name="20% - Accent2 5 2 3 2 4" xfId="23419" xr:uid="{00000000-0005-0000-0000-000041180000}"/>
    <cellStyle name="20% - Accent2 5 2 3 3" xfId="6297" xr:uid="{00000000-0005-0000-0000-000042180000}"/>
    <cellStyle name="20% - Accent2 5 2 3 3 2" xfId="16089" xr:uid="{00000000-0005-0000-0000-000043180000}"/>
    <cellStyle name="20% - Accent2 5 2 3 3 2 2" xfId="35640" xr:uid="{00000000-0005-0000-0000-000044180000}"/>
    <cellStyle name="20% - Accent2 5 2 3 3 3" xfId="25865" xr:uid="{00000000-0005-0000-0000-000045180000}"/>
    <cellStyle name="20% - Accent2 5 2 3 4" xfId="11203" xr:uid="{00000000-0005-0000-0000-000046180000}"/>
    <cellStyle name="20% - Accent2 5 2 3 4 2" xfId="30754" xr:uid="{00000000-0005-0000-0000-000047180000}"/>
    <cellStyle name="20% - Accent2 5 2 3 5" xfId="20979" xr:uid="{00000000-0005-0000-0000-000048180000}"/>
    <cellStyle name="20% - Accent2 5 2 4" xfId="2056" xr:uid="{00000000-0005-0000-0000-000049180000}"/>
    <cellStyle name="20% - Accent2 5 2 4 2" xfId="4558" xr:uid="{00000000-0005-0000-0000-00004A180000}"/>
    <cellStyle name="20% - Accent2 5 2 4 2 2" xfId="9455" xr:uid="{00000000-0005-0000-0000-00004B180000}"/>
    <cellStyle name="20% - Accent2 5 2 4 2 2 2" xfId="19244" xr:uid="{00000000-0005-0000-0000-00004C180000}"/>
    <cellStyle name="20% - Accent2 5 2 4 2 2 2 2" xfId="38795" xr:uid="{00000000-0005-0000-0000-00004D180000}"/>
    <cellStyle name="20% - Accent2 5 2 4 2 2 3" xfId="29020" xr:uid="{00000000-0005-0000-0000-00004E180000}"/>
    <cellStyle name="20% - Accent2 5 2 4 2 3" xfId="14358" xr:uid="{00000000-0005-0000-0000-00004F180000}"/>
    <cellStyle name="20% - Accent2 5 2 4 2 3 2" xfId="33909" xr:uid="{00000000-0005-0000-0000-000050180000}"/>
    <cellStyle name="20% - Accent2 5 2 4 2 4" xfId="24134" xr:uid="{00000000-0005-0000-0000-000051180000}"/>
    <cellStyle name="20% - Accent2 5 2 4 3" xfId="7012" xr:uid="{00000000-0005-0000-0000-000052180000}"/>
    <cellStyle name="20% - Accent2 5 2 4 3 2" xfId="16804" xr:uid="{00000000-0005-0000-0000-000053180000}"/>
    <cellStyle name="20% - Accent2 5 2 4 3 2 2" xfId="36355" xr:uid="{00000000-0005-0000-0000-000054180000}"/>
    <cellStyle name="20% - Accent2 5 2 4 3 3" xfId="26580" xr:uid="{00000000-0005-0000-0000-000055180000}"/>
    <cellStyle name="20% - Accent2 5 2 4 4" xfId="11918" xr:uid="{00000000-0005-0000-0000-000056180000}"/>
    <cellStyle name="20% - Accent2 5 2 4 4 2" xfId="31469" xr:uid="{00000000-0005-0000-0000-000057180000}"/>
    <cellStyle name="20% - Accent2 5 2 4 5" xfId="21694" xr:uid="{00000000-0005-0000-0000-000058180000}"/>
    <cellStyle name="20% - Accent2 5 2 5" xfId="2946" xr:uid="{00000000-0005-0000-0000-000059180000}"/>
    <cellStyle name="20% - Accent2 5 2 5 2" xfId="7843" xr:uid="{00000000-0005-0000-0000-00005A180000}"/>
    <cellStyle name="20% - Accent2 5 2 5 2 2" xfId="17632" xr:uid="{00000000-0005-0000-0000-00005B180000}"/>
    <cellStyle name="20% - Accent2 5 2 5 2 2 2" xfId="37183" xr:uid="{00000000-0005-0000-0000-00005C180000}"/>
    <cellStyle name="20% - Accent2 5 2 5 2 3" xfId="27408" xr:uid="{00000000-0005-0000-0000-00005D180000}"/>
    <cellStyle name="20% - Accent2 5 2 5 3" xfId="12746" xr:uid="{00000000-0005-0000-0000-00005E180000}"/>
    <cellStyle name="20% - Accent2 5 2 5 3 2" xfId="32297" xr:uid="{00000000-0005-0000-0000-00005F180000}"/>
    <cellStyle name="20% - Accent2 5 2 5 4" xfId="22522" xr:uid="{00000000-0005-0000-0000-000060180000}"/>
    <cellStyle name="20% - Accent2 5 2 6" xfId="5400" xr:uid="{00000000-0005-0000-0000-000061180000}"/>
    <cellStyle name="20% - Accent2 5 2 6 2" xfId="15192" xr:uid="{00000000-0005-0000-0000-000062180000}"/>
    <cellStyle name="20% - Accent2 5 2 6 2 2" xfId="34743" xr:uid="{00000000-0005-0000-0000-000063180000}"/>
    <cellStyle name="20% - Accent2 5 2 6 3" xfId="24968" xr:uid="{00000000-0005-0000-0000-000064180000}"/>
    <cellStyle name="20% - Accent2 5 2 7" xfId="10306" xr:uid="{00000000-0005-0000-0000-000065180000}"/>
    <cellStyle name="20% - Accent2 5 2 7 2" xfId="29857" xr:uid="{00000000-0005-0000-0000-000066180000}"/>
    <cellStyle name="20% - Accent2 5 2 8" xfId="20082" xr:uid="{00000000-0005-0000-0000-000067180000}"/>
    <cellStyle name="20% - Accent2 5 3" xfId="338" xr:uid="{00000000-0005-0000-0000-000068180000}"/>
    <cellStyle name="20% - Accent2 5 3 2" xfId="755" xr:uid="{00000000-0005-0000-0000-000069180000}"/>
    <cellStyle name="20% - Accent2 5 3 2 2" xfId="1705" xr:uid="{00000000-0005-0000-0000-00006A180000}"/>
    <cellStyle name="20% - Accent2 5 3 2 2 2" xfId="4219" xr:uid="{00000000-0005-0000-0000-00006B180000}"/>
    <cellStyle name="20% - Accent2 5 3 2 2 2 2" xfId="9116" xr:uid="{00000000-0005-0000-0000-00006C180000}"/>
    <cellStyle name="20% - Accent2 5 3 2 2 2 2 2" xfId="18905" xr:uid="{00000000-0005-0000-0000-00006D180000}"/>
    <cellStyle name="20% - Accent2 5 3 2 2 2 2 2 2" xfId="38456" xr:uid="{00000000-0005-0000-0000-00006E180000}"/>
    <cellStyle name="20% - Accent2 5 3 2 2 2 2 3" xfId="28681" xr:uid="{00000000-0005-0000-0000-00006F180000}"/>
    <cellStyle name="20% - Accent2 5 3 2 2 2 3" xfId="14019" xr:uid="{00000000-0005-0000-0000-000070180000}"/>
    <cellStyle name="20% - Accent2 5 3 2 2 2 3 2" xfId="33570" xr:uid="{00000000-0005-0000-0000-000071180000}"/>
    <cellStyle name="20% - Accent2 5 3 2 2 2 4" xfId="23795" xr:uid="{00000000-0005-0000-0000-000072180000}"/>
    <cellStyle name="20% - Accent2 5 3 2 2 3" xfId="6673" xr:uid="{00000000-0005-0000-0000-000073180000}"/>
    <cellStyle name="20% - Accent2 5 3 2 2 3 2" xfId="16465" xr:uid="{00000000-0005-0000-0000-000074180000}"/>
    <cellStyle name="20% - Accent2 5 3 2 2 3 2 2" xfId="36016" xr:uid="{00000000-0005-0000-0000-000075180000}"/>
    <cellStyle name="20% - Accent2 5 3 2 2 3 3" xfId="26241" xr:uid="{00000000-0005-0000-0000-000076180000}"/>
    <cellStyle name="20% - Accent2 5 3 2 2 4" xfId="11579" xr:uid="{00000000-0005-0000-0000-000077180000}"/>
    <cellStyle name="20% - Accent2 5 3 2 2 4 2" xfId="31130" xr:uid="{00000000-0005-0000-0000-000078180000}"/>
    <cellStyle name="20% - Accent2 5 3 2 2 5" xfId="21355" xr:uid="{00000000-0005-0000-0000-000079180000}"/>
    <cellStyle name="20% - Accent2 5 3 2 3" xfId="2539" xr:uid="{00000000-0005-0000-0000-00007A180000}"/>
    <cellStyle name="20% - Accent2 5 3 2 3 2" xfId="5009" xr:uid="{00000000-0005-0000-0000-00007B180000}"/>
    <cellStyle name="20% - Accent2 5 3 2 3 2 2" xfId="9906" xr:uid="{00000000-0005-0000-0000-00007C180000}"/>
    <cellStyle name="20% - Accent2 5 3 2 3 2 2 2" xfId="19695" xr:uid="{00000000-0005-0000-0000-00007D180000}"/>
    <cellStyle name="20% - Accent2 5 3 2 3 2 2 2 2" xfId="39246" xr:uid="{00000000-0005-0000-0000-00007E180000}"/>
    <cellStyle name="20% - Accent2 5 3 2 3 2 2 3" xfId="29471" xr:uid="{00000000-0005-0000-0000-00007F180000}"/>
    <cellStyle name="20% - Accent2 5 3 2 3 2 3" xfId="14809" xr:uid="{00000000-0005-0000-0000-000080180000}"/>
    <cellStyle name="20% - Accent2 5 3 2 3 2 3 2" xfId="34360" xr:uid="{00000000-0005-0000-0000-000081180000}"/>
    <cellStyle name="20% - Accent2 5 3 2 3 2 4" xfId="24585" xr:uid="{00000000-0005-0000-0000-000082180000}"/>
    <cellStyle name="20% - Accent2 5 3 2 3 3" xfId="7463" xr:uid="{00000000-0005-0000-0000-000083180000}"/>
    <cellStyle name="20% - Accent2 5 3 2 3 3 2" xfId="17255" xr:uid="{00000000-0005-0000-0000-000084180000}"/>
    <cellStyle name="20% - Accent2 5 3 2 3 3 2 2" xfId="36806" xr:uid="{00000000-0005-0000-0000-000085180000}"/>
    <cellStyle name="20% - Accent2 5 3 2 3 3 3" xfId="27031" xr:uid="{00000000-0005-0000-0000-000086180000}"/>
    <cellStyle name="20% - Accent2 5 3 2 3 4" xfId="12369" xr:uid="{00000000-0005-0000-0000-000087180000}"/>
    <cellStyle name="20% - Accent2 5 3 2 3 4 2" xfId="31920" xr:uid="{00000000-0005-0000-0000-000088180000}"/>
    <cellStyle name="20% - Accent2 5 3 2 3 5" xfId="22145" xr:uid="{00000000-0005-0000-0000-000089180000}"/>
    <cellStyle name="20% - Accent2 5 3 2 4" xfId="3338" xr:uid="{00000000-0005-0000-0000-00008A180000}"/>
    <cellStyle name="20% - Accent2 5 3 2 4 2" xfId="8235" xr:uid="{00000000-0005-0000-0000-00008B180000}"/>
    <cellStyle name="20% - Accent2 5 3 2 4 2 2" xfId="18024" xr:uid="{00000000-0005-0000-0000-00008C180000}"/>
    <cellStyle name="20% - Accent2 5 3 2 4 2 2 2" xfId="37575" xr:uid="{00000000-0005-0000-0000-00008D180000}"/>
    <cellStyle name="20% - Accent2 5 3 2 4 2 3" xfId="27800" xr:uid="{00000000-0005-0000-0000-00008E180000}"/>
    <cellStyle name="20% - Accent2 5 3 2 4 3" xfId="13138" xr:uid="{00000000-0005-0000-0000-00008F180000}"/>
    <cellStyle name="20% - Accent2 5 3 2 4 3 2" xfId="32689" xr:uid="{00000000-0005-0000-0000-000090180000}"/>
    <cellStyle name="20% - Accent2 5 3 2 4 4" xfId="22914" xr:uid="{00000000-0005-0000-0000-000091180000}"/>
    <cellStyle name="20% - Accent2 5 3 2 5" xfId="5792" xr:uid="{00000000-0005-0000-0000-000092180000}"/>
    <cellStyle name="20% - Accent2 5 3 2 5 2" xfId="15584" xr:uid="{00000000-0005-0000-0000-000093180000}"/>
    <cellStyle name="20% - Accent2 5 3 2 5 2 2" xfId="35135" xr:uid="{00000000-0005-0000-0000-000094180000}"/>
    <cellStyle name="20% - Accent2 5 3 2 5 3" xfId="25360" xr:uid="{00000000-0005-0000-0000-000095180000}"/>
    <cellStyle name="20% - Accent2 5 3 2 6" xfId="10698" xr:uid="{00000000-0005-0000-0000-000096180000}"/>
    <cellStyle name="20% - Accent2 5 3 2 6 2" xfId="30249" xr:uid="{00000000-0005-0000-0000-000097180000}"/>
    <cellStyle name="20% - Accent2 5 3 2 7" xfId="20474" xr:uid="{00000000-0005-0000-0000-000098180000}"/>
    <cellStyle name="20% - Accent2 5 3 3" xfId="1325" xr:uid="{00000000-0005-0000-0000-000099180000}"/>
    <cellStyle name="20% - Accent2 5 3 3 2" xfId="3844" xr:uid="{00000000-0005-0000-0000-00009A180000}"/>
    <cellStyle name="20% - Accent2 5 3 3 2 2" xfId="8741" xr:uid="{00000000-0005-0000-0000-00009B180000}"/>
    <cellStyle name="20% - Accent2 5 3 3 2 2 2" xfId="18530" xr:uid="{00000000-0005-0000-0000-00009C180000}"/>
    <cellStyle name="20% - Accent2 5 3 3 2 2 2 2" xfId="38081" xr:uid="{00000000-0005-0000-0000-00009D180000}"/>
    <cellStyle name="20% - Accent2 5 3 3 2 2 3" xfId="28306" xr:uid="{00000000-0005-0000-0000-00009E180000}"/>
    <cellStyle name="20% - Accent2 5 3 3 2 3" xfId="13644" xr:uid="{00000000-0005-0000-0000-00009F180000}"/>
    <cellStyle name="20% - Accent2 5 3 3 2 3 2" xfId="33195" xr:uid="{00000000-0005-0000-0000-0000A0180000}"/>
    <cellStyle name="20% - Accent2 5 3 3 2 4" xfId="23420" xr:uid="{00000000-0005-0000-0000-0000A1180000}"/>
    <cellStyle name="20% - Accent2 5 3 3 3" xfId="6298" xr:uid="{00000000-0005-0000-0000-0000A2180000}"/>
    <cellStyle name="20% - Accent2 5 3 3 3 2" xfId="16090" xr:uid="{00000000-0005-0000-0000-0000A3180000}"/>
    <cellStyle name="20% - Accent2 5 3 3 3 2 2" xfId="35641" xr:uid="{00000000-0005-0000-0000-0000A4180000}"/>
    <cellStyle name="20% - Accent2 5 3 3 3 3" xfId="25866" xr:uid="{00000000-0005-0000-0000-0000A5180000}"/>
    <cellStyle name="20% - Accent2 5 3 3 4" xfId="11204" xr:uid="{00000000-0005-0000-0000-0000A6180000}"/>
    <cellStyle name="20% - Accent2 5 3 3 4 2" xfId="30755" xr:uid="{00000000-0005-0000-0000-0000A7180000}"/>
    <cellStyle name="20% - Accent2 5 3 3 5" xfId="20980" xr:uid="{00000000-0005-0000-0000-0000A8180000}"/>
    <cellStyle name="20% - Accent2 5 3 4" xfId="2120" xr:uid="{00000000-0005-0000-0000-0000A9180000}"/>
    <cellStyle name="20% - Accent2 5 3 4 2" xfId="4622" xr:uid="{00000000-0005-0000-0000-0000AA180000}"/>
    <cellStyle name="20% - Accent2 5 3 4 2 2" xfId="9519" xr:uid="{00000000-0005-0000-0000-0000AB180000}"/>
    <cellStyle name="20% - Accent2 5 3 4 2 2 2" xfId="19308" xr:uid="{00000000-0005-0000-0000-0000AC180000}"/>
    <cellStyle name="20% - Accent2 5 3 4 2 2 2 2" xfId="38859" xr:uid="{00000000-0005-0000-0000-0000AD180000}"/>
    <cellStyle name="20% - Accent2 5 3 4 2 2 3" xfId="29084" xr:uid="{00000000-0005-0000-0000-0000AE180000}"/>
    <cellStyle name="20% - Accent2 5 3 4 2 3" xfId="14422" xr:uid="{00000000-0005-0000-0000-0000AF180000}"/>
    <cellStyle name="20% - Accent2 5 3 4 2 3 2" xfId="33973" xr:uid="{00000000-0005-0000-0000-0000B0180000}"/>
    <cellStyle name="20% - Accent2 5 3 4 2 4" xfId="24198" xr:uid="{00000000-0005-0000-0000-0000B1180000}"/>
    <cellStyle name="20% - Accent2 5 3 4 3" xfId="7076" xr:uid="{00000000-0005-0000-0000-0000B2180000}"/>
    <cellStyle name="20% - Accent2 5 3 4 3 2" xfId="16868" xr:uid="{00000000-0005-0000-0000-0000B3180000}"/>
    <cellStyle name="20% - Accent2 5 3 4 3 2 2" xfId="36419" xr:uid="{00000000-0005-0000-0000-0000B4180000}"/>
    <cellStyle name="20% - Accent2 5 3 4 3 3" xfId="26644" xr:uid="{00000000-0005-0000-0000-0000B5180000}"/>
    <cellStyle name="20% - Accent2 5 3 4 4" xfId="11982" xr:uid="{00000000-0005-0000-0000-0000B6180000}"/>
    <cellStyle name="20% - Accent2 5 3 4 4 2" xfId="31533" xr:uid="{00000000-0005-0000-0000-0000B7180000}"/>
    <cellStyle name="20% - Accent2 5 3 4 5" xfId="21758" xr:uid="{00000000-0005-0000-0000-0000B8180000}"/>
    <cellStyle name="20% - Accent2 5 3 5" xfId="2947" xr:uid="{00000000-0005-0000-0000-0000B9180000}"/>
    <cellStyle name="20% - Accent2 5 3 5 2" xfId="7844" xr:uid="{00000000-0005-0000-0000-0000BA180000}"/>
    <cellStyle name="20% - Accent2 5 3 5 2 2" xfId="17633" xr:uid="{00000000-0005-0000-0000-0000BB180000}"/>
    <cellStyle name="20% - Accent2 5 3 5 2 2 2" xfId="37184" xr:uid="{00000000-0005-0000-0000-0000BC180000}"/>
    <cellStyle name="20% - Accent2 5 3 5 2 3" xfId="27409" xr:uid="{00000000-0005-0000-0000-0000BD180000}"/>
    <cellStyle name="20% - Accent2 5 3 5 3" xfId="12747" xr:uid="{00000000-0005-0000-0000-0000BE180000}"/>
    <cellStyle name="20% - Accent2 5 3 5 3 2" xfId="32298" xr:uid="{00000000-0005-0000-0000-0000BF180000}"/>
    <cellStyle name="20% - Accent2 5 3 5 4" xfId="22523" xr:uid="{00000000-0005-0000-0000-0000C0180000}"/>
    <cellStyle name="20% - Accent2 5 3 6" xfId="5401" xr:uid="{00000000-0005-0000-0000-0000C1180000}"/>
    <cellStyle name="20% - Accent2 5 3 6 2" xfId="15193" xr:uid="{00000000-0005-0000-0000-0000C2180000}"/>
    <cellStyle name="20% - Accent2 5 3 6 2 2" xfId="34744" xr:uid="{00000000-0005-0000-0000-0000C3180000}"/>
    <cellStyle name="20% - Accent2 5 3 6 3" xfId="24969" xr:uid="{00000000-0005-0000-0000-0000C4180000}"/>
    <cellStyle name="20% - Accent2 5 3 7" xfId="10307" xr:uid="{00000000-0005-0000-0000-0000C5180000}"/>
    <cellStyle name="20% - Accent2 5 3 7 2" xfId="29858" xr:uid="{00000000-0005-0000-0000-0000C6180000}"/>
    <cellStyle name="20% - Accent2 5 3 8" xfId="20083" xr:uid="{00000000-0005-0000-0000-0000C7180000}"/>
    <cellStyle name="20% - Accent2 5 4" xfId="339" xr:uid="{00000000-0005-0000-0000-0000C8180000}"/>
    <cellStyle name="20% - Accent2 5 4 2" xfId="756" xr:uid="{00000000-0005-0000-0000-0000C9180000}"/>
    <cellStyle name="20% - Accent2 5 4 2 2" xfId="1706" xr:uid="{00000000-0005-0000-0000-0000CA180000}"/>
    <cellStyle name="20% - Accent2 5 4 2 2 2" xfId="4220" xr:uid="{00000000-0005-0000-0000-0000CB180000}"/>
    <cellStyle name="20% - Accent2 5 4 2 2 2 2" xfId="9117" xr:uid="{00000000-0005-0000-0000-0000CC180000}"/>
    <cellStyle name="20% - Accent2 5 4 2 2 2 2 2" xfId="18906" xr:uid="{00000000-0005-0000-0000-0000CD180000}"/>
    <cellStyle name="20% - Accent2 5 4 2 2 2 2 2 2" xfId="38457" xr:uid="{00000000-0005-0000-0000-0000CE180000}"/>
    <cellStyle name="20% - Accent2 5 4 2 2 2 2 3" xfId="28682" xr:uid="{00000000-0005-0000-0000-0000CF180000}"/>
    <cellStyle name="20% - Accent2 5 4 2 2 2 3" xfId="14020" xr:uid="{00000000-0005-0000-0000-0000D0180000}"/>
    <cellStyle name="20% - Accent2 5 4 2 2 2 3 2" xfId="33571" xr:uid="{00000000-0005-0000-0000-0000D1180000}"/>
    <cellStyle name="20% - Accent2 5 4 2 2 2 4" xfId="23796" xr:uid="{00000000-0005-0000-0000-0000D2180000}"/>
    <cellStyle name="20% - Accent2 5 4 2 2 3" xfId="6674" xr:uid="{00000000-0005-0000-0000-0000D3180000}"/>
    <cellStyle name="20% - Accent2 5 4 2 2 3 2" xfId="16466" xr:uid="{00000000-0005-0000-0000-0000D4180000}"/>
    <cellStyle name="20% - Accent2 5 4 2 2 3 2 2" xfId="36017" xr:uid="{00000000-0005-0000-0000-0000D5180000}"/>
    <cellStyle name="20% - Accent2 5 4 2 2 3 3" xfId="26242" xr:uid="{00000000-0005-0000-0000-0000D6180000}"/>
    <cellStyle name="20% - Accent2 5 4 2 2 4" xfId="11580" xr:uid="{00000000-0005-0000-0000-0000D7180000}"/>
    <cellStyle name="20% - Accent2 5 4 2 2 4 2" xfId="31131" xr:uid="{00000000-0005-0000-0000-0000D8180000}"/>
    <cellStyle name="20% - Accent2 5 4 2 2 5" xfId="21356" xr:uid="{00000000-0005-0000-0000-0000D9180000}"/>
    <cellStyle name="20% - Accent2 5 4 2 3" xfId="2689" xr:uid="{00000000-0005-0000-0000-0000DA180000}"/>
    <cellStyle name="20% - Accent2 5 4 2 3 2" xfId="5134" xr:uid="{00000000-0005-0000-0000-0000DB180000}"/>
    <cellStyle name="20% - Accent2 5 4 2 3 2 2" xfId="10031" xr:uid="{00000000-0005-0000-0000-0000DC180000}"/>
    <cellStyle name="20% - Accent2 5 4 2 3 2 2 2" xfId="19820" xr:uid="{00000000-0005-0000-0000-0000DD180000}"/>
    <cellStyle name="20% - Accent2 5 4 2 3 2 2 2 2" xfId="39371" xr:uid="{00000000-0005-0000-0000-0000DE180000}"/>
    <cellStyle name="20% - Accent2 5 4 2 3 2 2 3" xfId="29596" xr:uid="{00000000-0005-0000-0000-0000DF180000}"/>
    <cellStyle name="20% - Accent2 5 4 2 3 2 3" xfId="14934" xr:uid="{00000000-0005-0000-0000-0000E0180000}"/>
    <cellStyle name="20% - Accent2 5 4 2 3 2 3 2" xfId="34485" xr:uid="{00000000-0005-0000-0000-0000E1180000}"/>
    <cellStyle name="20% - Accent2 5 4 2 3 2 4" xfId="24710" xr:uid="{00000000-0005-0000-0000-0000E2180000}"/>
    <cellStyle name="20% - Accent2 5 4 2 3 3" xfId="7588" xr:uid="{00000000-0005-0000-0000-0000E3180000}"/>
    <cellStyle name="20% - Accent2 5 4 2 3 3 2" xfId="17380" xr:uid="{00000000-0005-0000-0000-0000E4180000}"/>
    <cellStyle name="20% - Accent2 5 4 2 3 3 2 2" xfId="36931" xr:uid="{00000000-0005-0000-0000-0000E5180000}"/>
    <cellStyle name="20% - Accent2 5 4 2 3 3 3" xfId="27156" xr:uid="{00000000-0005-0000-0000-0000E6180000}"/>
    <cellStyle name="20% - Accent2 5 4 2 3 4" xfId="12494" xr:uid="{00000000-0005-0000-0000-0000E7180000}"/>
    <cellStyle name="20% - Accent2 5 4 2 3 4 2" xfId="32045" xr:uid="{00000000-0005-0000-0000-0000E8180000}"/>
    <cellStyle name="20% - Accent2 5 4 2 3 5" xfId="22270" xr:uid="{00000000-0005-0000-0000-0000E9180000}"/>
    <cellStyle name="20% - Accent2 5 4 2 4" xfId="3339" xr:uid="{00000000-0005-0000-0000-0000EA180000}"/>
    <cellStyle name="20% - Accent2 5 4 2 4 2" xfId="8236" xr:uid="{00000000-0005-0000-0000-0000EB180000}"/>
    <cellStyle name="20% - Accent2 5 4 2 4 2 2" xfId="18025" xr:uid="{00000000-0005-0000-0000-0000EC180000}"/>
    <cellStyle name="20% - Accent2 5 4 2 4 2 2 2" xfId="37576" xr:uid="{00000000-0005-0000-0000-0000ED180000}"/>
    <cellStyle name="20% - Accent2 5 4 2 4 2 3" xfId="27801" xr:uid="{00000000-0005-0000-0000-0000EE180000}"/>
    <cellStyle name="20% - Accent2 5 4 2 4 3" xfId="13139" xr:uid="{00000000-0005-0000-0000-0000EF180000}"/>
    <cellStyle name="20% - Accent2 5 4 2 4 3 2" xfId="32690" xr:uid="{00000000-0005-0000-0000-0000F0180000}"/>
    <cellStyle name="20% - Accent2 5 4 2 4 4" xfId="22915" xr:uid="{00000000-0005-0000-0000-0000F1180000}"/>
    <cellStyle name="20% - Accent2 5 4 2 5" xfId="5793" xr:uid="{00000000-0005-0000-0000-0000F2180000}"/>
    <cellStyle name="20% - Accent2 5 4 2 5 2" xfId="15585" xr:uid="{00000000-0005-0000-0000-0000F3180000}"/>
    <cellStyle name="20% - Accent2 5 4 2 5 2 2" xfId="35136" xr:uid="{00000000-0005-0000-0000-0000F4180000}"/>
    <cellStyle name="20% - Accent2 5 4 2 5 3" xfId="25361" xr:uid="{00000000-0005-0000-0000-0000F5180000}"/>
    <cellStyle name="20% - Accent2 5 4 2 6" xfId="10699" xr:uid="{00000000-0005-0000-0000-0000F6180000}"/>
    <cellStyle name="20% - Accent2 5 4 2 6 2" xfId="30250" xr:uid="{00000000-0005-0000-0000-0000F7180000}"/>
    <cellStyle name="20% - Accent2 5 4 2 7" xfId="20475" xr:uid="{00000000-0005-0000-0000-0000F8180000}"/>
    <cellStyle name="20% - Accent2 5 4 3" xfId="1326" xr:uid="{00000000-0005-0000-0000-0000F9180000}"/>
    <cellStyle name="20% - Accent2 5 4 3 2" xfId="3845" xr:uid="{00000000-0005-0000-0000-0000FA180000}"/>
    <cellStyle name="20% - Accent2 5 4 3 2 2" xfId="8742" xr:uid="{00000000-0005-0000-0000-0000FB180000}"/>
    <cellStyle name="20% - Accent2 5 4 3 2 2 2" xfId="18531" xr:uid="{00000000-0005-0000-0000-0000FC180000}"/>
    <cellStyle name="20% - Accent2 5 4 3 2 2 2 2" xfId="38082" xr:uid="{00000000-0005-0000-0000-0000FD180000}"/>
    <cellStyle name="20% - Accent2 5 4 3 2 2 3" xfId="28307" xr:uid="{00000000-0005-0000-0000-0000FE180000}"/>
    <cellStyle name="20% - Accent2 5 4 3 2 3" xfId="13645" xr:uid="{00000000-0005-0000-0000-0000FF180000}"/>
    <cellStyle name="20% - Accent2 5 4 3 2 3 2" xfId="33196" xr:uid="{00000000-0005-0000-0000-000000190000}"/>
    <cellStyle name="20% - Accent2 5 4 3 2 4" xfId="23421" xr:uid="{00000000-0005-0000-0000-000001190000}"/>
    <cellStyle name="20% - Accent2 5 4 3 3" xfId="6299" xr:uid="{00000000-0005-0000-0000-000002190000}"/>
    <cellStyle name="20% - Accent2 5 4 3 3 2" xfId="16091" xr:uid="{00000000-0005-0000-0000-000003190000}"/>
    <cellStyle name="20% - Accent2 5 4 3 3 2 2" xfId="35642" xr:uid="{00000000-0005-0000-0000-000004190000}"/>
    <cellStyle name="20% - Accent2 5 4 3 3 3" xfId="25867" xr:uid="{00000000-0005-0000-0000-000005190000}"/>
    <cellStyle name="20% - Accent2 5 4 3 4" xfId="11205" xr:uid="{00000000-0005-0000-0000-000006190000}"/>
    <cellStyle name="20% - Accent2 5 4 3 4 2" xfId="30756" xr:uid="{00000000-0005-0000-0000-000007190000}"/>
    <cellStyle name="20% - Accent2 5 4 3 5" xfId="20981" xr:uid="{00000000-0005-0000-0000-000008190000}"/>
    <cellStyle name="20% - Accent2 5 4 4" xfId="2245" xr:uid="{00000000-0005-0000-0000-000009190000}"/>
    <cellStyle name="20% - Accent2 5 4 4 2" xfId="4747" xr:uid="{00000000-0005-0000-0000-00000A190000}"/>
    <cellStyle name="20% - Accent2 5 4 4 2 2" xfId="9644" xr:uid="{00000000-0005-0000-0000-00000B190000}"/>
    <cellStyle name="20% - Accent2 5 4 4 2 2 2" xfId="19433" xr:uid="{00000000-0005-0000-0000-00000C190000}"/>
    <cellStyle name="20% - Accent2 5 4 4 2 2 2 2" xfId="38984" xr:uid="{00000000-0005-0000-0000-00000D190000}"/>
    <cellStyle name="20% - Accent2 5 4 4 2 2 3" xfId="29209" xr:uid="{00000000-0005-0000-0000-00000E190000}"/>
    <cellStyle name="20% - Accent2 5 4 4 2 3" xfId="14547" xr:uid="{00000000-0005-0000-0000-00000F190000}"/>
    <cellStyle name="20% - Accent2 5 4 4 2 3 2" xfId="34098" xr:uid="{00000000-0005-0000-0000-000010190000}"/>
    <cellStyle name="20% - Accent2 5 4 4 2 4" xfId="24323" xr:uid="{00000000-0005-0000-0000-000011190000}"/>
    <cellStyle name="20% - Accent2 5 4 4 3" xfId="7201" xr:uid="{00000000-0005-0000-0000-000012190000}"/>
    <cellStyle name="20% - Accent2 5 4 4 3 2" xfId="16993" xr:uid="{00000000-0005-0000-0000-000013190000}"/>
    <cellStyle name="20% - Accent2 5 4 4 3 2 2" xfId="36544" xr:uid="{00000000-0005-0000-0000-000014190000}"/>
    <cellStyle name="20% - Accent2 5 4 4 3 3" xfId="26769" xr:uid="{00000000-0005-0000-0000-000015190000}"/>
    <cellStyle name="20% - Accent2 5 4 4 4" xfId="12107" xr:uid="{00000000-0005-0000-0000-000016190000}"/>
    <cellStyle name="20% - Accent2 5 4 4 4 2" xfId="31658" xr:uid="{00000000-0005-0000-0000-000017190000}"/>
    <cellStyle name="20% - Accent2 5 4 4 5" xfId="21883" xr:uid="{00000000-0005-0000-0000-000018190000}"/>
    <cellStyle name="20% - Accent2 5 4 5" xfId="2948" xr:uid="{00000000-0005-0000-0000-000019190000}"/>
    <cellStyle name="20% - Accent2 5 4 5 2" xfId="7845" xr:uid="{00000000-0005-0000-0000-00001A190000}"/>
    <cellStyle name="20% - Accent2 5 4 5 2 2" xfId="17634" xr:uid="{00000000-0005-0000-0000-00001B190000}"/>
    <cellStyle name="20% - Accent2 5 4 5 2 2 2" xfId="37185" xr:uid="{00000000-0005-0000-0000-00001C190000}"/>
    <cellStyle name="20% - Accent2 5 4 5 2 3" xfId="27410" xr:uid="{00000000-0005-0000-0000-00001D190000}"/>
    <cellStyle name="20% - Accent2 5 4 5 3" xfId="12748" xr:uid="{00000000-0005-0000-0000-00001E190000}"/>
    <cellStyle name="20% - Accent2 5 4 5 3 2" xfId="32299" xr:uid="{00000000-0005-0000-0000-00001F190000}"/>
    <cellStyle name="20% - Accent2 5 4 5 4" xfId="22524" xr:uid="{00000000-0005-0000-0000-000020190000}"/>
    <cellStyle name="20% - Accent2 5 4 6" xfId="5402" xr:uid="{00000000-0005-0000-0000-000021190000}"/>
    <cellStyle name="20% - Accent2 5 4 6 2" xfId="15194" xr:uid="{00000000-0005-0000-0000-000022190000}"/>
    <cellStyle name="20% - Accent2 5 4 6 2 2" xfId="34745" xr:uid="{00000000-0005-0000-0000-000023190000}"/>
    <cellStyle name="20% - Accent2 5 4 6 3" xfId="24970" xr:uid="{00000000-0005-0000-0000-000024190000}"/>
    <cellStyle name="20% - Accent2 5 4 7" xfId="10308" xr:uid="{00000000-0005-0000-0000-000025190000}"/>
    <cellStyle name="20% - Accent2 5 4 7 2" xfId="29859" xr:uid="{00000000-0005-0000-0000-000026190000}"/>
    <cellStyle name="20% - Accent2 5 4 8" xfId="20084" xr:uid="{00000000-0005-0000-0000-000027190000}"/>
    <cellStyle name="20% - Accent2 5 5" xfId="628" xr:uid="{00000000-0005-0000-0000-000028190000}"/>
    <cellStyle name="20% - Accent2 5 5 2" xfId="1581" xr:uid="{00000000-0005-0000-0000-000029190000}"/>
    <cellStyle name="20% - Accent2 5 5 2 2" xfId="4095" xr:uid="{00000000-0005-0000-0000-00002A190000}"/>
    <cellStyle name="20% - Accent2 5 5 2 2 2" xfId="8992" xr:uid="{00000000-0005-0000-0000-00002B190000}"/>
    <cellStyle name="20% - Accent2 5 5 2 2 2 2" xfId="18781" xr:uid="{00000000-0005-0000-0000-00002C190000}"/>
    <cellStyle name="20% - Accent2 5 5 2 2 2 2 2" xfId="38332" xr:uid="{00000000-0005-0000-0000-00002D190000}"/>
    <cellStyle name="20% - Accent2 5 5 2 2 2 3" xfId="28557" xr:uid="{00000000-0005-0000-0000-00002E190000}"/>
    <cellStyle name="20% - Accent2 5 5 2 2 3" xfId="13895" xr:uid="{00000000-0005-0000-0000-00002F190000}"/>
    <cellStyle name="20% - Accent2 5 5 2 2 3 2" xfId="33446" xr:uid="{00000000-0005-0000-0000-000030190000}"/>
    <cellStyle name="20% - Accent2 5 5 2 2 4" xfId="23671" xr:uid="{00000000-0005-0000-0000-000031190000}"/>
    <cellStyle name="20% - Accent2 5 5 2 3" xfId="6549" xr:uid="{00000000-0005-0000-0000-000032190000}"/>
    <cellStyle name="20% - Accent2 5 5 2 3 2" xfId="16341" xr:uid="{00000000-0005-0000-0000-000033190000}"/>
    <cellStyle name="20% - Accent2 5 5 2 3 2 2" xfId="35892" xr:uid="{00000000-0005-0000-0000-000034190000}"/>
    <cellStyle name="20% - Accent2 5 5 2 3 3" xfId="26117" xr:uid="{00000000-0005-0000-0000-000035190000}"/>
    <cellStyle name="20% - Accent2 5 5 2 4" xfId="11455" xr:uid="{00000000-0005-0000-0000-000036190000}"/>
    <cellStyle name="20% - Accent2 5 5 2 4 2" xfId="31006" xr:uid="{00000000-0005-0000-0000-000037190000}"/>
    <cellStyle name="20% - Accent2 5 5 2 5" xfId="21231" xr:uid="{00000000-0005-0000-0000-000038190000}"/>
    <cellStyle name="20% - Accent2 5 5 3" xfId="2393" xr:uid="{00000000-0005-0000-0000-000039190000}"/>
    <cellStyle name="20% - Accent2 5 5 3 2" xfId="4877" xr:uid="{00000000-0005-0000-0000-00003A190000}"/>
    <cellStyle name="20% - Accent2 5 5 3 2 2" xfId="9774" xr:uid="{00000000-0005-0000-0000-00003B190000}"/>
    <cellStyle name="20% - Accent2 5 5 3 2 2 2" xfId="19563" xr:uid="{00000000-0005-0000-0000-00003C190000}"/>
    <cellStyle name="20% - Accent2 5 5 3 2 2 2 2" xfId="39114" xr:uid="{00000000-0005-0000-0000-00003D190000}"/>
    <cellStyle name="20% - Accent2 5 5 3 2 2 3" xfId="29339" xr:uid="{00000000-0005-0000-0000-00003E190000}"/>
    <cellStyle name="20% - Accent2 5 5 3 2 3" xfId="14677" xr:uid="{00000000-0005-0000-0000-00003F190000}"/>
    <cellStyle name="20% - Accent2 5 5 3 2 3 2" xfId="34228" xr:uid="{00000000-0005-0000-0000-000040190000}"/>
    <cellStyle name="20% - Accent2 5 5 3 2 4" xfId="24453" xr:uid="{00000000-0005-0000-0000-000041190000}"/>
    <cellStyle name="20% - Accent2 5 5 3 3" xfId="7331" xr:uid="{00000000-0005-0000-0000-000042190000}"/>
    <cellStyle name="20% - Accent2 5 5 3 3 2" xfId="17123" xr:uid="{00000000-0005-0000-0000-000043190000}"/>
    <cellStyle name="20% - Accent2 5 5 3 3 2 2" xfId="36674" xr:uid="{00000000-0005-0000-0000-000044190000}"/>
    <cellStyle name="20% - Accent2 5 5 3 3 3" xfId="26899" xr:uid="{00000000-0005-0000-0000-000045190000}"/>
    <cellStyle name="20% - Accent2 5 5 3 4" xfId="12237" xr:uid="{00000000-0005-0000-0000-000046190000}"/>
    <cellStyle name="20% - Accent2 5 5 3 4 2" xfId="31788" xr:uid="{00000000-0005-0000-0000-000047190000}"/>
    <cellStyle name="20% - Accent2 5 5 3 5" xfId="22013" xr:uid="{00000000-0005-0000-0000-000048190000}"/>
    <cellStyle name="20% - Accent2 5 5 4" xfId="3214" xr:uid="{00000000-0005-0000-0000-000049190000}"/>
    <cellStyle name="20% - Accent2 5 5 4 2" xfId="8111" xr:uid="{00000000-0005-0000-0000-00004A190000}"/>
    <cellStyle name="20% - Accent2 5 5 4 2 2" xfId="17900" xr:uid="{00000000-0005-0000-0000-00004B190000}"/>
    <cellStyle name="20% - Accent2 5 5 4 2 2 2" xfId="37451" xr:uid="{00000000-0005-0000-0000-00004C190000}"/>
    <cellStyle name="20% - Accent2 5 5 4 2 3" xfId="27676" xr:uid="{00000000-0005-0000-0000-00004D190000}"/>
    <cellStyle name="20% - Accent2 5 5 4 3" xfId="13014" xr:uid="{00000000-0005-0000-0000-00004E190000}"/>
    <cellStyle name="20% - Accent2 5 5 4 3 2" xfId="32565" xr:uid="{00000000-0005-0000-0000-00004F190000}"/>
    <cellStyle name="20% - Accent2 5 5 4 4" xfId="22790" xr:uid="{00000000-0005-0000-0000-000050190000}"/>
    <cellStyle name="20% - Accent2 5 5 5" xfId="5668" xr:uid="{00000000-0005-0000-0000-000051190000}"/>
    <cellStyle name="20% - Accent2 5 5 5 2" xfId="15460" xr:uid="{00000000-0005-0000-0000-000052190000}"/>
    <cellStyle name="20% - Accent2 5 5 5 2 2" xfId="35011" xr:uid="{00000000-0005-0000-0000-000053190000}"/>
    <cellStyle name="20% - Accent2 5 5 5 3" xfId="25236" xr:uid="{00000000-0005-0000-0000-000054190000}"/>
    <cellStyle name="20% - Accent2 5 5 6" xfId="10574" xr:uid="{00000000-0005-0000-0000-000055190000}"/>
    <cellStyle name="20% - Accent2 5 5 6 2" xfId="30125" xr:uid="{00000000-0005-0000-0000-000056190000}"/>
    <cellStyle name="20% - Accent2 5 5 7" xfId="20350" xr:uid="{00000000-0005-0000-0000-000057190000}"/>
    <cellStyle name="20% - Accent2 5 6" xfId="1224" xr:uid="{00000000-0005-0000-0000-000058190000}"/>
    <cellStyle name="20% - Accent2 5 6 2" xfId="3751" xr:uid="{00000000-0005-0000-0000-000059190000}"/>
    <cellStyle name="20% - Accent2 5 6 2 2" xfId="8648" xr:uid="{00000000-0005-0000-0000-00005A190000}"/>
    <cellStyle name="20% - Accent2 5 6 2 2 2" xfId="18437" xr:uid="{00000000-0005-0000-0000-00005B190000}"/>
    <cellStyle name="20% - Accent2 5 6 2 2 2 2" xfId="37988" xr:uid="{00000000-0005-0000-0000-00005C190000}"/>
    <cellStyle name="20% - Accent2 5 6 2 2 3" xfId="28213" xr:uid="{00000000-0005-0000-0000-00005D190000}"/>
    <cellStyle name="20% - Accent2 5 6 2 3" xfId="13551" xr:uid="{00000000-0005-0000-0000-00005E190000}"/>
    <cellStyle name="20% - Accent2 5 6 2 3 2" xfId="33102" xr:uid="{00000000-0005-0000-0000-00005F190000}"/>
    <cellStyle name="20% - Accent2 5 6 2 4" xfId="23327" xr:uid="{00000000-0005-0000-0000-000060190000}"/>
    <cellStyle name="20% - Accent2 5 6 3" xfId="6205" xr:uid="{00000000-0005-0000-0000-000061190000}"/>
    <cellStyle name="20% - Accent2 5 6 3 2" xfId="15997" xr:uid="{00000000-0005-0000-0000-000062190000}"/>
    <cellStyle name="20% - Accent2 5 6 3 2 2" xfId="35548" xr:uid="{00000000-0005-0000-0000-000063190000}"/>
    <cellStyle name="20% - Accent2 5 6 3 3" xfId="25773" xr:uid="{00000000-0005-0000-0000-000064190000}"/>
    <cellStyle name="20% - Accent2 5 6 4" xfId="11111" xr:uid="{00000000-0005-0000-0000-000065190000}"/>
    <cellStyle name="20% - Accent2 5 6 4 2" xfId="30662" xr:uid="{00000000-0005-0000-0000-000066190000}"/>
    <cellStyle name="20% - Accent2 5 6 5" xfId="20887" xr:uid="{00000000-0005-0000-0000-000067190000}"/>
    <cellStyle name="20% - Accent2 5 7" xfId="1987" xr:uid="{00000000-0005-0000-0000-000068190000}"/>
    <cellStyle name="20% - Accent2 5 7 2" xfId="4490" xr:uid="{00000000-0005-0000-0000-000069190000}"/>
    <cellStyle name="20% - Accent2 5 7 2 2" xfId="9387" xr:uid="{00000000-0005-0000-0000-00006A190000}"/>
    <cellStyle name="20% - Accent2 5 7 2 2 2" xfId="19176" xr:uid="{00000000-0005-0000-0000-00006B190000}"/>
    <cellStyle name="20% - Accent2 5 7 2 2 2 2" xfId="38727" xr:uid="{00000000-0005-0000-0000-00006C190000}"/>
    <cellStyle name="20% - Accent2 5 7 2 2 3" xfId="28952" xr:uid="{00000000-0005-0000-0000-00006D190000}"/>
    <cellStyle name="20% - Accent2 5 7 2 3" xfId="14290" xr:uid="{00000000-0005-0000-0000-00006E190000}"/>
    <cellStyle name="20% - Accent2 5 7 2 3 2" xfId="33841" xr:uid="{00000000-0005-0000-0000-00006F190000}"/>
    <cellStyle name="20% - Accent2 5 7 2 4" xfId="24066" xr:uid="{00000000-0005-0000-0000-000070190000}"/>
    <cellStyle name="20% - Accent2 5 7 3" xfId="6944" xr:uid="{00000000-0005-0000-0000-000071190000}"/>
    <cellStyle name="20% - Accent2 5 7 3 2" xfId="16736" xr:uid="{00000000-0005-0000-0000-000072190000}"/>
    <cellStyle name="20% - Accent2 5 7 3 2 2" xfId="36287" xr:uid="{00000000-0005-0000-0000-000073190000}"/>
    <cellStyle name="20% - Accent2 5 7 3 3" xfId="26512" xr:uid="{00000000-0005-0000-0000-000074190000}"/>
    <cellStyle name="20% - Accent2 5 7 4" xfId="11850" xr:uid="{00000000-0005-0000-0000-000075190000}"/>
    <cellStyle name="20% - Accent2 5 7 4 2" xfId="31401" xr:uid="{00000000-0005-0000-0000-000076190000}"/>
    <cellStyle name="20% - Accent2 5 7 5" xfId="21626" xr:uid="{00000000-0005-0000-0000-000077190000}"/>
    <cellStyle name="20% - Accent2 5 8" xfId="2822" xr:uid="{00000000-0005-0000-0000-000078190000}"/>
    <cellStyle name="20% - Accent2 5 8 2" xfId="7720" xr:uid="{00000000-0005-0000-0000-000079190000}"/>
    <cellStyle name="20% - Accent2 5 8 2 2" xfId="17509" xr:uid="{00000000-0005-0000-0000-00007A190000}"/>
    <cellStyle name="20% - Accent2 5 8 2 2 2" xfId="37060" xr:uid="{00000000-0005-0000-0000-00007B190000}"/>
    <cellStyle name="20% - Accent2 5 8 2 3" xfId="27285" xr:uid="{00000000-0005-0000-0000-00007C190000}"/>
    <cellStyle name="20% - Accent2 5 8 3" xfId="12623" xr:uid="{00000000-0005-0000-0000-00007D190000}"/>
    <cellStyle name="20% - Accent2 5 8 3 2" xfId="32174" xr:uid="{00000000-0005-0000-0000-00007E190000}"/>
    <cellStyle name="20% - Accent2 5 8 4" xfId="22399" xr:uid="{00000000-0005-0000-0000-00007F190000}"/>
    <cellStyle name="20% - Accent2 5 9" xfId="5276" xr:uid="{00000000-0005-0000-0000-000080190000}"/>
    <cellStyle name="20% - Accent2 5 9 2" xfId="15069" xr:uid="{00000000-0005-0000-0000-000081190000}"/>
    <cellStyle name="20% - Accent2 5 9 2 2" xfId="34620" xr:uid="{00000000-0005-0000-0000-000082190000}"/>
    <cellStyle name="20% - Accent2 5 9 3" xfId="24845" xr:uid="{00000000-0005-0000-0000-000083190000}"/>
    <cellStyle name="20% - Accent2 6" xfId="227" xr:uid="{00000000-0005-0000-0000-000084190000}"/>
    <cellStyle name="20% - Accent2 6 10" xfId="19980" xr:uid="{00000000-0005-0000-0000-000085190000}"/>
    <cellStyle name="20% - Accent2 6 2" xfId="340" xr:uid="{00000000-0005-0000-0000-000086190000}"/>
    <cellStyle name="20% - Accent2 6 2 2" xfId="757" xr:uid="{00000000-0005-0000-0000-000087190000}"/>
    <cellStyle name="20% - Accent2 6 2 2 2" xfId="1707" xr:uid="{00000000-0005-0000-0000-000088190000}"/>
    <cellStyle name="20% - Accent2 6 2 2 2 2" xfId="4221" xr:uid="{00000000-0005-0000-0000-000089190000}"/>
    <cellStyle name="20% - Accent2 6 2 2 2 2 2" xfId="9118" xr:uid="{00000000-0005-0000-0000-00008A190000}"/>
    <cellStyle name="20% - Accent2 6 2 2 2 2 2 2" xfId="18907" xr:uid="{00000000-0005-0000-0000-00008B190000}"/>
    <cellStyle name="20% - Accent2 6 2 2 2 2 2 2 2" xfId="38458" xr:uid="{00000000-0005-0000-0000-00008C190000}"/>
    <cellStyle name="20% - Accent2 6 2 2 2 2 2 3" xfId="28683" xr:uid="{00000000-0005-0000-0000-00008D190000}"/>
    <cellStyle name="20% - Accent2 6 2 2 2 2 3" xfId="14021" xr:uid="{00000000-0005-0000-0000-00008E190000}"/>
    <cellStyle name="20% - Accent2 6 2 2 2 2 3 2" xfId="33572" xr:uid="{00000000-0005-0000-0000-00008F190000}"/>
    <cellStyle name="20% - Accent2 6 2 2 2 2 4" xfId="23797" xr:uid="{00000000-0005-0000-0000-000090190000}"/>
    <cellStyle name="20% - Accent2 6 2 2 2 3" xfId="6675" xr:uid="{00000000-0005-0000-0000-000091190000}"/>
    <cellStyle name="20% - Accent2 6 2 2 2 3 2" xfId="16467" xr:uid="{00000000-0005-0000-0000-000092190000}"/>
    <cellStyle name="20% - Accent2 6 2 2 2 3 2 2" xfId="36018" xr:uid="{00000000-0005-0000-0000-000093190000}"/>
    <cellStyle name="20% - Accent2 6 2 2 2 3 3" xfId="26243" xr:uid="{00000000-0005-0000-0000-000094190000}"/>
    <cellStyle name="20% - Accent2 6 2 2 2 4" xfId="11581" xr:uid="{00000000-0005-0000-0000-000095190000}"/>
    <cellStyle name="20% - Accent2 6 2 2 2 4 2" xfId="31132" xr:uid="{00000000-0005-0000-0000-000096190000}"/>
    <cellStyle name="20% - Accent2 6 2 2 2 5" xfId="21357" xr:uid="{00000000-0005-0000-0000-000097190000}"/>
    <cellStyle name="20% - Accent2 6 2 2 3" xfId="2582" xr:uid="{00000000-0005-0000-0000-000098190000}"/>
    <cellStyle name="20% - Accent2 6 2 2 3 2" xfId="5030" xr:uid="{00000000-0005-0000-0000-000099190000}"/>
    <cellStyle name="20% - Accent2 6 2 2 3 2 2" xfId="9927" xr:uid="{00000000-0005-0000-0000-00009A190000}"/>
    <cellStyle name="20% - Accent2 6 2 2 3 2 2 2" xfId="19716" xr:uid="{00000000-0005-0000-0000-00009B190000}"/>
    <cellStyle name="20% - Accent2 6 2 2 3 2 2 2 2" xfId="39267" xr:uid="{00000000-0005-0000-0000-00009C190000}"/>
    <cellStyle name="20% - Accent2 6 2 2 3 2 2 3" xfId="29492" xr:uid="{00000000-0005-0000-0000-00009D190000}"/>
    <cellStyle name="20% - Accent2 6 2 2 3 2 3" xfId="14830" xr:uid="{00000000-0005-0000-0000-00009E190000}"/>
    <cellStyle name="20% - Accent2 6 2 2 3 2 3 2" xfId="34381" xr:uid="{00000000-0005-0000-0000-00009F190000}"/>
    <cellStyle name="20% - Accent2 6 2 2 3 2 4" xfId="24606" xr:uid="{00000000-0005-0000-0000-0000A0190000}"/>
    <cellStyle name="20% - Accent2 6 2 2 3 3" xfId="7484" xr:uid="{00000000-0005-0000-0000-0000A1190000}"/>
    <cellStyle name="20% - Accent2 6 2 2 3 3 2" xfId="17276" xr:uid="{00000000-0005-0000-0000-0000A2190000}"/>
    <cellStyle name="20% - Accent2 6 2 2 3 3 2 2" xfId="36827" xr:uid="{00000000-0005-0000-0000-0000A3190000}"/>
    <cellStyle name="20% - Accent2 6 2 2 3 3 3" xfId="27052" xr:uid="{00000000-0005-0000-0000-0000A4190000}"/>
    <cellStyle name="20% - Accent2 6 2 2 3 4" xfId="12390" xr:uid="{00000000-0005-0000-0000-0000A5190000}"/>
    <cellStyle name="20% - Accent2 6 2 2 3 4 2" xfId="31941" xr:uid="{00000000-0005-0000-0000-0000A6190000}"/>
    <cellStyle name="20% - Accent2 6 2 2 3 5" xfId="22166" xr:uid="{00000000-0005-0000-0000-0000A7190000}"/>
    <cellStyle name="20% - Accent2 6 2 2 4" xfId="3340" xr:uid="{00000000-0005-0000-0000-0000A8190000}"/>
    <cellStyle name="20% - Accent2 6 2 2 4 2" xfId="8237" xr:uid="{00000000-0005-0000-0000-0000A9190000}"/>
    <cellStyle name="20% - Accent2 6 2 2 4 2 2" xfId="18026" xr:uid="{00000000-0005-0000-0000-0000AA190000}"/>
    <cellStyle name="20% - Accent2 6 2 2 4 2 2 2" xfId="37577" xr:uid="{00000000-0005-0000-0000-0000AB190000}"/>
    <cellStyle name="20% - Accent2 6 2 2 4 2 3" xfId="27802" xr:uid="{00000000-0005-0000-0000-0000AC190000}"/>
    <cellStyle name="20% - Accent2 6 2 2 4 3" xfId="13140" xr:uid="{00000000-0005-0000-0000-0000AD190000}"/>
    <cellStyle name="20% - Accent2 6 2 2 4 3 2" xfId="32691" xr:uid="{00000000-0005-0000-0000-0000AE190000}"/>
    <cellStyle name="20% - Accent2 6 2 2 4 4" xfId="22916" xr:uid="{00000000-0005-0000-0000-0000AF190000}"/>
    <cellStyle name="20% - Accent2 6 2 2 5" xfId="5794" xr:uid="{00000000-0005-0000-0000-0000B0190000}"/>
    <cellStyle name="20% - Accent2 6 2 2 5 2" xfId="15586" xr:uid="{00000000-0005-0000-0000-0000B1190000}"/>
    <cellStyle name="20% - Accent2 6 2 2 5 2 2" xfId="35137" xr:uid="{00000000-0005-0000-0000-0000B2190000}"/>
    <cellStyle name="20% - Accent2 6 2 2 5 3" xfId="25362" xr:uid="{00000000-0005-0000-0000-0000B3190000}"/>
    <cellStyle name="20% - Accent2 6 2 2 6" xfId="10700" xr:uid="{00000000-0005-0000-0000-0000B4190000}"/>
    <cellStyle name="20% - Accent2 6 2 2 6 2" xfId="30251" xr:uid="{00000000-0005-0000-0000-0000B5190000}"/>
    <cellStyle name="20% - Accent2 6 2 2 7" xfId="20476" xr:uid="{00000000-0005-0000-0000-0000B6190000}"/>
    <cellStyle name="20% - Accent2 6 2 3" xfId="1327" xr:uid="{00000000-0005-0000-0000-0000B7190000}"/>
    <cellStyle name="20% - Accent2 6 2 3 2" xfId="3846" xr:uid="{00000000-0005-0000-0000-0000B8190000}"/>
    <cellStyle name="20% - Accent2 6 2 3 2 2" xfId="8743" xr:uid="{00000000-0005-0000-0000-0000B9190000}"/>
    <cellStyle name="20% - Accent2 6 2 3 2 2 2" xfId="18532" xr:uid="{00000000-0005-0000-0000-0000BA190000}"/>
    <cellStyle name="20% - Accent2 6 2 3 2 2 2 2" xfId="38083" xr:uid="{00000000-0005-0000-0000-0000BB190000}"/>
    <cellStyle name="20% - Accent2 6 2 3 2 2 3" xfId="28308" xr:uid="{00000000-0005-0000-0000-0000BC190000}"/>
    <cellStyle name="20% - Accent2 6 2 3 2 3" xfId="13646" xr:uid="{00000000-0005-0000-0000-0000BD190000}"/>
    <cellStyle name="20% - Accent2 6 2 3 2 3 2" xfId="33197" xr:uid="{00000000-0005-0000-0000-0000BE190000}"/>
    <cellStyle name="20% - Accent2 6 2 3 2 4" xfId="23422" xr:uid="{00000000-0005-0000-0000-0000BF190000}"/>
    <cellStyle name="20% - Accent2 6 2 3 3" xfId="6300" xr:uid="{00000000-0005-0000-0000-0000C0190000}"/>
    <cellStyle name="20% - Accent2 6 2 3 3 2" xfId="16092" xr:uid="{00000000-0005-0000-0000-0000C1190000}"/>
    <cellStyle name="20% - Accent2 6 2 3 3 2 2" xfId="35643" xr:uid="{00000000-0005-0000-0000-0000C2190000}"/>
    <cellStyle name="20% - Accent2 6 2 3 3 3" xfId="25868" xr:uid="{00000000-0005-0000-0000-0000C3190000}"/>
    <cellStyle name="20% - Accent2 6 2 3 4" xfId="11206" xr:uid="{00000000-0005-0000-0000-0000C4190000}"/>
    <cellStyle name="20% - Accent2 6 2 3 4 2" xfId="30757" xr:uid="{00000000-0005-0000-0000-0000C5190000}"/>
    <cellStyle name="20% - Accent2 6 2 3 5" xfId="20982" xr:uid="{00000000-0005-0000-0000-0000C6190000}"/>
    <cellStyle name="20% - Accent2 6 2 4" xfId="2141" xr:uid="{00000000-0005-0000-0000-0000C7190000}"/>
    <cellStyle name="20% - Accent2 6 2 4 2" xfId="4643" xr:uid="{00000000-0005-0000-0000-0000C8190000}"/>
    <cellStyle name="20% - Accent2 6 2 4 2 2" xfId="9540" xr:uid="{00000000-0005-0000-0000-0000C9190000}"/>
    <cellStyle name="20% - Accent2 6 2 4 2 2 2" xfId="19329" xr:uid="{00000000-0005-0000-0000-0000CA190000}"/>
    <cellStyle name="20% - Accent2 6 2 4 2 2 2 2" xfId="38880" xr:uid="{00000000-0005-0000-0000-0000CB190000}"/>
    <cellStyle name="20% - Accent2 6 2 4 2 2 3" xfId="29105" xr:uid="{00000000-0005-0000-0000-0000CC190000}"/>
    <cellStyle name="20% - Accent2 6 2 4 2 3" xfId="14443" xr:uid="{00000000-0005-0000-0000-0000CD190000}"/>
    <cellStyle name="20% - Accent2 6 2 4 2 3 2" xfId="33994" xr:uid="{00000000-0005-0000-0000-0000CE190000}"/>
    <cellStyle name="20% - Accent2 6 2 4 2 4" xfId="24219" xr:uid="{00000000-0005-0000-0000-0000CF190000}"/>
    <cellStyle name="20% - Accent2 6 2 4 3" xfId="7097" xr:uid="{00000000-0005-0000-0000-0000D0190000}"/>
    <cellStyle name="20% - Accent2 6 2 4 3 2" xfId="16889" xr:uid="{00000000-0005-0000-0000-0000D1190000}"/>
    <cellStyle name="20% - Accent2 6 2 4 3 2 2" xfId="36440" xr:uid="{00000000-0005-0000-0000-0000D2190000}"/>
    <cellStyle name="20% - Accent2 6 2 4 3 3" xfId="26665" xr:uid="{00000000-0005-0000-0000-0000D3190000}"/>
    <cellStyle name="20% - Accent2 6 2 4 4" xfId="12003" xr:uid="{00000000-0005-0000-0000-0000D4190000}"/>
    <cellStyle name="20% - Accent2 6 2 4 4 2" xfId="31554" xr:uid="{00000000-0005-0000-0000-0000D5190000}"/>
    <cellStyle name="20% - Accent2 6 2 4 5" xfId="21779" xr:uid="{00000000-0005-0000-0000-0000D6190000}"/>
    <cellStyle name="20% - Accent2 6 2 5" xfId="2949" xr:uid="{00000000-0005-0000-0000-0000D7190000}"/>
    <cellStyle name="20% - Accent2 6 2 5 2" xfId="7846" xr:uid="{00000000-0005-0000-0000-0000D8190000}"/>
    <cellStyle name="20% - Accent2 6 2 5 2 2" xfId="17635" xr:uid="{00000000-0005-0000-0000-0000D9190000}"/>
    <cellStyle name="20% - Accent2 6 2 5 2 2 2" xfId="37186" xr:uid="{00000000-0005-0000-0000-0000DA190000}"/>
    <cellStyle name="20% - Accent2 6 2 5 2 3" xfId="27411" xr:uid="{00000000-0005-0000-0000-0000DB190000}"/>
    <cellStyle name="20% - Accent2 6 2 5 3" xfId="12749" xr:uid="{00000000-0005-0000-0000-0000DC190000}"/>
    <cellStyle name="20% - Accent2 6 2 5 3 2" xfId="32300" xr:uid="{00000000-0005-0000-0000-0000DD190000}"/>
    <cellStyle name="20% - Accent2 6 2 5 4" xfId="22525" xr:uid="{00000000-0005-0000-0000-0000DE190000}"/>
    <cellStyle name="20% - Accent2 6 2 6" xfId="5403" xr:uid="{00000000-0005-0000-0000-0000DF190000}"/>
    <cellStyle name="20% - Accent2 6 2 6 2" xfId="15195" xr:uid="{00000000-0005-0000-0000-0000E0190000}"/>
    <cellStyle name="20% - Accent2 6 2 6 2 2" xfId="34746" xr:uid="{00000000-0005-0000-0000-0000E1190000}"/>
    <cellStyle name="20% - Accent2 6 2 6 3" xfId="24971" xr:uid="{00000000-0005-0000-0000-0000E2190000}"/>
    <cellStyle name="20% - Accent2 6 2 7" xfId="10309" xr:uid="{00000000-0005-0000-0000-0000E3190000}"/>
    <cellStyle name="20% - Accent2 6 2 7 2" xfId="29860" xr:uid="{00000000-0005-0000-0000-0000E4190000}"/>
    <cellStyle name="20% - Accent2 6 2 8" xfId="20085" xr:uid="{00000000-0005-0000-0000-0000E5190000}"/>
    <cellStyle name="20% - Accent2 6 3" xfId="341" xr:uid="{00000000-0005-0000-0000-0000E6190000}"/>
    <cellStyle name="20% - Accent2 6 3 2" xfId="758" xr:uid="{00000000-0005-0000-0000-0000E7190000}"/>
    <cellStyle name="20% - Accent2 6 3 2 2" xfId="1708" xr:uid="{00000000-0005-0000-0000-0000E8190000}"/>
    <cellStyle name="20% - Accent2 6 3 2 2 2" xfId="4222" xr:uid="{00000000-0005-0000-0000-0000E9190000}"/>
    <cellStyle name="20% - Accent2 6 3 2 2 2 2" xfId="9119" xr:uid="{00000000-0005-0000-0000-0000EA190000}"/>
    <cellStyle name="20% - Accent2 6 3 2 2 2 2 2" xfId="18908" xr:uid="{00000000-0005-0000-0000-0000EB190000}"/>
    <cellStyle name="20% - Accent2 6 3 2 2 2 2 2 2" xfId="38459" xr:uid="{00000000-0005-0000-0000-0000EC190000}"/>
    <cellStyle name="20% - Accent2 6 3 2 2 2 2 3" xfId="28684" xr:uid="{00000000-0005-0000-0000-0000ED190000}"/>
    <cellStyle name="20% - Accent2 6 3 2 2 2 3" xfId="14022" xr:uid="{00000000-0005-0000-0000-0000EE190000}"/>
    <cellStyle name="20% - Accent2 6 3 2 2 2 3 2" xfId="33573" xr:uid="{00000000-0005-0000-0000-0000EF190000}"/>
    <cellStyle name="20% - Accent2 6 3 2 2 2 4" xfId="23798" xr:uid="{00000000-0005-0000-0000-0000F0190000}"/>
    <cellStyle name="20% - Accent2 6 3 2 2 3" xfId="6676" xr:uid="{00000000-0005-0000-0000-0000F1190000}"/>
    <cellStyle name="20% - Accent2 6 3 2 2 3 2" xfId="16468" xr:uid="{00000000-0005-0000-0000-0000F2190000}"/>
    <cellStyle name="20% - Accent2 6 3 2 2 3 2 2" xfId="36019" xr:uid="{00000000-0005-0000-0000-0000F3190000}"/>
    <cellStyle name="20% - Accent2 6 3 2 2 3 3" xfId="26244" xr:uid="{00000000-0005-0000-0000-0000F4190000}"/>
    <cellStyle name="20% - Accent2 6 3 2 2 4" xfId="11582" xr:uid="{00000000-0005-0000-0000-0000F5190000}"/>
    <cellStyle name="20% - Accent2 6 3 2 2 4 2" xfId="31133" xr:uid="{00000000-0005-0000-0000-0000F6190000}"/>
    <cellStyle name="20% - Accent2 6 3 2 2 5" xfId="21358" xr:uid="{00000000-0005-0000-0000-0000F7190000}"/>
    <cellStyle name="20% - Accent2 6 3 2 3" xfId="2710" xr:uid="{00000000-0005-0000-0000-0000F8190000}"/>
    <cellStyle name="20% - Accent2 6 3 2 3 2" xfId="5155" xr:uid="{00000000-0005-0000-0000-0000F9190000}"/>
    <cellStyle name="20% - Accent2 6 3 2 3 2 2" xfId="10052" xr:uid="{00000000-0005-0000-0000-0000FA190000}"/>
    <cellStyle name="20% - Accent2 6 3 2 3 2 2 2" xfId="19841" xr:uid="{00000000-0005-0000-0000-0000FB190000}"/>
    <cellStyle name="20% - Accent2 6 3 2 3 2 2 2 2" xfId="39392" xr:uid="{00000000-0005-0000-0000-0000FC190000}"/>
    <cellStyle name="20% - Accent2 6 3 2 3 2 2 3" xfId="29617" xr:uid="{00000000-0005-0000-0000-0000FD190000}"/>
    <cellStyle name="20% - Accent2 6 3 2 3 2 3" xfId="14955" xr:uid="{00000000-0005-0000-0000-0000FE190000}"/>
    <cellStyle name="20% - Accent2 6 3 2 3 2 3 2" xfId="34506" xr:uid="{00000000-0005-0000-0000-0000FF190000}"/>
    <cellStyle name="20% - Accent2 6 3 2 3 2 4" xfId="24731" xr:uid="{00000000-0005-0000-0000-0000001A0000}"/>
    <cellStyle name="20% - Accent2 6 3 2 3 3" xfId="7609" xr:uid="{00000000-0005-0000-0000-0000011A0000}"/>
    <cellStyle name="20% - Accent2 6 3 2 3 3 2" xfId="17401" xr:uid="{00000000-0005-0000-0000-0000021A0000}"/>
    <cellStyle name="20% - Accent2 6 3 2 3 3 2 2" xfId="36952" xr:uid="{00000000-0005-0000-0000-0000031A0000}"/>
    <cellStyle name="20% - Accent2 6 3 2 3 3 3" xfId="27177" xr:uid="{00000000-0005-0000-0000-0000041A0000}"/>
    <cellStyle name="20% - Accent2 6 3 2 3 4" xfId="12515" xr:uid="{00000000-0005-0000-0000-0000051A0000}"/>
    <cellStyle name="20% - Accent2 6 3 2 3 4 2" xfId="32066" xr:uid="{00000000-0005-0000-0000-0000061A0000}"/>
    <cellStyle name="20% - Accent2 6 3 2 3 5" xfId="22291" xr:uid="{00000000-0005-0000-0000-0000071A0000}"/>
    <cellStyle name="20% - Accent2 6 3 2 4" xfId="3341" xr:uid="{00000000-0005-0000-0000-0000081A0000}"/>
    <cellStyle name="20% - Accent2 6 3 2 4 2" xfId="8238" xr:uid="{00000000-0005-0000-0000-0000091A0000}"/>
    <cellStyle name="20% - Accent2 6 3 2 4 2 2" xfId="18027" xr:uid="{00000000-0005-0000-0000-00000A1A0000}"/>
    <cellStyle name="20% - Accent2 6 3 2 4 2 2 2" xfId="37578" xr:uid="{00000000-0005-0000-0000-00000B1A0000}"/>
    <cellStyle name="20% - Accent2 6 3 2 4 2 3" xfId="27803" xr:uid="{00000000-0005-0000-0000-00000C1A0000}"/>
    <cellStyle name="20% - Accent2 6 3 2 4 3" xfId="13141" xr:uid="{00000000-0005-0000-0000-00000D1A0000}"/>
    <cellStyle name="20% - Accent2 6 3 2 4 3 2" xfId="32692" xr:uid="{00000000-0005-0000-0000-00000E1A0000}"/>
    <cellStyle name="20% - Accent2 6 3 2 4 4" xfId="22917" xr:uid="{00000000-0005-0000-0000-00000F1A0000}"/>
    <cellStyle name="20% - Accent2 6 3 2 5" xfId="5795" xr:uid="{00000000-0005-0000-0000-0000101A0000}"/>
    <cellStyle name="20% - Accent2 6 3 2 5 2" xfId="15587" xr:uid="{00000000-0005-0000-0000-0000111A0000}"/>
    <cellStyle name="20% - Accent2 6 3 2 5 2 2" xfId="35138" xr:uid="{00000000-0005-0000-0000-0000121A0000}"/>
    <cellStyle name="20% - Accent2 6 3 2 5 3" xfId="25363" xr:uid="{00000000-0005-0000-0000-0000131A0000}"/>
    <cellStyle name="20% - Accent2 6 3 2 6" xfId="10701" xr:uid="{00000000-0005-0000-0000-0000141A0000}"/>
    <cellStyle name="20% - Accent2 6 3 2 6 2" xfId="30252" xr:uid="{00000000-0005-0000-0000-0000151A0000}"/>
    <cellStyle name="20% - Accent2 6 3 2 7" xfId="20477" xr:uid="{00000000-0005-0000-0000-0000161A0000}"/>
    <cellStyle name="20% - Accent2 6 3 3" xfId="1328" xr:uid="{00000000-0005-0000-0000-0000171A0000}"/>
    <cellStyle name="20% - Accent2 6 3 3 2" xfId="3847" xr:uid="{00000000-0005-0000-0000-0000181A0000}"/>
    <cellStyle name="20% - Accent2 6 3 3 2 2" xfId="8744" xr:uid="{00000000-0005-0000-0000-0000191A0000}"/>
    <cellStyle name="20% - Accent2 6 3 3 2 2 2" xfId="18533" xr:uid="{00000000-0005-0000-0000-00001A1A0000}"/>
    <cellStyle name="20% - Accent2 6 3 3 2 2 2 2" xfId="38084" xr:uid="{00000000-0005-0000-0000-00001B1A0000}"/>
    <cellStyle name="20% - Accent2 6 3 3 2 2 3" xfId="28309" xr:uid="{00000000-0005-0000-0000-00001C1A0000}"/>
    <cellStyle name="20% - Accent2 6 3 3 2 3" xfId="13647" xr:uid="{00000000-0005-0000-0000-00001D1A0000}"/>
    <cellStyle name="20% - Accent2 6 3 3 2 3 2" xfId="33198" xr:uid="{00000000-0005-0000-0000-00001E1A0000}"/>
    <cellStyle name="20% - Accent2 6 3 3 2 4" xfId="23423" xr:uid="{00000000-0005-0000-0000-00001F1A0000}"/>
    <cellStyle name="20% - Accent2 6 3 3 3" xfId="6301" xr:uid="{00000000-0005-0000-0000-0000201A0000}"/>
    <cellStyle name="20% - Accent2 6 3 3 3 2" xfId="16093" xr:uid="{00000000-0005-0000-0000-0000211A0000}"/>
    <cellStyle name="20% - Accent2 6 3 3 3 2 2" xfId="35644" xr:uid="{00000000-0005-0000-0000-0000221A0000}"/>
    <cellStyle name="20% - Accent2 6 3 3 3 3" xfId="25869" xr:uid="{00000000-0005-0000-0000-0000231A0000}"/>
    <cellStyle name="20% - Accent2 6 3 3 4" xfId="11207" xr:uid="{00000000-0005-0000-0000-0000241A0000}"/>
    <cellStyle name="20% - Accent2 6 3 3 4 2" xfId="30758" xr:uid="{00000000-0005-0000-0000-0000251A0000}"/>
    <cellStyle name="20% - Accent2 6 3 3 5" xfId="20983" xr:uid="{00000000-0005-0000-0000-0000261A0000}"/>
    <cellStyle name="20% - Accent2 6 3 4" xfId="2266" xr:uid="{00000000-0005-0000-0000-0000271A0000}"/>
    <cellStyle name="20% - Accent2 6 3 4 2" xfId="4768" xr:uid="{00000000-0005-0000-0000-0000281A0000}"/>
    <cellStyle name="20% - Accent2 6 3 4 2 2" xfId="9665" xr:uid="{00000000-0005-0000-0000-0000291A0000}"/>
    <cellStyle name="20% - Accent2 6 3 4 2 2 2" xfId="19454" xr:uid="{00000000-0005-0000-0000-00002A1A0000}"/>
    <cellStyle name="20% - Accent2 6 3 4 2 2 2 2" xfId="39005" xr:uid="{00000000-0005-0000-0000-00002B1A0000}"/>
    <cellStyle name="20% - Accent2 6 3 4 2 2 3" xfId="29230" xr:uid="{00000000-0005-0000-0000-00002C1A0000}"/>
    <cellStyle name="20% - Accent2 6 3 4 2 3" xfId="14568" xr:uid="{00000000-0005-0000-0000-00002D1A0000}"/>
    <cellStyle name="20% - Accent2 6 3 4 2 3 2" xfId="34119" xr:uid="{00000000-0005-0000-0000-00002E1A0000}"/>
    <cellStyle name="20% - Accent2 6 3 4 2 4" xfId="24344" xr:uid="{00000000-0005-0000-0000-00002F1A0000}"/>
    <cellStyle name="20% - Accent2 6 3 4 3" xfId="7222" xr:uid="{00000000-0005-0000-0000-0000301A0000}"/>
    <cellStyle name="20% - Accent2 6 3 4 3 2" xfId="17014" xr:uid="{00000000-0005-0000-0000-0000311A0000}"/>
    <cellStyle name="20% - Accent2 6 3 4 3 2 2" xfId="36565" xr:uid="{00000000-0005-0000-0000-0000321A0000}"/>
    <cellStyle name="20% - Accent2 6 3 4 3 3" xfId="26790" xr:uid="{00000000-0005-0000-0000-0000331A0000}"/>
    <cellStyle name="20% - Accent2 6 3 4 4" xfId="12128" xr:uid="{00000000-0005-0000-0000-0000341A0000}"/>
    <cellStyle name="20% - Accent2 6 3 4 4 2" xfId="31679" xr:uid="{00000000-0005-0000-0000-0000351A0000}"/>
    <cellStyle name="20% - Accent2 6 3 4 5" xfId="21904" xr:uid="{00000000-0005-0000-0000-0000361A0000}"/>
    <cellStyle name="20% - Accent2 6 3 5" xfId="2950" xr:uid="{00000000-0005-0000-0000-0000371A0000}"/>
    <cellStyle name="20% - Accent2 6 3 5 2" xfId="7847" xr:uid="{00000000-0005-0000-0000-0000381A0000}"/>
    <cellStyle name="20% - Accent2 6 3 5 2 2" xfId="17636" xr:uid="{00000000-0005-0000-0000-0000391A0000}"/>
    <cellStyle name="20% - Accent2 6 3 5 2 2 2" xfId="37187" xr:uid="{00000000-0005-0000-0000-00003A1A0000}"/>
    <cellStyle name="20% - Accent2 6 3 5 2 3" xfId="27412" xr:uid="{00000000-0005-0000-0000-00003B1A0000}"/>
    <cellStyle name="20% - Accent2 6 3 5 3" xfId="12750" xr:uid="{00000000-0005-0000-0000-00003C1A0000}"/>
    <cellStyle name="20% - Accent2 6 3 5 3 2" xfId="32301" xr:uid="{00000000-0005-0000-0000-00003D1A0000}"/>
    <cellStyle name="20% - Accent2 6 3 5 4" xfId="22526" xr:uid="{00000000-0005-0000-0000-00003E1A0000}"/>
    <cellStyle name="20% - Accent2 6 3 6" xfId="5404" xr:uid="{00000000-0005-0000-0000-00003F1A0000}"/>
    <cellStyle name="20% - Accent2 6 3 6 2" xfId="15196" xr:uid="{00000000-0005-0000-0000-0000401A0000}"/>
    <cellStyle name="20% - Accent2 6 3 6 2 2" xfId="34747" xr:uid="{00000000-0005-0000-0000-0000411A0000}"/>
    <cellStyle name="20% - Accent2 6 3 6 3" xfId="24972" xr:uid="{00000000-0005-0000-0000-0000421A0000}"/>
    <cellStyle name="20% - Accent2 6 3 7" xfId="10310" xr:uid="{00000000-0005-0000-0000-0000431A0000}"/>
    <cellStyle name="20% - Accent2 6 3 7 2" xfId="29861" xr:uid="{00000000-0005-0000-0000-0000441A0000}"/>
    <cellStyle name="20% - Accent2 6 3 8" xfId="20086" xr:uid="{00000000-0005-0000-0000-0000451A0000}"/>
    <cellStyle name="20% - Accent2 6 4" xfId="650" xr:uid="{00000000-0005-0000-0000-0000461A0000}"/>
    <cellStyle name="20% - Accent2 6 4 2" xfId="1602" xr:uid="{00000000-0005-0000-0000-0000471A0000}"/>
    <cellStyle name="20% - Accent2 6 4 2 2" xfId="4116" xr:uid="{00000000-0005-0000-0000-0000481A0000}"/>
    <cellStyle name="20% - Accent2 6 4 2 2 2" xfId="9013" xr:uid="{00000000-0005-0000-0000-0000491A0000}"/>
    <cellStyle name="20% - Accent2 6 4 2 2 2 2" xfId="18802" xr:uid="{00000000-0005-0000-0000-00004A1A0000}"/>
    <cellStyle name="20% - Accent2 6 4 2 2 2 2 2" xfId="38353" xr:uid="{00000000-0005-0000-0000-00004B1A0000}"/>
    <cellStyle name="20% - Accent2 6 4 2 2 2 3" xfId="28578" xr:uid="{00000000-0005-0000-0000-00004C1A0000}"/>
    <cellStyle name="20% - Accent2 6 4 2 2 3" xfId="13916" xr:uid="{00000000-0005-0000-0000-00004D1A0000}"/>
    <cellStyle name="20% - Accent2 6 4 2 2 3 2" xfId="33467" xr:uid="{00000000-0005-0000-0000-00004E1A0000}"/>
    <cellStyle name="20% - Accent2 6 4 2 2 4" xfId="23692" xr:uid="{00000000-0005-0000-0000-00004F1A0000}"/>
    <cellStyle name="20% - Accent2 6 4 2 3" xfId="6570" xr:uid="{00000000-0005-0000-0000-0000501A0000}"/>
    <cellStyle name="20% - Accent2 6 4 2 3 2" xfId="16362" xr:uid="{00000000-0005-0000-0000-0000511A0000}"/>
    <cellStyle name="20% - Accent2 6 4 2 3 2 2" xfId="35913" xr:uid="{00000000-0005-0000-0000-0000521A0000}"/>
    <cellStyle name="20% - Accent2 6 4 2 3 3" xfId="26138" xr:uid="{00000000-0005-0000-0000-0000531A0000}"/>
    <cellStyle name="20% - Accent2 6 4 2 4" xfId="11476" xr:uid="{00000000-0005-0000-0000-0000541A0000}"/>
    <cellStyle name="20% - Accent2 6 4 2 4 2" xfId="31027" xr:uid="{00000000-0005-0000-0000-0000551A0000}"/>
    <cellStyle name="20% - Accent2 6 4 2 5" xfId="21252" xr:uid="{00000000-0005-0000-0000-0000561A0000}"/>
    <cellStyle name="20% - Accent2 6 4 3" xfId="2419" xr:uid="{00000000-0005-0000-0000-0000571A0000}"/>
    <cellStyle name="20% - Accent2 6 4 3 2" xfId="4901" xr:uid="{00000000-0005-0000-0000-0000581A0000}"/>
    <cellStyle name="20% - Accent2 6 4 3 2 2" xfId="9798" xr:uid="{00000000-0005-0000-0000-0000591A0000}"/>
    <cellStyle name="20% - Accent2 6 4 3 2 2 2" xfId="19587" xr:uid="{00000000-0005-0000-0000-00005A1A0000}"/>
    <cellStyle name="20% - Accent2 6 4 3 2 2 2 2" xfId="39138" xr:uid="{00000000-0005-0000-0000-00005B1A0000}"/>
    <cellStyle name="20% - Accent2 6 4 3 2 2 3" xfId="29363" xr:uid="{00000000-0005-0000-0000-00005C1A0000}"/>
    <cellStyle name="20% - Accent2 6 4 3 2 3" xfId="14701" xr:uid="{00000000-0005-0000-0000-00005D1A0000}"/>
    <cellStyle name="20% - Accent2 6 4 3 2 3 2" xfId="34252" xr:uid="{00000000-0005-0000-0000-00005E1A0000}"/>
    <cellStyle name="20% - Accent2 6 4 3 2 4" xfId="24477" xr:uid="{00000000-0005-0000-0000-00005F1A0000}"/>
    <cellStyle name="20% - Accent2 6 4 3 3" xfId="7355" xr:uid="{00000000-0005-0000-0000-0000601A0000}"/>
    <cellStyle name="20% - Accent2 6 4 3 3 2" xfId="17147" xr:uid="{00000000-0005-0000-0000-0000611A0000}"/>
    <cellStyle name="20% - Accent2 6 4 3 3 2 2" xfId="36698" xr:uid="{00000000-0005-0000-0000-0000621A0000}"/>
    <cellStyle name="20% - Accent2 6 4 3 3 3" xfId="26923" xr:uid="{00000000-0005-0000-0000-0000631A0000}"/>
    <cellStyle name="20% - Accent2 6 4 3 4" xfId="12261" xr:uid="{00000000-0005-0000-0000-0000641A0000}"/>
    <cellStyle name="20% - Accent2 6 4 3 4 2" xfId="31812" xr:uid="{00000000-0005-0000-0000-0000651A0000}"/>
    <cellStyle name="20% - Accent2 6 4 3 5" xfId="22037" xr:uid="{00000000-0005-0000-0000-0000661A0000}"/>
    <cellStyle name="20% - Accent2 6 4 4" xfId="3235" xr:uid="{00000000-0005-0000-0000-0000671A0000}"/>
    <cellStyle name="20% - Accent2 6 4 4 2" xfId="8132" xr:uid="{00000000-0005-0000-0000-0000681A0000}"/>
    <cellStyle name="20% - Accent2 6 4 4 2 2" xfId="17921" xr:uid="{00000000-0005-0000-0000-0000691A0000}"/>
    <cellStyle name="20% - Accent2 6 4 4 2 2 2" xfId="37472" xr:uid="{00000000-0005-0000-0000-00006A1A0000}"/>
    <cellStyle name="20% - Accent2 6 4 4 2 3" xfId="27697" xr:uid="{00000000-0005-0000-0000-00006B1A0000}"/>
    <cellStyle name="20% - Accent2 6 4 4 3" xfId="13035" xr:uid="{00000000-0005-0000-0000-00006C1A0000}"/>
    <cellStyle name="20% - Accent2 6 4 4 3 2" xfId="32586" xr:uid="{00000000-0005-0000-0000-00006D1A0000}"/>
    <cellStyle name="20% - Accent2 6 4 4 4" xfId="22811" xr:uid="{00000000-0005-0000-0000-00006E1A0000}"/>
    <cellStyle name="20% - Accent2 6 4 5" xfId="5689" xr:uid="{00000000-0005-0000-0000-00006F1A0000}"/>
    <cellStyle name="20% - Accent2 6 4 5 2" xfId="15481" xr:uid="{00000000-0005-0000-0000-0000701A0000}"/>
    <cellStyle name="20% - Accent2 6 4 5 2 2" xfId="35032" xr:uid="{00000000-0005-0000-0000-0000711A0000}"/>
    <cellStyle name="20% - Accent2 6 4 5 3" xfId="25257" xr:uid="{00000000-0005-0000-0000-0000721A0000}"/>
    <cellStyle name="20% - Accent2 6 4 6" xfId="10595" xr:uid="{00000000-0005-0000-0000-0000731A0000}"/>
    <cellStyle name="20% - Accent2 6 4 6 2" xfId="30146" xr:uid="{00000000-0005-0000-0000-0000741A0000}"/>
    <cellStyle name="20% - Accent2 6 4 7" xfId="20371" xr:uid="{00000000-0005-0000-0000-0000751A0000}"/>
    <cellStyle name="20% - Accent2 6 5" xfId="1242" xr:uid="{00000000-0005-0000-0000-0000761A0000}"/>
    <cellStyle name="20% - Accent2 6 5 2" xfId="3765" xr:uid="{00000000-0005-0000-0000-0000771A0000}"/>
    <cellStyle name="20% - Accent2 6 5 2 2" xfId="8662" xr:uid="{00000000-0005-0000-0000-0000781A0000}"/>
    <cellStyle name="20% - Accent2 6 5 2 2 2" xfId="18451" xr:uid="{00000000-0005-0000-0000-0000791A0000}"/>
    <cellStyle name="20% - Accent2 6 5 2 2 2 2" xfId="38002" xr:uid="{00000000-0005-0000-0000-00007A1A0000}"/>
    <cellStyle name="20% - Accent2 6 5 2 2 3" xfId="28227" xr:uid="{00000000-0005-0000-0000-00007B1A0000}"/>
    <cellStyle name="20% - Accent2 6 5 2 3" xfId="13565" xr:uid="{00000000-0005-0000-0000-00007C1A0000}"/>
    <cellStyle name="20% - Accent2 6 5 2 3 2" xfId="33116" xr:uid="{00000000-0005-0000-0000-00007D1A0000}"/>
    <cellStyle name="20% - Accent2 6 5 2 4" xfId="23341" xr:uid="{00000000-0005-0000-0000-00007E1A0000}"/>
    <cellStyle name="20% - Accent2 6 5 3" xfId="6219" xr:uid="{00000000-0005-0000-0000-00007F1A0000}"/>
    <cellStyle name="20% - Accent2 6 5 3 2" xfId="16011" xr:uid="{00000000-0005-0000-0000-0000801A0000}"/>
    <cellStyle name="20% - Accent2 6 5 3 2 2" xfId="35562" xr:uid="{00000000-0005-0000-0000-0000811A0000}"/>
    <cellStyle name="20% - Accent2 6 5 3 3" xfId="25787" xr:uid="{00000000-0005-0000-0000-0000821A0000}"/>
    <cellStyle name="20% - Accent2 6 5 4" xfId="11125" xr:uid="{00000000-0005-0000-0000-0000831A0000}"/>
    <cellStyle name="20% - Accent2 6 5 4 2" xfId="30676" xr:uid="{00000000-0005-0000-0000-0000841A0000}"/>
    <cellStyle name="20% - Accent2 6 5 5" xfId="20901" xr:uid="{00000000-0005-0000-0000-0000851A0000}"/>
    <cellStyle name="20% - Accent2 6 6" xfId="2011" xr:uid="{00000000-0005-0000-0000-0000861A0000}"/>
    <cellStyle name="20% - Accent2 6 6 2" xfId="4514" xr:uid="{00000000-0005-0000-0000-0000871A0000}"/>
    <cellStyle name="20% - Accent2 6 6 2 2" xfId="9411" xr:uid="{00000000-0005-0000-0000-0000881A0000}"/>
    <cellStyle name="20% - Accent2 6 6 2 2 2" xfId="19200" xr:uid="{00000000-0005-0000-0000-0000891A0000}"/>
    <cellStyle name="20% - Accent2 6 6 2 2 2 2" xfId="38751" xr:uid="{00000000-0005-0000-0000-00008A1A0000}"/>
    <cellStyle name="20% - Accent2 6 6 2 2 3" xfId="28976" xr:uid="{00000000-0005-0000-0000-00008B1A0000}"/>
    <cellStyle name="20% - Accent2 6 6 2 3" xfId="14314" xr:uid="{00000000-0005-0000-0000-00008C1A0000}"/>
    <cellStyle name="20% - Accent2 6 6 2 3 2" xfId="33865" xr:uid="{00000000-0005-0000-0000-00008D1A0000}"/>
    <cellStyle name="20% - Accent2 6 6 2 4" xfId="24090" xr:uid="{00000000-0005-0000-0000-00008E1A0000}"/>
    <cellStyle name="20% - Accent2 6 6 3" xfId="6968" xr:uid="{00000000-0005-0000-0000-00008F1A0000}"/>
    <cellStyle name="20% - Accent2 6 6 3 2" xfId="16760" xr:uid="{00000000-0005-0000-0000-0000901A0000}"/>
    <cellStyle name="20% - Accent2 6 6 3 2 2" xfId="36311" xr:uid="{00000000-0005-0000-0000-0000911A0000}"/>
    <cellStyle name="20% - Accent2 6 6 3 3" xfId="26536" xr:uid="{00000000-0005-0000-0000-0000921A0000}"/>
    <cellStyle name="20% - Accent2 6 6 4" xfId="11874" xr:uid="{00000000-0005-0000-0000-0000931A0000}"/>
    <cellStyle name="20% - Accent2 6 6 4 2" xfId="31425" xr:uid="{00000000-0005-0000-0000-0000941A0000}"/>
    <cellStyle name="20% - Accent2 6 6 5" xfId="21650" xr:uid="{00000000-0005-0000-0000-0000951A0000}"/>
    <cellStyle name="20% - Accent2 6 7" xfId="2843" xr:uid="{00000000-0005-0000-0000-0000961A0000}"/>
    <cellStyle name="20% - Accent2 6 7 2" xfId="7741" xr:uid="{00000000-0005-0000-0000-0000971A0000}"/>
    <cellStyle name="20% - Accent2 6 7 2 2" xfId="17530" xr:uid="{00000000-0005-0000-0000-0000981A0000}"/>
    <cellStyle name="20% - Accent2 6 7 2 2 2" xfId="37081" xr:uid="{00000000-0005-0000-0000-0000991A0000}"/>
    <cellStyle name="20% - Accent2 6 7 2 3" xfId="27306" xr:uid="{00000000-0005-0000-0000-00009A1A0000}"/>
    <cellStyle name="20% - Accent2 6 7 3" xfId="12644" xr:uid="{00000000-0005-0000-0000-00009B1A0000}"/>
    <cellStyle name="20% - Accent2 6 7 3 2" xfId="32195" xr:uid="{00000000-0005-0000-0000-00009C1A0000}"/>
    <cellStyle name="20% - Accent2 6 7 4" xfId="22420" xr:uid="{00000000-0005-0000-0000-00009D1A0000}"/>
    <cellStyle name="20% - Accent2 6 8" xfId="5297" xr:uid="{00000000-0005-0000-0000-00009E1A0000}"/>
    <cellStyle name="20% - Accent2 6 8 2" xfId="15090" xr:uid="{00000000-0005-0000-0000-00009F1A0000}"/>
    <cellStyle name="20% - Accent2 6 8 2 2" xfId="34641" xr:uid="{00000000-0005-0000-0000-0000A01A0000}"/>
    <cellStyle name="20% - Accent2 6 8 3" xfId="24866" xr:uid="{00000000-0005-0000-0000-0000A11A0000}"/>
    <cellStyle name="20% - Accent2 6 9" xfId="10204" xr:uid="{00000000-0005-0000-0000-0000A21A0000}"/>
    <cellStyle name="20% - Accent2 6 9 2" xfId="29755" xr:uid="{00000000-0005-0000-0000-0000A31A0000}"/>
    <cellStyle name="20% - Accent2 7" xfId="250" xr:uid="{00000000-0005-0000-0000-0000A41A0000}"/>
    <cellStyle name="20% - Accent2 7 2" xfId="342" xr:uid="{00000000-0005-0000-0000-0000A51A0000}"/>
    <cellStyle name="20% - Accent2 7 2 2" xfId="759" xr:uid="{00000000-0005-0000-0000-0000A61A0000}"/>
    <cellStyle name="20% - Accent2 7 2 2 2" xfId="1709" xr:uid="{00000000-0005-0000-0000-0000A71A0000}"/>
    <cellStyle name="20% - Accent2 7 2 2 2 2" xfId="4223" xr:uid="{00000000-0005-0000-0000-0000A81A0000}"/>
    <cellStyle name="20% - Accent2 7 2 2 2 2 2" xfId="9120" xr:uid="{00000000-0005-0000-0000-0000A91A0000}"/>
    <cellStyle name="20% - Accent2 7 2 2 2 2 2 2" xfId="18909" xr:uid="{00000000-0005-0000-0000-0000AA1A0000}"/>
    <cellStyle name="20% - Accent2 7 2 2 2 2 2 2 2" xfId="38460" xr:uid="{00000000-0005-0000-0000-0000AB1A0000}"/>
    <cellStyle name="20% - Accent2 7 2 2 2 2 2 3" xfId="28685" xr:uid="{00000000-0005-0000-0000-0000AC1A0000}"/>
    <cellStyle name="20% - Accent2 7 2 2 2 2 3" xfId="14023" xr:uid="{00000000-0005-0000-0000-0000AD1A0000}"/>
    <cellStyle name="20% - Accent2 7 2 2 2 2 3 2" xfId="33574" xr:uid="{00000000-0005-0000-0000-0000AE1A0000}"/>
    <cellStyle name="20% - Accent2 7 2 2 2 2 4" xfId="23799" xr:uid="{00000000-0005-0000-0000-0000AF1A0000}"/>
    <cellStyle name="20% - Accent2 7 2 2 2 3" xfId="6677" xr:uid="{00000000-0005-0000-0000-0000B01A0000}"/>
    <cellStyle name="20% - Accent2 7 2 2 2 3 2" xfId="16469" xr:uid="{00000000-0005-0000-0000-0000B11A0000}"/>
    <cellStyle name="20% - Accent2 7 2 2 2 3 2 2" xfId="36020" xr:uid="{00000000-0005-0000-0000-0000B21A0000}"/>
    <cellStyle name="20% - Accent2 7 2 2 2 3 3" xfId="26245" xr:uid="{00000000-0005-0000-0000-0000B31A0000}"/>
    <cellStyle name="20% - Accent2 7 2 2 2 4" xfId="11583" xr:uid="{00000000-0005-0000-0000-0000B41A0000}"/>
    <cellStyle name="20% - Accent2 7 2 2 2 4 2" xfId="31134" xr:uid="{00000000-0005-0000-0000-0000B51A0000}"/>
    <cellStyle name="20% - Accent2 7 2 2 2 5" xfId="21359" xr:uid="{00000000-0005-0000-0000-0000B61A0000}"/>
    <cellStyle name="20% - Accent2 7 2 2 3" xfId="2733" xr:uid="{00000000-0005-0000-0000-0000B71A0000}"/>
    <cellStyle name="20% - Accent2 7 2 2 3 2" xfId="5178" xr:uid="{00000000-0005-0000-0000-0000B81A0000}"/>
    <cellStyle name="20% - Accent2 7 2 2 3 2 2" xfId="10075" xr:uid="{00000000-0005-0000-0000-0000B91A0000}"/>
    <cellStyle name="20% - Accent2 7 2 2 3 2 2 2" xfId="19864" xr:uid="{00000000-0005-0000-0000-0000BA1A0000}"/>
    <cellStyle name="20% - Accent2 7 2 2 3 2 2 2 2" xfId="39415" xr:uid="{00000000-0005-0000-0000-0000BB1A0000}"/>
    <cellStyle name="20% - Accent2 7 2 2 3 2 2 3" xfId="29640" xr:uid="{00000000-0005-0000-0000-0000BC1A0000}"/>
    <cellStyle name="20% - Accent2 7 2 2 3 2 3" xfId="14978" xr:uid="{00000000-0005-0000-0000-0000BD1A0000}"/>
    <cellStyle name="20% - Accent2 7 2 2 3 2 3 2" xfId="34529" xr:uid="{00000000-0005-0000-0000-0000BE1A0000}"/>
    <cellStyle name="20% - Accent2 7 2 2 3 2 4" xfId="24754" xr:uid="{00000000-0005-0000-0000-0000BF1A0000}"/>
    <cellStyle name="20% - Accent2 7 2 2 3 3" xfId="7632" xr:uid="{00000000-0005-0000-0000-0000C01A0000}"/>
    <cellStyle name="20% - Accent2 7 2 2 3 3 2" xfId="17424" xr:uid="{00000000-0005-0000-0000-0000C11A0000}"/>
    <cellStyle name="20% - Accent2 7 2 2 3 3 2 2" xfId="36975" xr:uid="{00000000-0005-0000-0000-0000C21A0000}"/>
    <cellStyle name="20% - Accent2 7 2 2 3 3 3" xfId="27200" xr:uid="{00000000-0005-0000-0000-0000C31A0000}"/>
    <cellStyle name="20% - Accent2 7 2 2 3 4" xfId="12538" xr:uid="{00000000-0005-0000-0000-0000C41A0000}"/>
    <cellStyle name="20% - Accent2 7 2 2 3 4 2" xfId="32089" xr:uid="{00000000-0005-0000-0000-0000C51A0000}"/>
    <cellStyle name="20% - Accent2 7 2 2 3 5" xfId="22314" xr:uid="{00000000-0005-0000-0000-0000C61A0000}"/>
    <cellStyle name="20% - Accent2 7 2 2 4" xfId="3342" xr:uid="{00000000-0005-0000-0000-0000C71A0000}"/>
    <cellStyle name="20% - Accent2 7 2 2 4 2" xfId="8239" xr:uid="{00000000-0005-0000-0000-0000C81A0000}"/>
    <cellStyle name="20% - Accent2 7 2 2 4 2 2" xfId="18028" xr:uid="{00000000-0005-0000-0000-0000C91A0000}"/>
    <cellStyle name="20% - Accent2 7 2 2 4 2 2 2" xfId="37579" xr:uid="{00000000-0005-0000-0000-0000CA1A0000}"/>
    <cellStyle name="20% - Accent2 7 2 2 4 2 3" xfId="27804" xr:uid="{00000000-0005-0000-0000-0000CB1A0000}"/>
    <cellStyle name="20% - Accent2 7 2 2 4 3" xfId="13142" xr:uid="{00000000-0005-0000-0000-0000CC1A0000}"/>
    <cellStyle name="20% - Accent2 7 2 2 4 3 2" xfId="32693" xr:uid="{00000000-0005-0000-0000-0000CD1A0000}"/>
    <cellStyle name="20% - Accent2 7 2 2 4 4" xfId="22918" xr:uid="{00000000-0005-0000-0000-0000CE1A0000}"/>
    <cellStyle name="20% - Accent2 7 2 2 5" xfId="5796" xr:uid="{00000000-0005-0000-0000-0000CF1A0000}"/>
    <cellStyle name="20% - Accent2 7 2 2 5 2" xfId="15588" xr:uid="{00000000-0005-0000-0000-0000D01A0000}"/>
    <cellStyle name="20% - Accent2 7 2 2 5 2 2" xfId="35139" xr:uid="{00000000-0005-0000-0000-0000D11A0000}"/>
    <cellStyle name="20% - Accent2 7 2 2 5 3" xfId="25364" xr:uid="{00000000-0005-0000-0000-0000D21A0000}"/>
    <cellStyle name="20% - Accent2 7 2 2 6" xfId="10702" xr:uid="{00000000-0005-0000-0000-0000D31A0000}"/>
    <cellStyle name="20% - Accent2 7 2 2 6 2" xfId="30253" xr:uid="{00000000-0005-0000-0000-0000D41A0000}"/>
    <cellStyle name="20% - Accent2 7 2 2 7" xfId="20478" xr:uid="{00000000-0005-0000-0000-0000D51A0000}"/>
    <cellStyle name="20% - Accent2 7 2 3" xfId="1329" xr:uid="{00000000-0005-0000-0000-0000D61A0000}"/>
    <cellStyle name="20% - Accent2 7 2 3 2" xfId="3848" xr:uid="{00000000-0005-0000-0000-0000D71A0000}"/>
    <cellStyle name="20% - Accent2 7 2 3 2 2" xfId="8745" xr:uid="{00000000-0005-0000-0000-0000D81A0000}"/>
    <cellStyle name="20% - Accent2 7 2 3 2 2 2" xfId="18534" xr:uid="{00000000-0005-0000-0000-0000D91A0000}"/>
    <cellStyle name="20% - Accent2 7 2 3 2 2 2 2" xfId="38085" xr:uid="{00000000-0005-0000-0000-0000DA1A0000}"/>
    <cellStyle name="20% - Accent2 7 2 3 2 2 3" xfId="28310" xr:uid="{00000000-0005-0000-0000-0000DB1A0000}"/>
    <cellStyle name="20% - Accent2 7 2 3 2 3" xfId="13648" xr:uid="{00000000-0005-0000-0000-0000DC1A0000}"/>
    <cellStyle name="20% - Accent2 7 2 3 2 3 2" xfId="33199" xr:uid="{00000000-0005-0000-0000-0000DD1A0000}"/>
    <cellStyle name="20% - Accent2 7 2 3 2 4" xfId="23424" xr:uid="{00000000-0005-0000-0000-0000DE1A0000}"/>
    <cellStyle name="20% - Accent2 7 2 3 3" xfId="6302" xr:uid="{00000000-0005-0000-0000-0000DF1A0000}"/>
    <cellStyle name="20% - Accent2 7 2 3 3 2" xfId="16094" xr:uid="{00000000-0005-0000-0000-0000E01A0000}"/>
    <cellStyle name="20% - Accent2 7 2 3 3 2 2" xfId="35645" xr:uid="{00000000-0005-0000-0000-0000E11A0000}"/>
    <cellStyle name="20% - Accent2 7 2 3 3 3" xfId="25870" xr:uid="{00000000-0005-0000-0000-0000E21A0000}"/>
    <cellStyle name="20% - Accent2 7 2 3 4" xfId="11208" xr:uid="{00000000-0005-0000-0000-0000E31A0000}"/>
    <cellStyle name="20% - Accent2 7 2 3 4 2" xfId="30759" xr:uid="{00000000-0005-0000-0000-0000E41A0000}"/>
    <cellStyle name="20% - Accent2 7 2 3 5" xfId="20984" xr:uid="{00000000-0005-0000-0000-0000E51A0000}"/>
    <cellStyle name="20% - Accent2 7 2 4" xfId="2289" xr:uid="{00000000-0005-0000-0000-0000E61A0000}"/>
    <cellStyle name="20% - Accent2 7 2 4 2" xfId="4791" xr:uid="{00000000-0005-0000-0000-0000E71A0000}"/>
    <cellStyle name="20% - Accent2 7 2 4 2 2" xfId="9688" xr:uid="{00000000-0005-0000-0000-0000E81A0000}"/>
    <cellStyle name="20% - Accent2 7 2 4 2 2 2" xfId="19477" xr:uid="{00000000-0005-0000-0000-0000E91A0000}"/>
    <cellStyle name="20% - Accent2 7 2 4 2 2 2 2" xfId="39028" xr:uid="{00000000-0005-0000-0000-0000EA1A0000}"/>
    <cellStyle name="20% - Accent2 7 2 4 2 2 3" xfId="29253" xr:uid="{00000000-0005-0000-0000-0000EB1A0000}"/>
    <cellStyle name="20% - Accent2 7 2 4 2 3" xfId="14591" xr:uid="{00000000-0005-0000-0000-0000EC1A0000}"/>
    <cellStyle name="20% - Accent2 7 2 4 2 3 2" xfId="34142" xr:uid="{00000000-0005-0000-0000-0000ED1A0000}"/>
    <cellStyle name="20% - Accent2 7 2 4 2 4" xfId="24367" xr:uid="{00000000-0005-0000-0000-0000EE1A0000}"/>
    <cellStyle name="20% - Accent2 7 2 4 3" xfId="7245" xr:uid="{00000000-0005-0000-0000-0000EF1A0000}"/>
    <cellStyle name="20% - Accent2 7 2 4 3 2" xfId="17037" xr:uid="{00000000-0005-0000-0000-0000F01A0000}"/>
    <cellStyle name="20% - Accent2 7 2 4 3 2 2" xfId="36588" xr:uid="{00000000-0005-0000-0000-0000F11A0000}"/>
    <cellStyle name="20% - Accent2 7 2 4 3 3" xfId="26813" xr:uid="{00000000-0005-0000-0000-0000F21A0000}"/>
    <cellStyle name="20% - Accent2 7 2 4 4" xfId="12151" xr:uid="{00000000-0005-0000-0000-0000F31A0000}"/>
    <cellStyle name="20% - Accent2 7 2 4 4 2" xfId="31702" xr:uid="{00000000-0005-0000-0000-0000F41A0000}"/>
    <cellStyle name="20% - Accent2 7 2 4 5" xfId="21927" xr:uid="{00000000-0005-0000-0000-0000F51A0000}"/>
    <cellStyle name="20% - Accent2 7 2 5" xfId="2951" xr:uid="{00000000-0005-0000-0000-0000F61A0000}"/>
    <cellStyle name="20% - Accent2 7 2 5 2" xfId="7848" xr:uid="{00000000-0005-0000-0000-0000F71A0000}"/>
    <cellStyle name="20% - Accent2 7 2 5 2 2" xfId="17637" xr:uid="{00000000-0005-0000-0000-0000F81A0000}"/>
    <cellStyle name="20% - Accent2 7 2 5 2 2 2" xfId="37188" xr:uid="{00000000-0005-0000-0000-0000F91A0000}"/>
    <cellStyle name="20% - Accent2 7 2 5 2 3" xfId="27413" xr:uid="{00000000-0005-0000-0000-0000FA1A0000}"/>
    <cellStyle name="20% - Accent2 7 2 5 3" xfId="12751" xr:uid="{00000000-0005-0000-0000-0000FB1A0000}"/>
    <cellStyle name="20% - Accent2 7 2 5 3 2" xfId="32302" xr:uid="{00000000-0005-0000-0000-0000FC1A0000}"/>
    <cellStyle name="20% - Accent2 7 2 5 4" xfId="22527" xr:uid="{00000000-0005-0000-0000-0000FD1A0000}"/>
    <cellStyle name="20% - Accent2 7 2 6" xfId="5405" xr:uid="{00000000-0005-0000-0000-0000FE1A0000}"/>
    <cellStyle name="20% - Accent2 7 2 6 2" xfId="15197" xr:uid="{00000000-0005-0000-0000-0000FF1A0000}"/>
    <cellStyle name="20% - Accent2 7 2 6 2 2" xfId="34748" xr:uid="{00000000-0005-0000-0000-0000001B0000}"/>
    <cellStyle name="20% - Accent2 7 2 6 3" xfId="24973" xr:uid="{00000000-0005-0000-0000-0000011B0000}"/>
    <cellStyle name="20% - Accent2 7 2 7" xfId="10311" xr:uid="{00000000-0005-0000-0000-0000021B0000}"/>
    <cellStyle name="20% - Accent2 7 2 7 2" xfId="29862" xr:uid="{00000000-0005-0000-0000-0000031B0000}"/>
    <cellStyle name="20% - Accent2 7 2 8" xfId="20087" xr:uid="{00000000-0005-0000-0000-0000041B0000}"/>
    <cellStyle name="20% - Accent2 7 3" xfId="673" xr:uid="{00000000-0005-0000-0000-0000051B0000}"/>
    <cellStyle name="20% - Accent2 7 3 2" xfId="1625" xr:uid="{00000000-0005-0000-0000-0000061B0000}"/>
    <cellStyle name="20% - Accent2 7 3 2 2" xfId="4139" xr:uid="{00000000-0005-0000-0000-0000071B0000}"/>
    <cellStyle name="20% - Accent2 7 3 2 2 2" xfId="9036" xr:uid="{00000000-0005-0000-0000-0000081B0000}"/>
    <cellStyle name="20% - Accent2 7 3 2 2 2 2" xfId="18825" xr:uid="{00000000-0005-0000-0000-0000091B0000}"/>
    <cellStyle name="20% - Accent2 7 3 2 2 2 2 2" xfId="38376" xr:uid="{00000000-0005-0000-0000-00000A1B0000}"/>
    <cellStyle name="20% - Accent2 7 3 2 2 2 3" xfId="28601" xr:uid="{00000000-0005-0000-0000-00000B1B0000}"/>
    <cellStyle name="20% - Accent2 7 3 2 2 3" xfId="13939" xr:uid="{00000000-0005-0000-0000-00000C1B0000}"/>
    <cellStyle name="20% - Accent2 7 3 2 2 3 2" xfId="33490" xr:uid="{00000000-0005-0000-0000-00000D1B0000}"/>
    <cellStyle name="20% - Accent2 7 3 2 2 4" xfId="23715" xr:uid="{00000000-0005-0000-0000-00000E1B0000}"/>
    <cellStyle name="20% - Accent2 7 3 2 3" xfId="6593" xr:uid="{00000000-0005-0000-0000-00000F1B0000}"/>
    <cellStyle name="20% - Accent2 7 3 2 3 2" xfId="16385" xr:uid="{00000000-0005-0000-0000-0000101B0000}"/>
    <cellStyle name="20% - Accent2 7 3 2 3 2 2" xfId="35936" xr:uid="{00000000-0005-0000-0000-0000111B0000}"/>
    <cellStyle name="20% - Accent2 7 3 2 3 3" xfId="26161" xr:uid="{00000000-0005-0000-0000-0000121B0000}"/>
    <cellStyle name="20% - Accent2 7 3 2 4" xfId="11499" xr:uid="{00000000-0005-0000-0000-0000131B0000}"/>
    <cellStyle name="20% - Accent2 7 3 2 4 2" xfId="31050" xr:uid="{00000000-0005-0000-0000-0000141B0000}"/>
    <cellStyle name="20% - Accent2 7 3 2 5" xfId="21275" xr:uid="{00000000-0005-0000-0000-0000151B0000}"/>
    <cellStyle name="20% - Accent2 7 3 3" xfId="2605" xr:uid="{00000000-0005-0000-0000-0000161B0000}"/>
    <cellStyle name="20% - Accent2 7 3 3 2" xfId="5053" xr:uid="{00000000-0005-0000-0000-0000171B0000}"/>
    <cellStyle name="20% - Accent2 7 3 3 2 2" xfId="9950" xr:uid="{00000000-0005-0000-0000-0000181B0000}"/>
    <cellStyle name="20% - Accent2 7 3 3 2 2 2" xfId="19739" xr:uid="{00000000-0005-0000-0000-0000191B0000}"/>
    <cellStyle name="20% - Accent2 7 3 3 2 2 2 2" xfId="39290" xr:uid="{00000000-0005-0000-0000-00001A1B0000}"/>
    <cellStyle name="20% - Accent2 7 3 3 2 2 3" xfId="29515" xr:uid="{00000000-0005-0000-0000-00001B1B0000}"/>
    <cellStyle name="20% - Accent2 7 3 3 2 3" xfId="14853" xr:uid="{00000000-0005-0000-0000-00001C1B0000}"/>
    <cellStyle name="20% - Accent2 7 3 3 2 3 2" xfId="34404" xr:uid="{00000000-0005-0000-0000-00001D1B0000}"/>
    <cellStyle name="20% - Accent2 7 3 3 2 4" xfId="24629" xr:uid="{00000000-0005-0000-0000-00001E1B0000}"/>
    <cellStyle name="20% - Accent2 7 3 3 3" xfId="7507" xr:uid="{00000000-0005-0000-0000-00001F1B0000}"/>
    <cellStyle name="20% - Accent2 7 3 3 3 2" xfId="17299" xr:uid="{00000000-0005-0000-0000-0000201B0000}"/>
    <cellStyle name="20% - Accent2 7 3 3 3 2 2" xfId="36850" xr:uid="{00000000-0005-0000-0000-0000211B0000}"/>
    <cellStyle name="20% - Accent2 7 3 3 3 3" xfId="27075" xr:uid="{00000000-0005-0000-0000-0000221B0000}"/>
    <cellStyle name="20% - Accent2 7 3 3 4" xfId="12413" xr:uid="{00000000-0005-0000-0000-0000231B0000}"/>
    <cellStyle name="20% - Accent2 7 3 3 4 2" xfId="31964" xr:uid="{00000000-0005-0000-0000-0000241B0000}"/>
    <cellStyle name="20% - Accent2 7 3 3 5" xfId="22189" xr:uid="{00000000-0005-0000-0000-0000251B0000}"/>
    <cellStyle name="20% - Accent2 7 3 4" xfId="3258" xr:uid="{00000000-0005-0000-0000-0000261B0000}"/>
    <cellStyle name="20% - Accent2 7 3 4 2" xfId="8155" xr:uid="{00000000-0005-0000-0000-0000271B0000}"/>
    <cellStyle name="20% - Accent2 7 3 4 2 2" xfId="17944" xr:uid="{00000000-0005-0000-0000-0000281B0000}"/>
    <cellStyle name="20% - Accent2 7 3 4 2 2 2" xfId="37495" xr:uid="{00000000-0005-0000-0000-0000291B0000}"/>
    <cellStyle name="20% - Accent2 7 3 4 2 3" xfId="27720" xr:uid="{00000000-0005-0000-0000-00002A1B0000}"/>
    <cellStyle name="20% - Accent2 7 3 4 3" xfId="13058" xr:uid="{00000000-0005-0000-0000-00002B1B0000}"/>
    <cellStyle name="20% - Accent2 7 3 4 3 2" xfId="32609" xr:uid="{00000000-0005-0000-0000-00002C1B0000}"/>
    <cellStyle name="20% - Accent2 7 3 4 4" xfId="22834" xr:uid="{00000000-0005-0000-0000-00002D1B0000}"/>
    <cellStyle name="20% - Accent2 7 3 5" xfId="5712" xr:uid="{00000000-0005-0000-0000-00002E1B0000}"/>
    <cellStyle name="20% - Accent2 7 3 5 2" xfId="15504" xr:uid="{00000000-0005-0000-0000-00002F1B0000}"/>
    <cellStyle name="20% - Accent2 7 3 5 2 2" xfId="35055" xr:uid="{00000000-0005-0000-0000-0000301B0000}"/>
    <cellStyle name="20% - Accent2 7 3 5 3" xfId="25280" xr:uid="{00000000-0005-0000-0000-0000311B0000}"/>
    <cellStyle name="20% - Accent2 7 3 6" xfId="10618" xr:uid="{00000000-0005-0000-0000-0000321B0000}"/>
    <cellStyle name="20% - Accent2 7 3 6 2" xfId="30169" xr:uid="{00000000-0005-0000-0000-0000331B0000}"/>
    <cellStyle name="20% - Accent2 7 3 7" xfId="20394" xr:uid="{00000000-0005-0000-0000-0000341B0000}"/>
    <cellStyle name="20% - Accent2 7 4" xfId="1258" xr:uid="{00000000-0005-0000-0000-0000351B0000}"/>
    <cellStyle name="20% - Accent2 7 4 2" xfId="3781" xr:uid="{00000000-0005-0000-0000-0000361B0000}"/>
    <cellStyle name="20% - Accent2 7 4 2 2" xfId="8678" xr:uid="{00000000-0005-0000-0000-0000371B0000}"/>
    <cellStyle name="20% - Accent2 7 4 2 2 2" xfId="18467" xr:uid="{00000000-0005-0000-0000-0000381B0000}"/>
    <cellStyle name="20% - Accent2 7 4 2 2 2 2" xfId="38018" xr:uid="{00000000-0005-0000-0000-0000391B0000}"/>
    <cellStyle name="20% - Accent2 7 4 2 2 3" xfId="28243" xr:uid="{00000000-0005-0000-0000-00003A1B0000}"/>
    <cellStyle name="20% - Accent2 7 4 2 3" xfId="13581" xr:uid="{00000000-0005-0000-0000-00003B1B0000}"/>
    <cellStyle name="20% - Accent2 7 4 2 3 2" xfId="33132" xr:uid="{00000000-0005-0000-0000-00003C1B0000}"/>
    <cellStyle name="20% - Accent2 7 4 2 4" xfId="23357" xr:uid="{00000000-0005-0000-0000-00003D1B0000}"/>
    <cellStyle name="20% - Accent2 7 4 3" xfId="6235" xr:uid="{00000000-0005-0000-0000-00003E1B0000}"/>
    <cellStyle name="20% - Accent2 7 4 3 2" xfId="16027" xr:uid="{00000000-0005-0000-0000-00003F1B0000}"/>
    <cellStyle name="20% - Accent2 7 4 3 2 2" xfId="35578" xr:uid="{00000000-0005-0000-0000-0000401B0000}"/>
    <cellStyle name="20% - Accent2 7 4 3 3" xfId="25803" xr:uid="{00000000-0005-0000-0000-0000411B0000}"/>
    <cellStyle name="20% - Accent2 7 4 4" xfId="11141" xr:uid="{00000000-0005-0000-0000-0000421B0000}"/>
    <cellStyle name="20% - Accent2 7 4 4 2" xfId="30692" xr:uid="{00000000-0005-0000-0000-0000431B0000}"/>
    <cellStyle name="20% - Accent2 7 4 5" xfId="20917" xr:uid="{00000000-0005-0000-0000-0000441B0000}"/>
    <cellStyle name="20% - Accent2 7 5" xfId="2164" xr:uid="{00000000-0005-0000-0000-0000451B0000}"/>
    <cellStyle name="20% - Accent2 7 5 2" xfId="4666" xr:uid="{00000000-0005-0000-0000-0000461B0000}"/>
    <cellStyle name="20% - Accent2 7 5 2 2" xfId="9563" xr:uid="{00000000-0005-0000-0000-0000471B0000}"/>
    <cellStyle name="20% - Accent2 7 5 2 2 2" xfId="19352" xr:uid="{00000000-0005-0000-0000-0000481B0000}"/>
    <cellStyle name="20% - Accent2 7 5 2 2 2 2" xfId="38903" xr:uid="{00000000-0005-0000-0000-0000491B0000}"/>
    <cellStyle name="20% - Accent2 7 5 2 2 3" xfId="29128" xr:uid="{00000000-0005-0000-0000-00004A1B0000}"/>
    <cellStyle name="20% - Accent2 7 5 2 3" xfId="14466" xr:uid="{00000000-0005-0000-0000-00004B1B0000}"/>
    <cellStyle name="20% - Accent2 7 5 2 3 2" xfId="34017" xr:uid="{00000000-0005-0000-0000-00004C1B0000}"/>
    <cellStyle name="20% - Accent2 7 5 2 4" xfId="24242" xr:uid="{00000000-0005-0000-0000-00004D1B0000}"/>
    <cellStyle name="20% - Accent2 7 5 3" xfId="7120" xr:uid="{00000000-0005-0000-0000-00004E1B0000}"/>
    <cellStyle name="20% - Accent2 7 5 3 2" xfId="16912" xr:uid="{00000000-0005-0000-0000-00004F1B0000}"/>
    <cellStyle name="20% - Accent2 7 5 3 2 2" xfId="36463" xr:uid="{00000000-0005-0000-0000-0000501B0000}"/>
    <cellStyle name="20% - Accent2 7 5 3 3" xfId="26688" xr:uid="{00000000-0005-0000-0000-0000511B0000}"/>
    <cellStyle name="20% - Accent2 7 5 4" xfId="12026" xr:uid="{00000000-0005-0000-0000-0000521B0000}"/>
    <cellStyle name="20% - Accent2 7 5 4 2" xfId="31577" xr:uid="{00000000-0005-0000-0000-0000531B0000}"/>
    <cellStyle name="20% - Accent2 7 5 5" xfId="21802" xr:uid="{00000000-0005-0000-0000-0000541B0000}"/>
    <cellStyle name="20% - Accent2 7 6" xfId="2866" xr:uid="{00000000-0005-0000-0000-0000551B0000}"/>
    <cellStyle name="20% - Accent2 7 6 2" xfId="7764" xr:uid="{00000000-0005-0000-0000-0000561B0000}"/>
    <cellStyle name="20% - Accent2 7 6 2 2" xfId="17553" xr:uid="{00000000-0005-0000-0000-0000571B0000}"/>
    <cellStyle name="20% - Accent2 7 6 2 2 2" xfId="37104" xr:uid="{00000000-0005-0000-0000-0000581B0000}"/>
    <cellStyle name="20% - Accent2 7 6 2 3" xfId="27329" xr:uid="{00000000-0005-0000-0000-0000591B0000}"/>
    <cellStyle name="20% - Accent2 7 6 3" xfId="12667" xr:uid="{00000000-0005-0000-0000-00005A1B0000}"/>
    <cellStyle name="20% - Accent2 7 6 3 2" xfId="32218" xr:uid="{00000000-0005-0000-0000-00005B1B0000}"/>
    <cellStyle name="20% - Accent2 7 6 4" xfId="22443" xr:uid="{00000000-0005-0000-0000-00005C1B0000}"/>
    <cellStyle name="20% - Accent2 7 7" xfId="5320" xr:uid="{00000000-0005-0000-0000-00005D1B0000}"/>
    <cellStyle name="20% - Accent2 7 7 2" xfId="15113" xr:uid="{00000000-0005-0000-0000-00005E1B0000}"/>
    <cellStyle name="20% - Accent2 7 7 2 2" xfId="34664" xr:uid="{00000000-0005-0000-0000-00005F1B0000}"/>
    <cellStyle name="20% - Accent2 7 7 3" xfId="24889" xr:uid="{00000000-0005-0000-0000-0000601B0000}"/>
    <cellStyle name="20% - Accent2 7 8" xfId="10227" xr:uid="{00000000-0005-0000-0000-0000611B0000}"/>
    <cellStyle name="20% - Accent2 7 8 2" xfId="29778" xr:uid="{00000000-0005-0000-0000-0000621B0000}"/>
    <cellStyle name="20% - Accent2 7 9" xfId="20003" xr:uid="{00000000-0005-0000-0000-0000631B0000}"/>
    <cellStyle name="20% - Accent2 8" xfId="343" xr:uid="{00000000-0005-0000-0000-0000641B0000}"/>
    <cellStyle name="20% - Accent2 8 2" xfId="760" xr:uid="{00000000-0005-0000-0000-0000651B0000}"/>
    <cellStyle name="20% - Accent2 8 2 2" xfId="1710" xr:uid="{00000000-0005-0000-0000-0000661B0000}"/>
    <cellStyle name="20% - Accent2 8 2 2 2" xfId="4224" xr:uid="{00000000-0005-0000-0000-0000671B0000}"/>
    <cellStyle name="20% - Accent2 8 2 2 2 2" xfId="9121" xr:uid="{00000000-0005-0000-0000-0000681B0000}"/>
    <cellStyle name="20% - Accent2 8 2 2 2 2 2" xfId="18910" xr:uid="{00000000-0005-0000-0000-0000691B0000}"/>
    <cellStyle name="20% - Accent2 8 2 2 2 2 2 2" xfId="38461" xr:uid="{00000000-0005-0000-0000-00006A1B0000}"/>
    <cellStyle name="20% - Accent2 8 2 2 2 2 3" xfId="28686" xr:uid="{00000000-0005-0000-0000-00006B1B0000}"/>
    <cellStyle name="20% - Accent2 8 2 2 2 3" xfId="14024" xr:uid="{00000000-0005-0000-0000-00006C1B0000}"/>
    <cellStyle name="20% - Accent2 8 2 2 2 3 2" xfId="33575" xr:uid="{00000000-0005-0000-0000-00006D1B0000}"/>
    <cellStyle name="20% - Accent2 8 2 2 2 4" xfId="23800" xr:uid="{00000000-0005-0000-0000-00006E1B0000}"/>
    <cellStyle name="20% - Accent2 8 2 2 3" xfId="6678" xr:uid="{00000000-0005-0000-0000-00006F1B0000}"/>
    <cellStyle name="20% - Accent2 8 2 2 3 2" xfId="16470" xr:uid="{00000000-0005-0000-0000-0000701B0000}"/>
    <cellStyle name="20% - Accent2 8 2 2 3 2 2" xfId="36021" xr:uid="{00000000-0005-0000-0000-0000711B0000}"/>
    <cellStyle name="20% - Accent2 8 2 2 3 3" xfId="26246" xr:uid="{00000000-0005-0000-0000-0000721B0000}"/>
    <cellStyle name="20% - Accent2 8 2 2 4" xfId="11584" xr:uid="{00000000-0005-0000-0000-0000731B0000}"/>
    <cellStyle name="20% - Accent2 8 2 2 4 2" xfId="31135" xr:uid="{00000000-0005-0000-0000-0000741B0000}"/>
    <cellStyle name="20% - Accent2 8 2 2 5" xfId="21360" xr:uid="{00000000-0005-0000-0000-0000751B0000}"/>
    <cellStyle name="20% - Accent2 8 2 3" xfId="2486" xr:uid="{00000000-0005-0000-0000-0000761B0000}"/>
    <cellStyle name="20% - Accent2 8 2 3 2" xfId="4968" xr:uid="{00000000-0005-0000-0000-0000771B0000}"/>
    <cellStyle name="20% - Accent2 8 2 3 2 2" xfId="9865" xr:uid="{00000000-0005-0000-0000-0000781B0000}"/>
    <cellStyle name="20% - Accent2 8 2 3 2 2 2" xfId="19654" xr:uid="{00000000-0005-0000-0000-0000791B0000}"/>
    <cellStyle name="20% - Accent2 8 2 3 2 2 2 2" xfId="39205" xr:uid="{00000000-0005-0000-0000-00007A1B0000}"/>
    <cellStyle name="20% - Accent2 8 2 3 2 2 3" xfId="29430" xr:uid="{00000000-0005-0000-0000-00007B1B0000}"/>
    <cellStyle name="20% - Accent2 8 2 3 2 3" xfId="14768" xr:uid="{00000000-0005-0000-0000-00007C1B0000}"/>
    <cellStyle name="20% - Accent2 8 2 3 2 3 2" xfId="34319" xr:uid="{00000000-0005-0000-0000-00007D1B0000}"/>
    <cellStyle name="20% - Accent2 8 2 3 2 4" xfId="24544" xr:uid="{00000000-0005-0000-0000-00007E1B0000}"/>
    <cellStyle name="20% - Accent2 8 2 3 3" xfId="7422" xr:uid="{00000000-0005-0000-0000-00007F1B0000}"/>
    <cellStyle name="20% - Accent2 8 2 3 3 2" xfId="17214" xr:uid="{00000000-0005-0000-0000-0000801B0000}"/>
    <cellStyle name="20% - Accent2 8 2 3 3 2 2" xfId="36765" xr:uid="{00000000-0005-0000-0000-0000811B0000}"/>
    <cellStyle name="20% - Accent2 8 2 3 3 3" xfId="26990" xr:uid="{00000000-0005-0000-0000-0000821B0000}"/>
    <cellStyle name="20% - Accent2 8 2 3 4" xfId="12328" xr:uid="{00000000-0005-0000-0000-0000831B0000}"/>
    <cellStyle name="20% - Accent2 8 2 3 4 2" xfId="31879" xr:uid="{00000000-0005-0000-0000-0000841B0000}"/>
    <cellStyle name="20% - Accent2 8 2 3 5" xfId="22104" xr:uid="{00000000-0005-0000-0000-0000851B0000}"/>
    <cellStyle name="20% - Accent2 8 2 4" xfId="3343" xr:uid="{00000000-0005-0000-0000-0000861B0000}"/>
    <cellStyle name="20% - Accent2 8 2 4 2" xfId="8240" xr:uid="{00000000-0005-0000-0000-0000871B0000}"/>
    <cellStyle name="20% - Accent2 8 2 4 2 2" xfId="18029" xr:uid="{00000000-0005-0000-0000-0000881B0000}"/>
    <cellStyle name="20% - Accent2 8 2 4 2 2 2" xfId="37580" xr:uid="{00000000-0005-0000-0000-0000891B0000}"/>
    <cellStyle name="20% - Accent2 8 2 4 2 3" xfId="27805" xr:uid="{00000000-0005-0000-0000-00008A1B0000}"/>
    <cellStyle name="20% - Accent2 8 2 4 3" xfId="13143" xr:uid="{00000000-0005-0000-0000-00008B1B0000}"/>
    <cellStyle name="20% - Accent2 8 2 4 3 2" xfId="32694" xr:uid="{00000000-0005-0000-0000-00008C1B0000}"/>
    <cellStyle name="20% - Accent2 8 2 4 4" xfId="22919" xr:uid="{00000000-0005-0000-0000-00008D1B0000}"/>
    <cellStyle name="20% - Accent2 8 2 5" xfId="5797" xr:uid="{00000000-0005-0000-0000-00008E1B0000}"/>
    <cellStyle name="20% - Accent2 8 2 5 2" xfId="15589" xr:uid="{00000000-0005-0000-0000-00008F1B0000}"/>
    <cellStyle name="20% - Accent2 8 2 5 2 2" xfId="35140" xr:uid="{00000000-0005-0000-0000-0000901B0000}"/>
    <cellStyle name="20% - Accent2 8 2 5 3" xfId="25365" xr:uid="{00000000-0005-0000-0000-0000911B0000}"/>
    <cellStyle name="20% - Accent2 8 2 6" xfId="10703" xr:uid="{00000000-0005-0000-0000-0000921B0000}"/>
    <cellStyle name="20% - Accent2 8 2 6 2" xfId="30254" xr:uid="{00000000-0005-0000-0000-0000931B0000}"/>
    <cellStyle name="20% - Accent2 8 2 7" xfId="20479" xr:uid="{00000000-0005-0000-0000-0000941B0000}"/>
    <cellStyle name="20% - Accent2 8 3" xfId="1330" xr:uid="{00000000-0005-0000-0000-0000951B0000}"/>
    <cellStyle name="20% - Accent2 8 3 2" xfId="3849" xr:uid="{00000000-0005-0000-0000-0000961B0000}"/>
    <cellStyle name="20% - Accent2 8 3 2 2" xfId="8746" xr:uid="{00000000-0005-0000-0000-0000971B0000}"/>
    <cellStyle name="20% - Accent2 8 3 2 2 2" xfId="18535" xr:uid="{00000000-0005-0000-0000-0000981B0000}"/>
    <cellStyle name="20% - Accent2 8 3 2 2 2 2" xfId="38086" xr:uid="{00000000-0005-0000-0000-0000991B0000}"/>
    <cellStyle name="20% - Accent2 8 3 2 2 3" xfId="28311" xr:uid="{00000000-0005-0000-0000-00009A1B0000}"/>
    <cellStyle name="20% - Accent2 8 3 2 3" xfId="13649" xr:uid="{00000000-0005-0000-0000-00009B1B0000}"/>
    <cellStyle name="20% - Accent2 8 3 2 3 2" xfId="33200" xr:uid="{00000000-0005-0000-0000-00009C1B0000}"/>
    <cellStyle name="20% - Accent2 8 3 2 4" xfId="23425" xr:uid="{00000000-0005-0000-0000-00009D1B0000}"/>
    <cellStyle name="20% - Accent2 8 3 3" xfId="6303" xr:uid="{00000000-0005-0000-0000-00009E1B0000}"/>
    <cellStyle name="20% - Accent2 8 3 3 2" xfId="16095" xr:uid="{00000000-0005-0000-0000-00009F1B0000}"/>
    <cellStyle name="20% - Accent2 8 3 3 2 2" xfId="35646" xr:uid="{00000000-0005-0000-0000-0000A01B0000}"/>
    <cellStyle name="20% - Accent2 8 3 3 3" xfId="25871" xr:uid="{00000000-0005-0000-0000-0000A11B0000}"/>
    <cellStyle name="20% - Accent2 8 3 4" xfId="11209" xr:uid="{00000000-0005-0000-0000-0000A21B0000}"/>
    <cellStyle name="20% - Accent2 8 3 4 2" xfId="30760" xr:uid="{00000000-0005-0000-0000-0000A31B0000}"/>
    <cellStyle name="20% - Accent2 8 3 5" xfId="20985" xr:uid="{00000000-0005-0000-0000-0000A41B0000}"/>
    <cellStyle name="20% - Accent2 8 4" xfId="2079" xr:uid="{00000000-0005-0000-0000-0000A51B0000}"/>
    <cellStyle name="20% - Accent2 8 4 2" xfId="4581" xr:uid="{00000000-0005-0000-0000-0000A61B0000}"/>
    <cellStyle name="20% - Accent2 8 4 2 2" xfId="9478" xr:uid="{00000000-0005-0000-0000-0000A71B0000}"/>
    <cellStyle name="20% - Accent2 8 4 2 2 2" xfId="19267" xr:uid="{00000000-0005-0000-0000-0000A81B0000}"/>
    <cellStyle name="20% - Accent2 8 4 2 2 2 2" xfId="38818" xr:uid="{00000000-0005-0000-0000-0000A91B0000}"/>
    <cellStyle name="20% - Accent2 8 4 2 2 3" xfId="29043" xr:uid="{00000000-0005-0000-0000-0000AA1B0000}"/>
    <cellStyle name="20% - Accent2 8 4 2 3" xfId="14381" xr:uid="{00000000-0005-0000-0000-0000AB1B0000}"/>
    <cellStyle name="20% - Accent2 8 4 2 3 2" xfId="33932" xr:uid="{00000000-0005-0000-0000-0000AC1B0000}"/>
    <cellStyle name="20% - Accent2 8 4 2 4" xfId="24157" xr:uid="{00000000-0005-0000-0000-0000AD1B0000}"/>
    <cellStyle name="20% - Accent2 8 4 3" xfId="7035" xr:uid="{00000000-0005-0000-0000-0000AE1B0000}"/>
    <cellStyle name="20% - Accent2 8 4 3 2" xfId="16827" xr:uid="{00000000-0005-0000-0000-0000AF1B0000}"/>
    <cellStyle name="20% - Accent2 8 4 3 2 2" xfId="36378" xr:uid="{00000000-0005-0000-0000-0000B01B0000}"/>
    <cellStyle name="20% - Accent2 8 4 3 3" xfId="26603" xr:uid="{00000000-0005-0000-0000-0000B11B0000}"/>
    <cellStyle name="20% - Accent2 8 4 4" xfId="11941" xr:uid="{00000000-0005-0000-0000-0000B21B0000}"/>
    <cellStyle name="20% - Accent2 8 4 4 2" xfId="31492" xr:uid="{00000000-0005-0000-0000-0000B31B0000}"/>
    <cellStyle name="20% - Accent2 8 4 5" xfId="21717" xr:uid="{00000000-0005-0000-0000-0000B41B0000}"/>
    <cellStyle name="20% - Accent2 8 5" xfId="2952" xr:uid="{00000000-0005-0000-0000-0000B51B0000}"/>
    <cellStyle name="20% - Accent2 8 5 2" xfId="7849" xr:uid="{00000000-0005-0000-0000-0000B61B0000}"/>
    <cellStyle name="20% - Accent2 8 5 2 2" xfId="17638" xr:uid="{00000000-0005-0000-0000-0000B71B0000}"/>
    <cellStyle name="20% - Accent2 8 5 2 2 2" xfId="37189" xr:uid="{00000000-0005-0000-0000-0000B81B0000}"/>
    <cellStyle name="20% - Accent2 8 5 2 3" xfId="27414" xr:uid="{00000000-0005-0000-0000-0000B91B0000}"/>
    <cellStyle name="20% - Accent2 8 5 3" xfId="12752" xr:uid="{00000000-0005-0000-0000-0000BA1B0000}"/>
    <cellStyle name="20% - Accent2 8 5 3 2" xfId="32303" xr:uid="{00000000-0005-0000-0000-0000BB1B0000}"/>
    <cellStyle name="20% - Accent2 8 5 4" xfId="22528" xr:uid="{00000000-0005-0000-0000-0000BC1B0000}"/>
    <cellStyle name="20% - Accent2 8 6" xfId="5406" xr:uid="{00000000-0005-0000-0000-0000BD1B0000}"/>
    <cellStyle name="20% - Accent2 8 6 2" xfId="15198" xr:uid="{00000000-0005-0000-0000-0000BE1B0000}"/>
    <cellStyle name="20% - Accent2 8 6 2 2" xfId="34749" xr:uid="{00000000-0005-0000-0000-0000BF1B0000}"/>
    <cellStyle name="20% - Accent2 8 6 3" xfId="24974" xr:uid="{00000000-0005-0000-0000-0000C01B0000}"/>
    <cellStyle name="20% - Accent2 8 7" xfId="10312" xr:uid="{00000000-0005-0000-0000-0000C11B0000}"/>
    <cellStyle name="20% - Accent2 8 7 2" xfId="29863" xr:uid="{00000000-0005-0000-0000-0000C21B0000}"/>
    <cellStyle name="20% - Accent2 8 8" xfId="20088" xr:uid="{00000000-0005-0000-0000-0000C31B0000}"/>
    <cellStyle name="20% - Accent2 9" xfId="344" xr:uid="{00000000-0005-0000-0000-0000C41B0000}"/>
    <cellStyle name="20% - Accent2 9 2" xfId="761" xr:uid="{00000000-0005-0000-0000-0000C51B0000}"/>
    <cellStyle name="20% - Accent2 9 2 2" xfId="1711" xr:uid="{00000000-0005-0000-0000-0000C61B0000}"/>
    <cellStyle name="20% - Accent2 9 2 2 2" xfId="4225" xr:uid="{00000000-0005-0000-0000-0000C71B0000}"/>
    <cellStyle name="20% - Accent2 9 2 2 2 2" xfId="9122" xr:uid="{00000000-0005-0000-0000-0000C81B0000}"/>
    <cellStyle name="20% - Accent2 9 2 2 2 2 2" xfId="18911" xr:uid="{00000000-0005-0000-0000-0000C91B0000}"/>
    <cellStyle name="20% - Accent2 9 2 2 2 2 2 2" xfId="38462" xr:uid="{00000000-0005-0000-0000-0000CA1B0000}"/>
    <cellStyle name="20% - Accent2 9 2 2 2 2 3" xfId="28687" xr:uid="{00000000-0005-0000-0000-0000CB1B0000}"/>
    <cellStyle name="20% - Accent2 9 2 2 2 3" xfId="14025" xr:uid="{00000000-0005-0000-0000-0000CC1B0000}"/>
    <cellStyle name="20% - Accent2 9 2 2 2 3 2" xfId="33576" xr:uid="{00000000-0005-0000-0000-0000CD1B0000}"/>
    <cellStyle name="20% - Accent2 9 2 2 2 4" xfId="23801" xr:uid="{00000000-0005-0000-0000-0000CE1B0000}"/>
    <cellStyle name="20% - Accent2 9 2 2 3" xfId="6679" xr:uid="{00000000-0005-0000-0000-0000CF1B0000}"/>
    <cellStyle name="20% - Accent2 9 2 2 3 2" xfId="16471" xr:uid="{00000000-0005-0000-0000-0000D01B0000}"/>
    <cellStyle name="20% - Accent2 9 2 2 3 2 2" xfId="36022" xr:uid="{00000000-0005-0000-0000-0000D11B0000}"/>
    <cellStyle name="20% - Accent2 9 2 2 3 3" xfId="26247" xr:uid="{00000000-0005-0000-0000-0000D21B0000}"/>
    <cellStyle name="20% - Accent2 9 2 2 4" xfId="11585" xr:uid="{00000000-0005-0000-0000-0000D31B0000}"/>
    <cellStyle name="20% - Accent2 9 2 2 4 2" xfId="31136" xr:uid="{00000000-0005-0000-0000-0000D41B0000}"/>
    <cellStyle name="20% - Accent2 9 2 2 5" xfId="21361" xr:uid="{00000000-0005-0000-0000-0000D51B0000}"/>
    <cellStyle name="20% - Accent2 9 2 3" xfId="2647" xr:uid="{00000000-0005-0000-0000-0000D61B0000}"/>
    <cellStyle name="20% - Accent2 9 2 3 2" xfId="5092" xr:uid="{00000000-0005-0000-0000-0000D71B0000}"/>
    <cellStyle name="20% - Accent2 9 2 3 2 2" xfId="9989" xr:uid="{00000000-0005-0000-0000-0000D81B0000}"/>
    <cellStyle name="20% - Accent2 9 2 3 2 2 2" xfId="19778" xr:uid="{00000000-0005-0000-0000-0000D91B0000}"/>
    <cellStyle name="20% - Accent2 9 2 3 2 2 2 2" xfId="39329" xr:uid="{00000000-0005-0000-0000-0000DA1B0000}"/>
    <cellStyle name="20% - Accent2 9 2 3 2 2 3" xfId="29554" xr:uid="{00000000-0005-0000-0000-0000DB1B0000}"/>
    <cellStyle name="20% - Accent2 9 2 3 2 3" xfId="14892" xr:uid="{00000000-0005-0000-0000-0000DC1B0000}"/>
    <cellStyle name="20% - Accent2 9 2 3 2 3 2" xfId="34443" xr:uid="{00000000-0005-0000-0000-0000DD1B0000}"/>
    <cellStyle name="20% - Accent2 9 2 3 2 4" xfId="24668" xr:uid="{00000000-0005-0000-0000-0000DE1B0000}"/>
    <cellStyle name="20% - Accent2 9 2 3 3" xfId="7546" xr:uid="{00000000-0005-0000-0000-0000DF1B0000}"/>
    <cellStyle name="20% - Accent2 9 2 3 3 2" xfId="17338" xr:uid="{00000000-0005-0000-0000-0000E01B0000}"/>
    <cellStyle name="20% - Accent2 9 2 3 3 2 2" xfId="36889" xr:uid="{00000000-0005-0000-0000-0000E11B0000}"/>
    <cellStyle name="20% - Accent2 9 2 3 3 3" xfId="27114" xr:uid="{00000000-0005-0000-0000-0000E21B0000}"/>
    <cellStyle name="20% - Accent2 9 2 3 4" xfId="12452" xr:uid="{00000000-0005-0000-0000-0000E31B0000}"/>
    <cellStyle name="20% - Accent2 9 2 3 4 2" xfId="32003" xr:uid="{00000000-0005-0000-0000-0000E41B0000}"/>
    <cellStyle name="20% - Accent2 9 2 3 5" xfId="22228" xr:uid="{00000000-0005-0000-0000-0000E51B0000}"/>
    <cellStyle name="20% - Accent2 9 2 4" xfId="3344" xr:uid="{00000000-0005-0000-0000-0000E61B0000}"/>
    <cellStyle name="20% - Accent2 9 2 4 2" xfId="8241" xr:uid="{00000000-0005-0000-0000-0000E71B0000}"/>
    <cellStyle name="20% - Accent2 9 2 4 2 2" xfId="18030" xr:uid="{00000000-0005-0000-0000-0000E81B0000}"/>
    <cellStyle name="20% - Accent2 9 2 4 2 2 2" xfId="37581" xr:uid="{00000000-0005-0000-0000-0000E91B0000}"/>
    <cellStyle name="20% - Accent2 9 2 4 2 3" xfId="27806" xr:uid="{00000000-0005-0000-0000-0000EA1B0000}"/>
    <cellStyle name="20% - Accent2 9 2 4 3" xfId="13144" xr:uid="{00000000-0005-0000-0000-0000EB1B0000}"/>
    <cellStyle name="20% - Accent2 9 2 4 3 2" xfId="32695" xr:uid="{00000000-0005-0000-0000-0000EC1B0000}"/>
    <cellStyle name="20% - Accent2 9 2 4 4" xfId="22920" xr:uid="{00000000-0005-0000-0000-0000ED1B0000}"/>
    <cellStyle name="20% - Accent2 9 2 5" xfId="5798" xr:uid="{00000000-0005-0000-0000-0000EE1B0000}"/>
    <cellStyle name="20% - Accent2 9 2 5 2" xfId="15590" xr:uid="{00000000-0005-0000-0000-0000EF1B0000}"/>
    <cellStyle name="20% - Accent2 9 2 5 2 2" xfId="35141" xr:uid="{00000000-0005-0000-0000-0000F01B0000}"/>
    <cellStyle name="20% - Accent2 9 2 5 3" xfId="25366" xr:uid="{00000000-0005-0000-0000-0000F11B0000}"/>
    <cellStyle name="20% - Accent2 9 2 6" xfId="10704" xr:uid="{00000000-0005-0000-0000-0000F21B0000}"/>
    <cellStyle name="20% - Accent2 9 2 6 2" xfId="30255" xr:uid="{00000000-0005-0000-0000-0000F31B0000}"/>
    <cellStyle name="20% - Accent2 9 2 7" xfId="20480" xr:uid="{00000000-0005-0000-0000-0000F41B0000}"/>
    <cellStyle name="20% - Accent2 9 3" xfId="1331" xr:uid="{00000000-0005-0000-0000-0000F51B0000}"/>
    <cellStyle name="20% - Accent2 9 3 2" xfId="3850" xr:uid="{00000000-0005-0000-0000-0000F61B0000}"/>
    <cellStyle name="20% - Accent2 9 3 2 2" xfId="8747" xr:uid="{00000000-0005-0000-0000-0000F71B0000}"/>
    <cellStyle name="20% - Accent2 9 3 2 2 2" xfId="18536" xr:uid="{00000000-0005-0000-0000-0000F81B0000}"/>
    <cellStyle name="20% - Accent2 9 3 2 2 2 2" xfId="38087" xr:uid="{00000000-0005-0000-0000-0000F91B0000}"/>
    <cellStyle name="20% - Accent2 9 3 2 2 3" xfId="28312" xr:uid="{00000000-0005-0000-0000-0000FA1B0000}"/>
    <cellStyle name="20% - Accent2 9 3 2 3" xfId="13650" xr:uid="{00000000-0005-0000-0000-0000FB1B0000}"/>
    <cellStyle name="20% - Accent2 9 3 2 3 2" xfId="33201" xr:uid="{00000000-0005-0000-0000-0000FC1B0000}"/>
    <cellStyle name="20% - Accent2 9 3 2 4" xfId="23426" xr:uid="{00000000-0005-0000-0000-0000FD1B0000}"/>
    <cellStyle name="20% - Accent2 9 3 3" xfId="6304" xr:uid="{00000000-0005-0000-0000-0000FE1B0000}"/>
    <cellStyle name="20% - Accent2 9 3 3 2" xfId="16096" xr:uid="{00000000-0005-0000-0000-0000FF1B0000}"/>
    <cellStyle name="20% - Accent2 9 3 3 2 2" xfId="35647" xr:uid="{00000000-0005-0000-0000-0000001C0000}"/>
    <cellStyle name="20% - Accent2 9 3 3 3" xfId="25872" xr:uid="{00000000-0005-0000-0000-0000011C0000}"/>
    <cellStyle name="20% - Accent2 9 3 4" xfId="11210" xr:uid="{00000000-0005-0000-0000-0000021C0000}"/>
    <cellStyle name="20% - Accent2 9 3 4 2" xfId="30761" xr:uid="{00000000-0005-0000-0000-0000031C0000}"/>
    <cellStyle name="20% - Accent2 9 3 5" xfId="20986" xr:uid="{00000000-0005-0000-0000-0000041C0000}"/>
    <cellStyle name="20% - Accent2 9 4" xfId="2203" xr:uid="{00000000-0005-0000-0000-0000051C0000}"/>
    <cellStyle name="20% - Accent2 9 4 2" xfId="4705" xr:uid="{00000000-0005-0000-0000-0000061C0000}"/>
    <cellStyle name="20% - Accent2 9 4 2 2" xfId="9602" xr:uid="{00000000-0005-0000-0000-0000071C0000}"/>
    <cellStyle name="20% - Accent2 9 4 2 2 2" xfId="19391" xr:uid="{00000000-0005-0000-0000-0000081C0000}"/>
    <cellStyle name="20% - Accent2 9 4 2 2 2 2" xfId="38942" xr:uid="{00000000-0005-0000-0000-0000091C0000}"/>
    <cellStyle name="20% - Accent2 9 4 2 2 3" xfId="29167" xr:uid="{00000000-0005-0000-0000-00000A1C0000}"/>
    <cellStyle name="20% - Accent2 9 4 2 3" xfId="14505" xr:uid="{00000000-0005-0000-0000-00000B1C0000}"/>
    <cellStyle name="20% - Accent2 9 4 2 3 2" xfId="34056" xr:uid="{00000000-0005-0000-0000-00000C1C0000}"/>
    <cellStyle name="20% - Accent2 9 4 2 4" xfId="24281" xr:uid="{00000000-0005-0000-0000-00000D1C0000}"/>
    <cellStyle name="20% - Accent2 9 4 3" xfId="7159" xr:uid="{00000000-0005-0000-0000-00000E1C0000}"/>
    <cellStyle name="20% - Accent2 9 4 3 2" xfId="16951" xr:uid="{00000000-0005-0000-0000-00000F1C0000}"/>
    <cellStyle name="20% - Accent2 9 4 3 2 2" xfId="36502" xr:uid="{00000000-0005-0000-0000-0000101C0000}"/>
    <cellStyle name="20% - Accent2 9 4 3 3" xfId="26727" xr:uid="{00000000-0005-0000-0000-0000111C0000}"/>
    <cellStyle name="20% - Accent2 9 4 4" xfId="12065" xr:uid="{00000000-0005-0000-0000-0000121C0000}"/>
    <cellStyle name="20% - Accent2 9 4 4 2" xfId="31616" xr:uid="{00000000-0005-0000-0000-0000131C0000}"/>
    <cellStyle name="20% - Accent2 9 4 5" xfId="21841" xr:uid="{00000000-0005-0000-0000-0000141C0000}"/>
    <cellStyle name="20% - Accent2 9 5" xfId="2953" xr:uid="{00000000-0005-0000-0000-0000151C0000}"/>
    <cellStyle name="20% - Accent2 9 5 2" xfId="7850" xr:uid="{00000000-0005-0000-0000-0000161C0000}"/>
    <cellStyle name="20% - Accent2 9 5 2 2" xfId="17639" xr:uid="{00000000-0005-0000-0000-0000171C0000}"/>
    <cellStyle name="20% - Accent2 9 5 2 2 2" xfId="37190" xr:uid="{00000000-0005-0000-0000-0000181C0000}"/>
    <cellStyle name="20% - Accent2 9 5 2 3" xfId="27415" xr:uid="{00000000-0005-0000-0000-0000191C0000}"/>
    <cellStyle name="20% - Accent2 9 5 3" xfId="12753" xr:uid="{00000000-0005-0000-0000-00001A1C0000}"/>
    <cellStyle name="20% - Accent2 9 5 3 2" xfId="32304" xr:uid="{00000000-0005-0000-0000-00001B1C0000}"/>
    <cellStyle name="20% - Accent2 9 5 4" xfId="22529" xr:uid="{00000000-0005-0000-0000-00001C1C0000}"/>
    <cellStyle name="20% - Accent2 9 6" xfId="5407" xr:uid="{00000000-0005-0000-0000-00001D1C0000}"/>
    <cellStyle name="20% - Accent2 9 6 2" xfId="15199" xr:uid="{00000000-0005-0000-0000-00001E1C0000}"/>
    <cellStyle name="20% - Accent2 9 6 2 2" xfId="34750" xr:uid="{00000000-0005-0000-0000-00001F1C0000}"/>
    <cellStyle name="20% - Accent2 9 6 3" xfId="24975" xr:uid="{00000000-0005-0000-0000-0000201C0000}"/>
    <cellStyle name="20% - Accent2 9 7" xfId="10313" xr:uid="{00000000-0005-0000-0000-0000211C0000}"/>
    <cellStyle name="20% - Accent2 9 7 2" xfId="29864" xr:uid="{00000000-0005-0000-0000-0000221C0000}"/>
    <cellStyle name="20% - Accent2 9 8" xfId="20089" xr:uid="{00000000-0005-0000-0000-0000231C0000}"/>
    <cellStyle name="20% - Accent3" xfId="7" builtinId="38" customBuiltin="1"/>
    <cellStyle name="20% - Accent3 10" xfId="585" xr:uid="{00000000-0005-0000-0000-0000251C0000}"/>
    <cellStyle name="20% - Accent3 10 2" xfId="1541" xr:uid="{00000000-0005-0000-0000-0000261C0000}"/>
    <cellStyle name="20% - Accent3 10 2 2" xfId="4056" xr:uid="{00000000-0005-0000-0000-0000271C0000}"/>
    <cellStyle name="20% - Accent3 10 2 2 2" xfId="8953" xr:uid="{00000000-0005-0000-0000-0000281C0000}"/>
    <cellStyle name="20% - Accent3 10 2 2 2 2" xfId="18742" xr:uid="{00000000-0005-0000-0000-0000291C0000}"/>
    <cellStyle name="20% - Accent3 10 2 2 2 2 2" xfId="38293" xr:uid="{00000000-0005-0000-0000-00002A1C0000}"/>
    <cellStyle name="20% - Accent3 10 2 2 2 3" xfId="28518" xr:uid="{00000000-0005-0000-0000-00002B1C0000}"/>
    <cellStyle name="20% - Accent3 10 2 2 3" xfId="13856" xr:uid="{00000000-0005-0000-0000-00002C1C0000}"/>
    <cellStyle name="20% - Accent3 10 2 2 3 2" xfId="33407" xr:uid="{00000000-0005-0000-0000-00002D1C0000}"/>
    <cellStyle name="20% - Accent3 10 2 2 4" xfId="23632" xr:uid="{00000000-0005-0000-0000-00002E1C0000}"/>
    <cellStyle name="20% - Accent3 10 2 3" xfId="6510" xr:uid="{00000000-0005-0000-0000-00002F1C0000}"/>
    <cellStyle name="20% - Accent3 10 2 3 2" xfId="16302" xr:uid="{00000000-0005-0000-0000-0000301C0000}"/>
    <cellStyle name="20% - Accent3 10 2 3 2 2" xfId="35853" xr:uid="{00000000-0005-0000-0000-0000311C0000}"/>
    <cellStyle name="20% - Accent3 10 2 3 3" xfId="26078" xr:uid="{00000000-0005-0000-0000-0000321C0000}"/>
    <cellStyle name="20% - Accent3 10 2 4" xfId="11416" xr:uid="{00000000-0005-0000-0000-0000331C0000}"/>
    <cellStyle name="20% - Accent3 10 2 4 2" xfId="30967" xr:uid="{00000000-0005-0000-0000-0000341C0000}"/>
    <cellStyle name="20% - Accent3 10 2 5" xfId="21192" xr:uid="{00000000-0005-0000-0000-0000351C0000}"/>
    <cellStyle name="20% - Accent3 10 3" xfId="2333" xr:uid="{00000000-0005-0000-0000-0000361C0000}"/>
    <cellStyle name="20% - Accent3 10 3 2" xfId="4835" xr:uid="{00000000-0005-0000-0000-0000371C0000}"/>
    <cellStyle name="20% - Accent3 10 3 2 2" xfId="9732" xr:uid="{00000000-0005-0000-0000-0000381C0000}"/>
    <cellStyle name="20% - Accent3 10 3 2 2 2" xfId="19521" xr:uid="{00000000-0005-0000-0000-0000391C0000}"/>
    <cellStyle name="20% - Accent3 10 3 2 2 2 2" xfId="39072" xr:uid="{00000000-0005-0000-0000-00003A1C0000}"/>
    <cellStyle name="20% - Accent3 10 3 2 2 3" xfId="29297" xr:uid="{00000000-0005-0000-0000-00003B1C0000}"/>
    <cellStyle name="20% - Accent3 10 3 2 3" xfId="14635" xr:uid="{00000000-0005-0000-0000-00003C1C0000}"/>
    <cellStyle name="20% - Accent3 10 3 2 3 2" xfId="34186" xr:uid="{00000000-0005-0000-0000-00003D1C0000}"/>
    <cellStyle name="20% - Accent3 10 3 2 4" xfId="24411" xr:uid="{00000000-0005-0000-0000-00003E1C0000}"/>
    <cellStyle name="20% - Accent3 10 3 3" xfId="7289" xr:uid="{00000000-0005-0000-0000-00003F1C0000}"/>
    <cellStyle name="20% - Accent3 10 3 3 2" xfId="17081" xr:uid="{00000000-0005-0000-0000-0000401C0000}"/>
    <cellStyle name="20% - Accent3 10 3 3 2 2" xfId="36632" xr:uid="{00000000-0005-0000-0000-0000411C0000}"/>
    <cellStyle name="20% - Accent3 10 3 3 3" xfId="26857" xr:uid="{00000000-0005-0000-0000-0000421C0000}"/>
    <cellStyle name="20% - Accent3 10 3 4" xfId="12195" xr:uid="{00000000-0005-0000-0000-0000431C0000}"/>
    <cellStyle name="20% - Accent3 10 3 4 2" xfId="31746" xr:uid="{00000000-0005-0000-0000-0000441C0000}"/>
    <cellStyle name="20% - Accent3 10 3 5" xfId="21971" xr:uid="{00000000-0005-0000-0000-0000451C0000}"/>
    <cellStyle name="20% - Accent3 10 4" xfId="3175" xr:uid="{00000000-0005-0000-0000-0000461C0000}"/>
    <cellStyle name="20% - Accent3 10 4 2" xfId="8072" xr:uid="{00000000-0005-0000-0000-0000471C0000}"/>
    <cellStyle name="20% - Accent3 10 4 2 2" xfId="17861" xr:uid="{00000000-0005-0000-0000-0000481C0000}"/>
    <cellStyle name="20% - Accent3 10 4 2 2 2" xfId="37412" xr:uid="{00000000-0005-0000-0000-0000491C0000}"/>
    <cellStyle name="20% - Accent3 10 4 2 3" xfId="27637" xr:uid="{00000000-0005-0000-0000-00004A1C0000}"/>
    <cellStyle name="20% - Accent3 10 4 3" xfId="12975" xr:uid="{00000000-0005-0000-0000-00004B1C0000}"/>
    <cellStyle name="20% - Accent3 10 4 3 2" xfId="32526" xr:uid="{00000000-0005-0000-0000-00004C1C0000}"/>
    <cellStyle name="20% - Accent3 10 4 4" xfId="22751" xr:uid="{00000000-0005-0000-0000-00004D1C0000}"/>
    <cellStyle name="20% - Accent3 10 5" xfId="5629" xr:uid="{00000000-0005-0000-0000-00004E1C0000}"/>
    <cellStyle name="20% - Accent3 10 5 2" xfId="15421" xr:uid="{00000000-0005-0000-0000-00004F1C0000}"/>
    <cellStyle name="20% - Accent3 10 5 2 2" xfId="34972" xr:uid="{00000000-0005-0000-0000-0000501C0000}"/>
    <cellStyle name="20% - Accent3 10 5 3" xfId="25197" xr:uid="{00000000-0005-0000-0000-0000511C0000}"/>
    <cellStyle name="20% - Accent3 10 6" xfId="10535" xr:uid="{00000000-0005-0000-0000-0000521C0000}"/>
    <cellStyle name="20% - Accent3 10 6 2" xfId="30086" xr:uid="{00000000-0005-0000-0000-0000531C0000}"/>
    <cellStyle name="20% - Accent3 10 7" xfId="20311" xr:uid="{00000000-0005-0000-0000-0000541C0000}"/>
    <cellStyle name="20% - Accent3 11" xfId="1013" xr:uid="{00000000-0005-0000-0000-0000551C0000}"/>
    <cellStyle name="20% - Accent3 11 2" xfId="3586" xr:uid="{00000000-0005-0000-0000-0000561C0000}"/>
    <cellStyle name="20% - Accent3 11 2 2" xfId="8483" xr:uid="{00000000-0005-0000-0000-0000571C0000}"/>
    <cellStyle name="20% - Accent3 11 2 2 2" xfId="18272" xr:uid="{00000000-0005-0000-0000-0000581C0000}"/>
    <cellStyle name="20% - Accent3 11 2 2 2 2" xfId="37823" xr:uid="{00000000-0005-0000-0000-0000591C0000}"/>
    <cellStyle name="20% - Accent3 11 2 2 3" xfId="28048" xr:uid="{00000000-0005-0000-0000-00005A1C0000}"/>
    <cellStyle name="20% - Accent3 11 2 3" xfId="13386" xr:uid="{00000000-0005-0000-0000-00005B1C0000}"/>
    <cellStyle name="20% - Accent3 11 2 3 2" xfId="32937" xr:uid="{00000000-0005-0000-0000-00005C1C0000}"/>
    <cellStyle name="20% - Accent3 11 2 4" xfId="23162" xr:uid="{00000000-0005-0000-0000-00005D1C0000}"/>
    <cellStyle name="20% - Accent3 11 3" xfId="6040" xr:uid="{00000000-0005-0000-0000-00005E1C0000}"/>
    <cellStyle name="20% - Accent3 11 3 2" xfId="15832" xr:uid="{00000000-0005-0000-0000-00005F1C0000}"/>
    <cellStyle name="20% - Accent3 11 3 2 2" xfId="35383" xr:uid="{00000000-0005-0000-0000-0000601C0000}"/>
    <cellStyle name="20% - Accent3 11 3 3" xfId="25608" xr:uid="{00000000-0005-0000-0000-0000611C0000}"/>
    <cellStyle name="20% - Accent3 11 4" xfId="10946" xr:uid="{00000000-0005-0000-0000-0000621C0000}"/>
    <cellStyle name="20% - Accent3 11 4 2" xfId="30497" xr:uid="{00000000-0005-0000-0000-0000631C0000}"/>
    <cellStyle name="20% - Accent3 11 5" xfId="20722" xr:uid="{00000000-0005-0000-0000-0000641C0000}"/>
    <cellStyle name="20% - Accent3 12" xfId="1938" xr:uid="{00000000-0005-0000-0000-0000651C0000}"/>
    <cellStyle name="20% - Accent3 12 2" xfId="4448" xr:uid="{00000000-0005-0000-0000-0000661C0000}"/>
    <cellStyle name="20% - Accent3 12 2 2" xfId="9345" xr:uid="{00000000-0005-0000-0000-0000671C0000}"/>
    <cellStyle name="20% - Accent3 12 2 2 2" xfId="19134" xr:uid="{00000000-0005-0000-0000-0000681C0000}"/>
    <cellStyle name="20% - Accent3 12 2 2 2 2" xfId="38685" xr:uid="{00000000-0005-0000-0000-0000691C0000}"/>
    <cellStyle name="20% - Accent3 12 2 2 3" xfId="28910" xr:uid="{00000000-0005-0000-0000-00006A1C0000}"/>
    <cellStyle name="20% - Accent3 12 2 3" xfId="14248" xr:uid="{00000000-0005-0000-0000-00006B1C0000}"/>
    <cellStyle name="20% - Accent3 12 2 3 2" xfId="33799" xr:uid="{00000000-0005-0000-0000-00006C1C0000}"/>
    <cellStyle name="20% - Accent3 12 2 4" xfId="24024" xr:uid="{00000000-0005-0000-0000-00006D1C0000}"/>
    <cellStyle name="20% - Accent3 12 3" xfId="6902" xr:uid="{00000000-0005-0000-0000-00006E1C0000}"/>
    <cellStyle name="20% - Accent3 12 3 2" xfId="16694" xr:uid="{00000000-0005-0000-0000-00006F1C0000}"/>
    <cellStyle name="20% - Accent3 12 3 2 2" xfId="36245" xr:uid="{00000000-0005-0000-0000-0000701C0000}"/>
    <cellStyle name="20% - Accent3 12 3 3" xfId="26470" xr:uid="{00000000-0005-0000-0000-0000711C0000}"/>
    <cellStyle name="20% - Accent3 12 4" xfId="11808" xr:uid="{00000000-0005-0000-0000-0000721C0000}"/>
    <cellStyle name="20% - Accent3 12 4 2" xfId="31359" xr:uid="{00000000-0005-0000-0000-0000731C0000}"/>
    <cellStyle name="20% - Accent3 12 5" xfId="21584" xr:uid="{00000000-0005-0000-0000-0000741C0000}"/>
    <cellStyle name="20% - Accent3 13" xfId="2781" xr:uid="{00000000-0005-0000-0000-0000751C0000}"/>
    <cellStyle name="20% - Accent3 13 2" xfId="7680" xr:uid="{00000000-0005-0000-0000-0000761C0000}"/>
    <cellStyle name="20% - Accent3 13 2 2" xfId="17470" xr:uid="{00000000-0005-0000-0000-0000771C0000}"/>
    <cellStyle name="20% - Accent3 13 2 2 2" xfId="37021" xr:uid="{00000000-0005-0000-0000-0000781C0000}"/>
    <cellStyle name="20% - Accent3 13 2 3" xfId="27246" xr:uid="{00000000-0005-0000-0000-0000791C0000}"/>
    <cellStyle name="20% - Accent3 13 3" xfId="12584" xr:uid="{00000000-0005-0000-0000-00007A1C0000}"/>
    <cellStyle name="20% - Accent3 13 3 2" xfId="32135" xr:uid="{00000000-0005-0000-0000-00007B1C0000}"/>
    <cellStyle name="20% - Accent3 13 4" xfId="22360" xr:uid="{00000000-0005-0000-0000-00007C1C0000}"/>
    <cellStyle name="20% - Accent3 14" xfId="5235" xr:uid="{00000000-0005-0000-0000-00007D1C0000}"/>
    <cellStyle name="20% - Accent3 14 2" xfId="15030" xr:uid="{00000000-0005-0000-0000-00007E1C0000}"/>
    <cellStyle name="20% - Accent3 14 2 2" xfId="34581" xr:uid="{00000000-0005-0000-0000-00007F1C0000}"/>
    <cellStyle name="20% - Accent3 14 3" xfId="24806" xr:uid="{00000000-0005-0000-0000-0000801C0000}"/>
    <cellStyle name="20% - Accent3 15" xfId="10136" xr:uid="{00000000-0005-0000-0000-0000811C0000}"/>
    <cellStyle name="20% - Accent3 15 2" xfId="29696" xr:uid="{00000000-0005-0000-0000-0000821C0000}"/>
    <cellStyle name="20% - Accent3 16" xfId="19920" xr:uid="{00000000-0005-0000-0000-0000831C0000}"/>
    <cellStyle name="20% - Accent3 2" xfId="8" xr:uid="{00000000-0005-0000-0000-0000841C0000}"/>
    <cellStyle name="20% - Accent3 2 10" xfId="1014" xr:uid="{00000000-0005-0000-0000-0000851C0000}"/>
    <cellStyle name="20% - Accent3 2 10 2" xfId="3587" xr:uid="{00000000-0005-0000-0000-0000861C0000}"/>
    <cellStyle name="20% - Accent3 2 10 2 2" xfId="8484" xr:uid="{00000000-0005-0000-0000-0000871C0000}"/>
    <cellStyle name="20% - Accent3 2 10 2 2 2" xfId="18273" xr:uid="{00000000-0005-0000-0000-0000881C0000}"/>
    <cellStyle name="20% - Accent3 2 10 2 2 2 2" xfId="37824" xr:uid="{00000000-0005-0000-0000-0000891C0000}"/>
    <cellStyle name="20% - Accent3 2 10 2 2 3" xfId="28049" xr:uid="{00000000-0005-0000-0000-00008A1C0000}"/>
    <cellStyle name="20% - Accent3 2 10 2 3" xfId="13387" xr:uid="{00000000-0005-0000-0000-00008B1C0000}"/>
    <cellStyle name="20% - Accent3 2 10 2 3 2" xfId="32938" xr:uid="{00000000-0005-0000-0000-00008C1C0000}"/>
    <cellStyle name="20% - Accent3 2 10 2 4" xfId="23163" xr:uid="{00000000-0005-0000-0000-00008D1C0000}"/>
    <cellStyle name="20% - Accent3 2 10 3" xfId="6041" xr:uid="{00000000-0005-0000-0000-00008E1C0000}"/>
    <cellStyle name="20% - Accent3 2 10 3 2" xfId="15833" xr:uid="{00000000-0005-0000-0000-00008F1C0000}"/>
    <cellStyle name="20% - Accent3 2 10 3 2 2" xfId="35384" xr:uid="{00000000-0005-0000-0000-0000901C0000}"/>
    <cellStyle name="20% - Accent3 2 10 3 3" xfId="25609" xr:uid="{00000000-0005-0000-0000-0000911C0000}"/>
    <cellStyle name="20% - Accent3 2 10 4" xfId="10947" xr:uid="{00000000-0005-0000-0000-0000921C0000}"/>
    <cellStyle name="20% - Accent3 2 10 4 2" xfId="30498" xr:uid="{00000000-0005-0000-0000-0000931C0000}"/>
    <cellStyle name="20% - Accent3 2 10 5" xfId="20723" xr:uid="{00000000-0005-0000-0000-0000941C0000}"/>
    <cellStyle name="20% - Accent3 2 11" xfId="1939" xr:uid="{00000000-0005-0000-0000-0000951C0000}"/>
    <cellStyle name="20% - Accent3 2 11 2" xfId="4449" xr:uid="{00000000-0005-0000-0000-0000961C0000}"/>
    <cellStyle name="20% - Accent3 2 11 2 2" xfId="9346" xr:uid="{00000000-0005-0000-0000-0000971C0000}"/>
    <cellStyle name="20% - Accent3 2 11 2 2 2" xfId="19135" xr:uid="{00000000-0005-0000-0000-0000981C0000}"/>
    <cellStyle name="20% - Accent3 2 11 2 2 2 2" xfId="38686" xr:uid="{00000000-0005-0000-0000-0000991C0000}"/>
    <cellStyle name="20% - Accent3 2 11 2 2 3" xfId="28911" xr:uid="{00000000-0005-0000-0000-00009A1C0000}"/>
    <cellStyle name="20% - Accent3 2 11 2 3" xfId="14249" xr:uid="{00000000-0005-0000-0000-00009B1C0000}"/>
    <cellStyle name="20% - Accent3 2 11 2 3 2" xfId="33800" xr:uid="{00000000-0005-0000-0000-00009C1C0000}"/>
    <cellStyle name="20% - Accent3 2 11 2 4" xfId="24025" xr:uid="{00000000-0005-0000-0000-00009D1C0000}"/>
    <cellStyle name="20% - Accent3 2 11 3" xfId="6903" xr:uid="{00000000-0005-0000-0000-00009E1C0000}"/>
    <cellStyle name="20% - Accent3 2 11 3 2" xfId="16695" xr:uid="{00000000-0005-0000-0000-00009F1C0000}"/>
    <cellStyle name="20% - Accent3 2 11 3 2 2" xfId="36246" xr:uid="{00000000-0005-0000-0000-0000A01C0000}"/>
    <cellStyle name="20% - Accent3 2 11 3 3" xfId="26471" xr:uid="{00000000-0005-0000-0000-0000A11C0000}"/>
    <cellStyle name="20% - Accent3 2 11 4" xfId="11809" xr:uid="{00000000-0005-0000-0000-0000A21C0000}"/>
    <cellStyle name="20% - Accent3 2 11 4 2" xfId="31360" xr:uid="{00000000-0005-0000-0000-0000A31C0000}"/>
    <cellStyle name="20% - Accent3 2 11 5" xfId="21585" xr:uid="{00000000-0005-0000-0000-0000A41C0000}"/>
    <cellStyle name="20% - Accent3 2 12" xfId="2792" xr:uid="{00000000-0005-0000-0000-0000A51C0000}"/>
    <cellStyle name="20% - Accent3 2 12 2" xfId="7691" xr:uid="{00000000-0005-0000-0000-0000A61C0000}"/>
    <cellStyle name="20% - Accent3 2 12 2 2" xfId="17480" xr:uid="{00000000-0005-0000-0000-0000A71C0000}"/>
    <cellStyle name="20% - Accent3 2 12 2 2 2" xfId="37031" xr:uid="{00000000-0005-0000-0000-0000A81C0000}"/>
    <cellStyle name="20% - Accent3 2 12 2 3" xfId="27256" xr:uid="{00000000-0005-0000-0000-0000A91C0000}"/>
    <cellStyle name="20% - Accent3 2 12 3" xfId="12594" xr:uid="{00000000-0005-0000-0000-0000AA1C0000}"/>
    <cellStyle name="20% - Accent3 2 12 3 2" xfId="32145" xr:uid="{00000000-0005-0000-0000-0000AB1C0000}"/>
    <cellStyle name="20% - Accent3 2 12 4" xfId="22370" xr:uid="{00000000-0005-0000-0000-0000AC1C0000}"/>
    <cellStyle name="20% - Accent3 2 13" xfId="5246" xr:uid="{00000000-0005-0000-0000-0000AD1C0000}"/>
    <cellStyle name="20% - Accent3 2 13 2" xfId="15040" xr:uid="{00000000-0005-0000-0000-0000AE1C0000}"/>
    <cellStyle name="20% - Accent3 2 13 2 2" xfId="34591" xr:uid="{00000000-0005-0000-0000-0000AF1C0000}"/>
    <cellStyle name="20% - Accent3 2 13 3" xfId="24816" xr:uid="{00000000-0005-0000-0000-0000B01C0000}"/>
    <cellStyle name="20% - Accent3 2 14" xfId="10147" xr:uid="{00000000-0005-0000-0000-0000B11C0000}"/>
    <cellStyle name="20% - Accent3 2 14 2" xfId="29706" xr:uid="{00000000-0005-0000-0000-0000B21C0000}"/>
    <cellStyle name="20% - Accent3 2 15" xfId="19930" xr:uid="{00000000-0005-0000-0000-0000B31C0000}"/>
    <cellStyle name="20% - Accent3 2 2" xfId="167" xr:uid="{00000000-0005-0000-0000-0000B41C0000}"/>
    <cellStyle name="20% - Accent3 2 2 10" xfId="5268" xr:uid="{00000000-0005-0000-0000-0000B51C0000}"/>
    <cellStyle name="20% - Accent3 2 2 10 2" xfId="15061" xr:uid="{00000000-0005-0000-0000-0000B61C0000}"/>
    <cellStyle name="20% - Accent3 2 2 10 2 2" xfId="34612" xr:uid="{00000000-0005-0000-0000-0000B71C0000}"/>
    <cellStyle name="20% - Accent3 2 2 10 3" xfId="24837" xr:uid="{00000000-0005-0000-0000-0000B81C0000}"/>
    <cellStyle name="20% - Accent3 2 2 11" xfId="10175" xr:uid="{00000000-0005-0000-0000-0000B91C0000}"/>
    <cellStyle name="20% - Accent3 2 2 11 2" xfId="29726" xr:uid="{00000000-0005-0000-0000-0000BA1C0000}"/>
    <cellStyle name="20% - Accent3 2 2 12" xfId="19951" xr:uid="{00000000-0005-0000-0000-0000BB1C0000}"/>
    <cellStyle name="20% - Accent3 2 2 2" xfId="256" xr:uid="{00000000-0005-0000-0000-0000BC1C0000}"/>
    <cellStyle name="20% - Accent3 2 2 2 10" xfId="10233" xr:uid="{00000000-0005-0000-0000-0000BD1C0000}"/>
    <cellStyle name="20% - Accent3 2 2 2 10 2" xfId="29784" xr:uid="{00000000-0005-0000-0000-0000BE1C0000}"/>
    <cellStyle name="20% - Accent3 2 2 2 11" xfId="20009" xr:uid="{00000000-0005-0000-0000-0000BF1C0000}"/>
    <cellStyle name="20% - Accent3 2 2 2 2" xfId="345" xr:uid="{00000000-0005-0000-0000-0000C01C0000}"/>
    <cellStyle name="20% - Accent3 2 2 2 2 2" xfId="762" xr:uid="{00000000-0005-0000-0000-0000C11C0000}"/>
    <cellStyle name="20% - Accent3 2 2 2 2 2 2" xfId="1712" xr:uid="{00000000-0005-0000-0000-0000C21C0000}"/>
    <cellStyle name="20% - Accent3 2 2 2 2 2 2 2" xfId="4226" xr:uid="{00000000-0005-0000-0000-0000C31C0000}"/>
    <cellStyle name="20% - Accent3 2 2 2 2 2 2 2 2" xfId="9123" xr:uid="{00000000-0005-0000-0000-0000C41C0000}"/>
    <cellStyle name="20% - Accent3 2 2 2 2 2 2 2 2 2" xfId="18912" xr:uid="{00000000-0005-0000-0000-0000C51C0000}"/>
    <cellStyle name="20% - Accent3 2 2 2 2 2 2 2 2 2 2" xfId="38463" xr:uid="{00000000-0005-0000-0000-0000C61C0000}"/>
    <cellStyle name="20% - Accent3 2 2 2 2 2 2 2 2 3" xfId="28688" xr:uid="{00000000-0005-0000-0000-0000C71C0000}"/>
    <cellStyle name="20% - Accent3 2 2 2 2 2 2 2 3" xfId="14026" xr:uid="{00000000-0005-0000-0000-0000C81C0000}"/>
    <cellStyle name="20% - Accent3 2 2 2 2 2 2 2 3 2" xfId="33577" xr:uid="{00000000-0005-0000-0000-0000C91C0000}"/>
    <cellStyle name="20% - Accent3 2 2 2 2 2 2 2 4" xfId="23802" xr:uid="{00000000-0005-0000-0000-0000CA1C0000}"/>
    <cellStyle name="20% - Accent3 2 2 2 2 2 2 3" xfId="6680" xr:uid="{00000000-0005-0000-0000-0000CB1C0000}"/>
    <cellStyle name="20% - Accent3 2 2 2 2 2 2 3 2" xfId="16472" xr:uid="{00000000-0005-0000-0000-0000CC1C0000}"/>
    <cellStyle name="20% - Accent3 2 2 2 2 2 2 3 2 2" xfId="36023" xr:uid="{00000000-0005-0000-0000-0000CD1C0000}"/>
    <cellStyle name="20% - Accent3 2 2 2 2 2 2 3 3" xfId="26248" xr:uid="{00000000-0005-0000-0000-0000CE1C0000}"/>
    <cellStyle name="20% - Accent3 2 2 2 2 2 2 4" xfId="11586" xr:uid="{00000000-0005-0000-0000-0000CF1C0000}"/>
    <cellStyle name="20% - Accent3 2 2 2 2 2 2 4 2" xfId="31137" xr:uid="{00000000-0005-0000-0000-0000D01C0000}"/>
    <cellStyle name="20% - Accent3 2 2 2 2 2 2 5" xfId="21362" xr:uid="{00000000-0005-0000-0000-0000D11C0000}"/>
    <cellStyle name="20% - Accent3 2 2 2 2 2 3" xfId="2611" xr:uid="{00000000-0005-0000-0000-0000D21C0000}"/>
    <cellStyle name="20% - Accent3 2 2 2 2 2 3 2" xfId="5059" xr:uid="{00000000-0005-0000-0000-0000D31C0000}"/>
    <cellStyle name="20% - Accent3 2 2 2 2 2 3 2 2" xfId="9956" xr:uid="{00000000-0005-0000-0000-0000D41C0000}"/>
    <cellStyle name="20% - Accent3 2 2 2 2 2 3 2 2 2" xfId="19745" xr:uid="{00000000-0005-0000-0000-0000D51C0000}"/>
    <cellStyle name="20% - Accent3 2 2 2 2 2 3 2 2 2 2" xfId="39296" xr:uid="{00000000-0005-0000-0000-0000D61C0000}"/>
    <cellStyle name="20% - Accent3 2 2 2 2 2 3 2 2 3" xfId="29521" xr:uid="{00000000-0005-0000-0000-0000D71C0000}"/>
    <cellStyle name="20% - Accent3 2 2 2 2 2 3 2 3" xfId="14859" xr:uid="{00000000-0005-0000-0000-0000D81C0000}"/>
    <cellStyle name="20% - Accent3 2 2 2 2 2 3 2 3 2" xfId="34410" xr:uid="{00000000-0005-0000-0000-0000D91C0000}"/>
    <cellStyle name="20% - Accent3 2 2 2 2 2 3 2 4" xfId="24635" xr:uid="{00000000-0005-0000-0000-0000DA1C0000}"/>
    <cellStyle name="20% - Accent3 2 2 2 2 2 3 3" xfId="7513" xr:uid="{00000000-0005-0000-0000-0000DB1C0000}"/>
    <cellStyle name="20% - Accent3 2 2 2 2 2 3 3 2" xfId="17305" xr:uid="{00000000-0005-0000-0000-0000DC1C0000}"/>
    <cellStyle name="20% - Accent3 2 2 2 2 2 3 3 2 2" xfId="36856" xr:uid="{00000000-0005-0000-0000-0000DD1C0000}"/>
    <cellStyle name="20% - Accent3 2 2 2 2 2 3 3 3" xfId="27081" xr:uid="{00000000-0005-0000-0000-0000DE1C0000}"/>
    <cellStyle name="20% - Accent3 2 2 2 2 2 3 4" xfId="12419" xr:uid="{00000000-0005-0000-0000-0000DF1C0000}"/>
    <cellStyle name="20% - Accent3 2 2 2 2 2 3 4 2" xfId="31970" xr:uid="{00000000-0005-0000-0000-0000E01C0000}"/>
    <cellStyle name="20% - Accent3 2 2 2 2 2 3 5" xfId="22195" xr:uid="{00000000-0005-0000-0000-0000E11C0000}"/>
    <cellStyle name="20% - Accent3 2 2 2 2 2 4" xfId="3345" xr:uid="{00000000-0005-0000-0000-0000E21C0000}"/>
    <cellStyle name="20% - Accent3 2 2 2 2 2 4 2" xfId="8242" xr:uid="{00000000-0005-0000-0000-0000E31C0000}"/>
    <cellStyle name="20% - Accent3 2 2 2 2 2 4 2 2" xfId="18031" xr:uid="{00000000-0005-0000-0000-0000E41C0000}"/>
    <cellStyle name="20% - Accent3 2 2 2 2 2 4 2 2 2" xfId="37582" xr:uid="{00000000-0005-0000-0000-0000E51C0000}"/>
    <cellStyle name="20% - Accent3 2 2 2 2 2 4 2 3" xfId="27807" xr:uid="{00000000-0005-0000-0000-0000E61C0000}"/>
    <cellStyle name="20% - Accent3 2 2 2 2 2 4 3" xfId="13145" xr:uid="{00000000-0005-0000-0000-0000E71C0000}"/>
    <cellStyle name="20% - Accent3 2 2 2 2 2 4 3 2" xfId="32696" xr:uid="{00000000-0005-0000-0000-0000E81C0000}"/>
    <cellStyle name="20% - Accent3 2 2 2 2 2 4 4" xfId="22921" xr:uid="{00000000-0005-0000-0000-0000E91C0000}"/>
    <cellStyle name="20% - Accent3 2 2 2 2 2 5" xfId="5799" xr:uid="{00000000-0005-0000-0000-0000EA1C0000}"/>
    <cellStyle name="20% - Accent3 2 2 2 2 2 5 2" xfId="15591" xr:uid="{00000000-0005-0000-0000-0000EB1C0000}"/>
    <cellStyle name="20% - Accent3 2 2 2 2 2 5 2 2" xfId="35142" xr:uid="{00000000-0005-0000-0000-0000EC1C0000}"/>
    <cellStyle name="20% - Accent3 2 2 2 2 2 5 3" xfId="25367" xr:uid="{00000000-0005-0000-0000-0000ED1C0000}"/>
    <cellStyle name="20% - Accent3 2 2 2 2 2 6" xfId="10705" xr:uid="{00000000-0005-0000-0000-0000EE1C0000}"/>
    <cellStyle name="20% - Accent3 2 2 2 2 2 6 2" xfId="30256" xr:uid="{00000000-0005-0000-0000-0000EF1C0000}"/>
    <cellStyle name="20% - Accent3 2 2 2 2 2 7" xfId="20481" xr:uid="{00000000-0005-0000-0000-0000F01C0000}"/>
    <cellStyle name="20% - Accent3 2 2 2 2 3" xfId="1332" xr:uid="{00000000-0005-0000-0000-0000F11C0000}"/>
    <cellStyle name="20% - Accent3 2 2 2 2 3 2" xfId="3851" xr:uid="{00000000-0005-0000-0000-0000F21C0000}"/>
    <cellStyle name="20% - Accent3 2 2 2 2 3 2 2" xfId="8748" xr:uid="{00000000-0005-0000-0000-0000F31C0000}"/>
    <cellStyle name="20% - Accent3 2 2 2 2 3 2 2 2" xfId="18537" xr:uid="{00000000-0005-0000-0000-0000F41C0000}"/>
    <cellStyle name="20% - Accent3 2 2 2 2 3 2 2 2 2" xfId="38088" xr:uid="{00000000-0005-0000-0000-0000F51C0000}"/>
    <cellStyle name="20% - Accent3 2 2 2 2 3 2 2 3" xfId="28313" xr:uid="{00000000-0005-0000-0000-0000F61C0000}"/>
    <cellStyle name="20% - Accent3 2 2 2 2 3 2 3" xfId="13651" xr:uid="{00000000-0005-0000-0000-0000F71C0000}"/>
    <cellStyle name="20% - Accent3 2 2 2 2 3 2 3 2" xfId="33202" xr:uid="{00000000-0005-0000-0000-0000F81C0000}"/>
    <cellStyle name="20% - Accent3 2 2 2 2 3 2 4" xfId="23427" xr:uid="{00000000-0005-0000-0000-0000F91C0000}"/>
    <cellStyle name="20% - Accent3 2 2 2 2 3 3" xfId="6305" xr:uid="{00000000-0005-0000-0000-0000FA1C0000}"/>
    <cellStyle name="20% - Accent3 2 2 2 2 3 3 2" xfId="16097" xr:uid="{00000000-0005-0000-0000-0000FB1C0000}"/>
    <cellStyle name="20% - Accent3 2 2 2 2 3 3 2 2" xfId="35648" xr:uid="{00000000-0005-0000-0000-0000FC1C0000}"/>
    <cellStyle name="20% - Accent3 2 2 2 2 3 3 3" xfId="25873" xr:uid="{00000000-0005-0000-0000-0000FD1C0000}"/>
    <cellStyle name="20% - Accent3 2 2 2 2 3 4" xfId="11211" xr:uid="{00000000-0005-0000-0000-0000FE1C0000}"/>
    <cellStyle name="20% - Accent3 2 2 2 2 3 4 2" xfId="30762" xr:uid="{00000000-0005-0000-0000-0000FF1C0000}"/>
    <cellStyle name="20% - Accent3 2 2 2 2 3 5" xfId="20987" xr:uid="{00000000-0005-0000-0000-0000001D0000}"/>
    <cellStyle name="20% - Accent3 2 2 2 2 4" xfId="2170" xr:uid="{00000000-0005-0000-0000-0000011D0000}"/>
    <cellStyle name="20% - Accent3 2 2 2 2 4 2" xfId="4672" xr:uid="{00000000-0005-0000-0000-0000021D0000}"/>
    <cellStyle name="20% - Accent3 2 2 2 2 4 2 2" xfId="9569" xr:uid="{00000000-0005-0000-0000-0000031D0000}"/>
    <cellStyle name="20% - Accent3 2 2 2 2 4 2 2 2" xfId="19358" xr:uid="{00000000-0005-0000-0000-0000041D0000}"/>
    <cellStyle name="20% - Accent3 2 2 2 2 4 2 2 2 2" xfId="38909" xr:uid="{00000000-0005-0000-0000-0000051D0000}"/>
    <cellStyle name="20% - Accent3 2 2 2 2 4 2 2 3" xfId="29134" xr:uid="{00000000-0005-0000-0000-0000061D0000}"/>
    <cellStyle name="20% - Accent3 2 2 2 2 4 2 3" xfId="14472" xr:uid="{00000000-0005-0000-0000-0000071D0000}"/>
    <cellStyle name="20% - Accent3 2 2 2 2 4 2 3 2" xfId="34023" xr:uid="{00000000-0005-0000-0000-0000081D0000}"/>
    <cellStyle name="20% - Accent3 2 2 2 2 4 2 4" xfId="24248" xr:uid="{00000000-0005-0000-0000-0000091D0000}"/>
    <cellStyle name="20% - Accent3 2 2 2 2 4 3" xfId="7126" xr:uid="{00000000-0005-0000-0000-00000A1D0000}"/>
    <cellStyle name="20% - Accent3 2 2 2 2 4 3 2" xfId="16918" xr:uid="{00000000-0005-0000-0000-00000B1D0000}"/>
    <cellStyle name="20% - Accent3 2 2 2 2 4 3 2 2" xfId="36469" xr:uid="{00000000-0005-0000-0000-00000C1D0000}"/>
    <cellStyle name="20% - Accent3 2 2 2 2 4 3 3" xfId="26694" xr:uid="{00000000-0005-0000-0000-00000D1D0000}"/>
    <cellStyle name="20% - Accent3 2 2 2 2 4 4" xfId="12032" xr:uid="{00000000-0005-0000-0000-00000E1D0000}"/>
    <cellStyle name="20% - Accent3 2 2 2 2 4 4 2" xfId="31583" xr:uid="{00000000-0005-0000-0000-00000F1D0000}"/>
    <cellStyle name="20% - Accent3 2 2 2 2 4 5" xfId="21808" xr:uid="{00000000-0005-0000-0000-0000101D0000}"/>
    <cellStyle name="20% - Accent3 2 2 2 2 5" xfId="2954" xr:uid="{00000000-0005-0000-0000-0000111D0000}"/>
    <cellStyle name="20% - Accent3 2 2 2 2 5 2" xfId="7851" xr:uid="{00000000-0005-0000-0000-0000121D0000}"/>
    <cellStyle name="20% - Accent3 2 2 2 2 5 2 2" xfId="17640" xr:uid="{00000000-0005-0000-0000-0000131D0000}"/>
    <cellStyle name="20% - Accent3 2 2 2 2 5 2 2 2" xfId="37191" xr:uid="{00000000-0005-0000-0000-0000141D0000}"/>
    <cellStyle name="20% - Accent3 2 2 2 2 5 2 3" xfId="27416" xr:uid="{00000000-0005-0000-0000-0000151D0000}"/>
    <cellStyle name="20% - Accent3 2 2 2 2 5 3" xfId="12754" xr:uid="{00000000-0005-0000-0000-0000161D0000}"/>
    <cellStyle name="20% - Accent3 2 2 2 2 5 3 2" xfId="32305" xr:uid="{00000000-0005-0000-0000-0000171D0000}"/>
    <cellStyle name="20% - Accent3 2 2 2 2 5 4" xfId="22530" xr:uid="{00000000-0005-0000-0000-0000181D0000}"/>
    <cellStyle name="20% - Accent3 2 2 2 2 6" xfId="5408" xr:uid="{00000000-0005-0000-0000-0000191D0000}"/>
    <cellStyle name="20% - Accent3 2 2 2 2 6 2" xfId="15200" xr:uid="{00000000-0005-0000-0000-00001A1D0000}"/>
    <cellStyle name="20% - Accent3 2 2 2 2 6 2 2" xfId="34751" xr:uid="{00000000-0005-0000-0000-00001B1D0000}"/>
    <cellStyle name="20% - Accent3 2 2 2 2 6 3" xfId="24976" xr:uid="{00000000-0005-0000-0000-00001C1D0000}"/>
    <cellStyle name="20% - Accent3 2 2 2 2 7" xfId="10314" xr:uid="{00000000-0005-0000-0000-00001D1D0000}"/>
    <cellStyle name="20% - Accent3 2 2 2 2 7 2" xfId="29865" xr:uid="{00000000-0005-0000-0000-00001E1D0000}"/>
    <cellStyle name="20% - Accent3 2 2 2 2 8" xfId="20090" xr:uid="{00000000-0005-0000-0000-00001F1D0000}"/>
    <cellStyle name="20% - Accent3 2 2 2 3" xfId="346" xr:uid="{00000000-0005-0000-0000-0000201D0000}"/>
    <cellStyle name="20% - Accent3 2 2 2 3 2" xfId="763" xr:uid="{00000000-0005-0000-0000-0000211D0000}"/>
    <cellStyle name="20% - Accent3 2 2 2 3 2 2" xfId="1713" xr:uid="{00000000-0005-0000-0000-0000221D0000}"/>
    <cellStyle name="20% - Accent3 2 2 2 3 2 2 2" xfId="4227" xr:uid="{00000000-0005-0000-0000-0000231D0000}"/>
    <cellStyle name="20% - Accent3 2 2 2 3 2 2 2 2" xfId="9124" xr:uid="{00000000-0005-0000-0000-0000241D0000}"/>
    <cellStyle name="20% - Accent3 2 2 2 3 2 2 2 2 2" xfId="18913" xr:uid="{00000000-0005-0000-0000-0000251D0000}"/>
    <cellStyle name="20% - Accent3 2 2 2 3 2 2 2 2 2 2" xfId="38464" xr:uid="{00000000-0005-0000-0000-0000261D0000}"/>
    <cellStyle name="20% - Accent3 2 2 2 3 2 2 2 2 3" xfId="28689" xr:uid="{00000000-0005-0000-0000-0000271D0000}"/>
    <cellStyle name="20% - Accent3 2 2 2 3 2 2 2 3" xfId="14027" xr:uid="{00000000-0005-0000-0000-0000281D0000}"/>
    <cellStyle name="20% - Accent3 2 2 2 3 2 2 2 3 2" xfId="33578" xr:uid="{00000000-0005-0000-0000-0000291D0000}"/>
    <cellStyle name="20% - Accent3 2 2 2 3 2 2 2 4" xfId="23803" xr:uid="{00000000-0005-0000-0000-00002A1D0000}"/>
    <cellStyle name="20% - Accent3 2 2 2 3 2 2 3" xfId="6681" xr:uid="{00000000-0005-0000-0000-00002B1D0000}"/>
    <cellStyle name="20% - Accent3 2 2 2 3 2 2 3 2" xfId="16473" xr:uid="{00000000-0005-0000-0000-00002C1D0000}"/>
    <cellStyle name="20% - Accent3 2 2 2 3 2 2 3 2 2" xfId="36024" xr:uid="{00000000-0005-0000-0000-00002D1D0000}"/>
    <cellStyle name="20% - Accent3 2 2 2 3 2 2 3 3" xfId="26249" xr:uid="{00000000-0005-0000-0000-00002E1D0000}"/>
    <cellStyle name="20% - Accent3 2 2 2 3 2 2 4" xfId="11587" xr:uid="{00000000-0005-0000-0000-00002F1D0000}"/>
    <cellStyle name="20% - Accent3 2 2 2 3 2 2 4 2" xfId="31138" xr:uid="{00000000-0005-0000-0000-0000301D0000}"/>
    <cellStyle name="20% - Accent3 2 2 2 3 2 2 5" xfId="21363" xr:uid="{00000000-0005-0000-0000-0000311D0000}"/>
    <cellStyle name="20% - Accent3 2 2 2 3 2 3" xfId="2739" xr:uid="{00000000-0005-0000-0000-0000321D0000}"/>
    <cellStyle name="20% - Accent3 2 2 2 3 2 3 2" xfId="5184" xr:uid="{00000000-0005-0000-0000-0000331D0000}"/>
    <cellStyle name="20% - Accent3 2 2 2 3 2 3 2 2" xfId="10081" xr:uid="{00000000-0005-0000-0000-0000341D0000}"/>
    <cellStyle name="20% - Accent3 2 2 2 3 2 3 2 2 2" xfId="19870" xr:uid="{00000000-0005-0000-0000-0000351D0000}"/>
    <cellStyle name="20% - Accent3 2 2 2 3 2 3 2 2 2 2" xfId="39421" xr:uid="{00000000-0005-0000-0000-0000361D0000}"/>
    <cellStyle name="20% - Accent3 2 2 2 3 2 3 2 2 3" xfId="29646" xr:uid="{00000000-0005-0000-0000-0000371D0000}"/>
    <cellStyle name="20% - Accent3 2 2 2 3 2 3 2 3" xfId="14984" xr:uid="{00000000-0005-0000-0000-0000381D0000}"/>
    <cellStyle name="20% - Accent3 2 2 2 3 2 3 2 3 2" xfId="34535" xr:uid="{00000000-0005-0000-0000-0000391D0000}"/>
    <cellStyle name="20% - Accent3 2 2 2 3 2 3 2 4" xfId="24760" xr:uid="{00000000-0005-0000-0000-00003A1D0000}"/>
    <cellStyle name="20% - Accent3 2 2 2 3 2 3 3" xfId="7638" xr:uid="{00000000-0005-0000-0000-00003B1D0000}"/>
    <cellStyle name="20% - Accent3 2 2 2 3 2 3 3 2" xfId="17430" xr:uid="{00000000-0005-0000-0000-00003C1D0000}"/>
    <cellStyle name="20% - Accent3 2 2 2 3 2 3 3 2 2" xfId="36981" xr:uid="{00000000-0005-0000-0000-00003D1D0000}"/>
    <cellStyle name="20% - Accent3 2 2 2 3 2 3 3 3" xfId="27206" xr:uid="{00000000-0005-0000-0000-00003E1D0000}"/>
    <cellStyle name="20% - Accent3 2 2 2 3 2 3 4" xfId="12544" xr:uid="{00000000-0005-0000-0000-00003F1D0000}"/>
    <cellStyle name="20% - Accent3 2 2 2 3 2 3 4 2" xfId="32095" xr:uid="{00000000-0005-0000-0000-0000401D0000}"/>
    <cellStyle name="20% - Accent3 2 2 2 3 2 3 5" xfId="22320" xr:uid="{00000000-0005-0000-0000-0000411D0000}"/>
    <cellStyle name="20% - Accent3 2 2 2 3 2 4" xfId="3346" xr:uid="{00000000-0005-0000-0000-0000421D0000}"/>
    <cellStyle name="20% - Accent3 2 2 2 3 2 4 2" xfId="8243" xr:uid="{00000000-0005-0000-0000-0000431D0000}"/>
    <cellStyle name="20% - Accent3 2 2 2 3 2 4 2 2" xfId="18032" xr:uid="{00000000-0005-0000-0000-0000441D0000}"/>
    <cellStyle name="20% - Accent3 2 2 2 3 2 4 2 2 2" xfId="37583" xr:uid="{00000000-0005-0000-0000-0000451D0000}"/>
    <cellStyle name="20% - Accent3 2 2 2 3 2 4 2 3" xfId="27808" xr:uid="{00000000-0005-0000-0000-0000461D0000}"/>
    <cellStyle name="20% - Accent3 2 2 2 3 2 4 3" xfId="13146" xr:uid="{00000000-0005-0000-0000-0000471D0000}"/>
    <cellStyle name="20% - Accent3 2 2 2 3 2 4 3 2" xfId="32697" xr:uid="{00000000-0005-0000-0000-0000481D0000}"/>
    <cellStyle name="20% - Accent3 2 2 2 3 2 4 4" xfId="22922" xr:uid="{00000000-0005-0000-0000-0000491D0000}"/>
    <cellStyle name="20% - Accent3 2 2 2 3 2 5" xfId="5800" xr:uid="{00000000-0005-0000-0000-00004A1D0000}"/>
    <cellStyle name="20% - Accent3 2 2 2 3 2 5 2" xfId="15592" xr:uid="{00000000-0005-0000-0000-00004B1D0000}"/>
    <cellStyle name="20% - Accent3 2 2 2 3 2 5 2 2" xfId="35143" xr:uid="{00000000-0005-0000-0000-00004C1D0000}"/>
    <cellStyle name="20% - Accent3 2 2 2 3 2 5 3" xfId="25368" xr:uid="{00000000-0005-0000-0000-00004D1D0000}"/>
    <cellStyle name="20% - Accent3 2 2 2 3 2 6" xfId="10706" xr:uid="{00000000-0005-0000-0000-00004E1D0000}"/>
    <cellStyle name="20% - Accent3 2 2 2 3 2 6 2" xfId="30257" xr:uid="{00000000-0005-0000-0000-00004F1D0000}"/>
    <cellStyle name="20% - Accent3 2 2 2 3 2 7" xfId="20482" xr:uid="{00000000-0005-0000-0000-0000501D0000}"/>
    <cellStyle name="20% - Accent3 2 2 2 3 3" xfId="1333" xr:uid="{00000000-0005-0000-0000-0000511D0000}"/>
    <cellStyle name="20% - Accent3 2 2 2 3 3 2" xfId="3852" xr:uid="{00000000-0005-0000-0000-0000521D0000}"/>
    <cellStyle name="20% - Accent3 2 2 2 3 3 2 2" xfId="8749" xr:uid="{00000000-0005-0000-0000-0000531D0000}"/>
    <cellStyle name="20% - Accent3 2 2 2 3 3 2 2 2" xfId="18538" xr:uid="{00000000-0005-0000-0000-0000541D0000}"/>
    <cellStyle name="20% - Accent3 2 2 2 3 3 2 2 2 2" xfId="38089" xr:uid="{00000000-0005-0000-0000-0000551D0000}"/>
    <cellStyle name="20% - Accent3 2 2 2 3 3 2 2 3" xfId="28314" xr:uid="{00000000-0005-0000-0000-0000561D0000}"/>
    <cellStyle name="20% - Accent3 2 2 2 3 3 2 3" xfId="13652" xr:uid="{00000000-0005-0000-0000-0000571D0000}"/>
    <cellStyle name="20% - Accent3 2 2 2 3 3 2 3 2" xfId="33203" xr:uid="{00000000-0005-0000-0000-0000581D0000}"/>
    <cellStyle name="20% - Accent3 2 2 2 3 3 2 4" xfId="23428" xr:uid="{00000000-0005-0000-0000-0000591D0000}"/>
    <cellStyle name="20% - Accent3 2 2 2 3 3 3" xfId="6306" xr:uid="{00000000-0005-0000-0000-00005A1D0000}"/>
    <cellStyle name="20% - Accent3 2 2 2 3 3 3 2" xfId="16098" xr:uid="{00000000-0005-0000-0000-00005B1D0000}"/>
    <cellStyle name="20% - Accent3 2 2 2 3 3 3 2 2" xfId="35649" xr:uid="{00000000-0005-0000-0000-00005C1D0000}"/>
    <cellStyle name="20% - Accent3 2 2 2 3 3 3 3" xfId="25874" xr:uid="{00000000-0005-0000-0000-00005D1D0000}"/>
    <cellStyle name="20% - Accent3 2 2 2 3 3 4" xfId="11212" xr:uid="{00000000-0005-0000-0000-00005E1D0000}"/>
    <cellStyle name="20% - Accent3 2 2 2 3 3 4 2" xfId="30763" xr:uid="{00000000-0005-0000-0000-00005F1D0000}"/>
    <cellStyle name="20% - Accent3 2 2 2 3 3 5" xfId="20988" xr:uid="{00000000-0005-0000-0000-0000601D0000}"/>
    <cellStyle name="20% - Accent3 2 2 2 3 4" xfId="2295" xr:uid="{00000000-0005-0000-0000-0000611D0000}"/>
    <cellStyle name="20% - Accent3 2 2 2 3 4 2" xfId="4797" xr:uid="{00000000-0005-0000-0000-0000621D0000}"/>
    <cellStyle name="20% - Accent3 2 2 2 3 4 2 2" xfId="9694" xr:uid="{00000000-0005-0000-0000-0000631D0000}"/>
    <cellStyle name="20% - Accent3 2 2 2 3 4 2 2 2" xfId="19483" xr:uid="{00000000-0005-0000-0000-0000641D0000}"/>
    <cellStyle name="20% - Accent3 2 2 2 3 4 2 2 2 2" xfId="39034" xr:uid="{00000000-0005-0000-0000-0000651D0000}"/>
    <cellStyle name="20% - Accent3 2 2 2 3 4 2 2 3" xfId="29259" xr:uid="{00000000-0005-0000-0000-0000661D0000}"/>
    <cellStyle name="20% - Accent3 2 2 2 3 4 2 3" xfId="14597" xr:uid="{00000000-0005-0000-0000-0000671D0000}"/>
    <cellStyle name="20% - Accent3 2 2 2 3 4 2 3 2" xfId="34148" xr:uid="{00000000-0005-0000-0000-0000681D0000}"/>
    <cellStyle name="20% - Accent3 2 2 2 3 4 2 4" xfId="24373" xr:uid="{00000000-0005-0000-0000-0000691D0000}"/>
    <cellStyle name="20% - Accent3 2 2 2 3 4 3" xfId="7251" xr:uid="{00000000-0005-0000-0000-00006A1D0000}"/>
    <cellStyle name="20% - Accent3 2 2 2 3 4 3 2" xfId="17043" xr:uid="{00000000-0005-0000-0000-00006B1D0000}"/>
    <cellStyle name="20% - Accent3 2 2 2 3 4 3 2 2" xfId="36594" xr:uid="{00000000-0005-0000-0000-00006C1D0000}"/>
    <cellStyle name="20% - Accent3 2 2 2 3 4 3 3" xfId="26819" xr:uid="{00000000-0005-0000-0000-00006D1D0000}"/>
    <cellStyle name="20% - Accent3 2 2 2 3 4 4" xfId="12157" xr:uid="{00000000-0005-0000-0000-00006E1D0000}"/>
    <cellStyle name="20% - Accent3 2 2 2 3 4 4 2" xfId="31708" xr:uid="{00000000-0005-0000-0000-00006F1D0000}"/>
    <cellStyle name="20% - Accent3 2 2 2 3 4 5" xfId="21933" xr:uid="{00000000-0005-0000-0000-0000701D0000}"/>
    <cellStyle name="20% - Accent3 2 2 2 3 5" xfId="2955" xr:uid="{00000000-0005-0000-0000-0000711D0000}"/>
    <cellStyle name="20% - Accent3 2 2 2 3 5 2" xfId="7852" xr:uid="{00000000-0005-0000-0000-0000721D0000}"/>
    <cellStyle name="20% - Accent3 2 2 2 3 5 2 2" xfId="17641" xr:uid="{00000000-0005-0000-0000-0000731D0000}"/>
    <cellStyle name="20% - Accent3 2 2 2 3 5 2 2 2" xfId="37192" xr:uid="{00000000-0005-0000-0000-0000741D0000}"/>
    <cellStyle name="20% - Accent3 2 2 2 3 5 2 3" xfId="27417" xr:uid="{00000000-0005-0000-0000-0000751D0000}"/>
    <cellStyle name="20% - Accent3 2 2 2 3 5 3" xfId="12755" xr:uid="{00000000-0005-0000-0000-0000761D0000}"/>
    <cellStyle name="20% - Accent3 2 2 2 3 5 3 2" xfId="32306" xr:uid="{00000000-0005-0000-0000-0000771D0000}"/>
    <cellStyle name="20% - Accent3 2 2 2 3 5 4" xfId="22531" xr:uid="{00000000-0005-0000-0000-0000781D0000}"/>
    <cellStyle name="20% - Accent3 2 2 2 3 6" xfId="5409" xr:uid="{00000000-0005-0000-0000-0000791D0000}"/>
    <cellStyle name="20% - Accent3 2 2 2 3 6 2" xfId="15201" xr:uid="{00000000-0005-0000-0000-00007A1D0000}"/>
    <cellStyle name="20% - Accent3 2 2 2 3 6 2 2" xfId="34752" xr:uid="{00000000-0005-0000-0000-00007B1D0000}"/>
    <cellStyle name="20% - Accent3 2 2 2 3 6 3" xfId="24977" xr:uid="{00000000-0005-0000-0000-00007C1D0000}"/>
    <cellStyle name="20% - Accent3 2 2 2 3 7" xfId="10315" xr:uid="{00000000-0005-0000-0000-00007D1D0000}"/>
    <cellStyle name="20% - Accent3 2 2 2 3 7 2" xfId="29866" xr:uid="{00000000-0005-0000-0000-00007E1D0000}"/>
    <cellStyle name="20% - Accent3 2 2 2 3 8" xfId="20091" xr:uid="{00000000-0005-0000-0000-00007F1D0000}"/>
    <cellStyle name="20% - Accent3 2 2 2 4" xfId="679" xr:uid="{00000000-0005-0000-0000-0000801D0000}"/>
    <cellStyle name="20% - Accent3 2 2 2 4 2" xfId="1631" xr:uid="{00000000-0005-0000-0000-0000811D0000}"/>
    <cellStyle name="20% - Accent3 2 2 2 4 2 2" xfId="4145" xr:uid="{00000000-0005-0000-0000-0000821D0000}"/>
    <cellStyle name="20% - Accent3 2 2 2 4 2 2 2" xfId="9042" xr:uid="{00000000-0005-0000-0000-0000831D0000}"/>
    <cellStyle name="20% - Accent3 2 2 2 4 2 2 2 2" xfId="18831" xr:uid="{00000000-0005-0000-0000-0000841D0000}"/>
    <cellStyle name="20% - Accent3 2 2 2 4 2 2 2 2 2" xfId="38382" xr:uid="{00000000-0005-0000-0000-0000851D0000}"/>
    <cellStyle name="20% - Accent3 2 2 2 4 2 2 2 3" xfId="28607" xr:uid="{00000000-0005-0000-0000-0000861D0000}"/>
    <cellStyle name="20% - Accent3 2 2 2 4 2 2 3" xfId="13945" xr:uid="{00000000-0005-0000-0000-0000871D0000}"/>
    <cellStyle name="20% - Accent3 2 2 2 4 2 2 3 2" xfId="33496" xr:uid="{00000000-0005-0000-0000-0000881D0000}"/>
    <cellStyle name="20% - Accent3 2 2 2 4 2 2 4" xfId="23721" xr:uid="{00000000-0005-0000-0000-0000891D0000}"/>
    <cellStyle name="20% - Accent3 2 2 2 4 2 3" xfId="6599" xr:uid="{00000000-0005-0000-0000-00008A1D0000}"/>
    <cellStyle name="20% - Accent3 2 2 2 4 2 3 2" xfId="16391" xr:uid="{00000000-0005-0000-0000-00008B1D0000}"/>
    <cellStyle name="20% - Accent3 2 2 2 4 2 3 2 2" xfId="35942" xr:uid="{00000000-0005-0000-0000-00008C1D0000}"/>
    <cellStyle name="20% - Accent3 2 2 2 4 2 3 3" xfId="26167" xr:uid="{00000000-0005-0000-0000-00008D1D0000}"/>
    <cellStyle name="20% - Accent3 2 2 2 4 2 4" xfId="11505" xr:uid="{00000000-0005-0000-0000-00008E1D0000}"/>
    <cellStyle name="20% - Accent3 2 2 2 4 2 4 2" xfId="31056" xr:uid="{00000000-0005-0000-0000-00008F1D0000}"/>
    <cellStyle name="20% - Accent3 2 2 2 4 2 5" xfId="21281" xr:uid="{00000000-0005-0000-0000-0000901D0000}"/>
    <cellStyle name="20% - Accent3 2 2 2 4 3" xfId="2453" xr:uid="{00000000-0005-0000-0000-0000911D0000}"/>
    <cellStyle name="20% - Accent3 2 2 2 4 3 2" xfId="4935" xr:uid="{00000000-0005-0000-0000-0000921D0000}"/>
    <cellStyle name="20% - Accent3 2 2 2 4 3 2 2" xfId="9832" xr:uid="{00000000-0005-0000-0000-0000931D0000}"/>
    <cellStyle name="20% - Accent3 2 2 2 4 3 2 2 2" xfId="19621" xr:uid="{00000000-0005-0000-0000-0000941D0000}"/>
    <cellStyle name="20% - Accent3 2 2 2 4 3 2 2 2 2" xfId="39172" xr:uid="{00000000-0005-0000-0000-0000951D0000}"/>
    <cellStyle name="20% - Accent3 2 2 2 4 3 2 2 3" xfId="29397" xr:uid="{00000000-0005-0000-0000-0000961D0000}"/>
    <cellStyle name="20% - Accent3 2 2 2 4 3 2 3" xfId="14735" xr:uid="{00000000-0005-0000-0000-0000971D0000}"/>
    <cellStyle name="20% - Accent3 2 2 2 4 3 2 3 2" xfId="34286" xr:uid="{00000000-0005-0000-0000-0000981D0000}"/>
    <cellStyle name="20% - Accent3 2 2 2 4 3 2 4" xfId="24511" xr:uid="{00000000-0005-0000-0000-0000991D0000}"/>
    <cellStyle name="20% - Accent3 2 2 2 4 3 3" xfId="7389" xr:uid="{00000000-0005-0000-0000-00009A1D0000}"/>
    <cellStyle name="20% - Accent3 2 2 2 4 3 3 2" xfId="17181" xr:uid="{00000000-0005-0000-0000-00009B1D0000}"/>
    <cellStyle name="20% - Accent3 2 2 2 4 3 3 2 2" xfId="36732" xr:uid="{00000000-0005-0000-0000-00009C1D0000}"/>
    <cellStyle name="20% - Accent3 2 2 2 4 3 3 3" xfId="26957" xr:uid="{00000000-0005-0000-0000-00009D1D0000}"/>
    <cellStyle name="20% - Accent3 2 2 2 4 3 4" xfId="12295" xr:uid="{00000000-0005-0000-0000-00009E1D0000}"/>
    <cellStyle name="20% - Accent3 2 2 2 4 3 4 2" xfId="31846" xr:uid="{00000000-0005-0000-0000-00009F1D0000}"/>
    <cellStyle name="20% - Accent3 2 2 2 4 3 5" xfId="22071" xr:uid="{00000000-0005-0000-0000-0000A01D0000}"/>
    <cellStyle name="20% - Accent3 2 2 2 4 4" xfId="3264" xr:uid="{00000000-0005-0000-0000-0000A11D0000}"/>
    <cellStyle name="20% - Accent3 2 2 2 4 4 2" xfId="8161" xr:uid="{00000000-0005-0000-0000-0000A21D0000}"/>
    <cellStyle name="20% - Accent3 2 2 2 4 4 2 2" xfId="17950" xr:uid="{00000000-0005-0000-0000-0000A31D0000}"/>
    <cellStyle name="20% - Accent3 2 2 2 4 4 2 2 2" xfId="37501" xr:uid="{00000000-0005-0000-0000-0000A41D0000}"/>
    <cellStyle name="20% - Accent3 2 2 2 4 4 2 3" xfId="27726" xr:uid="{00000000-0005-0000-0000-0000A51D0000}"/>
    <cellStyle name="20% - Accent3 2 2 2 4 4 3" xfId="13064" xr:uid="{00000000-0005-0000-0000-0000A61D0000}"/>
    <cellStyle name="20% - Accent3 2 2 2 4 4 3 2" xfId="32615" xr:uid="{00000000-0005-0000-0000-0000A71D0000}"/>
    <cellStyle name="20% - Accent3 2 2 2 4 4 4" xfId="22840" xr:uid="{00000000-0005-0000-0000-0000A81D0000}"/>
    <cellStyle name="20% - Accent3 2 2 2 4 5" xfId="5718" xr:uid="{00000000-0005-0000-0000-0000A91D0000}"/>
    <cellStyle name="20% - Accent3 2 2 2 4 5 2" xfId="15510" xr:uid="{00000000-0005-0000-0000-0000AA1D0000}"/>
    <cellStyle name="20% - Accent3 2 2 2 4 5 2 2" xfId="35061" xr:uid="{00000000-0005-0000-0000-0000AB1D0000}"/>
    <cellStyle name="20% - Accent3 2 2 2 4 5 3" xfId="25286" xr:uid="{00000000-0005-0000-0000-0000AC1D0000}"/>
    <cellStyle name="20% - Accent3 2 2 2 4 6" xfId="10624" xr:uid="{00000000-0005-0000-0000-0000AD1D0000}"/>
    <cellStyle name="20% - Accent3 2 2 2 4 6 2" xfId="30175" xr:uid="{00000000-0005-0000-0000-0000AE1D0000}"/>
    <cellStyle name="20% - Accent3 2 2 2 4 7" xfId="20400" xr:uid="{00000000-0005-0000-0000-0000AF1D0000}"/>
    <cellStyle name="20% - Accent3 2 2 2 5" xfId="1264" xr:uid="{00000000-0005-0000-0000-0000B01D0000}"/>
    <cellStyle name="20% - Accent3 2 2 2 5 2" xfId="3787" xr:uid="{00000000-0005-0000-0000-0000B11D0000}"/>
    <cellStyle name="20% - Accent3 2 2 2 5 2 2" xfId="8684" xr:uid="{00000000-0005-0000-0000-0000B21D0000}"/>
    <cellStyle name="20% - Accent3 2 2 2 5 2 2 2" xfId="18473" xr:uid="{00000000-0005-0000-0000-0000B31D0000}"/>
    <cellStyle name="20% - Accent3 2 2 2 5 2 2 2 2" xfId="38024" xr:uid="{00000000-0005-0000-0000-0000B41D0000}"/>
    <cellStyle name="20% - Accent3 2 2 2 5 2 2 3" xfId="28249" xr:uid="{00000000-0005-0000-0000-0000B51D0000}"/>
    <cellStyle name="20% - Accent3 2 2 2 5 2 3" xfId="13587" xr:uid="{00000000-0005-0000-0000-0000B61D0000}"/>
    <cellStyle name="20% - Accent3 2 2 2 5 2 3 2" xfId="33138" xr:uid="{00000000-0005-0000-0000-0000B71D0000}"/>
    <cellStyle name="20% - Accent3 2 2 2 5 2 4" xfId="23363" xr:uid="{00000000-0005-0000-0000-0000B81D0000}"/>
    <cellStyle name="20% - Accent3 2 2 2 5 3" xfId="6241" xr:uid="{00000000-0005-0000-0000-0000B91D0000}"/>
    <cellStyle name="20% - Accent3 2 2 2 5 3 2" xfId="16033" xr:uid="{00000000-0005-0000-0000-0000BA1D0000}"/>
    <cellStyle name="20% - Accent3 2 2 2 5 3 2 2" xfId="35584" xr:uid="{00000000-0005-0000-0000-0000BB1D0000}"/>
    <cellStyle name="20% - Accent3 2 2 2 5 3 3" xfId="25809" xr:uid="{00000000-0005-0000-0000-0000BC1D0000}"/>
    <cellStyle name="20% - Accent3 2 2 2 5 4" xfId="11147" xr:uid="{00000000-0005-0000-0000-0000BD1D0000}"/>
    <cellStyle name="20% - Accent3 2 2 2 5 4 2" xfId="30698" xr:uid="{00000000-0005-0000-0000-0000BE1D0000}"/>
    <cellStyle name="20% - Accent3 2 2 2 5 5" xfId="20923" xr:uid="{00000000-0005-0000-0000-0000BF1D0000}"/>
    <cellStyle name="20% - Accent3 2 2 2 6" xfId="1016" xr:uid="{00000000-0005-0000-0000-0000C01D0000}"/>
    <cellStyle name="20% - Accent3 2 2 2 6 2" xfId="3589" xr:uid="{00000000-0005-0000-0000-0000C11D0000}"/>
    <cellStyle name="20% - Accent3 2 2 2 6 2 2" xfId="8486" xr:uid="{00000000-0005-0000-0000-0000C21D0000}"/>
    <cellStyle name="20% - Accent3 2 2 2 6 2 2 2" xfId="18275" xr:uid="{00000000-0005-0000-0000-0000C31D0000}"/>
    <cellStyle name="20% - Accent3 2 2 2 6 2 2 2 2" xfId="37826" xr:uid="{00000000-0005-0000-0000-0000C41D0000}"/>
    <cellStyle name="20% - Accent3 2 2 2 6 2 2 3" xfId="28051" xr:uid="{00000000-0005-0000-0000-0000C51D0000}"/>
    <cellStyle name="20% - Accent3 2 2 2 6 2 3" xfId="13389" xr:uid="{00000000-0005-0000-0000-0000C61D0000}"/>
    <cellStyle name="20% - Accent3 2 2 2 6 2 3 2" xfId="32940" xr:uid="{00000000-0005-0000-0000-0000C71D0000}"/>
    <cellStyle name="20% - Accent3 2 2 2 6 2 4" xfId="23165" xr:uid="{00000000-0005-0000-0000-0000C81D0000}"/>
    <cellStyle name="20% - Accent3 2 2 2 6 3" xfId="6043" xr:uid="{00000000-0005-0000-0000-0000C91D0000}"/>
    <cellStyle name="20% - Accent3 2 2 2 6 3 2" xfId="15835" xr:uid="{00000000-0005-0000-0000-0000CA1D0000}"/>
    <cellStyle name="20% - Accent3 2 2 2 6 3 2 2" xfId="35386" xr:uid="{00000000-0005-0000-0000-0000CB1D0000}"/>
    <cellStyle name="20% - Accent3 2 2 2 6 3 3" xfId="25611" xr:uid="{00000000-0005-0000-0000-0000CC1D0000}"/>
    <cellStyle name="20% - Accent3 2 2 2 6 4" xfId="10949" xr:uid="{00000000-0005-0000-0000-0000CD1D0000}"/>
    <cellStyle name="20% - Accent3 2 2 2 6 4 2" xfId="30500" xr:uid="{00000000-0005-0000-0000-0000CE1D0000}"/>
    <cellStyle name="20% - Accent3 2 2 2 6 5" xfId="20725" xr:uid="{00000000-0005-0000-0000-0000CF1D0000}"/>
    <cellStyle name="20% - Accent3 2 2 2 7" xfId="2046" xr:uid="{00000000-0005-0000-0000-0000D01D0000}"/>
    <cellStyle name="20% - Accent3 2 2 2 7 2" xfId="4548" xr:uid="{00000000-0005-0000-0000-0000D11D0000}"/>
    <cellStyle name="20% - Accent3 2 2 2 7 2 2" xfId="9445" xr:uid="{00000000-0005-0000-0000-0000D21D0000}"/>
    <cellStyle name="20% - Accent3 2 2 2 7 2 2 2" xfId="19234" xr:uid="{00000000-0005-0000-0000-0000D31D0000}"/>
    <cellStyle name="20% - Accent3 2 2 2 7 2 2 2 2" xfId="38785" xr:uid="{00000000-0005-0000-0000-0000D41D0000}"/>
    <cellStyle name="20% - Accent3 2 2 2 7 2 2 3" xfId="29010" xr:uid="{00000000-0005-0000-0000-0000D51D0000}"/>
    <cellStyle name="20% - Accent3 2 2 2 7 2 3" xfId="14348" xr:uid="{00000000-0005-0000-0000-0000D61D0000}"/>
    <cellStyle name="20% - Accent3 2 2 2 7 2 3 2" xfId="33899" xr:uid="{00000000-0005-0000-0000-0000D71D0000}"/>
    <cellStyle name="20% - Accent3 2 2 2 7 2 4" xfId="24124" xr:uid="{00000000-0005-0000-0000-0000D81D0000}"/>
    <cellStyle name="20% - Accent3 2 2 2 7 3" xfId="7002" xr:uid="{00000000-0005-0000-0000-0000D91D0000}"/>
    <cellStyle name="20% - Accent3 2 2 2 7 3 2" xfId="16794" xr:uid="{00000000-0005-0000-0000-0000DA1D0000}"/>
    <cellStyle name="20% - Accent3 2 2 2 7 3 2 2" xfId="36345" xr:uid="{00000000-0005-0000-0000-0000DB1D0000}"/>
    <cellStyle name="20% - Accent3 2 2 2 7 3 3" xfId="26570" xr:uid="{00000000-0005-0000-0000-0000DC1D0000}"/>
    <cellStyle name="20% - Accent3 2 2 2 7 4" xfId="11908" xr:uid="{00000000-0005-0000-0000-0000DD1D0000}"/>
    <cellStyle name="20% - Accent3 2 2 2 7 4 2" xfId="31459" xr:uid="{00000000-0005-0000-0000-0000DE1D0000}"/>
    <cellStyle name="20% - Accent3 2 2 2 7 5" xfId="21684" xr:uid="{00000000-0005-0000-0000-0000DF1D0000}"/>
    <cellStyle name="20% - Accent3 2 2 2 8" xfId="2872" xr:uid="{00000000-0005-0000-0000-0000E01D0000}"/>
    <cellStyle name="20% - Accent3 2 2 2 8 2" xfId="7770" xr:uid="{00000000-0005-0000-0000-0000E11D0000}"/>
    <cellStyle name="20% - Accent3 2 2 2 8 2 2" xfId="17559" xr:uid="{00000000-0005-0000-0000-0000E21D0000}"/>
    <cellStyle name="20% - Accent3 2 2 2 8 2 2 2" xfId="37110" xr:uid="{00000000-0005-0000-0000-0000E31D0000}"/>
    <cellStyle name="20% - Accent3 2 2 2 8 2 3" xfId="27335" xr:uid="{00000000-0005-0000-0000-0000E41D0000}"/>
    <cellStyle name="20% - Accent3 2 2 2 8 3" xfId="12673" xr:uid="{00000000-0005-0000-0000-0000E51D0000}"/>
    <cellStyle name="20% - Accent3 2 2 2 8 3 2" xfId="32224" xr:uid="{00000000-0005-0000-0000-0000E61D0000}"/>
    <cellStyle name="20% - Accent3 2 2 2 8 4" xfId="22449" xr:uid="{00000000-0005-0000-0000-0000E71D0000}"/>
    <cellStyle name="20% - Accent3 2 2 2 9" xfId="5326" xr:uid="{00000000-0005-0000-0000-0000E81D0000}"/>
    <cellStyle name="20% - Accent3 2 2 2 9 2" xfId="15119" xr:uid="{00000000-0005-0000-0000-0000E91D0000}"/>
    <cellStyle name="20% - Accent3 2 2 2 9 2 2" xfId="34670" xr:uid="{00000000-0005-0000-0000-0000EA1D0000}"/>
    <cellStyle name="20% - Accent3 2 2 2 9 3" xfId="24895" xr:uid="{00000000-0005-0000-0000-0000EB1D0000}"/>
    <cellStyle name="20% - Accent3 2 2 3" xfId="347" xr:uid="{00000000-0005-0000-0000-0000EC1D0000}"/>
    <cellStyle name="20% - Accent3 2 2 3 2" xfId="764" xr:uid="{00000000-0005-0000-0000-0000ED1D0000}"/>
    <cellStyle name="20% - Accent3 2 2 3 2 2" xfId="1714" xr:uid="{00000000-0005-0000-0000-0000EE1D0000}"/>
    <cellStyle name="20% - Accent3 2 2 3 2 2 2" xfId="4228" xr:uid="{00000000-0005-0000-0000-0000EF1D0000}"/>
    <cellStyle name="20% - Accent3 2 2 3 2 2 2 2" xfId="9125" xr:uid="{00000000-0005-0000-0000-0000F01D0000}"/>
    <cellStyle name="20% - Accent3 2 2 3 2 2 2 2 2" xfId="18914" xr:uid="{00000000-0005-0000-0000-0000F11D0000}"/>
    <cellStyle name="20% - Accent3 2 2 3 2 2 2 2 2 2" xfId="38465" xr:uid="{00000000-0005-0000-0000-0000F21D0000}"/>
    <cellStyle name="20% - Accent3 2 2 3 2 2 2 2 3" xfId="28690" xr:uid="{00000000-0005-0000-0000-0000F31D0000}"/>
    <cellStyle name="20% - Accent3 2 2 3 2 2 2 3" xfId="14028" xr:uid="{00000000-0005-0000-0000-0000F41D0000}"/>
    <cellStyle name="20% - Accent3 2 2 3 2 2 2 3 2" xfId="33579" xr:uid="{00000000-0005-0000-0000-0000F51D0000}"/>
    <cellStyle name="20% - Accent3 2 2 3 2 2 2 4" xfId="23804" xr:uid="{00000000-0005-0000-0000-0000F61D0000}"/>
    <cellStyle name="20% - Accent3 2 2 3 2 2 3" xfId="6682" xr:uid="{00000000-0005-0000-0000-0000F71D0000}"/>
    <cellStyle name="20% - Accent3 2 2 3 2 2 3 2" xfId="16474" xr:uid="{00000000-0005-0000-0000-0000F81D0000}"/>
    <cellStyle name="20% - Accent3 2 2 3 2 2 3 2 2" xfId="36025" xr:uid="{00000000-0005-0000-0000-0000F91D0000}"/>
    <cellStyle name="20% - Accent3 2 2 3 2 2 3 3" xfId="26250" xr:uid="{00000000-0005-0000-0000-0000FA1D0000}"/>
    <cellStyle name="20% - Accent3 2 2 3 2 2 4" xfId="11588" xr:uid="{00000000-0005-0000-0000-0000FB1D0000}"/>
    <cellStyle name="20% - Accent3 2 2 3 2 2 4 2" xfId="31139" xr:uid="{00000000-0005-0000-0000-0000FC1D0000}"/>
    <cellStyle name="20% - Accent3 2 2 3 2 2 5" xfId="21364" xr:uid="{00000000-0005-0000-0000-0000FD1D0000}"/>
    <cellStyle name="20% - Accent3 2 2 3 2 3" xfId="2526" xr:uid="{00000000-0005-0000-0000-0000FE1D0000}"/>
    <cellStyle name="20% - Accent3 2 2 3 2 3 2" xfId="5001" xr:uid="{00000000-0005-0000-0000-0000FF1D0000}"/>
    <cellStyle name="20% - Accent3 2 2 3 2 3 2 2" xfId="9898" xr:uid="{00000000-0005-0000-0000-0000001E0000}"/>
    <cellStyle name="20% - Accent3 2 2 3 2 3 2 2 2" xfId="19687" xr:uid="{00000000-0005-0000-0000-0000011E0000}"/>
    <cellStyle name="20% - Accent3 2 2 3 2 3 2 2 2 2" xfId="39238" xr:uid="{00000000-0005-0000-0000-0000021E0000}"/>
    <cellStyle name="20% - Accent3 2 2 3 2 3 2 2 3" xfId="29463" xr:uid="{00000000-0005-0000-0000-0000031E0000}"/>
    <cellStyle name="20% - Accent3 2 2 3 2 3 2 3" xfId="14801" xr:uid="{00000000-0005-0000-0000-0000041E0000}"/>
    <cellStyle name="20% - Accent3 2 2 3 2 3 2 3 2" xfId="34352" xr:uid="{00000000-0005-0000-0000-0000051E0000}"/>
    <cellStyle name="20% - Accent3 2 2 3 2 3 2 4" xfId="24577" xr:uid="{00000000-0005-0000-0000-0000061E0000}"/>
    <cellStyle name="20% - Accent3 2 2 3 2 3 3" xfId="7455" xr:uid="{00000000-0005-0000-0000-0000071E0000}"/>
    <cellStyle name="20% - Accent3 2 2 3 2 3 3 2" xfId="17247" xr:uid="{00000000-0005-0000-0000-0000081E0000}"/>
    <cellStyle name="20% - Accent3 2 2 3 2 3 3 2 2" xfId="36798" xr:uid="{00000000-0005-0000-0000-0000091E0000}"/>
    <cellStyle name="20% - Accent3 2 2 3 2 3 3 3" xfId="27023" xr:uid="{00000000-0005-0000-0000-00000A1E0000}"/>
    <cellStyle name="20% - Accent3 2 2 3 2 3 4" xfId="12361" xr:uid="{00000000-0005-0000-0000-00000B1E0000}"/>
    <cellStyle name="20% - Accent3 2 2 3 2 3 4 2" xfId="31912" xr:uid="{00000000-0005-0000-0000-00000C1E0000}"/>
    <cellStyle name="20% - Accent3 2 2 3 2 3 5" xfId="22137" xr:uid="{00000000-0005-0000-0000-00000D1E0000}"/>
    <cellStyle name="20% - Accent3 2 2 3 2 4" xfId="3347" xr:uid="{00000000-0005-0000-0000-00000E1E0000}"/>
    <cellStyle name="20% - Accent3 2 2 3 2 4 2" xfId="8244" xr:uid="{00000000-0005-0000-0000-00000F1E0000}"/>
    <cellStyle name="20% - Accent3 2 2 3 2 4 2 2" xfId="18033" xr:uid="{00000000-0005-0000-0000-0000101E0000}"/>
    <cellStyle name="20% - Accent3 2 2 3 2 4 2 2 2" xfId="37584" xr:uid="{00000000-0005-0000-0000-0000111E0000}"/>
    <cellStyle name="20% - Accent3 2 2 3 2 4 2 3" xfId="27809" xr:uid="{00000000-0005-0000-0000-0000121E0000}"/>
    <cellStyle name="20% - Accent3 2 2 3 2 4 3" xfId="13147" xr:uid="{00000000-0005-0000-0000-0000131E0000}"/>
    <cellStyle name="20% - Accent3 2 2 3 2 4 3 2" xfId="32698" xr:uid="{00000000-0005-0000-0000-0000141E0000}"/>
    <cellStyle name="20% - Accent3 2 2 3 2 4 4" xfId="22923" xr:uid="{00000000-0005-0000-0000-0000151E0000}"/>
    <cellStyle name="20% - Accent3 2 2 3 2 5" xfId="5801" xr:uid="{00000000-0005-0000-0000-0000161E0000}"/>
    <cellStyle name="20% - Accent3 2 2 3 2 5 2" xfId="15593" xr:uid="{00000000-0005-0000-0000-0000171E0000}"/>
    <cellStyle name="20% - Accent3 2 2 3 2 5 2 2" xfId="35144" xr:uid="{00000000-0005-0000-0000-0000181E0000}"/>
    <cellStyle name="20% - Accent3 2 2 3 2 5 3" xfId="25369" xr:uid="{00000000-0005-0000-0000-0000191E0000}"/>
    <cellStyle name="20% - Accent3 2 2 3 2 6" xfId="10707" xr:uid="{00000000-0005-0000-0000-00001A1E0000}"/>
    <cellStyle name="20% - Accent3 2 2 3 2 6 2" xfId="30258" xr:uid="{00000000-0005-0000-0000-00001B1E0000}"/>
    <cellStyle name="20% - Accent3 2 2 3 2 7" xfId="20483" xr:uid="{00000000-0005-0000-0000-00001C1E0000}"/>
    <cellStyle name="20% - Accent3 2 2 3 3" xfId="1334" xr:uid="{00000000-0005-0000-0000-00001D1E0000}"/>
    <cellStyle name="20% - Accent3 2 2 3 3 2" xfId="3853" xr:uid="{00000000-0005-0000-0000-00001E1E0000}"/>
    <cellStyle name="20% - Accent3 2 2 3 3 2 2" xfId="8750" xr:uid="{00000000-0005-0000-0000-00001F1E0000}"/>
    <cellStyle name="20% - Accent3 2 2 3 3 2 2 2" xfId="18539" xr:uid="{00000000-0005-0000-0000-0000201E0000}"/>
    <cellStyle name="20% - Accent3 2 2 3 3 2 2 2 2" xfId="38090" xr:uid="{00000000-0005-0000-0000-0000211E0000}"/>
    <cellStyle name="20% - Accent3 2 2 3 3 2 2 3" xfId="28315" xr:uid="{00000000-0005-0000-0000-0000221E0000}"/>
    <cellStyle name="20% - Accent3 2 2 3 3 2 3" xfId="13653" xr:uid="{00000000-0005-0000-0000-0000231E0000}"/>
    <cellStyle name="20% - Accent3 2 2 3 3 2 3 2" xfId="33204" xr:uid="{00000000-0005-0000-0000-0000241E0000}"/>
    <cellStyle name="20% - Accent3 2 2 3 3 2 4" xfId="23429" xr:uid="{00000000-0005-0000-0000-0000251E0000}"/>
    <cellStyle name="20% - Accent3 2 2 3 3 3" xfId="6307" xr:uid="{00000000-0005-0000-0000-0000261E0000}"/>
    <cellStyle name="20% - Accent3 2 2 3 3 3 2" xfId="16099" xr:uid="{00000000-0005-0000-0000-0000271E0000}"/>
    <cellStyle name="20% - Accent3 2 2 3 3 3 2 2" xfId="35650" xr:uid="{00000000-0005-0000-0000-0000281E0000}"/>
    <cellStyle name="20% - Accent3 2 2 3 3 3 3" xfId="25875" xr:uid="{00000000-0005-0000-0000-0000291E0000}"/>
    <cellStyle name="20% - Accent3 2 2 3 3 4" xfId="11213" xr:uid="{00000000-0005-0000-0000-00002A1E0000}"/>
    <cellStyle name="20% - Accent3 2 2 3 3 4 2" xfId="30764" xr:uid="{00000000-0005-0000-0000-00002B1E0000}"/>
    <cellStyle name="20% - Accent3 2 2 3 3 5" xfId="20989" xr:uid="{00000000-0005-0000-0000-00002C1E0000}"/>
    <cellStyle name="20% - Accent3 2 2 3 4" xfId="2112" xr:uid="{00000000-0005-0000-0000-00002D1E0000}"/>
    <cellStyle name="20% - Accent3 2 2 3 4 2" xfId="4614" xr:uid="{00000000-0005-0000-0000-00002E1E0000}"/>
    <cellStyle name="20% - Accent3 2 2 3 4 2 2" xfId="9511" xr:uid="{00000000-0005-0000-0000-00002F1E0000}"/>
    <cellStyle name="20% - Accent3 2 2 3 4 2 2 2" xfId="19300" xr:uid="{00000000-0005-0000-0000-0000301E0000}"/>
    <cellStyle name="20% - Accent3 2 2 3 4 2 2 2 2" xfId="38851" xr:uid="{00000000-0005-0000-0000-0000311E0000}"/>
    <cellStyle name="20% - Accent3 2 2 3 4 2 2 3" xfId="29076" xr:uid="{00000000-0005-0000-0000-0000321E0000}"/>
    <cellStyle name="20% - Accent3 2 2 3 4 2 3" xfId="14414" xr:uid="{00000000-0005-0000-0000-0000331E0000}"/>
    <cellStyle name="20% - Accent3 2 2 3 4 2 3 2" xfId="33965" xr:uid="{00000000-0005-0000-0000-0000341E0000}"/>
    <cellStyle name="20% - Accent3 2 2 3 4 2 4" xfId="24190" xr:uid="{00000000-0005-0000-0000-0000351E0000}"/>
    <cellStyle name="20% - Accent3 2 2 3 4 3" xfId="7068" xr:uid="{00000000-0005-0000-0000-0000361E0000}"/>
    <cellStyle name="20% - Accent3 2 2 3 4 3 2" xfId="16860" xr:uid="{00000000-0005-0000-0000-0000371E0000}"/>
    <cellStyle name="20% - Accent3 2 2 3 4 3 2 2" xfId="36411" xr:uid="{00000000-0005-0000-0000-0000381E0000}"/>
    <cellStyle name="20% - Accent3 2 2 3 4 3 3" xfId="26636" xr:uid="{00000000-0005-0000-0000-0000391E0000}"/>
    <cellStyle name="20% - Accent3 2 2 3 4 4" xfId="11974" xr:uid="{00000000-0005-0000-0000-00003A1E0000}"/>
    <cellStyle name="20% - Accent3 2 2 3 4 4 2" xfId="31525" xr:uid="{00000000-0005-0000-0000-00003B1E0000}"/>
    <cellStyle name="20% - Accent3 2 2 3 4 5" xfId="21750" xr:uid="{00000000-0005-0000-0000-00003C1E0000}"/>
    <cellStyle name="20% - Accent3 2 2 3 5" xfId="2956" xr:uid="{00000000-0005-0000-0000-00003D1E0000}"/>
    <cellStyle name="20% - Accent3 2 2 3 5 2" xfId="7853" xr:uid="{00000000-0005-0000-0000-00003E1E0000}"/>
    <cellStyle name="20% - Accent3 2 2 3 5 2 2" xfId="17642" xr:uid="{00000000-0005-0000-0000-00003F1E0000}"/>
    <cellStyle name="20% - Accent3 2 2 3 5 2 2 2" xfId="37193" xr:uid="{00000000-0005-0000-0000-0000401E0000}"/>
    <cellStyle name="20% - Accent3 2 2 3 5 2 3" xfId="27418" xr:uid="{00000000-0005-0000-0000-0000411E0000}"/>
    <cellStyle name="20% - Accent3 2 2 3 5 3" xfId="12756" xr:uid="{00000000-0005-0000-0000-0000421E0000}"/>
    <cellStyle name="20% - Accent3 2 2 3 5 3 2" xfId="32307" xr:uid="{00000000-0005-0000-0000-0000431E0000}"/>
    <cellStyle name="20% - Accent3 2 2 3 5 4" xfId="22532" xr:uid="{00000000-0005-0000-0000-0000441E0000}"/>
    <cellStyle name="20% - Accent3 2 2 3 6" xfId="5410" xr:uid="{00000000-0005-0000-0000-0000451E0000}"/>
    <cellStyle name="20% - Accent3 2 2 3 6 2" xfId="15202" xr:uid="{00000000-0005-0000-0000-0000461E0000}"/>
    <cellStyle name="20% - Accent3 2 2 3 6 2 2" xfId="34753" xr:uid="{00000000-0005-0000-0000-0000471E0000}"/>
    <cellStyle name="20% - Accent3 2 2 3 6 3" xfId="24978" xr:uid="{00000000-0005-0000-0000-0000481E0000}"/>
    <cellStyle name="20% - Accent3 2 2 3 7" xfId="10316" xr:uid="{00000000-0005-0000-0000-0000491E0000}"/>
    <cellStyle name="20% - Accent3 2 2 3 7 2" xfId="29867" xr:uid="{00000000-0005-0000-0000-00004A1E0000}"/>
    <cellStyle name="20% - Accent3 2 2 3 8" xfId="20092" xr:uid="{00000000-0005-0000-0000-00004B1E0000}"/>
    <cellStyle name="20% - Accent3 2 2 4" xfId="348" xr:uid="{00000000-0005-0000-0000-00004C1E0000}"/>
    <cellStyle name="20% - Accent3 2 2 4 2" xfId="765" xr:uid="{00000000-0005-0000-0000-00004D1E0000}"/>
    <cellStyle name="20% - Accent3 2 2 4 2 2" xfId="1715" xr:uid="{00000000-0005-0000-0000-00004E1E0000}"/>
    <cellStyle name="20% - Accent3 2 2 4 2 2 2" xfId="4229" xr:uid="{00000000-0005-0000-0000-00004F1E0000}"/>
    <cellStyle name="20% - Accent3 2 2 4 2 2 2 2" xfId="9126" xr:uid="{00000000-0005-0000-0000-0000501E0000}"/>
    <cellStyle name="20% - Accent3 2 2 4 2 2 2 2 2" xfId="18915" xr:uid="{00000000-0005-0000-0000-0000511E0000}"/>
    <cellStyle name="20% - Accent3 2 2 4 2 2 2 2 2 2" xfId="38466" xr:uid="{00000000-0005-0000-0000-0000521E0000}"/>
    <cellStyle name="20% - Accent3 2 2 4 2 2 2 2 3" xfId="28691" xr:uid="{00000000-0005-0000-0000-0000531E0000}"/>
    <cellStyle name="20% - Accent3 2 2 4 2 2 2 3" xfId="14029" xr:uid="{00000000-0005-0000-0000-0000541E0000}"/>
    <cellStyle name="20% - Accent3 2 2 4 2 2 2 3 2" xfId="33580" xr:uid="{00000000-0005-0000-0000-0000551E0000}"/>
    <cellStyle name="20% - Accent3 2 2 4 2 2 2 4" xfId="23805" xr:uid="{00000000-0005-0000-0000-0000561E0000}"/>
    <cellStyle name="20% - Accent3 2 2 4 2 2 3" xfId="6683" xr:uid="{00000000-0005-0000-0000-0000571E0000}"/>
    <cellStyle name="20% - Accent3 2 2 4 2 2 3 2" xfId="16475" xr:uid="{00000000-0005-0000-0000-0000581E0000}"/>
    <cellStyle name="20% - Accent3 2 2 4 2 2 3 2 2" xfId="36026" xr:uid="{00000000-0005-0000-0000-0000591E0000}"/>
    <cellStyle name="20% - Accent3 2 2 4 2 2 3 3" xfId="26251" xr:uid="{00000000-0005-0000-0000-00005A1E0000}"/>
    <cellStyle name="20% - Accent3 2 2 4 2 2 4" xfId="11589" xr:uid="{00000000-0005-0000-0000-00005B1E0000}"/>
    <cellStyle name="20% - Accent3 2 2 4 2 2 4 2" xfId="31140" xr:uid="{00000000-0005-0000-0000-00005C1E0000}"/>
    <cellStyle name="20% - Accent3 2 2 4 2 2 5" xfId="21365" xr:uid="{00000000-0005-0000-0000-00005D1E0000}"/>
    <cellStyle name="20% - Accent3 2 2 4 2 3" xfId="2681" xr:uid="{00000000-0005-0000-0000-00005E1E0000}"/>
    <cellStyle name="20% - Accent3 2 2 4 2 3 2" xfId="5126" xr:uid="{00000000-0005-0000-0000-00005F1E0000}"/>
    <cellStyle name="20% - Accent3 2 2 4 2 3 2 2" xfId="10023" xr:uid="{00000000-0005-0000-0000-0000601E0000}"/>
    <cellStyle name="20% - Accent3 2 2 4 2 3 2 2 2" xfId="19812" xr:uid="{00000000-0005-0000-0000-0000611E0000}"/>
    <cellStyle name="20% - Accent3 2 2 4 2 3 2 2 2 2" xfId="39363" xr:uid="{00000000-0005-0000-0000-0000621E0000}"/>
    <cellStyle name="20% - Accent3 2 2 4 2 3 2 2 3" xfId="29588" xr:uid="{00000000-0005-0000-0000-0000631E0000}"/>
    <cellStyle name="20% - Accent3 2 2 4 2 3 2 3" xfId="14926" xr:uid="{00000000-0005-0000-0000-0000641E0000}"/>
    <cellStyle name="20% - Accent3 2 2 4 2 3 2 3 2" xfId="34477" xr:uid="{00000000-0005-0000-0000-0000651E0000}"/>
    <cellStyle name="20% - Accent3 2 2 4 2 3 2 4" xfId="24702" xr:uid="{00000000-0005-0000-0000-0000661E0000}"/>
    <cellStyle name="20% - Accent3 2 2 4 2 3 3" xfId="7580" xr:uid="{00000000-0005-0000-0000-0000671E0000}"/>
    <cellStyle name="20% - Accent3 2 2 4 2 3 3 2" xfId="17372" xr:uid="{00000000-0005-0000-0000-0000681E0000}"/>
    <cellStyle name="20% - Accent3 2 2 4 2 3 3 2 2" xfId="36923" xr:uid="{00000000-0005-0000-0000-0000691E0000}"/>
    <cellStyle name="20% - Accent3 2 2 4 2 3 3 3" xfId="27148" xr:uid="{00000000-0005-0000-0000-00006A1E0000}"/>
    <cellStyle name="20% - Accent3 2 2 4 2 3 4" xfId="12486" xr:uid="{00000000-0005-0000-0000-00006B1E0000}"/>
    <cellStyle name="20% - Accent3 2 2 4 2 3 4 2" xfId="32037" xr:uid="{00000000-0005-0000-0000-00006C1E0000}"/>
    <cellStyle name="20% - Accent3 2 2 4 2 3 5" xfId="22262" xr:uid="{00000000-0005-0000-0000-00006D1E0000}"/>
    <cellStyle name="20% - Accent3 2 2 4 2 4" xfId="3348" xr:uid="{00000000-0005-0000-0000-00006E1E0000}"/>
    <cellStyle name="20% - Accent3 2 2 4 2 4 2" xfId="8245" xr:uid="{00000000-0005-0000-0000-00006F1E0000}"/>
    <cellStyle name="20% - Accent3 2 2 4 2 4 2 2" xfId="18034" xr:uid="{00000000-0005-0000-0000-0000701E0000}"/>
    <cellStyle name="20% - Accent3 2 2 4 2 4 2 2 2" xfId="37585" xr:uid="{00000000-0005-0000-0000-0000711E0000}"/>
    <cellStyle name="20% - Accent3 2 2 4 2 4 2 3" xfId="27810" xr:uid="{00000000-0005-0000-0000-0000721E0000}"/>
    <cellStyle name="20% - Accent3 2 2 4 2 4 3" xfId="13148" xr:uid="{00000000-0005-0000-0000-0000731E0000}"/>
    <cellStyle name="20% - Accent3 2 2 4 2 4 3 2" xfId="32699" xr:uid="{00000000-0005-0000-0000-0000741E0000}"/>
    <cellStyle name="20% - Accent3 2 2 4 2 4 4" xfId="22924" xr:uid="{00000000-0005-0000-0000-0000751E0000}"/>
    <cellStyle name="20% - Accent3 2 2 4 2 5" xfId="5802" xr:uid="{00000000-0005-0000-0000-0000761E0000}"/>
    <cellStyle name="20% - Accent3 2 2 4 2 5 2" xfId="15594" xr:uid="{00000000-0005-0000-0000-0000771E0000}"/>
    <cellStyle name="20% - Accent3 2 2 4 2 5 2 2" xfId="35145" xr:uid="{00000000-0005-0000-0000-0000781E0000}"/>
    <cellStyle name="20% - Accent3 2 2 4 2 5 3" xfId="25370" xr:uid="{00000000-0005-0000-0000-0000791E0000}"/>
    <cellStyle name="20% - Accent3 2 2 4 2 6" xfId="10708" xr:uid="{00000000-0005-0000-0000-00007A1E0000}"/>
    <cellStyle name="20% - Accent3 2 2 4 2 6 2" xfId="30259" xr:uid="{00000000-0005-0000-0000-00007B1E0000}"/>
    <cellStyle name="20% - Accent3 2 2 4 2 7" xfId="20484" xr:uid="{00000000-0005-0000-0000-00007C1E0000}"/>
    <cellStyle name="20% - Accent3 2 2 4 3" xfId="1335" xr:uid="{00000000-0005-0000-0000-00007D1E0000}"/>
    <cellStyle name="20% - Accent3 2 2 4 3 2" xfId="3854" xr:uid="{00000000-0005-0000-0000-00007E1E0000}"/>
    <cellStyle name="20% - Accent3 2 2 4 3 2 2" xfId="8751" xr:uid="{00000000-0005-0000-0000-00007F1E0000}"/>
    <cellStyle name="20% - Accent3 2 2 4 3 2 2 2" xfId="18540" xr:uid="{00000000-0005-0000-0000-0000801E0000}"/>
    <cellStyle name="20% - Accent3 2 2 4 3 2 2 2 2" xfId="38091" xr:uid="{00000000-0005-0000-0000-0000811E0000}"/>
    <cellStyle name="20% - Accent3 2 2 4 3 2 2 3" xfId="28316" xr:uid="{00000000-0005-0000-0000-0000821E0000}"/>
    <cellStyle name="20% - Accent3 2 2 4 3 2 3" xfId="13654" xr:uid="{00000000-0005-0000-0000-0000831E0000}"/>
    <cellStyle name="20% - Accent3 2 2 4 3 2 3 2" xfId="33205" xr:uid="{00000000-0005-0000-0000-0000841E0000}"/>
    <cellStyle name="20% - Accent3 2 2 4 3 2 4" xfId="23430" xr:uid="{00000000-0005-0000-0000-0000851E0000}"/>
    <cellStyle name="20% - Accent3 2 2 4 3 3" xfId="6308" xr:uid="{00000000-0005-0000-0000-0000861E0000}"/>
    <cellStyle name="20% - Accent3 2 2 4 3 3 2" xfId="16100" xr:uid="{00000000-0005-0000-0000-0000871E0000}"/>
    <cellStyle name="20% - Accent3 2 2 4 3 3 2 2" xfId="35651" xr:uid="{00000000-0005-0000-0000-0000881E0000}"/>
    <cellStyle name="20% - Accent3 2 2 4 3 3 3" xfId="25876" xr:uid="{00000000-0005-0000-0000-0000891E0000}"/>
    <cellStyle name="20% - Accent3 2 2 4 3 4" xfId="11214" xr:uid="{00000000-0005-0000-0000-00008A1E0000}"/>
    <cellStyle name="20% - Accent3 2 2 4 3 4 2" xfId="30765" xr:uid="{00000000-0005-0000-0000-00008B1E0000}"/>
    <cellStyle name="20% - Accent3 2 2 4 3 5" xfId="20990" xr:uid="{00000000-0005-0000-0000-00008C1E0000}"/>
    <cellStyle name="20% - Accent3 2 2 4 4" xfId="2237" xr:uid="{00000000-0005-0000-0000-00008D1E0000}"/>
    <cellStyle name="20% - Accent3 2 2 4 4 2" xfId="4739" xr:uid="{00000000-0005-0000-0000-00008E1E0000}"/>
    <cellStyle name="20% - Accent3 2 2 4 4 2 2" xfId="9636" xr:uid="{00000000-0005-0000-0000-00008F1E0000}"/>
    <cellStyle name="20% - Accent3 2 2 4 4 2 2 2" xfId="19425" xr:uid="{00000000-0005-0000-0000-0000901E0000}"/>
    <cellStyle name="20% - Accent3 2 2 4 4 2 2 2 2" xfId="38976" xr:uid="{00000000-0005-0000-0000-0000911E0000}"/>
    <cellStyle name="20% - Accent3 2 2 4 4 2 2 3" xfId="29201" xr:uid="{00000000-0005-0000-0000-0000921E0000}"/>
    <cellStyle name="20% - Accent3 2 2 4 4 2 3" xfId="14539" xr:uid="{00000000-0005-0000-0000-0000931E0000}"/>
    <cellStyle name="20% - Accent3 2 2 4 4 2 3 2" xfId="34090" xr:uid="{00000000-0005-0000-0000-0000941E0000}"/>
    <cellStyle name="20% - Accent3 2 2 4 4 2 4" xfId="24315" xr:uid="{00000000-0005-0000-0000-0000951E0000}"/>
    <cellStyle name="20% - Accent3 2 2 4 4 3" xfId="7193" xr:uid="{00000000-0005-0000-0000-0000961E0000}"/>
    <cellStyle name="20% - Accent3 2 2 4 4 3 2" xfId="16985" xr:uid="{00000000-0005-0000-0000-0000971E0000}"/>
    <cellStyle name="20% - Accent3 2 2 4 4 3 2 2" xfId="36536" xr:uid="{00000000-0005-0000-0000-0000981E0000}"/>
    <cellStyle name="20% - Accent3 2 2 4 4 3 3" xfId="26761" xr:uid="{00000000-0005-0000-0000-0000991E0000}"/>
    <cellStyle name="20% - Accent3 2 2 4 4 4" xfId="12099" xr:uid="{00000000-0005-0000-0000-00009A1E0000}"/>
    <cellStyle name="20% - Accent3 2 2 4 4 4 2" xfId="31650" xr:uid="{00000000-0005-0000-0000-00009B1E0000}"/>
    <cellStyle name="20% - Accent3 2 2 4 4 5" xfId="21875" xr:uid="{00000000-0005-0000-0000-00009C1E0000}"/>
    <cellStyle name="20% - Accent3 2 2 4 5" xfId="2957" xr:uid="{00000000-0005-0000-0000-00009D1E0000}"/>
    <cellStyle name="20% - Accent3 2 2 4 5 2" xfId="7854" xr:uid="{00000000-0005-0000-0000-00009E1E0000}"/>
    <cellStyle name="20% - Accent3 2 2 4 5 2 2" xfId="17643" xr:uid="{00000000-0005-0000-0000-00009F1E0000}"/>
    <cellStyle name="20% - Accent3 2 2 4 5 2 2 2" xfId="37194" xr:uid="{00000000-0005-0000-0000-0000A01E0000}"/>
    <cellStyle name="20% - Accent3 2 2 4 5 2 3" xfId="27419" xr:uid="{00000000-0005-0000-0000-0000A11E0000}"/>
    <cellStyle name="20% - Accent3 2 2 4 5 3" xfId="12757" xr:uid="{00000000-0005-0000-0000-0000A21E0000}"/>
    <cellStyle name="20% - Accent3 2 2 4 5 3 2" xfId="32308" xr:uid="{00000000-0005-0000-0000-0000A31E0000}"/>
    <cellStyle name="20% - Accent3 2 2 4 5 4" xfId="22533" xr:uid="{00000000-0005-0000-0000-0000A41E0000}"/>
    <cellStyle name="20% - Accent3 2 2 4 6" xfId="5411" xr:uid="{00000000-0005-0000-0000-0000A51E0000}"/>
    <cellStyle name="20% - Accent3 2 2 4 6 2" xfId="15203" xr:uid="{00000000-0005-0000-0000-0000A61E0000}"/>
    <cellStyle name="20% - Accent3 2 2 4 6 2 2" xfId="34754" xr:uid="{00000000-0005-0000-0000-0000A71E0000}"/>
    <cellStyle name="20% - Accent3 2 2 4 6 3" xfId="24979" xr:uid="{00000000-0005-0000-0000-0000A81E0000}"/>
    <cellStyle name="20% - Accent3 2 2 4 7" xfId="10317" xr:uid="{00000000-0005-0000-0000-0000A91E0000}"/>
    <cellStyle name="20% - Accent3 2 2 4 7 2" xfId="29868" xr:uid="{00000000-0005-0000-0000-0000AA1E0000}"/>
    <cellStyle name="20% - Accent3 2 2 4 8" xfId="20093" xr:uid="{00000000-0005-0000-0000-0000AB1E0000}"/>
    <cellStyle name="20% - Accent3 2 2 5" xfId="620" xr:uid="{00000000-0005-0000-0000-0000AC1E0000}"/>
    <cellStyle name="20% - Accent3 2 2 5 2" xfId="1573" xr:uid="{00000000-0005-0000-0000-0000AD1E0000}"/>
    <cellStyle name="20% - Accent3 2 2 5 2 2" xfId="4087" xr:uid="{00000000-0005-0000-0000-0000AE1E0000}"/>
    <cellStyle name="20% - Accent3 2 2 5 2 2 2" xfId="8984" xr:uid="{00000000-0005-0000-0000-0000AF1E0000}"/>
    <cellStyle name="20% - Accent3 2 2 5 2 2 2 2" xfId="18773" xr:uid="{00000000-0005-0000-0000-0000B01E0000}"/>
    <cellStyle name="20% - Accent3 2 2 5 2 2 2 2 2" xfId="38324" xr:uid="{00000000-0005-0000-0000-0000B11E0000}"/>
    <cellStyle name="20% - Accent3 2 2 5 2 2 2 3" xfId="28549" xr:uid="{00000000-0005-0000-0000-0000B21E0000}"/>
    <cellStyle name="20% - Accent3 2 2 5 2 2 3" xfId="13887" xr:uid="{00000000-0005-0000-0000-0000B31E0000}"/>
    <cellStyle name="20% - Accent3 2 2 5 2 2 3 2" xfId="33438" xr:uid="{00000000-0005-0000-0000-0000B41E0000}"/>
    <cellStyle name="20% - Accent3 2 2 5 2 2 4" xfId="23663" xr:uid="{00000000-0005-0000-0000-0000B51E0000}"/>
    <cellStyle name="20% - Accent3 2 2 5 2 3" xfId="6541" xr:uid="{00000000-0005-0000-0000-0000B61E0000}"/>
    <cellStyle name="20% - Accent3 2 2 5 2 3 2" xfId="16333" xr:uid="{00000000-0005-0000-0000-0000B71E0000}"/>
    <cellStyle name="20% - Accent3 2 2 5 2 3 2 2" xfId="35884" xr:uid="{00000000-0005-0000-0000-0000B81E0000}"/>
    <cellStyle name="20% - Accent3 2 2 5 2 3 3" xfId="26109" xr:uid="{00000000-0005-0000-0000-0000B91E0000}"/>
    <cellStyle name="20% - Accent3 2 2 5 2 4" xfId="11447" xr:uid="{00000000-0005-0000-0000-0000BA1E0000}"/>
    <cellStyle name="20% - Accent3 2 2 5 2 4 2" xfId="30998" xr:uid="{00000000-0005-0000-0000-0000BB1E0000}"/>
    <cellStyle name="20% - Accent3 2 2 5 2 5" xfId="21223" xr:uid="{00000000-0005-0000-0000-0000BC1E0000}"/>
    <cellStyle name="20% - Accent3 2 2 5 3" xfId="2377" xr:uid="{00000000-0005-0000-0000-0000BD1E0000}"/>
    <cellStyle name="20% - Accent3 2 2 5 3 2" xfId="4867" xr:uid="{00000000-0005-0000-0000-0000BE1E0000}"/>
    <cellStyle name="20% - Accent3 2 2 5 3 2 2" xfId="9764" xr:uid="{00000000-0005-0000-0000-0000BF1E0000}"/>
    <cellStyle name="20% - Accent3 2 2 5 3 2 2 2" xfId="19553" xr:uid="{00000000-0005-0000-0000-0000C01E0000}"/>
    <cellStyle name="20% - Accent3 2 2 5 3 2 2 2 2" xfId="39104" xr:uid="{00000000-0005-0000-0000-0000C11E0000}"/>
    <cellStyle name="20% - Accent3 2 2 5 3 2 2 3" xfId="29329" xr:uid="{00000000-0005-0000-0000-0000C21E0000}"/>
    <cellStyle name="20% - Accent3 2 2 5 3 2 3" xfId="14667" xr:uid="{00000000-0005-0000-0000-0000C31E0000}"/>
    <cellStyle name="20% - Accent3 2 2 5 3 2 3 2" xfId="34218" xr:uid="{00000000-0005-0000-0000-0000C41E0000}"/>
    <cellStyle name="20% - Accent3 2 2 5 3 2 4" xfId="24443" xr:uid="{00000000-0005-0000-0000-0000C51E0000}"/>
    <cellStyle name="20% - Accent3 2 2 5 3 3" xfId="7321" xr:uid="{00000000-0005-0000-0000-0000C61E0000}"/>
    <cellStyle name="20% - Accent3 2 2 5 3 3 2" xfId="17113" xr:uid="{00000000-0005-0000-0000-0000C71E0000}"/>
    <cellStyle name="20% - Accent3 2 2 5 3 3 2 2" xfId="36664" xr:uid="{00000000-0005-0000-0000-0000C81E0000}"/>
    <cellStyle name="20% - Accent3 2 2 5 3 3 3" xfId="26889" xr:uid="{00000000-0005-0000-0000-0000C91E0000}"/>
    <cellStyle name="20% - Accent3 2 2 5 3 4" xfId="12227" xr:uid="{00000000-0005-0000-0000-0000CA1E0000}"/>
    <cellStyle name="20% - Accent3 2 2 5 3 4 2" xfId="31778" xr:uid="{00000000-0005-0000-0000-0000CB1E0000}"/>
    <cellStyle name="20% - Accent3 2 2 5 3 5" xfId="22003" xr:uid="{00000000-0005-0000-0000-0000CC1E0000}"/>
    <cellStyle name="20% - Accent3 2 2 5 4" xfId="3206" xr:uid="{00000000-0005-0000-0000-0000CD1E0000}"/>
    <cellStyle name="20% - Accent3 2 2 5 4 2" xfId="8103" xr:uid="{00000000-0005-0000-0000-0000CE1E0000}"/>
    <cellStyle name="20% - Accent3 2 2 5 4 2 2" xfId="17892" xr:uid="{00000000-0005-0000-0000-0000CF1E0000}"/>
    <cellStyle name="20% - Accent3 2 2 5 4 2 2 2" xfId="37443" xr:uid="{00000000-0005-0000-0000-0000D01E0000}"/>
    <cellStyle name="20% - Accent3 2 2 5 4 2 3" xfId="27668" xr:uid="{00000000-0005-0000-0000-0000D11E0000}"/>
    <cellStyle name="20% - Accent3 2 2 5 4 3" xfId="13006" xr:uid="{00000000-0005-0000-0000-0000D21E0000}"/>
    <cellStyle name="20% - Accent3 2 2 5 4 3 2" xfId="32557" xr:uid="{00000000-0005-0000-0000-0000D31E0000}"/>
    <cellStyle name="20% - Accent3 2 2 5 4 4" xfId="22782" xr:uid="{00000000-0005-0000-0000-0000D41E0000}"/>
    <cellStyle name="20% - Accent3 2 2 5 5" xfId="5660" xr:uid="{00000000-0005-0000-0000-0000D51E0000}"/>
    <cellStyle name="20% - Accent3 2 2 5 5 2" xfId="15452" xr:uid="{00000000-0005-0000-0000-0000D61E0000}"/>
    <cellStyle name="20% - Accent3 2 2 5 5 2 2" xfId="35003" xr:uid="{00000000-0005-0000-0000-0000D71E0000}"/>
    <cellStyle name="20% - Accent3 2 2 5 5 3" xfId="25228" xr:uid="{00000000-0005-0000-0000-0000D81E0000}"/>
    <cellStyle name="20% - Accent3 2 2 5 6" xfId="10566" xr:uid="{00000000-0005-0000-0000-0000D91E0000}"/>
    <cellStyle name="20% - Accent3 2 2 5 6 2" xfId="30117" xr:uid="{00000000-0005-0000-0000-0000DA1E0000}"/>
    <cellStyle name="20% - Accent3 2 2 5 7" xfId="20342" xr:uid="{00000000-0005-0000-0000-0000DB1E0000}"/>
    <cellStyle name="20% - Accent3 2 2 6" xfId="1215" xr:uid="{00000000-0005-0000-0000-0000DC1E0000}"/>
    <cellStyle name="20% - Accent3 2 2 6 2" xfId="3743" xr:uid="{00000000-0005-0000-0000-0000DD1E0000}"/>
    <cellStyle name="20% - Accent3 2 2 6 2 2" xfId="8640" xr:uid="{00000000-0005-0000-0000-0000DE1E0000}"/>
    <cellStyle name="20% - Accent3 2 2 6 2 2 2" xfId="18429" xr:uid="{00000000-0005-0000-0000-0000DF1E0000}"/>
    <cellStyle name="20% - Accent3 2 2 6 2 2 2 2" xfId="37980" xr:uid="{00000000-0005-0000-0000-0000E01E0000}"/>
    <cellStyle name="20% - Accent3 2 2 6 2 2 3" xfId="28205" xr:uid="{00000000-0005-0000-0000-0000E11E0000}"/>
    <cellStyle name="20% - Accent3 2 2 6 2 3" xfId="13543" xr:uid="{00000000-0005-0000-0000-0000E21E0000}"/>
    <cellStyle name="20% - Accent3 2 2 6 2 3 2" xfId="33094" xr:uid="{00000000-0005-0000-0000-0000E31E0000}"/>
    <cellStyle name="20% - Accent3 2 2 6 2 4" xfId="23319" xr:uid="{00000000-0005-0000-0000-0000E41E0000}"/>
    <cellStyle name="20% - Accent3 2 2 6 3" xfId="6197" xr:uid="{00000000-0005-0000-0000-0000E51E0000}"/>
    <cellStyle name="20% - Accent3 2 2 6 3 2" xfId="15989" xr:uid="{00000000-0005-0000-0000-0000E61E0000}"/>
    <cellStyle name="20% - Accent3 2 2 6 3 2 2" xfId="35540" xr:uid="{00000000-0005-0000-0000-0000E71E0000}"/>
    <cellStyle name="20% - Accent3 2 2 6 3 3" xfId="25765" xr:uid="{00000000-0005-0000-0000-0000E81E0000}"/>
    <cellStyle name="20% - Accent3 2 2 6 4" xfId="11103" xr:uid="{00000000-0005-0000-0000-0000E91E0000}"/>
    <cellStyle name="20% - Accent3 2 2 6 4 2" xfId="30654" xr:uid="{00000000-0005-0000-0000-0000EA1E0000}"/>
    <cellStyle name="20% - Accent3 2 2 6 5" xfId="20879" xr:uid="{00000000-0005-0000-0000-0000EB1E0000}"/>
    <cellStyle name="20% - Accent3 2 2 7" xfId="1015" xr:uid="{00000000-0005-0000-0000-0000EC1E0000}"/>
    <cellStyle name="20% - Accent3 2 2 7 2" xfId="3588" xr:uid="{00000000-0005-0000-0000-0000ED1E0000}"/>
    <cellStyle name="20% - Accent3 2 2 7 2 2" xfId="8485" xr:uid="{00000000-0005-0000-0000-0000EE1E0000}"/>
    <cellStyle name="20% - Accent3 2 2 7 2 2 2" xfId="18274" xr:uid="{00000000-0005-0000-0000-0000EF1E0000}"/>
    <cellStyle name="20% - Accent3 2 2 7 2 2 2 2" xfId="37825" xr:uid="{00000000-0005-0000-0000-0000F01E0000}"/>
    <cellStyle name="20% - Accent3 2 2 7 2 2 3" xfId="28050" xr:uid="{00000000-0005-0000-0000-0000F11E0000}"/>
    <cellStyle name="20% - Accent3 2 2 7 2 3" xfId="13388" xr:uid="{00000000-0005-0000-0000-0000F21E0000}"/>
    <cellStyle name="20% - Accent3 2 2 7 2 3 2" xfId="32939" xr:uid="{00000000-0005-0000-0000-0000F31E0000}"/>
    <cellStyle name="20% - Accent3 2 2 7 2 4" xfId="23164" xr:uid="{00000000-0005-0000-0000-0000F41E0000}"/>
    <cellStyle name="20% - Accent3 2 2 7 3" xfId="6042" xr:uid="{00000000-0005-0000-0000-0000F51E0000}"/>
    <cellStyle name="20% - Accent3 2 2 7 3 2" xfId="15834" xr:uid="{00000000-0005-0000-0000-0000F61E0000}"/>
    <cellStyle name="20% - Accent3 2 2 7 3 2 2" xfId="35385" xr:uid="{00000000-0005-0000-0000-0000F71E0000}"/>
    <cellStyle name="20% - Accent3 2 2 7 3 3" xfId="25610" xr:uid="{00000000-0005-0000-0000-0000F81E0000}"/>
    <cellStyle name="20% - Accent3 2 2 7 4" xfId="10948" xr:uid="{00000000-0005-0000-0000-0000F91E0000}"/>
    <cellStyle name="20% - Accent3 2 2 7 4 2" xfId="30499" xr:uid="{00000000-0005-0000-0000-0000FA1E0000}"/>
    <cellStyle name="20% - Accent3 2 2 7 5" xfId="20724" xr:uid="{00000000-0005-0000-0000-0000FB1E0000}"/>
    <cellStyle name="20% - Accent3 2 2 8" xfId="1975" xr:uid="{00000000-0005-0000-0000-0000FC1E0000}"/>
    <cellStyle name="20% - Accent3 2 2 8 2" xfId="4480" xr:uid="{00000000-0005-0000-0000-0000FD1E0000}"/>
    <cellStyle name="20% - Accent3 2 2 8 2 2" xfId="9377" xr:uid="{00000000-0005-0000-0000-0000FE1E0000}"/>
    <cellStyle name="20% - Accent3 2 2 8 2 2 2" xfId="19166" xr:uid="{00000000-0005-0000-0000-0000FF1E0000}"/>
    <cellStyle name="20% - Accent3 2 2 8 2 2 2 2" xfId="38717" xr:uid="{00000000-0005-0000-0000-0000001F0000}"/>
    <cellStyle name="20% - Accent3 2 2 8 2 2 3" xfId="28942" xr:uid="{00000000-0005-0000-0000-0000011F0000}"/>
    <cellStyle name="20% - Accent3 2 2 8 2 3" xfId="14280" xr:uid="{00000000-0005-0000-0000-0000021F0000}"/>
    <cellStyle name="20% - Accent3 2 2 8 2 3 2" xfId="33831" xr:uid="{00000000-0005-0000-0000-0000031F0000}"/>
    <cellStyle name="20% - Accent3 2 2 8 2 4" xfId="24056" xr:uid="{00000000-0005-0000-0000-0000041F0000}"/>
    <cellStyle name="20% - Accent3 2 2 8 3" xfId="6934" xr:uid="{00000000-0005-0000-0000-0000051F0000}"/>
    <cellStyle name="20% - Accent3 2 2 8 3 2" xfId="16726" xr:uid="{00000000-0005-0000-0000-0000061F0000}"/>
    <cellStyle name="20% - Accent3 2 2 8 3 2 2" xfId="36277" xr:uid="{00000000-0005-0000-0000-0000071F0000}"/>
    <cellStyle name="20% - Accent3 2 2 8 3 3" xfId="26502" xr:uid="{00000000-0005-0000-0000-0000081F0000}"/>
    <cellStyle name="20% - Accent3 2 2 8 4" xfId="11840" xr:uid="{00000000-0005-0000-0000-0000091F0000}"/>
    <cellStyle name="20% - Accent3 2 2 8 4 2" xfId="31391" xr:uid="{00000000-0005-0000-0000-00000A1F0000}"/>
    <cellStyle name="20% - Accent3 2 2 8 5" xfId="21616" xr:uid="{00000000-0005-0000-0000-00000B1F0000}"/>
    <cellStyle name="20% - Accent3 2 2 9" xfId="2814" xr:uid="{00000000-0005-0000-0000-00000C1F0000}"/>
    <cellStyle name="20% - Accent3 2 2 9 2" xfId="7712" xr:uid="{00000000-0005-0000-0000-00000D1F0000}"/>
    <cellStyle name="20% - Accent3 2 2 9 2 2" xfId="17501" xr:uid="{00000000-0005-0000-0000-00000E1F0000}"/>
    <cellStyle name="20% - Accent3 2 2 9 2 2 2" xfId="37052" xr:uid="{00000000-0005-0000-0000-00000F1F0000}"/>
    <cellStyle name="20% - Accent3 2 2 9 2 3" xfId="27277" xr:uid="{00000000-0005-0000-0000-0000101F0000}"/>
    <cellStyle name="20% - Accent3 2 2 9 3" xfId="12615" xr:uid="{00000000-0005-0000-0000-0000111F0000}"/>
    <cellStyle name="20% - Accent3 2 2 9 3 2" xfId="32166" xr:uid="{00000000-0005-0000-0000-0000121F0000}"/>
    <cellStyle name="20% - Accent3 2 2 9 4" xfId="22391" xr:uid="{00000000-0005-0000-0000-0000131F0000}"/>
    <cellStyle name="20% - Accent3 2 3" xfId="183" xr:uid="{00000000-0005-0000-0000-0000141F0000}"/>
    <cellStyle name="20% - Accent3 2 3 10" xfId="5279" xr:uid="{00000000-0005-0000-0000-0000151F0000}"/>
    <cellStyle name="20% - Accent3 2 3 10 2" xfId="15072" xr:uid="{00000000-0005-0000-0000-0000161F0000}"/>
    <cellStyle name="20% - Accent3 2 3 10 2 2" xfId="34623" xr:uid="{00000000-0005-0000-0000-0000171F0000}"/>
    <cellStyle name="20% - Accent3 2 3 10 3" xfId="24848" xr:uid="{00000000-0005-0000-0000-0000181F0000}"/>
    <cellStyle name="20% - Accent3 2 3 11" xfId="10186" xr:uid="{00000000-0005-0000-0000-0000191F0000}"/>
    <cellStyle name="20% - Accent3 2 3 11 2" xfId="29737" xr:uid="{00000000-0005-0000-0000-00001A1F0000}"/>
    <cellStyle name="20% - Accent3 2 3 12" xfId="19962" xr:uid="{00000000-0005-0000-0000-00001B1F0000}"/>
    <cellStyle name="20% - Accent3 2 3 2" xfId="349" xr:uid="{00000000-0005-0000-0000-00001C1F0000}"/>
    <cellStyle name="20% - Accent3 2 3 2 2" xfId="766" xr:uid="{00000000-0005-0000-0000-00001D1F0000}"/>
    <cellStyle name="20% - Accent3 2 3 2 2 2" xfId="1716" xr:uid="{00000000-0005-0000-0000-00001E1F0000}"/>
    <cellStyle name="20% - Accent3 2 3 2 2 2 2" xfId="4230" xr:uid="{00000000-0005-0000-0000-00001F1F0000}"/>
    <cellStyle name="20% - Accent3 2 3 2 2 2 2 2" xfId="9127" xr:uid="{00000000-0005-0000-0000-0000201F0000}"/>
    <cellStyle name="20% - Accent3 2 3 2 2 2 2 2 2" xfId="18916" xr:uid="{00000000-0005-0000-0000-0000211F0000}"/>
    <cellStyle name="20% - Accent3 2 3 2 2 2 2 2 2 2" xfId="38467" xr:uid="{00000000-0005-0000-0000-0000221F0000}"/>
    <cellStyle name="20% - Accent3 2 3 2 2 2 2 2 3" xfId="28692" xr:uid="{00000000-0005-0000-0000-0000231F0000}"/>
    <cellStyle name="20% - Accent3 2 3 2 2 2 2 3" xfId="14030" xr:uid="{00000000-0005-0000-0000-0000241F0000}"/>
    <cellStyle name="20% - Accent3 2 3 2 2 2 2 3 2" xfId="33581" xr:uid="{00000000-0005-0000-0000-0000251F0000}"/>
    <cellStyle name="20% - Accent3 2 3 2 2 2 2 4" xfId="23806" xr:uid="{00000000-0005-0000-0000-0000261F0000}"/>
    <cellStyle name="20% - Accent3 2 3 2 2 2 3" xfId="6684" xr:uid="{00000000-0005-0000-0000-0000271F0000}"/>
    <cellStyle name="20% - Accent3 2 3 2 2 2 3 2" xfId="16476" xr:uid="{00000000-0005-0000-0000-0000281F0000}"/>
    <cellStyle name="20% - Accent3 2 3 2 2 2 3 2 2" xfId="36027" xr:uid="{00000000-0005-0000-0000-0000291F0000}"/>
    <cellStyle name="20% - Accent3 2 3 2 2 2 3 3" xfId="26252" xr:uid="{00000000-0005-0000-0000-00002A1F0000}"/>
    <cellStyle name="20% - Accent3 2 3 2 2 2 4" xfId="11590" xr:uid="{00000000-0005-0000-0000-00002B1F0000}"/>
    <cellStyle name="20% - Accent3 2 3 2 2 2 4 2" xfId="31141" xr:uid="{00000000-0005-0000-0000-00002C1F0000}"/>
    <cellStyle name="20% - Accent3 2 3 2 2 2 5" xfId="21366" xr:uid="{00000000-0005-0000-0000-00002D1F0000}"/>
    <cellStyle name="20% - Accent3 2 3 2 2 3" xfId="2466" xr:uid="{00000000-0005-0000-0000-00002E1F0000}"/>
    <cellStyle name="20% - Accent3 2 3 2 2 3 2" xfId="4948" xr:uid="{00000000-0005-0000-0000-00002F1F0000}"/>
    <cellStyle name="20% - Accent3 2 3 2 2 3 2 2" xfId="9845" xr:uid="{00000000-0005-0000-0000-0000301F0000}"/>
    <cellStyle name="20% - Accent3 2 3 2 2 3 2 2 2" xfId="19634" xr:uid="{00000000-0005-0000-0000-0000311F0000}"/>
    <cellStyle name="20% - Accent3 2 3 2 2 3 2 2 2 2" xfId="39185" xr:uid="{00000000-0005-0000-0000-0000321F0000}"/>
    <cellStyle name="20% - Accent3 2 3 2 2 3 2 2 3" xfId="29410" xr:uid="{00000000-0005-0000-0000-0000331F0000}"/>
    <cellStyle name="20% - Accent3 2 3 2 2 3 2 3" xfId="14748" xr:uid="{00000000-0005-0000-0000-0000341F0000}"/>
    <cellStyle name="20% - Accent3 2 3 2 2 3 2 3 2" xfId="34299" xr:uid="{00000000-0005-0000-0000-0000351F0000}"/>
    <cellStyle name="20% - Accent3 2 3 2 2 3 2 4" xfId="24524" xr:uid="{00000000-0005-0000-0000-0000361F0000}"/>
    <cellStyle name="20% - Accent3 2 3 2 2 3 3" xfId="7402" xr:uid="{00000000-0005-0000-0000-0000371F0000}"/>
    <cellStyle name="20% - Accent3 2 3 2 2 3 3 2" xfId="17194" xr:uid="{00000000-0005-0000-0000-0000381F0000}"/>
    <cellStyle name="20% - Accent3 2 3 2 2 3 3 2 2" xfId="36745" xr:uid="{00000000-0005-0000-0000-0000391F0000}"/>
    <cellStyle name="20% - Accent3 2 3 2 2 3 3 3" xfId="26970" xr:uid="{00000000-0005-0000-0000-00003A1F0000}"/>
    <cellStyle name="20% - Accent3 2 3 2 2 3 4" xfId="12308" xr:uid="{00000000-0005-0000-0000-00003B1F0000}"/>
    <cellStyle name="20% - Accent3 2 3 2 2 3 4 2" xfId="31859" xr:uid="{00000000-0005-0000-0000-00003C1F0000}"/>
    <cellStyle name="20% - Accent3 2 3 2 2 3 5" xfId="22084" xr:uid="{00000000-0005-0000-0000-00003D1F0000}"/>
    <cellStyle name="20% - Accent3 2 3 2 2 4" xfId="3349" xr:uid="{00000000-0005-0000-0000-00003E1F0000}"/>
    <cellStyle name="20% - Accent3 2 3 2 2 4 2" xfId="8246" xr:uid="{00000000-0005-0000-0000-00003F1F0000}"/>
    <cellStyle name="20% - Accent3 2 3 2 2 4 2 2" xfId="18035" xr:uid="{00000000-0005-0000-0000-0000401F0000}"/>
    <cellStyle name="20% - Accent3 2 3 2 2 4 2 2 2" xfId="37586" xr:uid="{00000000-0005-0000-0000-0000411F0000}"/>
    <cellStyle name="20% - Accent3 2 3 2 2 4 2 3" xfId="27811" xr:uid="{00000000-0005-0000-0000-0000421F0000}"/>
    <cellStyle name="20% - Accent3 2 3 2 2 4 3" xfId="13149" xr:uid="{00000000-0005-0000-0000-0000431F0000}"/>
    <cellStyle name="20% - Accent3 2 3 2 2 4 3 2" xfId="32700" xr:uid="{00000000-0005-0000-0000-0000441F0000}"/>
    <cellStyle name="20% - Accent3 2 3 2 2 4 4" xfId="22925" xr:uid="{00000000-0005-0000-0000-0000451F0000}"/>
    <cellStyle name="20% - Accent3 2 3 2 2 5" xfId="5803" xr:uid="{00000000-0005-0000-0000-0000461F0000}"/>
    <cellStyle name="20% - Accent3 2 3 2 2 5 2" xfId="15595" xr:uid="{00000000-0005-0000-0000-0000471F0000}"/>
    <cellStyle name="20% - Accent3 2 3 2 2 5 2 2" xfId="35146" xr:uid="{00000000-0005-0000-0000-0000481F0000}"/>
    <cellStyle name="20% - Accent3 2 3 2 2 5 3" xfId="25371" xr:uid="{00000000-0005-0000-0000-0000491F0000}"/>
    <cellStyle name="20% - Accent3 2 3 2 2 6" xfId="10709" xr:uid="{00000000-0005-0000-0000-00004A1F0000}"/>
    <cellStyle name="20% - Accent3 2 3 2 2 6 2" xfId="30260" xr:uid="{00000000-0005-0000-0000-00004B1F0000}"/>
    <cellStyle name="20% - Accent3 2 3 2 2 7" xfId="20485" xr:uid="{00000000-0005-0000-0000-00004C1F0000}"/>
    <cellStyle name="20% - Accent3 2 3 2 3" xfId="1336" xr:uid="{00000000-0005-0000-0000-00004D1F0000}"/>
    <cellStyle name="20% - Accent3 2 3 2 3 2" xfId="3855" xr:uid="{00000000-0005-0000-0000-00004E1F0000}"/>
    <cellStyle name="20% - Accent3 2 3 2 3 2 2" xfId="8752" xr:uid="{00000000-0005-0000-0000-00004F1F0000}"/>
    <cellStyle name="20% - Accent3 2 3 2 3 2 2 2" xfId="18541" xr:uid="{00000000-0005-0000-0000-0000501F0000}"/>
    <cellStyle name="20% - Accent3 2 3 2 3 2 2 2 2" xfId="38092" xr:uid="{00000000-0005-0000-0000-0000511F0000}"/>
    <cellStyle name="20% - Accent3 2 3 2 3 2 2 3" xfId="28317" xr:uid="{00000000-0005-0000-0000-0000521F0000}"/>
    <cellStyle name="20% - Accent3 2 3 2 3 2 3" xfId="13655" xr:uid="{00000000-0005-0000-0000-0000531F0000}"/>
    <cellStyle name="20% - Accent3 2 3 2 3 2 3 2" xfId="33206" xr:uid="{00000000-0005-0000-0000-0000541F0000}"/>
    <cellStyle name="20% - Accent3 2 3 2 3 2 4" xfId="23431" xr:uid="{00000000-0005-0000-0000-0000551F0000}"/>
    <cellStyle name="20% - Accent3 2 3 2 3 3" xfId="6309" xr:uid="{00000000-0005-0000-0000-0000561F0000}"/>
    <cellStyle name="20% - Accent3 2 3 2 3 3 2" xfId="16101" xr:uid="{00000000-0005-0000-0000-0000571F0000}"/>
    <cellStyle name="20% - Accent3 2 3 2 3 3 2 2" xfId="35652" xr:uid="{00000000-0005-0000-0000-0000581F0000}"/>
    <cellStyle name="20% - Accent3 2 3 2 3 3 3" xfId="25877" xr:uid="{00000000-0005-0000-0000-0000591F0000}"/>
    <cellStyle name="20% - Accent3 2 3 2 3 4" xfId="11215" xr:uid="{00000000-0005-0000-0000-00005A1F0000}"/>
    <cellStyle name="20% - Accent3 2 3 2 3 4 2" xfId="30766" xr:uid="{00000000-0005-0000-0000-00005B1F0000}"/>
    <cellStyle name="20% - Accent3 2 3 2 3 5" xfId="20991" xr:uid="{00000000-0005-0000-0000-00005C1F0000}"/>
    <cellStyle name="20% - Accent3 2 3 2 4" xfId="1018" xr:uid="{00000000-0005-0000-0000-00005D1F0000}"/>
    <cellStyle name="20% - Accent3 2 3 2 4 2" xfId="3591" xr:uid="{00000000-0005-0000-0000-00005E1F0000}"/>
    <cellStyle name="20% - Accent3 2 3 2 4 2 2" xfId="8488" xr:uid="{00000000-0005-0000-0000-00005F1F0000}"/>
    <cellStyle name="20% - Accent3 2 3 2 4 2 2 2" xfId="18277" xr:uid="{00000000-0005-0000-0000-0000601F0000}"/>
    <cellStyle name="20% - Accent3 2 3 2 4 2 2 2 2" xfId="37828" xr:uid="{00000000-0005-0000-0000-0000611F0000}"/>
    <cellStyle name="20% - Accent3 2 3 2 4 2 2 3" xfId="28053" xr:uid="{00000000-0005-0000-0000-0000621F0000}"/>
    <cellStyle name="20% - Accent3 2 3 2 4 2 3" xfId="13391" xr:uid="{00000000-0005-0000-0000-0000631F0000}"/>
    <cellStyle name="20% - Accent3 2 3 2 4 2 3 2" xfId="32942" xr:uid="{00000000-0005-0000-0000-0000641F0000}"/>
    <cellStyle name="20% - Accent3 2 3 2 4 2 4" xfId="23167" xr:uid="{00000000-0005-0000-0000-0000651F0000}"/>
    <cellStyle name="20% - Accent3 2 3 2 4 3" xfId="6045" xr:uid="{00000000-0005-0000-0000-0000661F0000}"/>
    <cellStyle name="20% - Accent3 2 3 2 4 3 2" xfId="15837" xr:uid="{00000000-0005-0000-0000-0000671F0000}"/>
    <cellStyle name="20% - Accent3 2 3 2 4 3 2 2" xfId="35388" xr:uid="{00000000-0005-0000-0000-0000681F0000}"/>
    <cellStyle name="20% - Accent3 2 3 2 4 3 3" xfId="25613" xr:uid="{00000000-0005-0000-0000-0000691F0000}"/>
    <cellStyle name="20% - Accent3 2 3 2 4 4" xfId="10951" xr:uid="{00000000-0005-0000-0000-00006A1F0000}"/>
    <cellStyle name="20% - Accent3 2 3 2 4 4 2" xfId="30502" xr:uid="{00000000-0005-0000-0000-00006B1F0000}"/>
    <cellStyle name="20% - Accent3 2 3 2 4 5" xfId="20727" xr:uid="{00000000-0005-0000-0000-00006C1F0000}"/>
    <cellStyle name="20% - Accent3 2 3 2 5" xfId="2059" xr:uid="{00000000-0005-0000-0000-00006D1F0000}"/>
    <cellStyle name="20% - Accent3 2 3 2 5 2" xfId="4561" xr:uid="{00000000-0005-0000-0000-00006E1F0000}"/>
    <cellStyle name="20% - Accent3 2 3 2 5 2 2" xfId="9458" xr:uid="{00000000-0005-0000-0000-00006F1F0000}"/>
    <cellStyle name="20% - Accent3 2 3 2 5 2 2 2" xfId="19247" xr:uid="{00000000-0005-0000-0000-0000701F0000}"/>
    <cellStyle name="20% - Accent3 2 3 2 5 2 2 2 2" xfId="38798" xr:uid="{00000000-0005-0000-0000-0000711F0000}"/>
    <cellStyle name="20% - Accent3 2 3 2 5 2 2 3" xfId="29023" xr:uid="{00000000-0005-0000-0000-0000721F0000}"/>
    <cellStyle name="20% - Accent3 2 3 2 5 2 3" xfId="14361" xr:uid="{00000000-0005-0000-0000-0000731F0000}"/>
    <cellStyle name="20% - Accent3 2 3 2 5 2 3 2" xfId="33912" xr:uid="{00000000-0005-0000-0000-0000741F0000}"/>
    <cellStyle name="20% - Accent3 2 3 2 5 2 4" xfId="24137" xr:uid="{00000000-0005-0000-0000-0000751F0000}"/>
    <cellStyle name="20% - Accent3 2 3 2 5 3" xfId="7015" xr:uid="{00000000-0005-0000-0000-0000761F0000}"/>
    <cellStyle name="20% - Accent3 2 3 2 5 3 2" xfId="16807" xr:uid="{00000000-0005-0000-0000-0000771F0000}"/>
    <cellStyle name="20% - Accent3 2 3 2 5 3 2 2" xfId="36358" xr:uid="{00000000-0005-0000-0000-0000781F0000}"/>
    <cellStyle name="20% - Accent3 2 3 2 5 3 3" xfId="26583" xr:uid="{00000000-0005-0000-0000-0000791F0000}"/>
    <cellStyle name="20% - Accent3 2 3 2 5 4" xfId="11921" xr:uid="{00000000-0005-0000-0000-00007A1F0000}"/>
    <cellStyle name="20% - Accent3 2 3 2 5 4 2" xfId="31472" xr:uid="{00000000-0005-0000-0000-00007B1F0000}"/>
    <cellStyle name="20% - Accent3 2 3 2 5 5" xfId="21697" xr:uid="{00000000-0005-0000-0000-00007C1F0000}"/>
    <cellStyle name="20% - Accent3 2 3 2 6" xfId="2958" xr:uid="{00000000-0005-0000-0000-00007D1F0000}"/>
    <cellStyle name="20% - Accent3 2 3 2 6 2" xfId="7855" xr:uid="{00000000-0005-0000-0000-00007E1F0000}"/>
    <cellStyle name="20% - Accent3 2 3 2 6 2 2" xfId="17644" xr:uid="{00000000-0005-0000-0000-00007F1F0000}"/>
    <cellStyle name="20% - Accent3 2 3 2 6 2 2 2" xfId="37195" xr:uid="{00000000-0005-0000-0000-0000801F0000}"/>
    <cellStyle name="20% - Accent3 2 3 2 6 2 3" xfId="27420" xr:uid="{00000000-0005-0000-0000-0000811F0000}"/>
    <cellStyle name="20% - Accent3 2 3 2 6 3" xfId="12758" xr:uid="{00000000-0005-0000-0000-0000821F0000}"/>
    <cellStyle name="20% - Accent3 2 3 2 6 3 2" xfId="32309" xr:uid="{00000000-0005-0000-0000-0000831F0000}"/>
    <cellStyle name="20% - Accent3 2 3 2 6 4" xfId="22534" xr:uid="{00000000-0005-0000-0000-0000841F0000}"/>
    <cellStyle name="20% - Accent3 2 3 2 7" xfId="5412" xr:uid="{00000000-0005-0000-0000-0000851F0000}"/>
    <cellStyle name="20% - Accent3 2 3 2 7 2" xfId="15204" xr:uid="{00000000-0005-0000-0000-0000861F0000}"/>
    <cellStyle name="20% - Accent3 2 3 2 7 2 2" xfId="34755" xr:uid="{00000000-0005-0000-0000-0000871F0000}"/>
    <cellStyle name="20% - Accent3 2 3 2 7 3" xfId="24980" xr:uid="{00000000-0005-0000-0000-0000881F0000}"/>
    <cellStyle name="20% - Accent3 2 3 2 8" xfId="10318" xr:uid="{00000000-0005-0000-0000-0000891F0000}"/>
    <cellStyle name="20% - Accent3 2 3 2 8 2" xfId="29869" xr:uid="{00000000-0005-0000-0000-00008A1F0000}"/>
    <cellStyle name="20% - Accent3 2 3 2 9" xfId="20094" xr:uid="{00000000-0005-0000-0000-00008B1F0000}"/>
    <cellStyle name="20% - Accent3 2 3 3" xfId="350" xr:uid="{00000000-0005-0000-0000-00008C1F0000}"/>
    <cellStyle name="20% - Accent3 2 3 3 2" xfId="767" xr:uid="{00000000-0005-0000-0000-00008D1F0000}"/>
    <cellStyle name="20% - Accent3 2 3 3 2 2" xfId="1717" xr:uid="{00000000-0005-0000-0000-00008E1F0000}"/>
    <cellStyle name="20% - Accent3 2 3 3 2 2 2" xfId="4231" xr:uid="{00000000-0005-0000-0000-00008F1F0000}"/>
    <cellStyle name="20% - Accent3 2 3 3 2 2 2 2" xfId="9128" xr:uid="{00000000-0005-0000-0000-0000901F0000}"/>
    <cellStyle name="20% - Accent3 2 3 3 2 2 2 2 2" xfId="18917" xr:uid="{00000000-0005-0000-0000-0000911F0000}"/>
    <cellStyle name="20% - Accent3 2 3 3 2 2 2 2 2 2" xfId="38468" xr:uid="{00000000-0005-0000-0000-0000921F0000}"/>
    <cellStyle name="20% - Accent3 2 3 3 2 2 2 2 3" xfId="28693" xr:uid="{00000000-0005-0000-0000-0000931F0000}"/>
    <cellStyle name="20% - Accent3 2 3 3 2 2 2 3" xfId="14031" xr:uid="{00000000-0005-0000-0000-0000941F0000}"/>
    <cellStyle name="20% - Accent3 2 3 3 2 2 2 3 2" xfId="33582" xr:uid="{00000000-0005-0000-0000-0000951F0000}"/>
    <cellStyle name="20% - Accent3 2 3 3 2 2 2 4" xfId="23807" xr:uid="{00000000-0005-0000-0000-0000961F0000}"/>
    <cellStyle name="20% - Accent3 2 3 3 2 2 3" xfId="6685" xr:uid="{00000000-0005-0000-0000-0000971F0000}"/>
    <cellStyle name="20% - Accent3 2 3 3 2 2 3 2" xfId="16477" xr:uid="{00000000-0005-0000-0000-0000981F0000}"/>
    <cellStyle name="20% - Accent3 2 3 3 2 2 3 2 2" xfId="36028" xr:uid="{00000000-0005-0000-0000-0000991F0000}"/>
    <cellStyle name="20% - Accent3 2 3 3 2 2 3 3" xfId="26253" xr:uid="{00000000-0005-0000-0000-00009A1F0000}"/>
    <cellStyle name="20% - Accent3 2 3 3 2 2 4" xfId="11591" xr:uid="{00000000-0005-0000-0000-00009B1F0000}"/>
    <cellStyle name="20% - Accent3 2 3 3 2 2 4 2" xfId="31142" xr:uid="{00000000-0005-0000-0000-00009C1F0000}"/>
    <cellStyle name="20% - Accent3 2 3 3 2 2 5" xfId="21367" xr:uid="{00000000-0005-0000-0000-00009D1F0000}"/>
    <cellStyle name="20% - Accent3 2 3 3 2 3" xfId="2542" xr:uid="{00000000-0005-0000-0000-00009E1F0000}"/>
    <cellStyle name="20% - Accent3 2 3 3 2 3 2" xfId="5012" xr:uid="{00000000-0005-0000-0000-00009F1F0000}"/>
    <cellStyle name="20% - Accent3 2 3 3 2 3 2 2" xfId="9909" xr:uid="{00000000-0005-0000-0000-0000A01F0000}"/>
    <cellStyle name="20% - Accent3 2 3 3 2 3 2 2 2" xfId="19698" xr:uid="{00000000-0005-0000-0000-0000A11F0000}"/>
    <cellStyle name="20% - Accent3 2 3 3 2 3 2 2 2 2" xfId="39249" xr:uid="{00000000-0005-0000-0000-0000A21F0000}"/>
    <cellStyle name="20% - Accent3 2 3 3 2 3 2 2 3" xfId="29474" xr:uid="{00000000-0005-0000-0000-0000A31F0000}"/>
    <cellStyle name="20% - Accent3 2 3 3 2 3 2 3" xfId="14812" xr:uid="{00000000-0005-0000-0000-0000A41F0000}"/>
    <cellStyle name="20% - Accent3 2 3 3 2 3 2 3 2" xfId="34363" xr:uid="{00000000-0005-0000-0000-0000A51F0000}"/>
    <cellStyle name="20% - Accent3 2 3 3 2 3 2 4" xfId="24588" xr:uid="{00000000-0005-0000-0000-0000A61F0000}"/>
    <cellStyle name="20% - Accent3 2 3 3 2 3 3" xfId="7466" xr:uid="{00000000-0005-0000-0000-0000A71F0000}"/>
    <cellStyle name="20% - Accent3 2 3 3 2 3 3 2" xfId="17258" xr:uid="{00000000-0005-0000-0000-0000A81F0000}"/>
    <cellStyle name="20% - Accent3 2 3 3 2 3 3 2 2" xfId="36809" xr:uid="{00000000-0005-0000-0000-0000A91F0000}"/>
    <cellStyle name="20% - Accent3 2 3 3 2 3 3 3" xfId="27034" xr:uid="{00000000-0005-0000-0000-0000AA1F0000}"/>
    <cellStyle name="20% - Accent3 2 3 3 2 3 4" xfId="12372" xr:uid="{00000000-0005-0000-0000-0000AB1F0000}"/>
    <cellStyle name="20% - Accent3 2 3 3 2 3 4 2" xfId="31923" xr:uid="{00000000-0005-0000-0000-0000AC1F0000}"/>
    <cellStyle name="20% - Accent3 2 3 3 2 3 5" xfId="22148" xr:uid="{00000000-0005-0000-0000-0000AD1F0000}"/>
    <cellStyle name="20% - Accent3 2 3 3 2 4" xfId="3350" xr:uid="{00000000-0005-0000-0000-0000AE1F0000}"/>
    <cellStyle name="20% - Accent3 2 3 3 2 4 2" xfId="8247" xr:uid="{00000000-0005-0000-0000-0000AF1F0000}"/>
    <cellStyle name="20% - Accent3 2 3 3 2 4 2 2" xfId="18036" xr:uid="{00000000-0005-0000-0000-0000B01F0000}"/>
    <cellStyle name="20% - Accent3 2 3 3 2 4 2 2 2" xfId="37587" xr:uid="{00000000-0005-0000-0000-0000B11F0000}"/>
    <cellStyle name="20% - Accent3 2 3 3 2 4 2 3" xfId="27812" xr:uid="{00000000-0005-0000-0000-0000B21F0000}"/>
    <cellStyle name="20% - Accent3 2 3 3 2 4 3" xfId="13150" xr:uid="{00000000-0005-0000-0000-0000B31F0000}"/>
    <cellStyle name="20% - Accent3 2 3 3 2 4 3 2" xfId="32701" xr:uid="{00000000-0005-0000-0000-0000B41F0000}"/>
    <cellStyle name="20% - Accent3 2 3 3 2 4 4" xfId="22926" xr:uid="{00000000-0005-0000-0000-0000B51F0000}"/>
    <cellStyle name="20% - Accent3 2 3 3 2 5" xfId="5804" xr:uid="{00000000-0005-0000-0000-0000B61F0000}"/>
    <cellStyle name="20% - Accent3 2 3 3 2 5 2" xfId="15596" xr:uid="{00000000-0005-0000-0000-0000B71F0000}"/>
    <cellStyle name="20% - Accent3 2 3 3 2 5 2 2" xfId="35147" xr:uid="{00000000-0005-0000-0000-0000B81F0000}"/>
    <cellStyle name="20% - Accent3 2 3 3 2 5 3" xfId="25372" xr:uid="{00000000-0005-0000-0000-0000B91F0000}"/>
    <cellStyle name="20% - Accent3 2 3 3 2 6" xfId="10710" xr:uid="{00000000-0005-0000-0000-0000BA1F0000}"/>
    <cellStyle name="20% - Accent3 2 3 3 2 6 2" xfId="30261" xr:uid="{00000000-0005-0000-0000-0000BB1F0000}"/>
    <cellStyle name="20% - Accent3 2 3 3 2 7" xfId="20486" xr:uid="{00000000-0005-0000-0000-0000BC1F0000}"/>
    <cellStyle name="20% - Accent3 2 3 3 3" xfId="1337" xr:uid="{00000000-0005-0000-0000-0000BD1F0000}"/>
    <cellStyle name="20% - Accent3 2 3 3 3 2" xfId="3856" xr:uid="{00000000-0005-0000-0000-0000BE1F0000}"/>
    <cellStyle name="20% - Accent3 2 3 3 3 2 2" xfId="8753" xr:uid="{00000000-0005-0000-0000-0000BF1F0000}"/>
    <cellStyle name="20% - Accent3 2 3 3 3 2 2 2" xfId="18542" xr:uid="{00000000-0005-0000-0000-0000C01F0000}"/>
    <cellStyle name="20% - Accent3 2 3 3 3 2 2 2 2" xfId="38093" xr:uid="{00000000-0005-0000-0000-0000C11F0000}"/>
    <cellStyle name="20% - Accent3 2 3 3 3 2 2 3" xfId="28318" xr:uid="{00000000-0005-0000-0000-0000C21F0000}"/>
    <cellStyle name="20% - Accent3 2 3 3 3 2 3" xfId="13656" xr:uid="{00000000-0005-0000-0000-0000C31F0000}"/>
    <cellStyle name="20% - Accent3 2 3 3 3 2 3 2" xfId="33207" xr:uid="{00000000-0005-0000-0000-0000C41F0000}"/>
    <cellStyle name="20% - Accent3 2 3 3 3 2 4" xfId="23432" xr:uid="{00000000-0005-0000-0000-0000C51F0000}"/>
    <cellStyle name="20% - Accent3 2 3 3 3 3" xfId="6310" xr:uid="{00000000-0005-0000-0000-0000C61F0000}"/>
    <cellStyle name="20% - Accent3 2 3 3 3 3 2" xfId="16102" xr:uid="{00000000-0005-0000-0000-0000C71F0000}"/>
    <cellStyle name="20% - Accent3 2 3 3 3 3 2 2" xfId="35653" xr:uid="{00000000-0005-0000-0000-0000C81F0000}"/>
    <cellStyle name="20% - Accent3 2 3 3 3 3 3" xfId="25878" xr:uid="{00000000-0005-0000-0000-0000C91F0000}"/>
    <cellStyle name="20% - Accent3 2 3 3 3 4" xfId="11216" xr:uid="{00000000-0005-0000-0000-0000CA1F0000}"/>
    <cellStyle name="20% - Accent3 2 3 3 3 4 2" xfId="30767" xr:uid="{00000000-0005-0000-0000-0000CB1F0000}"/>
    <cellStyle name="20% - Accent3 2 3 3 3 5" xfId="20992" xr:uid="{00000000-0005-0000-0000-0000CC1F0000}"/>
    <cellStyle name="20% - Accent3 2 3 3 4" xfId="2123" xr:uid="{00000000-0005-0000-0000-0000CD1F0000}"/>
    <cellStyle name="20% - Accent3 2 3 3 4 2" xfId="4625" xr:uid="{00000000-0005-0000-0000-0000CE1F0000}"/>
    <cellStyle name="20% - Accent3 2 3 3 4 2 2" xfId="9522" xr:uid="{00000000-0005-0000-0000-0000CF1F0000}"/>
    <cellStyle name="20% - Accent3 2 3 3 4 2 2 2" xfId="19311" xr:uid="{00000000-0005-0000-0000-0000D01F0000}"/>
    <cellStyle name="20% - Accent3 2 3 3 4 2 2 2 2" xfId="38862" xr:uid="{00000000-0005-0000-0000-0000D11F0000}"/>
    <cellStyle name="20% - Accent3 2 3 3 4 2 2 3" xfId="29087" xr:uid="{00000000-0005-0000-0000-0000D21F0000}"/>
    <cellStyle name="20% - Accent3 2 3 3 4 2 3" xfId="14425" xr:uid="{00000000-0005-0000-0000-0000D31F0000}"/>
    <cellStyle name="20% - Accent3 2 3 3 4 2 3 2" xfId="33976" xr:uid="{00000000-0005-0000-0000-0000D41F0000}"/>
    <cellStyle name="20% - Accent3 2 3 3 4 2 4" xfId="24201" xr:uid="{00000000-0005-0000-0000-0000D51F0000}"/>
    <cellStyle name="20% - Accent3 2 3 3 4 3" xfId="7079" xr:uid="{00000000-0005-0000-0000-0000D61F0000}"/>
    <cellStyle name="20% - Accent3 2 3 3 4 3 2" xfId="16871" xr:uid="{00000000-0005-0000-0000-0000D71F0000}"/>
    <cellStyle name="20% - Accent3 2 3 3 4 3 2 2" xfId="36422" xr:uid="{00000000-0005-0000-0000-0000D81F0000}"/>
    <cellStyle name="20% - Accent3 2 3 3 4 3 3" xfId="26647" xr:uid="{00000000-0005-0000-0000-0000D91F0000}"/>
    <cellStyle name="20% - Accent3 2 3 3 4 4" xfId="11985" xr:uid="{00000000-0005-0000-0000-0000DA1F0000}"/>
    <cellStyle name="20% - Accent3 2 3 3 4 4 2" xfId="31536" xr:uid="{00000000-0005-0000-0000-0000DB1F0000}"/>
    <cellStyle name="20% - Accent3 2 3 3 4 5" xfId="21761" xr:uid="{00000000-0005-0000-0000-0000DC1F0000}"/>
    <cellStyle name="20% - Accent3 2 3 3 5" xfId="2959" xr:uid="{00000000-0005-0000-0000-0000DD1F0000}"/>
    <cellStyle name="20% - Accent3 2 3 3 5 2" xfId="7856" xr:uid="{00000000-0005-0000-0000-0000DE1F0000}"/>
    <cellStyle name="20% - Accent3 2 3 3 5 2 2" xfId="17645" xr:uid="{00000000-0005-0000-0000-0000DF1F0000}"/>
    <cellStyle name="20% - Accent3 2 3 3 5 2 2 2" xfId="37196" xr:uid="{00000000-0005-0000-0000-0000E01F0000}"/>
    <cellStyle name="20% - Accent3 2 3 3 5 2 3" xfId="27421" xr:uid="{00000000-0005-0000-0000-0000E11F0000}"/>
    <cellStyle name="20% - Accent3 2 3 3 5 3" xfId="12759" xr:uid="{00000000-0005-0000-0000-0000E21F0000}"/>
    <cellStyle name="20% - Accent3 2 3 3 5 3 2" xfId="32310" xr:uid="{00000000-0005-0000-0000-0000E31F0000}"/>
    <cellStyle name="20% - Accent3 2 3 3 5 4" xfId="22535" xr:uid="{00000000-0005-0000-0000-0000E41F0000}"/>
    <cellStyle name="20% - Accent3 2 3 3 6" xfId="5413" xr:uid="{00000000-0005-0000-0000-0000E51F0000}"/>
    <cellStyle name="20% - Accent3 2 3 3 6 2" xfId="15205" xr:uid="{00000000-0005-0000-0000-0000E61F0000}"/>
    <cellStyle name="20% - Accent3 2 3 3 6 2 2" xfId="34756" xr:uid="{00000000-0005-0000-0000-0000E71F0000}"/>
    <cellStyle name="20% - Accent3 2 3 3 6 3" xfId="24981" xr:uid="{00000000-0005-0000-0000-0000E81F0000}"/>
    <cellStyle name="20% - Accent3 2 3 3 7" xfId="10319" xr:uid="{00000000-0005-0000-0000-0000E91F0000}"/>
    <cellStyle name="20% - Accent3 2 3 3 7 2" xfId="29870" xr:uid="{00000000-0005-0000-0000-0000EA1F0000}"/>
    <cellStyle name="20% - Accent3 2 3 3 8" xfId="20095" xr:uid="{00000000-0005-0000-0000-0000EB1F0000}"/>
    <cellStyle name="20% - Accent3 2 3 4" xfId="351" xr:uid="{00000000-0005-0000-0000-0000EC1F0000}"/>
    <cellStyle name="20% - Accent3 2 3 4 2" xfId="768" xr:uid="{00000000-0005-0000-0000-0000ED1F0000}"/>
    <cellStyle name="20% - Accent3 2 3 4 2 2" xfId="1718" xr:uid="{00000000-0005-0000-0000-0000EE1F0000}"/>
    <cellStyle name="20% - Accent3 2 3 4 2 2 2" xfId="4232" xr:uid="{00000000-0005-0000-0000-0000EF1F0000}"/>
    <cellStyle name="20% - Accent3 2 3 4 2 2 2 2" xfId="9129" xr:uid="{00000000-0005-0000-0000-0000F01F0000}"/>
    <cellStyle name="20% - Accent3 2 3 4 2 2 2 2 2" xfId="18918" xr:uid="{00000000-0005-0000-0000-0000F11F0000}"/>
    <cellStyle name="20% - Accent3 2 3 4 2 2 2 2 2 2" xfId="38469" xr:uid="{00000000-0005-0000-0000-0000F21F0000}"/>
    <cellStyle name="20% - Accent3 2 3 4 2 2 2 2 3" xfId="28694" xr:uid="{00000000-0005-0000-0000-0000F31F0000}"/>
    <cellStyle name="20% - Accent3 2 3 4 2 2 2 3" xfId="14032" xr:uid="{00000000-0005-0000-0000-0000F41F0000}"/>
    <cellStyle name="20% - Accent3 2 3 4 2 2 2 3 2" xfId="33583" xr:uid="{00000000-0005-0000-0000-0000F51F0000}"/>
    <cellStyle name="20% - Accent3 2 3 4 2 2 2 4" xfId="23808" xr:uid="{00000000-0005-0000-0000-0000F61F0000}"/>
    <cellStyle name="20% - Accent3 2 3 4 2 2 3" xfId="6686" xr:uid="{00000000-0005-0000-0000-0000F71F0000}"/>
    <cellStyle name="20% - Accent3 2 3 4 2 2 3 2" xfId="16478" xr:uid="{00000000-0005-0000-0000-0000F81F0000}"/>
    <cellStyle name="20% - Accent3 2 3 4 2 2 3 2 2" xfId="36029" xr:uid="{00000000-0005-0000-0000-0000F91F0000}"/>
    <cellStyle name="20% - Accent3 2 3 4 2 2 3 3" xfId="26254" xr:uid="{00000000-0005-0000-0000-0000FA1F0000}"/>
    <cellStyle name="20% - Accent3 2 3 4 2 2 4" xfId="11592" xr:uid="{00000000-0005-0000-0000-0000FB1F0000}"/>
    <cellStyle name="20% - Accent3 2 3 4 2 2 4 2" xfId="31143" xr:uid="{00000000-0005-0000-0000-0000FC1F0000}"/>
    <cellStyle name="20% - Accent3 2 3 4 2 2 5" xfId="21368" xr:uid="{00000000-0005-0000-0000-0000FD1F0000}"/>
    <cellStyle name="20% - Accent3 2 3 4 2 3" xfId="2692" xr:uid="{00000000-0005-0000-0000-0000FE1F0000}"/>
    <cellStyle name="20% - Accent3 2 3 4 2 3 2" xfId="5137" xr:uid="{00000000-0005-0000-0000-0000FF1F0000}"/>
    <cellStyle name="20% - Accent3 2 3 4 2 3 2 2" xfId="10034" xr:uid="{00000000-0005-0000-0000-000000200000}"/>
    <cellStyle name="20% - Accent3 2 3 4 2 3 2 2 2" xfId="19823" xr:uid="{00000000-0005-0000-0000-000001200000}"/>
    <cellStyle name="20% - Accent3 2 3 4 2 3 2 2 2 2" xfId="39374" xr:uid="{00000000-0005-0000-0000-000002200000}"/>
    <cellStyle name="20% - Accent3 2 3 4 2 3 2 2 3" xfId="29599" xr:uid="{00000000-0005-0000-0000-000003200000}"/>
    <cellStyle name="20% - Accent3 2 3 4 2 3 2 3" xfId="14937" xr:uid="{00000000-0005-0000-0000-000004200000}"/>
    <cellStyle name="20% - Accent3 2 3 4 2 3 2 3 2" xfId="34488" xr:uid="{00000000-0005-0000-0000-000005200000}"/>
    <cellStyle name="20% - Accent3 2 3 4 2 3 2 4" xfId="24713" xr:uid="{00000000-0005-0000-0000-000006200000}"/>
    <cellStyle name="20% - Accent3 2 3 4 2 3 3" xfId="7591" xr:uid="{00000000-0005-0000-0000-000007200000}"/>
    <cellStyle name="20% - Accent3 2 3 4 2 3 3 2" xfId="17383" xr:uid="{00000000-0005-0000-0000-000008200000}"/>
    <cellStyle name="20% - Accent3 2 3 4 2 3 3 2 2" xfId="36934" xr:uid="{00000000-0005-0000-0000-000009200000}"/>
    <cellStyle name="20% - Accent3 2 3 4 2 3 3 3" xfId="27159" xr:uid="{00000000-0005-0000-0000-00000A200000}"/>
    <cellStyle name="20% - Accent3 2 3 4 2 3 4" xfId="12497" xr:uid="{00000000-0005-0000-0000-00000B200000}"/>
    <cellStyle name="20% - Accent3 2 3 4 2 3 4 2" xfId="32048" xr:uid="{00000000-0005-0000-0000-00000C200000}"/>
    <cellStyle name="20% - Accent3 2 3 4 2 3 5" xfId="22273" xr:uid="{00000000-0005-0000-0000-00000D200000}"/>
    <cellStyle name="20% - Accent3 2 3 4 2 4" xfId="3351" xr:uid="{00000000-0005-0000-0000-00000E200000}"/>
    <cellStyle name="20% - Accent3 2 3 4 2 4 2" xfId="8248" xr:uid="{00000000-0005-0000-0000-00000F200000}"/>
    <cellStyle name="20% - Accent3 2 3 4 2 4 2 2" xfId="18037" xr:uid="{00000000-0005-0000-0000-000010200000}"/>
    <cellStyle name="20% - Accent3 2 3 4 2 4 2 2 2" xfId="37588" xr:uid="{00000000-0005-0000-0000-000011200000}"/>
    <cellStyle name="20% - Accent3 2 3 4 2 4 2 3" xfId="27813" xr:uid="{00000000-0005-0000-0000-000012200000}"/>
    <cellStyle name="20% - Accent3 2 3 4 2 4 3" xfId="13151" xr:uid="{00000000-0005-0000-0000-000013200000}"/>
    <cellStyle name="20% - Accent3 2 3 4 2 4 3 2" xfId="32702" xr:uid="{00000000-0005-0000-0000-000014200000}"/>
    <cellStyle name="20% - Accent3 2 3 4 2 4 4" xfId="22927" xr:uid="{00000000-0005-0000-0000-000015200000}"/>
    <cellStyle name="20% - Accent3 2 3 4 2 5" xfId="5805" xr:uid="{00000000-0005-0000-0000-000016200000}"/>
    <cellStyle name="20% - Accent3 2 3 4 2 5 2" xfId="15597" xr:uid="{00000000-0005-0000-0000-000017200000}"/>
    <cellStyle name="20% - Accent3 2 3 4 2 5 2 2" xfId="35148" xr:uid="{00000000-0005-0000-0000-000018200000}"/>
    <cellStyle name="20% - Accent3 2 3 4 2 5 3" xfId="25373" xr:uid="{00000000-0005-0000-0000-000019200000}"/>
    <cellStyle name="20% - Accent3 2 3 4 2 6" xfId="10711" xr:uid="{00000000-0005-0000-0000-00001A200000}"/>
    <cellStyle name="20% - Accent3 2 3 4 2 6 2" xfId="30262" xr:uid="{00000000-0005-0000-0000-00001B200000}"/>
    <cellStyle name="20% - Accent3 2 3 4 2 7" xfId="20487" xr:uid="{00000000-0005-0000-0000-00001C200000}"/>
    <cellStyle name="20% - Accent3 2 3 4 3" xfId="1338" xr:uid="{00000000-0005-0000-0000-00001D200000}"/>
    <cellStyle name="20% - Accent3 2 3 4 3 2" xfId="3857" xr:uid="{00000000-0005-0000-0000-00001E200000}"/>
    <cellStyle name="20% - Accent3 2 3 4 3 2 2" xfId="8754" xr:uid="{00000000-0005-0000-0000-00001F200000}"/>
    <cellStyle name="20% - Accent3 2 3 4 3 2 2 2" xfId="18543" xr:uid="{00000000-0005-0000-0000-000020200000}"/>
    <cellStyle name="20% - Accent3 2 3 4 3 2 2 2 2" xfId="38094" xr:uid="{00000000-0005-0000-0000-000021200000}"/>
    <cellStyle name="20% - Accent3 2 3 4 3 2 2 3" xfId="28319" xr:uid="{00000000-0005-0000-0000-000022200000}"/>
    <cellStyle name="20% - Accent3 2 3 4 3 2 3" xfId="13657" xr:uid="{00000000-0005-0000-0000-000023200000}"/>
    <cellStyle name="20% - Accent3 2 3 4 3 2 3 2" xfId="33208" xr:uid="{00000000-0005-0000-0000-000024200000}"/>
    <cellStyle name="20% - Accent3 2 3 4 3 2 4" xfId="23433" xr:uid="{00000000-0005-0000-0000-000025200000}"/>
    <cellStyle name="20% - Accent3 2 3 4 3 3" xfId="6311" xr:uid="{00000000-0005-0000-0000-000026200000}"/>
    <cellStyle name="20% - Accent3 2 3 4 3 3 2" xfId="16103" xr:uid="{00000000-0005-0000-0000-000027200000}"/>
    <cellStyle name="20% - Accent3 2 3 4 3 3 2 2" xfId="35654" xr:uid="{00000000-0005-0000-0000-000028200000}"/>
    <cellStyle name="20% - Accent3 2 3 4 3 3 3" xfId="25879" xr:uid="{00000000-0005-0000-0000-000029200000}"/>
    <cellStyle name="20% - Accent3 2 3 4 3 4" xfId="11217" xr:uid="{00000000-0005-0000-0000-00002A200000}"/>
    <cellStyle name="20% - Accent3 2 3 4 3 4 2" xfId="30768" xr:uid="{00000000-0005-0000-0000-00002B200000}"/>
    <cellStyle name="20% - Accent3 2 3 4 3 5" xfId="20993" xr:uid="{00000000-0005-0000-0000-00002C200000}"/>
    <cellStyle name="20% - Accent3 2 3 4 4" xfId="2248" xr:uid="{00000000-0005-0000-0000-00002D200000}"/>
    <cellStyle name="20% - Accent3 2 3 4 4 2" xfId="4750" xr:uid="{00000000-0005-0000-0000-00002E200000}"/>
    <cellStyle name="20% - Accent3 2 3 4 4 2 2" xfId="9647" xr:uid="{00000000-0005-0000-0000-00002F200000}"/>
    <cellStyle name="20% - Accent3 2 3 4 4 2 2 2" xfId="19436" xr:uid="{00000000-0005-0000-0000-000030200000}"/>
    <cellStyle name="20% - Accent3 2 3 4 4 2 2 2 2" xfId="38987" xr:uid="{00000000-0005-0000-0000-000031200000}"/>
    <cellStyle name="20% - Accent3 2 3 4 4 2 2 3" xfId="29212" xr:uid="{00000000-0005-0000-0000-000032200000}"/>
    <cellStyle name="20% - Accent3 2 3 4 4 2 3" xfId="14550" xr:uid="{00000000-0005-0000-0000-000033200000}"/>
    <cellStyle name="20% - Accent3 2 3 4 4 2 3 2" xfId="34101" xr:uid="{00000000-0005-0000-0000-000034200000}"/>
    <cellStyle name="20% - Accent3 2 3 4 4 2 4" xfId="24326" xr:uid="{00000000-0005-0000-0000-000035200000}"/>
    <cellStyle name="20% - Accent3 2 3 4 4 3" xfId="7204" xr:uid="{00000000-0005-0000-0000-000036200000}"/>
    <cellStyle name="20% - Accent3 2 3 4 4 3 2" xfId="16996" xr:uid="{00000000-0005-0000-0000-000037200000}"/>
    <cellStyle name="20% - Accent3 2 3 4 4 3 2 2" xfId="36547" xr:uid="{00000000-0005-0000-0000-000038200000}"/>
    <cellStyle name="20% - Accent3 2 3 4 4 3 3" xfId="26772" xr:uid="{00000000-0005-0000-0000-000039200000}"/>
    <cellStyle name="20% - Accent3 2 3 4 4 4" xfId="12110" xr:uid="{00000000-0005-0000-0000-00003A200000}"/>
    <cellStyle name="20% - Accent3 2 3 4 4 4 2" xfId="31661" xr:uid="{00000000-0005-0000-0000-00003B200000}"/>
    <cellStyle name="20% - Accent3 2 3 4 4 5" xfId="21886" xr:uid="{00000000-0005-0000-0000-00003C200000}"/>
    <cellStyle name="20% - Accent3 2 3 4 5" xfId="2960" xr:uid="{00000000-0005-0000-0000-00003D200000}"/>
    <cellStyle name="20% - Accent3 2 3 4 5 2" xfId="7857" xr:uid="{00000000-0005-0000-0000-00003E200000}"/>
    <cellStyle name="20% - Accent3 2 3 4 5 2 2" xfId="17646" xr:uid="{00000000-0005-0000-0000-00003F200000}"/>
    <cellStyle name="20% - Accent3 2 3 4 5 2 2 2" xfId="37197" xr:uid="{00000000-0005-0000-0000-000040200000}"/>
    <cellStyle name="20% - Accent3 2 3 4 5 2 3" xfId="27422" xr:uid="{00000000-0005-0000-0000-000041200000}"/>
    <cellStyle name="20% - Accent3 2 3 4 5 3" xfId="12760" xr:uid="{00000000-0005-0000-0000-000042200000}"/>
    <cellStyle name="20% - Accent3 2 3 4 5 3 2" xfId="32311" xr:uid="{00000000-0005-0000-0000-000043200000}"/>
    <cellStyle name="20% - Accent3 2 3 4 5 4" xfId="22536" xr:uid="{00000000-0005-0000-0000-000044200000}"/>
    <cellStyle name="20% - Accent3 2 3 4 6" xfId="5414" xr:uid="{00000000-0005-0000-0000-000045200000}"/>
    <cellStyle name="20% - Accent3 2 3 4 6 2" xfId="15206" xr:uid="{00000000-0005-0000-0000-000046200000}"/>
    <cellStyle name="20% - Accent3 2 3 4 6 2 2" xfId="34757" xr:uid="{00000000-0005-0000-0000-000047200000}"/>
    <cellStyle name="20% - Accent3 2 3 4 6 3" xfId="24982" xr:uid="{00000000-0005-0000-0000-000048200000}"/>
    <cellStyle name="20% - Accent3 2 3 4 7" xfId="10320" xr:uid="{00000000-0005-0000-0000-000049200000}"/>
    <cellStyle name="20% - Accent3 2 3 4 7 2" xfId="29871" xr:uid="{00000000-0005-0000-0000-00004A200000}"/>
    <cellStyle name="20% - Accent3 2 3 4 8" xfId="20096" xr:uid="{00000000-0005-0000-0000-00004B200000}"/>
    <cellStyle name="20% - Accent3 2 3 5" xfId="631" xr:uid="{00000000-0005-0000-0000-00004C200000}"/>
    <cellStyle name="20% - Accent3 2 3 5 2" xfId="1584" xr:uid="{00000000-0005-0000-0000-00004D200000}"/>
    <cellStyle name="20% - Accent3 2 3 5 2 2" xfId="4098" xr:uid="{00000000-0005-0000-0000-00004E200000}"/>
    <cellStyle name="20% - Accent3 2 3 5 2 2 2" xfId="8995" xr:uid="{00000000-0005-0000-0000-00004F200000}"/>
    <cellStyle name="20% - Accent3 2 3 5 2 2 2 2" xfId="18784" xr:uid="{00000000-0005-0000-0000-000050200000}"/>
    <cellStyle name="20% - Accent3 2 3 5 2 2 2 2 2" xfId="38335" xr:uid="{00000000-0005-0000-0000-000051200000}"/>
    <cellStyle name="20% - Accent3 2 3 5 2 2 2 3" xfId="28560" xr:uid="{00000000-0005-0000-0000-000052200000}"/>
    <cellStyle name="20% - Accent3 2 3 5 2 2 3" xfId="13898" xr:uid="{00000000-0005-0000-0000-000053200000}"/>
    <cellStyle name="20% - Accent3 2 3 5 2 2 3 2" xfId="33449" xr:uid="{00000000-0005-0000-0000-000054200000}"/>
    <cellStyle name="20% - Accent3 2 3 5 2 2 4" xfId="23674" xr:uid="{00000000-0005-0000-0000-000055200000}"/>
    <cellStyle name="20% - Accent3 2 3 5 2 3" xfId="6552" xr:uid="{00000000-0005-0000-0000-000056200000}"/>
    <cellStyle name="20% - Accent3 2 3 5 2 3 2" xfId="16344" xr:uid="{00000000-0005-0000-0000-000057200000}"/>
    <cellStyle name="20% - Accent3 2 3 5 2 3 2 2" xfId="35895" xr:uid="{00000000-0005-0000-0000-000058200000}"/>
    <cellStyle name="20% - Accent3 2 3 5 2 3 3" xfId="26120" xr:uid="{00000000-0005-0000-0000-000059200000}"/>
    <cellStyle name="20% - Accent3 2 3 5 2 4" xfId="11458" xr:uid="{00000000-0005-0000-0000-00005A200000}"/>
    <cellStyle name="20% - Accent3 2 3 5 2 4 2" xfId="31009" xr:uid="{00000000-0005-0000-0000-00005B200000}"/>
    <cellStyle name="20% - Accent3 2 3 5 2 5" xfId="21234" xr:uid="{00000000-0005-0000-0000-00005C200000}"/>
    <cellStyle name="20% - Accent3 2 3 5 3" xfId="2396" xr:uid="{00000000-0005-0000-0000-00005D200000}"/>
    <cellStyle name="20% - Accent3 2 3 5 3 2" xfId="4880" xr:uid="{00000000-0005-0000-0000-00005E200000}"/>
    <cellStyle name="20% - Accent3 2 3 5 3 2 2" xfId="9777" xr:uid="{00000000-0005-0000-0000-00005F200000}"/>
    <cellStyle name="20% - Accent3 2 3 5 3 2 2 2" xfId="19566" xr:uid="{00000000-0005-0000-0000-000060200000}"/>
    <cellStyle name="20% - Accent3 2 3 5 3 2 2 2 2" xfId="39117" xr:uid="{00000000-0005-0000-0000-000061200000}"/>
    <cellStyle name="20% - Accent3 2 3 5 3 2 2 3" xfId="29342" xr:uid="{00000000-0005-0000-0000-000062200000}"/>
    <cellStyle name="20% - Accent3 2 3 5 3 2 3" xfId="14680" xr:uid="{00000000-0005-0000-0000-000063200000}"/>
    <cellStyle name="20% - Accent3 2 3 5 3 2 3 2" xfId="34231" xr:uid="{00000000-0005-0000-0000-000064200000}"/>
    <cellStyle name="20% - Accent3 2 3 5 3 2 4" xfId="24456" xr:uid="{00000000-0005-0000-0000-000065200000}"/>
    <cellStyle name="20% - Accent3 2 3 5 3 3" xfId="7334" xr:uid="{00000000-0005-0000-0000-000066200000}"/>
    <cellStyle name="20% - Accent3 2 3 5 3 3 2" xfId="17126" xr:uid="{00000000-0005-0000-0000-000067200000}"/>
    <cellStyle name="20% - Accent3 2 3 5 3 3 2 2" xfId="36677" xr:uid="{00000000-0005-0000-0000-000068200000}"/>
    <cellStyle name="20% - Accent3 2 3 5 3 3 3" xfId="26902" xr:uid="{00000000-0005-0000-0000-000069200000}"/>
    <cellStyle name="20% - Accent3 2 3 5 3 4" xfId="12240" xr:uid="{00000000-0005-0000-0000-00006A200000}"/>
    <cellStyle name="20% - Accent3 2 3 5 3 4 2" xfId="31791" xr:uid="{00000000-0005-0000-0000-00006B200000}"/>
    <cellStyle name="20% - Accent3 2 3 5 3 5" xfId="22016" xr:uid="{00000000-0005-0000-0000-00006C200000}"/>
    <cellStyle name="20% - Accent3 2 3 5 4" xfId="3217" xr:uid="{00000000-0005-0000-0000-00006D200000}"/>
    <cellStyle name="20% - Accent3 2 3 5 4 2" xfId="8114" xr:uid="{00000000-0005-0000-0000-00006E200000}"/>
    <cellStyle name="20% - Accent3 2 3 5 4 2 2" xfId="17903" xr:uid="{00000000-0005-0000-0000-00006F200000}"/>
    <cellStyle name="20% - Accent3 2 3 5 4 2 2 2" xfId="37454" xr:uid="{00000000-0005-0000-0000-000070200000}"/>
    <cellStyle name="20% - Accent3 2 3 5 4 2 3" xfId="27679" xr:uid="{00000000-0005-0000-0000-000071200000}"/>
    <cellStyle name="20% - Accent3 2 3 5 4 3" xfId="13017" xr:uid="{00000000-0005-0000-0000-000072200000}"/>
    <cellStyle name="20% - Accent3 2 3 5 4 3 2" xfId="32568" xr:uid="{00000000-0005-0000-0000-000073200000}"/>
    <cellStyle name="20% - Accent3 2 3 5 4 4" xfId="22793" xr:uid="{00000000-0005-0000-0000-000074200000}"/>
    <cellStyle name="20% - Accent3 2 3 5 5" xfId="5671" xr:uid="{00000000-0005-0000-0000-000075200000}"/>
    <cellStyle name="20% - Accent3 2 3 5 5 2" xfId="15463" xr:uid="{00000000-0005-0000-0000-000076200000}"/>
    <cellStyle name="20% - Accent3 2 3 5 5 2 2" xfId="35014" xr:uid="{00000000-0005-0000-0000-000077200000}"/>
    <cellStyle name="20% - Accent3 2 3 5 5 3" xfId="25239" xr:uid="{00000000-0005-0000-0000-000078200000}"/>
    <cellStyle name="20% - Accent3 2 3 5 6" xfId="10577" xr:uid="{00000000-0005-0000-0000-000079200000}"/>
    <cellStyle name="20% - Accent3 2 3 5 6 2" xfId="30128" xr:uid="{00000000-0005-0000-0000-00007A200000}"/>
    <cellStyle name="20% - Accent3 2 3 5 7" xfId="20353" xr:uid="{00000000-0005-0000-0000-00007B200000}"/>
    <cellStyle name="20% - Accent3 2 3 6" xfId="1227" xr:uid="{00000000-0005-0000-0000-00007C200000}"/>
    <cellStyle name="20% - Accent3 2 3 6 2" xfId="3754" xr:uid="{00000000-0005-0000-0000-00007D200000}"/>
    <cellStyle name="20% - Accent3 2 3 6 2 2" xfId="8651" xr:uid="{00000000-0005-0000-0000-00007E200000}"/>
    <cellStyle name="20% - Accent3 2 3 6 2 2 2" xfId="18440" xr:uid="{00000000-0005-0000-0000-00007F200000}"/>
    <cellStyle name="20% - Accent3 2 3 6 2 2 2 2" xfId="37991" xr:uid="{00000000-0005-0000-0000-000080200000}"/>
    <cellStyle name="20% - Accent3 2 3 6 2 2 3" xfId="28216" xr:uid="{00000000-0005-0000-0000-000081200000}"/>
    <cellStyle name="20% - Accent3 2 3 6 2 3" xfId="13554" xr:uid="{00000000-0005-0000-0000-000082200000}"/>
    <cellStyle name="20% - Accent3 2 3 6 2 3 2" xfId="33105" xr:uid="{00000000-0005-0000-0000-000083200000}"/>
    <cellStyle name="20% - Accent3 2 3 6 2 4" xfId="23330" xr:uid="{00000000-0005-0000-0000-000084200000}"/>
    <cellStyle name="20% - Accent3 2 3 6 3" xfId="6208" xr:uid="{00000000-0005-0000-0000-000085200000}"/>
    <cellStyle name="20% - Accent3 2 3 6 3 2" xfId="16000" xr:uid="{00000000-0005-0000-0000-000086200000}"/>
    <cellStyle name="20% - Accent3 2 3 6 3 2 2" xfId="35551" xr:uid="{00000000-0005-0000-0000-000087200000}"/>
    <cellStyle name="20% - Accent3 2 3 6 3 3" xfId="25776" xr:uid="{00000000-0005-0000-0000-000088200000}"/>
    <cellStyle name="20% - Accent3 2 3 6 4" xfId="11114" xr:uid="{00000000-0005-0000-0000-000089200000}"/>
    <cellStyle name="20% - Accent3 2 3 6 4 2" xfId="30665" xr:uid="{00000000-0005-0000-0000-00008A200000}"/>
    <cellStyle name="20% - Accent3 2 3 6 5" xfId="20890" xr:uid="{00000000-0005-0000-0000-00008B200000}"/>
    <cellStyle name="20% - Accent3 2 3 7" xfId="1017" xr:uid="{00000000-0005-0000-0000-00008C200000}"/>
    <cellStyle name="20% - Accent3 2 3 7 2" xfId="3590" xr:uid="{00000000-0005-0000-0000-00008D200000}"/>
    <cellStyle name="20% - Accent3 2 3 7 2 2" xfId="8487" xr:uid="{00000000-0005-0000-0000-00008E200000}"/>
    <cellStyle name="20% - Accent3 2 3 7 2 2 2" xfId="18276" xr:uid="{00000000-0005-0000-0000-00008F200000}"/>
    <cellStyle name="20% - Accent3 2 3 7 2 2 2 2" xfId="37827" xr:uid="{00000000-0005-0000-0000-000090200000}"/>
    <cellStyle name="20% - Accent3 2 3 7 2 2 3" xfId="28052" xr:uid="{00000000-0005-0000-0000-000091200000}"/>
    <cellStyle name="20% - Accent3 2 3 7 2 3" xfId="13390" xr:uid="{00000000-0005-0000-0000-000092200000}"/>
    <cellStyle name="20% - Accent3 2 3 7 2 3 2" xfId="32941" xr:uid="{00000000-0005-0000-0000-000093200000}"/>
    <cellStyle name="20% - Accent3 2 3 7 2 4" xfId="23166" xr:uid="{00000000-0005-0000-0000-000094200000}"/>
    <cellStyle name="20% - Accent3 2 3 7 3" xfId="6044" xr:uid="{00000000-0005-0000-0000-000095200000}"/>
    <cellStyle name="20% - Accent3 2 3 7 3 2" xfId="15836" xr:uid="{00000000-0005-0000-0000-000096200000}"/>
    <cellStyle name="20% - Accent3 2 3 7 3 2 2" xfId="35387" xr:uid="{00000000-0005-0000-0000-000097200000}"/>
    <cellStyle name="20% - Accent3 2 3 7 3 3" xfId="25612" xr:uid="{00000000-0005-0000-0000-000098200000}"/>
    <cellStyle name="20% - Accent3 2 3 7 4" xfId="10950" xr:uid="{00000000-0005-0000-0000-000099200000}"/>
    <cellStyle name="20% - Accent3 2 3 7 4 2" xfId="30501" xr:uid="{00000000-0005-0000-0000-00009A200000}"/>
    <cellStyle name="20% - Accent3 2 3 7 5" xfId="20726" xr:uid="{00000000-0005-0000-0000-00009B200000}"/>
    <cellStyle name="20% - Accent3 2 3 8" xfId="1990" xr:uid="{00000000-0005-0000-0000-00009C200000}"/>
    <cellStyle name="20% - Accent3 2 3 8 2" xfId="4493" xr:uid="{00000000-0005-0000-0000-00009D200000}"/>
    <cellStyle name="20% - Accent3 2 3 8 2 2" xfId="9390" xr:uid="{00000000-0005-0000-0000-00009E200000}"/>
    <cellStyle name="20% - Accent3 2 3 8 2 2 2" xfId="19179" xr:uid="{00000000-0005-0000-0000-00009F200000}"/>
    <cellStyle name="20% - Accent3 2 3 8 2 2 2 2" xfId="38730" xr:uid="{00000000-0005-0000-0000-0000A0200000}"/>
    <cellStyle name="20% - Accent3 2 3 8 2 2 3" xfId="28955" xr:uid="{00000000-0005-0000-0000-0000A1200000}"/>
    <cellStyle name="20% - Accent3 2 3 8 2 3" xfId="14293" xr:uid="{00000000-0005-0000-0000-0000A2200000}"/>
    <cellStyle name="20% - Accent3 2 3 8 2 3 2" xfId="33844" xr:uid="{00000000-0005-0000-0000-0000A3200000}"/>
    <cellStyle name="20% - Accent3 2 3 8 2 4" xfId="24069" xr:uid="{00000000-0005-0000-0000-0000A4200000}"/>
    <cellStyle name="20% - Accent3 2 3 8 3" xfId="6947" xr:uid="{00000000-0005-0000-0000-0000A5200000}"/>
    <cellStyle name="20% - Accent3 2 3 8 3 2" xfId="16739" xr:uid="{00000000-0005-0000-0000-0000A6200000}"/>
    <cellStyle name="20% - Accent3 2 3 8 3 2 2" xfId="36290" xr:uid="{00000000-0005-0000-0000-0000A7200000}"/>
    <cellStyle name="20% - Accent3 2 3 8 3 3" xfId="26515" xr:uid="{00000000-0005-0000-0000-0000A8200000}"/>
    <cellStyle name="20% - Accent3 2 3 8 4" xfId="11853" xr:uid="{00000000-0005-0000-0000-0000A9200000}"/>
    <cellStyle name="20% - Accent3 2 3 8 4 2" xfId="31404" xr:uid="{00000000-0005-0000-0000-0000AA200000}"/>
    <cellStyle name="20% - Accent3 2 3 8 5" xfId="21629" xr:uid="{00000000-0005-0000-0000-0000AB200000}"/>
    <cellStyle name="20% - Accent3 2 3 9" xfId="2825" xr:uid="{00000000-0005-0000-0000-0000AC200000}"/>
    <cellStyle name="20% - Accent3 2 3 9 2" xfId="7723" xr:uid="{00000000-0005-0000-0000-0000AD200000}"/>
    <cellStyle name="20% - Accent3 2 3 9 2 2" xfId="17512" xr:uid="{00000000-0005-0000-0000-0000AE200000}"/>
    <cellStyle name="20% - Accent3 2 3 9 2 2 2" xfId="37063" xr:uid="{00000000-0005-0000-0000-0000AF200000}"/>
    <cellStyle name="20% - Accent3 2 3 9 2 3" xfId="27288" xr:uid="{00000000-0005-0000-0000-0000B0200000}"/>
    <cellStyle name="20% - Accent3 2 3 9 3" xfId="12626" xr:uid="{00000000-0005-0000-0000-0000B1200000}"/>
    <cellStyle name="20% - Accent3 2 3 9 3 2" xfId="32177" xr:uid="{00000000-0005-0000-0000-0000B2200000}"/>
    <cellStyle name="20% - Accent3 2 3 9 4" xfId="22402" xr:uid="{00000000-0005-0000-0000-0000B3200000}"/>
    <cellStyle name="20% - Accent3 2 4" xfId="230" xr:uid="{00000000-0005-0000-0000-0000B4200000}"/>
    <cellStyle name="20% - Accent3 2 4 10" xfId="10207" xr:uid="{00000000-0005-0000-0000-0000B5200000}"/>
    <cellStyle name="20% - Accent3 2 4 10 2" xfId="29758" xr:uid="{00000000-0005-0000-0000-0000B6200000}"/>
    <cellStyle name="20% - Accent3 2 4 11" xfId="19983" xr:uid="{00000000-0005-0000-0000-0000B7200000}"/>
    <cellStyle name="20% - Accent3 2 4 2" xfId="352" xr:uid="{00000000-0005-0000-0000-0000B8200000}"/>
    <cellStyle name="20% - Accent3 2 4 2 2" xfId="769" xr:uid="{00000000-0005-0000-0000-0000B9200000}"/>
    <cellStyle name="20% - Accent3 2 4 2 2 2" xfId="1719" xr:uid="{00000000-0005-0000-0000-0000BA200000}"/>
    <cellStyle name="20% - Accent3 2 4 2 2 2 2" xfId="4233" xr:uid="{00000000-0005-0000-0000-0000BB200000}"/>
    <cellStyle name="20% - Accent3 2 4 2 2 2 2 2" xfId="9130" xr:uid="{00000000-0005-0000-0000-0000BC200000}"/>
    <cellStyle name="20% - Accent3 2 4 2 2 2 2 2 2" xfId="18919" xr:uid="{00000000-0005-0000-0000-0000BD200000}"/>
    <cellStyle name="20% - Accent3 2 4 2 2 2 2 2 2 2" xfId="38470" xr:uid="{00000000-0005-0000-0000-0000BE200000}"/>
    <cellStyle name="20% - Accent3 2 4 2 2 2 2 2 3" xfId="28695" xr:uid="{00000000-0005-0000-0000-0000BF200000}"/>
    <cellStyle name="20% - Accent3 2 4 2 2 2 2 3" xfId="14033" xr:uid="{00000000-0005-0000-0000-0000C0200000}"/>
    <cellStyle name="20% - Accent3 2 4 2 2 2 2 3 2" xfId="33584" xr:uid="{00000000-0005-0000-0000-0000C1200000}"/>
    <cellStyle name="20% - Accent3 2 4 2 2 2 2 4" xfId="23809" xr:uid="{00000000-0005-0000-0000-0000C2200000}"/>
    <cellStyle name="20% - Accent3 2 4 2 2 2 3" xfId="6687" xr:uid="{00000000-0005-0000-0000-0000C3200000}"/>
    <cellStyle name="20% - Accent3 2 4 2 2 2 3 2" xfId="16479" xr:uid="{00000000-0005-0000-0000-0000C4200000}"/>
    <cellStyle name="20% - Accent3 2 4 2 2 2 3 2 2" xfId="36030" xr:uid="{00000000-0005-0000-0000-0000C5200000}"/>
    <cellStyle name="20% - Accent3 2 4 2 2 2 3 3" xfId="26255" xr:uid="{00000000-0005-0000-0000-0000C6200000}"/>
    <cellStyle name="20% - Accent3 2 4 2 2 2 4" xfId="11593" xr:uid="{00000000-0005-0000-0000-0000C7200000}"/>
    <cellStyle name="20% - Accent3 2 4 2 2 2 4 2" xfId="31144" xr:uid="{00000000-0005-0000-0000-0000C8200000}"/>
    <cellStyle name="20% - Accent3 2 4 2 2 2 5" xfId="21369" xr:uid="{00000000-0005-0000-0000-0000C9200000}"/>
    <cellStyle name="20% - Accent3 2 4 2 2 3" xfId="2585" xr:uid="{00000000-0005-0000-0000-0000CA200000}"/>
    <cellStyle name="20% - Accent3 2 4 2 2 3 2" xfId="5033" xr:uid="{00000000-0005-0000-0000-0000CB200000}"/>
    <cellStyle name="20% - Accent3 2 4 2 2 3 2 2" xfId="9930" xr:uid="{00000000-0005-0000-0000-0000CC200000}"/>
    <cellStyle name="20% - Accent3 2 4 2 2 3 2 2 2" xfId="19719" xr:uid="{00000000-0005-0000-0000-0000CD200000}"/>
    <cellStyle name="20% - Accent3 2 4 2 2 3 2 2 2 2" xfId="39270" xr:uid="{00000000-0005-0000-0000-0000CE200000}"/>
    <cellStyle name="20% - Accent3 2 4 2 2 3 2 2 3" xfId="29495" xr:uid="{00000000-0005-0000-0000-0000CF200000}"/>
    <cellStyle name="20% - Accent3 2 4 2 2 3 2 3" xfId="14833" xr:uid="{00000000-0005-0000-0000-0000D0200000}"/>
    <cellStyle name="20% - Accent3 2 4 2 2 3 2 3 2" xfId="34384" xr:uid="{00000000-0005-0000-0000-0000D1200000}"/>
    <cellStyle name="20% - Accent3 2 4 2 2 3 2 4" xfId="24609" xr:uid="{00000000-0005-0000-0000-0000D2200000}"/>
    <cellStyle name="20% - Accent3 2 4 2 2 3 3" xfId="7487" xr:uid="{00000000-0005-0000-0000-0000D3200000}"/>
    <cellStyle name="20% - Accent3 2 4 2 2 3 3 2" xfId="17279" xr:uid="{00000000-0005-0000-0000-0000D4200000}"/>
    <cellStyle name="20% - Accent3 2 4 2 2 3 3 2 2" xfId="36830" xr:uid="{00000000-0005-0000-0000-0000D5200000}"/>
    <cellStyle name="20% - Accent3 2 4 2 2 3 3 3" xfId="27055" xr:uid="{00000000-0005-0000-0000-0000D6200000}"/>
    <cellStyle name="20% - Accent3 2 4 2 2 3 4" xfId="12393" xr:uid="{00000000-0005-0000-0000-0000D7200000}"/>
    <cellStyle name="20% - Accent3 2 4 2 2 3 4 2" xfId="31944" xr:uid="{00000000-0005-0000-0000-0000D8200000}"/>
    <cellStyle name="20% - Accent3 2 4 2 2 3 5" xfId="22169" xr:uid="{00000000-0005-0000-0000-0000D9200000}"/>
    <cellStyle name="20% - Accent3 2 4 2 2 4" xfId="3352" xr:uid="{00000000-0005-0000-0000-0000DA200000}"/>
    <cellStyle name="20% - Accent3 2 4 2 2 4 2" xfId="8249" xr:uid="{00000000-0005-0000-0000-0000DB200000}"/>
    <cellStyle name="20% - Accent3 2 4 2 2 4 2 2" xfId="18038" xr:uid="{00000000-0005-0000-0000-0000DC200000}"/>
    <cellStyle name="20% - Accent3 2 4 2 2 4 2 2 2" xfId="37589" xr:uid="{00000000-0005-0000-0000-0000DD200000}"/>
    <cellStyle name="20% - Accent3 2 4 2 2 4 2 3" xfId="27814" xr:uid="{00000000-0005-0000-0000-0000DE200000}"/>
    <cellStyle name="20% - Accent3 2 4 2 2 4 3" xfId="13152" xr:uid="{00000000-0005-0000-0000-0000DF200000}"/>
    <cellStyle name="20% - Accent3 2 4 2 2 4 3 2" xfId="32703" xr:uid="{00000000-0005-0000-0000-0000E0200000}"/>
    <cellStyle name="20% - Accent3 2 4 2 2 4 4" xfId="22928" xr:uid="{00000000-0005-0000-0000-0000E1200000}"/>
    <cellStyle name="20% - Accent3 2 4 2 2 5" xfId="5806" xr:uid="{00000000-0005-0000-0000-0000E2200000}"/>
    <cellStyle name="20% - Accent3 2 4 2 2 5 2" xfId="15598" xr:uid="{00000000-0005-0000-0000-0000E3200000}"/>
    <cellStyle name="20% - Accent3 2 4 2 2 5 2 2" xfId="35149" xr:uid="{00000000-0005-0000-0000-0000E4200000}"/>
    <cellStyle name="20% - Accent3 2 4 2 2 5 3" xfId="25374" xr:uid="{00000000-0005-0000-0000-0000E5200000}"/>
    <cellStyle name="20% - Accent3 2 4 2 2 6" xfId="10712" xr:uid="{00000000-0005-0000-0000-0000E6200000}"/>
    <cellStyle name="20% - Accent3 2 4 2 2 6 2" xfId="30263" xr:uid="{00000000-0005-0000-0000-0000E7200000}"/>
    <cellStyle name="20% - Accent3 2 4 2 2 7" xfId="20488" xr:uid="{00000000-0005-0000-0000-0000E8200000}"/>
    <cellStyle name="20% - Accent3 2 4 2 3" xfId="1339" xr:uid="{00000000-0005-0000-0000-0000E9200000}"/>
    <cellStyle name="20% - Accent3 2 4 2 3 2" xfId="3858" xr:uid="{00000000-0005-0000-0000-0000EA200000}"/>
    <cellStyle name="20% - Accent3 2 4 2 3 2 2" xfId="8755" xr:uid="{00000000-0005-0000-0000-0000EB200000}"/>
    <cellStyle name="20% - Accent3 2 4 2 3 2 2 2" xfId="18544" xr:uid="{00000000-0005-0000-0000-0000EC200000}"/>
    <cellStyle name="20% - Accent3 2 4 2 3 2 2 2 2" xfId="38095" xr:uid="{00000000-0005-0000-0000-0000ED200000}"/>
    <cellStyle name="20% - Accent3 2 4 2 3 2 2 3" xfId="28320" xr:uid="{00000000-0005-0000-0000-0000EE200000}"/>
    <cellStyle name="20% - Accent3 2 4 2 3 2 3" xfId="13658" xr:uid="{00000000-0005-0000-0000-0000EF200000}"/>
    <cellStyle name="20% - Accent3 2 4 2 3 2 3 2" xfId="33209" xr:uid="{00000000-0005-0000-0000-0000F0200000}"/>
    <cellStyle name="20% - Accent3 2 4 2 3 2 4" xfId="23434" xr:uid="{00000000-0005-0000-0000-0000F1200000}"/>
    <cellStyle name="20% - Accent3 2 4 2 3 3" xfId="6312" xr:uid="{00000000-0005-0000-0000-0000F2200000}"/>
    <cellStyle name="20% - Accent3 2 4 2 3 3 2" xfId="16104" xr:uid="{00000000-0005-0000-0000-0000F3200000}"/>
    <cellStyle name="20% - Accent3 2 4 2 3 3 2 2" xfId="35655" xr:uid="{00000000-0005-0000-0000-0000F4200000}"/>
    <cellStyle name="20% - Accent3 2 4 2 3 3 3" xfId="25880" xr:uid="{00000000-0005-0000-0000-0000F5200000}"/>
    <cellStyle name="20% - Accent3 2 4 2 3 4" xfId="11218" xr:uid="{00000000-0005-0000-0000-0000F6200000}"/>
    <cellStyle name="20% - Accent3 2 4 2 3 4 2" xfId="30769" xr:uid="{00000000-0005-0000-0000-0000F7200000}"/>
    <cellStyle name="20% - Accent3 2 4 2 3 5" xfId="20994" xr:uid="{00000000-0005-0000-0000-0000F8200000}"/>
    <cellStyle name="20% - Accent3 2 4 2 4" xfId="1020" xr:uid="{00000000-0005-0000-0000-0000F9200000}"/>
    <cellStyle name="20% - Accent3 2 4 2 4 2" xfId="3593" xr:uid="{00000000-0005-0000-0000-0000FA200000}"/>
    <cellStyle name="20% - Accent3 2 4 2 4 2 2" xfId="8490" xr:uid="{00000000-0005-0000-0000-0000FB200000}"/>
    <cellStyle name="20% - Accent3 2 4 2 4 2 2 2" xfId="18279" xr:uid="{00000000-0005-0000-0000-0000FC200000}"/>
    <cellStyle name="20% - Accent3 2 4 2 4 2 2 2 2" xfId="37830" xr:uid="{00000000-0005-0000-0000-0000FD200000}"/>
    <cellStyle name="20% - Accent3 2 4 2 4 2 2 3" xfId="28055" xr:uid="{00000000-0005-0000-0000-0000FE200000}"/>
    <cellStyle name="20% - Accent3 2 4 2 4 2 3" xfId="13393" xr:uid="{00000000-0005-0000-0000-0000FF200000}"/>
    <cellStyle name="20% - Accent3 2 4 2 4 2 3 2" xfId="32944" xr:uid="{00000000-0005-0000-0000-000000210000}"/>
    <cellStyle name="20% - Accent3 2 4 2 4 2 4" xfId="23169" xr:uid="{00000000-0005-0000-0000-000001210000}"/>
    <cellStyle name="20% - Accent3 2 4 2 4 3" xfId="6047" xr:uid="{00000000-0005-0000-0000-000002210000}"/>
    <cellStyle name="20% - Accent3 2 4 2 4 3 2" xfId="15839" xr:uid="{00000000-0005-0000-0000-000003210000}"/>
    <cellStyle name="20% - Accent3 2 4 2 4 3 2 2" xfId="35390" xr:uid="{00000000-0005-0000-0000-000004210000}"/>
    <cellStyle name="20% - Accent3 2 4 2 4 3 3" xfId="25615" xr:uid="{00000000-0005-0000-0000-000005210000}"/>
    <cellStyle name="20% - Accent3 2 4 2 4 4" xfId="10953" xr:uid="{00000000-0005-0000-0000-000006210000}"/>
    <cellStyle name="20% - Accent3 2 4 2 4 4 2" xfId="30504" xr:uid="{00000000-0005-0000-0000-000007210000}"/>
    <cellStyle name="20% - Accent3 2 4 2 4 5" xfId="20729" xr:uid="{00000000-0005-0000-0000-000008210000}"/>
    <cellStyle name="20% - Accent3 2 4 2 5" xfId="2144" xr:uid="{00000000-0005-0000-0000-000009210000}"/>
    <cellStyle name="20% - Accent3 2 4 2 5 2" xfId="4646" xr:uid="{00000000-0005-0000-0000-00000A210000}"/>
    <cellStyle name="20% - Accent3 2 4 2 5 2 2" xfId="9543" xr:uid="{00000000-0005-0000-0000-00000B210000}"/>
    <cellStyle name="20% - Accent3 2 4 2 5 2 2 2" xfId="19332" xr:uid="{00000000-0005-0000-0000-00000C210000}"/>
    <cellStyle name="20% - Accent3 2 4 2 5 2 2 2 2" xfId="38883" xr:uid="{00000000-0005-0000-0000-00000D210000}"/>
    <cellStyle name="20% - Accent3 2 4 2 5 2 2 3" xfId="29108" xr:uid="{00000000-0005-0000-0000-00000E210000}"/>
    <cellStyle name="20% - Accent3 2 4 2 5 2 3" xfId="14446" xr:uid="{00000000-0005-0000-0000-00000F210000}"/>
    <cellStyle name="20% - Accent3 2 4 2 5 2 3 2" xfId="33997" xr:uid="{00000000-0005-0000-0000-000010210000}"/>
    <cellStyle name="20% - Accent3 2 4 2 5 2 4" xfId="24222" xr:uid="{00000000-0005-0000-0000-000011210000}"/>
    <cellStyle name="20% - Accent3 2 4 2 5 3" xfId="7100" xr:uid="{00000000-0005-0000-0000-000012210000}"/>
    <cellStyle name="20% - Accent3 2 4 2 5 3 2" xfId="16892" xr:uid="{00000000-0005-0000-0000-000013210000}"/>
    <cellStyle name="20% - Accent3 2 4 2 5 3 2 2" xfId="36443" xr:uid="{00000000-0005-0000-0000-000014210000}"/>
    <cellStyle name="20% - Accent3 2 4 2 5 3 3" xfId="26668" xr:uid="{00000000-0005-0000-0000-000015210000}"/>
    <cellStyle name="20% - Accent3 2 4 2 5 4" xfId="12006" xr:uid="{00000000-0005-0000-0000-000016210000}"/>
    <cellStyle name="20% - Accent3 2 4 2 5 4 2" xfId="31557" xr:uid="{00000000-0005-0000-0000-000017210000}"/>
    <cellStyle name="20% - Accent3 2 4 2 5 5" xfId="21782" xr:uid="{00000000-0005-0000-0000-000018210000}"/>
    <cellStyle name="20% - Accent3 2 4 2 6" xfId="2961" xr:uid="{00000000-0005-0000-0000-000019210000}"/>
    <cellStyle name="20% - Accent3 2 4 2 6 2" xfId="7858" xr:uid="{00000000-0005-0000-0000-00001A210000}"/>
    <cellStyle name="20% - Accent3 2 4 2 6 2 2" xfId="17647" xr:uid="{00000000-0005-0000-0000-00001B210000}"/>
    <cellStyle name="20% - Accent3 2 4 2 6 2 2 2" xfId="37198" xr:uid="{00000000-0005-0000-0000-00001C210000}"/>
    <cellStyle name="20% - Accent3 2 4 2 6 2 3" xfId="27423" xr:uid="{00000000-0005-0000-0000-00001D210000}"/>
    <cellStyle name="20% - Accent3 2 4 2 6 3" xfId="12761" xr:uid="{00000000-0005-0000-0000-00001E210000}"/>
    <cellStyle name="20% - Accent3 2 4 2 6 3 2" xfId="32312" xr:uid="{00000000-0005-0000-0000-00001F210000}"/>
    <cellStyle name="20% - Accent3 2 4 2 6 4" xfId="22537" xr:uid="{00000000-0005-0000-0000-000020210000}"/>
    <cellStyle name="20% - Accent3 2 4 2 7" xfId="5415" xr:uid="{00000000-0005-0000-0000-000021210000}"/>
    <cellStyle name="20% - Accent3 2 4 2 7 2" xfId="15207" xr:uid="{00000000-0005-0000-0000-000022210000}"/>
    <cellStyle name="20% - Accent3 2 4 2 7 2 2" xfId="34758" xr:uid="{00000000-0005-0000-0000-000023210000}"/>
    <cellStyle name="20% - Accent3 2 4 2 7 3" xfId="24983" xr:uid="{00000000-0005-0000-0000-000024210000}"/>
    <cellStyle name="20% - Accent3 2 4 2 8" xfId="10321" xr:uid="{00000000-0005-0000-0000-000025210000}"/>
    <cellStyle name="20% - Accent3 2 4 2 8 2" xfId="29872" xr:uid="{00000000-0005-0000-0000-000026210000}"/>
    <cellStyle name="20% - Accent3 2 4 2 9" xfId="20097" xr:uid="{00000000-0005-0000-0000-000027210000}"/>
    <cellStyle name="20% - Accent3 2 4 3" xfId="353" xr:uid="{00000000-0005-0000-0000-000028210000}"/>
    <cellStyle name="20% - Accent3 2 4 3 2" xfId="770" xr:uid="{00000000-0005-0000-0000-000029210000}"/>
    <cellStyle name="20% - Accent3 2 4 3 2 2" xfId="1720" xr:uid="{00000000-0005-0000-0000-00002A210000}"/>
    <cellStyle name="20% - Accent3 2 4 3 2 2 2" xfId="4234" xr:uid="{00000000-0005-0000-0000-00002B210000}"/>
    <cellStyle name="20% - Accent3 2 4 3 2 2 2 2" xfId="9131" xr:uid="{00000000-0005-0000-0000-00002C210000}"/>
    <cellStyle name="20% - Accent3 2 4 3 2 2 2 2 2" xfId="18920" xr:uid="{00000000-0005-0000-0000-00002D210000}"/>
    <cellStyle name="20% - Accent3 2 4 3 2 2 2 2 2 2" xfId="38471" xr:uid="{00000000-0005-0000-0000-00002E210000}"/>
    <cellStyle name="20% - Accent3 2 4 3 2 2 2 2 3" xfId="28696" xr:uid="{00000000-0005-0000-0000-00002F210000}"/>
    <cellStyle name="20% - Accent3 2 4 3 2 2 2 3" xfId="14034" xr:uid="{00000000-0005-0000-0000-000030210000}"/>
    <cellStyle name="20% - Accent3 2 4 3 2 2 2 3 2" xfId="33585" xr:uid="{00000000-0005-0000-0000-000031210000}"/>
    <cellStyle name="20% - Accent3 2 4 3 2 2 2 4" xfId="23810" xr:uid="{00000000-0005-0000-0000-000032210000}"/>
    <cellStyle name="20% - Accent3 2 4 3 2 2 3" xfId="6688" xr:uid="{00000000-0005-0000-0000-000033210000}"/>
    <cellStyle name="20% - Accent3 2 4 3 2 2 3 2" xfId="16480" xr:uid="{00000000-0005-0000-0000-000034210000}"/>
    <cellStyle name="20% - Accent3 2 4 3 2 2 3 2 2" xfId="36031" xr:uid="{00000000-0005-0000-0000-000035210000}"/>
    <cellStyle name="20% - Accent3 2 4 3 2 2 3 3" xfId="26256" xr:uid="{00000000-0005-0000-0000-000036210000}"/>
    <cellStyle name="20% - Accent3 2 4 3 2 2 4" xfId="11594" xr:uid="{00000000-0005-0000-0000-000037210000}"/>
    <cellStyle name="20% - Accent3 2 4 3 2 2 4 2" xfId="31145" xr:uid="{00000000-0005-0000-0000-000038210000}"/>
    <cellStyle name="20% - Accent3 2 4 3 2 2 5" xfId="21370" xr:uid="{00000000-0005-0000-0000-000039210000}"/>
    <cellStyle name="20% - Accent3 2 4 3 2 3" xfId="2713" xr:uid="{00000000-0005-0000-0000-00003A210000}"/>
    <cellStyle name="20% - Accent3 2 4 3 2 3 2" xfId="5158" xr:uid="{00000000-0005-0000-0000-00003B210000}"/>
    <cellStyle name="20% - Accent3 2 4 3 2 3 2 2" xfId="10055" xr:uid="{00000000-0005-0000-0000-00003C210000}"/>
    <cellStyle name="20% - Accent3 2 4 3 2 3 2 2 2" xfId="19844" xr:uid="{00000000-0005-0000-0000-00003D210000}"/>
    <cellStyle name="20% - Accent3 2 4 3 2 3 2 2 2 2" xfId="39395" xr:uid="{00000000-0005-0000-0000-00003E210000}"/>
    <cellStyle name="20% - Accent3 2 4 3 2 3 2 2 3" xfId="29620" xr:uid="{00000000-0005-0000-0000-00003F210000}"/>
    <cellStyle name="20% - Accent3 2 4 3 2 3 2 3" xfId="14958" xr:uid="{00000000-0005-0000-0000-000040210000}"/>
    <cellStyle name="20% - Accent3 2 4 3 2 3 2 3 2" xfId="34509" xr:uid="{00000000-0005-0000-0000-000041210000}"/>
    <cellStyle name="20% - Accent3 2 4 3 2 3 2 4" xfId="24734" xr:uid="{00000000-0005-0000-0000-000042210000}"/>
    <cellStyle name="20% - Accent3 2 4 3 2 3 3" xfId="7612" xr:uid="{00000000-0005-0000-0000-000043210000}"/>
    <cellStyle name="20% - Accent3 2 4 3 2 3 3 2" xfId="17404" xr:uid="{00000000-0005-0000-0000-000044210000}"/>
    <cellStyle name="20% - Accent3 2 4 3 2 3 3 2 2" xfId="36955" xr:uid="{00000000-0005-0000-0000-000045210000}"/>
    <cellStyle name="20% - Accent3 2 4 3 2 3 3 3" xfId="27180" xr:uid="{00000000-0005-0000-0000-000046210000}"/>
    <cellStyle name="20% - Accent3 2 4 3 2 3 4" xfId="12518" xr:uid="{00000000-0005-0000-0000-000047210000}"/>
    <cellStyle name="20% - Accent3 2 4 3 2 3 4 2" xfId="32069" xr:uid="{00000000-0005-0000-0000-000048210000}"/>
    <cellStyle name="20% - Accent3 2 4 3 2 3 5" xfId="22294" xr:uid="{00000000-0005-0000-0000-000049210000}"/>
    <cellStyle name="20% - Accent3 2 4 3 2 4" xfId="3353" xr:uid="{00000000-0005-0000-0000-00004A210000}"/>
    <cellStyle name="20% - Accent3 2 4 3 2 4 2" xfId="8250" xr:uid="{00000000-0005-0000-0000-00004B210000}"/>
    <cellStyle name="20% - Accent3 2 4 3 2 4 2 2" xfId="18039" xr:uid="{00000000-0005-0000-0000-00004C210000}"/>
    <cellStyle name="20% - Accent3 2 4 3 2 4 2 2 2" xfId="37590" xr:uid="{00000000-0005-0000-0000-00004D210000}"/>
    <cellStyle name="20% - Accent3 2 4 3 2 4 2 3" xfId="27815" xr:uid="{00000000-0005-0000-0000-00004E210000}"/>
    <cellStyle name="20% - Accent3 2 4 3 2 4 3" xfId="13153" xr:uid="{00000000-0005-0000-0000-00004F210000}"/>
    <cellStyle name="20% - Accent3 2 4 3 2 4 3 2" xfId="32704" xr:uid="{00000000-0005-0000-0000-000050210000}"/>
    <cellStyle name="20% - Accent3 2 4 3 2 4 4" xfId="22929" xr:uid="{00000000-0005-0000-0000-000051210000}"/>
    <cellStyle name="20% - Accent3 2 4 3 2 5" xfId="5807" xr:uid="{00000000-0005-0000-0000-000052210000}"/>
    <cellStyle name="20% - Accent3 2 4 3 2 5 2" xfId="15599" xr:uid="{00000000-0005-0000-0000-000053210000}"/>
    <cellStyle name="20% - Accent3 2 4 3 2 5 2 2" xfId="35150" xr:uid="{00000000-0005-0000-0000-000054210000}"/>
    <cellStyle name="20% - Accent3 2 4 3 2 5 3" xfId="25375" xr:uid="{00000000-0005-0000-0000-000055210000}"/>
    <cellStyle name="20% - Accent3 2 4 3 2 6" xfId="10713" xr:uid="{00000000-0005-0000-0000-000056210000}"/>
    <cellStyle name="20% - Accent3 2 4 3 2 6 2" xfId="30264" xr:uid="{00000000-0005-0000-0000-000057210000}"/>
    <cellStyle name="20% - Accent3 2 4 3 2 7" xfId="20489" xr:uid="{00000000-0005-0000-0000-000058210000}"/>
    <cellStyle name="20% - Accent3 2 4 3 3" xfId="1340" xr:uid="{00000000-0005-0000-0000-000059210000}"/>
    <cellStyle name="20% - Accent3 2 4 3 3 2" xfId="3859" xr:uid="{00000000-0005-0000-0000-00005A210000}"/>
    <cellStyle name="20% - Accent3 2 4 3 3 2 2" xfId="8756" xr:uid="{00000000-0005-0000-0000-00005B210000}"/>
    <cellStyle name="20% - Accent3 2 4 3 3 2 2 2" xfId="18545" xr:uid="{00000000-0005-0000-0000-00005C210000}"/>
    <cellStyle name="20% - Accent3 2 4 3 3 2 2 2 2" xfId="38096" xr:uid="{00000000-0005-0000-0000-00005D210000}"/>
    <cellStyle name="20% - Accent3 2 4 3 3 2 2 3" xfId="28321" xr:uid="{00000000-0005-0000-0000-00005E210000}"/>
    <cellStyle name="20% - Accent3 2 4 3 3 2 3" xfId="13659" xr:uid="{00000000-0005-0000-0000-00005F210000}"/>
    <cellStyle name="20% - Accent3 2 4 3 3 2 3 2" xfId="33210" xr:uid="{00000000-0005-0000-0000-000060210000}"/>
    <cellStyle name="20% - Accent3 2 4 3 3 2 4" xfId="23435" xr:uid="{00000000-0005-0000-0000-000061210000}"/>
    <cellStyle name="20% - Accent3 2 4 3 3 3" xfId="6313" xr:uid="{00000000-0005-0000-0000-000062210000}"/>
    <cellStyle name="20% - Accent3 2 4 3 3 3 2" xfId="16105" xr:uid="{00000000-0005-0000-0000-000063210000}"/>
    <cellStyle name="20% - Accent3 2 4 3 3 3 2 2" xfId="35656" xr:uid="{00000000-0005-0000-0000-000064210000}"/>
    <cellStyle name="20% - Accent3 2 4 3 3 3 3" xfId="25881" xr:uid="{00000000-0005-0000-0000-000065210000}"/>
    <cellStyle name="20% - Accent3 2 4 3 3 4" xfId="11219" xr:uid="{00000000-0005-0000-0000-000066210000}"/>
    <cellStyle name="20% - Accent3 2 4 3 3 4 2" xfId="30770" xr:uid="{00000000-0005-0000-0000-000067210000}"/>
    <cellStyle name="20% - Accent3 2 4 3 3 5" xfId="20995" xr:uid="{00000000-0005-0000-0000-000068210000}"/>
    <cellStyle name="20% - Accent3 2 4 3 4" xfId="2269" xr:uid="{00000000-0005-0000-0000-000069210000}"/>
    <cellStyle name="20% - Accent3 2 4 3 4 2" xfId="4771" xr:uid="{00000000-0005-0000-0000-00006A210000}"/>
    <cellStyle name="20% - Accent3 2 4 3 4 2 2" xfId="9668" xr:uid="{00000000-0005-0000-0000-00006B210000}"/>
    <cellStyle name="20% - Accent3 2 4 3 4 2 2 2" xfId="19457" xr:uid="{00000000-0005-0000-0000-00006C210000}"/>
    <cellStyle name="20% - Accent3 2 4 3 4 2 2 2 2" xfId="39008" xr:uid="{00000000-0005-0000-0000-00006D210000}"/>
    <cellStyle name="20% - Accent3 2 4 3 4 2 2 3" xfId="29233" xr:uid="{00000000-0005-0000-0000-00006E210000}"/>
    <cellStyle name="20% - Accent3 2 4 3 4 2 3" xfId="14571" xr:uid="{00000000-0005-0000-0000-00006F210000}"/>
    <cellStyle name="20% - Accent3 2 4 3 4 2 3 2" xfId="34122" xr:uid="{00000000-0005-0000-0000-000070210000}"/>
    <cellStyle name="20% - Accent3 2 4 3 4 2 4" xfId="24347" xr:uid="{00000000-0005-0000-0000-000071210000}"/>
    <cellStyle name="20% - Accent3 2 4 3 4 3" xfId="7225" xr:uid="{00000000-0005-0000-0000-000072210000}"/>
    <cellStyle name="20% - Accent3 2 4 3 4 3 2" xfId="17017" xr:uid="{00000000-0005-0000-0000-000073210000}"/>
    <cellStyle name="20% - Accent3 2 4 3 4 3 2 2" xfId="36568" xr:uid="{00000000-0005-0000-0000-000074210000}"/>
    <cellStyle name="20% - Accent3 2 4 3 4 3 3" xfId="26793" xr:uid="{00000000-0005-0000-0000-000075210000}"/>
    <cellStyle name="20% - Accent3 2 4 3 4 4" xfId="12131" xr:uid="{00000000-0005-0000-0000-000076210000}"/>
    <cellStyle name="20% - Accent3 2 4 3 4 4 2" xfId="31682" xr:uid="{00000000-0005-0000-0000-000077210000}"/>
    <cellStyle name="20% - Accent3 2 4 3 4 5" xfId="21907" xr:uid="{00000000-0005-0000-0000-000078210000}"/>
    <cellStyle name="20% - Accent3 2 4 3 5" xfId="2962" xr:uid="{00000000-0005-0000-0000-000079210000}"/>
    <cellStyle name="20% - Accent3 2 4 3 5 2" xfId="7859" xr:uid="{00000000-0005-0000-0000-00007A210000}"/>
    <cellStyle name="20% - Accent3 2 4 3 5 2 2" xfId="17648" xr:uid="{00000000-0005-0000-0000-00007B210000}"/>
    <cellStyle name="20% - Accent3 2 4 3 5 2 2 2" xfId="37199" xr:uid="{00000000-0005-0000-0000-00007C210000}"/>
    <cellStyle name="20% - Accent3 2 4 3 5 2 3" xfId="27424" xr:uid="{00000000-0005-0000-0000-00007D210000}"/>
    <cellStyle name="20% - Accent3 2 4 3 5 3" xfId="12762" xr:uid="{00000000-0005-0000-0000-00007E210000}"/>
    <cellStyle name="20% - Accent3 2 4 3 5 3 2" xfId="32313" xr:uid="{00000000-0005-0000-0000-00007F210000}"/>
    <cellStyle name="20% - Accent3 2 4 3 5 4" xfId="22538" xr:uid="{00000000-0005-0000-0000-000080210000}"/>
    <cellStyle name="20% - Accent3 2 4 3 6" xfId="5416" xr:uid="{00000000-0005-0000-0000-000081210000}"/>
    <cellStyle name="20% - Accent3 2 4 3 6 2" xfId="15208" xr:uid="{00000000-0005-0000-0000-000082210000}"/>
    <cellStyle name="20% - Accent3 2 4 3 6 2 2" xfId="34759" xr:uid="{00000000-0005-0000-0000-000083210000}"/>
    <cellStyle name="20% - Accent3 2 4 3 6 3" xfId="24984" xr:uid="{00000000-0005-0000-0000-000084210000}"/>
    <cellStyle name="20% - Accent3 2 4 3 7" xfId="10322" xr:uid="{00000000-0005-0000-0000-000085210000}"/>
    <cellStyle name="20% - Accent3 2 4 3 7 2" xfId="29873" xr:uid="{00000000-0005-0000-0000-000086210000}"/>
    <cellStyle name="20% - Accent3 2 4 3 8" xfId="20098" xr:uid="{00000000-0005-0000-0000-000087210000}"/>
    <cellStyle name="20% - Accent3 2 4 4" xfId="653" xr:uid="{00000000-0005-0000-0000-000088210000}"/>
    <cellStyle name="20% - Accent3 2 4 4 2" xfId="1605" xr:uid="{00000000-0005-0000-0000-000089210000}"/>
    <cellStyle name="20% - Accent3 2 4 4 2 2" xfId="4119" xr:uid="{00000000-0005-0000-0000-00008A210000}"/>
    <cellStyle name="20% - Accent3 2 4 4 2 2 2" xfId="9016" xr:uid="{00000000-0005-0000-0000-00008B210000}"/>
    <cellStyle name="20% - Accent3 2 4 4 2 2 2 2" xfId="18805" xr:uid="{00000000-0005-0000-0000-00008C210000}"/>
    <cellStyle name="20% - Accent3 2 4 4 2 2 2 2 2" xfId="38356" xr:uid="{00000000-0005-0000-0000-00008D210000}"/>
    <cellStyle name="20% - Accent3 2 4 4 2 2 2 3" xfId="28581" xr:uid="{00000000-0005-0000-0000-00008E210000}"/>
    <cellStyle name="20% - Accent3 2 4 4 2 2 3" xfId="13919" xr:uid="{00000000-0005-0000-0000-00008F210000}"/>
    <cellStyle name="20% - Accent3 2 4 4 2 2 3 2" xfId="33470" xr:uid="{00000000-0005-0000-0000-000090210000}"/>
    <cellStyle name="20% - Accent3 2 4 4 2 2 4" xfId="23695" xr:uid="{00000000-0005-0000-0000-000091210000}"/>
    <cellStyle name="20% - Accent3 2 4 4 2 3" xfId="6573" xr:uid="{00000000-0005-0000-0000-000092210000}"/>
    <cellStyle name="20% - Accent3 2 4 4 2 3 2" xfId="16365" xr:uid="{00000000-0005-0000-0000-000093210000}"/>
    <cellStyle name="20% - Accent3 2 4 4 2 3 2 2" xfId="35916" xr:uid="{00000000-0005-0000-0000-000094210000}"/>
    <cellStyle name="20% - Accent3 2 4 4 2 3 3" xfId="26141" xr:uid="{00000000-0005-0000-0000-000095210000}"/>
    <cellStyle name="20% - Accent3 2 4 4 2 4" xfId="11479" xr:uid="{00000000-0005-0000-0000-000096210000}"/>
    <cellStyle name="20% - Accent3 2 4 4 2 4 2" xfId="31030" xr:uid="{00000000-0005-0000-0000-000097210000}"/>
    <cellStyle name="20% - Accent3 2 4 4 2 5" xfId="21255" xr:uid="{00000000-0005-0000-0000-000098210000}"/>
    <cellStyle name="20% - Accent3 2 4 4 3" xfId="2431" xr:uid="{00000000-0005-0000-0000-000099210000}"/>
    <cellStyle name="20% - Accent3 2 4 4 3 2" xfId="4913" xr:uid="{00000000-0005-0000-0000-00009A210000}"/>
    <cellStyle name="20% - Accent3 2 4 4 3 2 2" xfId="9810" xr:uid="{00000000-0005-0000-0000-00009B210000}"/>
    <cellStyle name="20% - Accent3 2 4 4 3 2 2 2" xfId="19599" xr:uid="{00000000-0005-0000-0000-00009C210000}"/>
    <cellStyle name="20% - Accent3 2 4 4 3 2 2 2 2" xfId="39150" xr:uid="{00000000-0005-0000-0000-00009D210000}"/>
    <cellStyle name="20% - Accent3 2 4 4 3 2 2 3" xfId="29375" xr:uid="{00000000-0005-0000-0000-00009E210000}"/>
    <cellStyle name="20% - Accent3 2 4 4 3 2 3" xfId="14713" xr:uid="{00000000-0005-0000-0000-00009F210000}"/>
    <cellStyle name="20% - Accent3 2 4 4 3 2 3 2" xfId="34264" xr:uid="{00000000-0005-0000-0000-0000A0210000}"/>
    <cellStyle name="20% - Accent3 2 4 4 3 2 4" xfId="24489" xr:uid="{00000000-0005-0000-0000-0000A1210000}"/>
    <cellStyle name="20% - Accent3 2 4 4 3 3" xfId="7367" xr:uid="{00000000-0005-0000-0000-0000A2210000}"/>
    <cellStyle name="20% - Accent3 2 4 4 3 3 2" xfId="17159" xr:uid="{00000000-0005-0000-0000-0000A3210000}"/>
    <cellStyle name="20% - Accent3 2 4 4 3 3 2 2" xfId="36710" xr:uid="{00000000-0005-0000-0000-0000A4210000}"/>
    <cellStyle name="20% - Accent3 2 4 4 3 3 3" xfId="26935" xr:uid="{00000000-0005-0000-0000-0000A5210000}"/>
    <cellStyle name="20% - Accent3 2 4 4 3 4" xfId="12273" xr:uid="{00000000-0005-0000-0000-0000A6210000}"/>
    <cellStyle name="20% - Accent3 2 4 4 3 4 2" xfId="31824" xr:uid="{00000000-0005-0000-0000-0000A7210000}"/>
    <cellStyle name="20% - Accent3 2 4 4 3 5" xfId="22049" xr:uid="{00000000-0005-0000-0000-0000A8210000}"/>
    <cellStyle name="20% - Accent3 2 4 4 4" xfId="3238" xr:uid="{00000000-0005-0000-0000-0000A9210000}"/>
    <cellStyle name="20% - Accent3 2 4 4 4 2" xfId="8135" xr:uid="{00000000-0005-0000-0000-0000AA210000}"/>
    <cellStyle name="20% - Accent3 2 4 4 4 2 2" xfId="17924" xr:uid="{00000000-0005-0000-0000-0000AB210000}"/>
    <cellStyle name="20% - Accent3 2 4 4 4 2 2 2" xfId="37475" xr:uid="{00000000-0005-0000-0000-0000AC210000}"/>
    <cellStyle name="20% - Accent3 2 4 4 4 2 3" xfId="27700" xr:uid="{00000000-0005-0000-0000-0000AD210000}"/>
    <cellStyle name="20% - Accent3 2 4 4 4 3" xfId="13038" xr:uid="{00000000-0005-0000-0000-0000AE210000}"/>
    <cellStyle name="20% - Accent3 2 4 4 4 3 2" xfId="32589" xr:uid="{00000000-0005-0000-0000-0000AF210000}"/>
    <cellStyle name="20% - Accent3 2 4 4 4 4" xfId="22814" xr:uid="{00000000-0005-0000-0000-0000B0210000}"/>
    <cellStyle name="20% - Accent3 2 4 4 5" xfId="5692" xr:uid="{00000000-0005-0000-0000-0000B1210000}"/>
    <cellStyle name="20% - Accent3 2 4 4 5 2" xfId="15484" xr:uid="{00000000-0005-0000-0000-0000B2210000}"/>
    <cellStyle name="20% - Accent3 2 4 4 5 2 2" xfId="35035" xr:uid="{00000000-0005-0000-0000-0000B3210000}"/>
    <cellStyle name="20% - Accent3 2 4 4 5 3" xfId="25260" xr:uid="{00000000-0005-0000-0000-0000B4210000}"/>
    <cellStyle name="20% - Accent3 2 4 4 6" xfId="10598" xr:uid="{00000000-0005-0000-0000-0000B5210000}"/>
    <cellStyle name="20% - Accent3 2 4 4 6 2" xfId="30149" xr:uid="{00000000-0005-0000-0000-0000B6210000}"/>
    <cellStyle name="20% - Accent3 2 4 4 7" xfId="20374" xr:uid="{00000000-0005-0000-0000-0000B7210000}"/>
    <cellStyle name="20% - Accent3 2 4 5" xfId="1245" xr:uid="{00000000-0005-0000-0000-0000B8210000}"/>
    <cellStyle name="20% - Accent3 2 4 5 2" xfId="3768" xr:uid="{00000000-0005-0000-0000-0000B9210000}"/>
    <cellStyle name="20% - Accent3 2 4 5 2 2" xfId="8665" xr:uid="{00000000-0005-0000-0000-0000BA210000}"/>
    <cellStyle name="20% - Accent3 2 4 5 2 2 2" xfId="18454" xr:uid="{00000000-0005-0000-0000-0000BB210000}"/>
    <cellStyle name="20% - Accent3 2 4 5 2 2 2 2" xfId="38005" xr:uid="{00000000-0005-0000-0000-0000BC210000}"/>
    <cellStyle name="20% - Accent3 2 4 5 2 2 3" xfId="28230" xr:uid="{00000000-0005-0000-0000-0000BD210000}"/>
    <cellStyle name="20% - Accent3 2 4 5 2 3" xfId="13568" xr:uid="{00000000-0005-0000-0000-0000BE210000}"/>
    <cellStyle name="20% - Accent3 2 4 5 2 3 2" xfId="33119" xr:uid="{00000000-0005-0000-0000-0000BF210000}"/>
    <cellStyle name="20% - Accent3 2 4 5 2 4" xfId="23344" xr:uid="{00000000-0005-0000-0000-0000C0210000}"/>
    <cellStyle name="20% - Accent3 2 4 5 3" xfId="6222" xr:uid="{00000000-0005-0000-0000-0000C1210000}"/>
    <cellStyle name="20% - Accent3 2 4 5 3 2" xfId="16014" xr:uid="{00000000-0005-0000-0000-0000C2210000}"/>
    <cellStyle name="20% - Accent3 2 4 5 3 2 2" xfId="35565" xr:uid="{00000000-0005-0000-0000-0000C3210000}"/>
    <cellStyle name="20% - Accent3 2 4 5 3 3" xfId="25790" xr:uid="{00000000-0005-0000-0000-0000C4210000}"/>
    <cellStyle name="20% - Accent3 2 4 5 4" xfId="11128" xr:uid="{00000000-0005-0000-0000-0000C5210000}"/>
    <cellStyle name="20% - Accent3 2 4 5 4 2" xfId="30679" xr:uid="{00000000-0005-0000-0000-0000C6210000}"/>
    <cellStyle name="20% - Accent3 2 4 5 5" xfId="20904" xr:uid="{00000000-0005-0000-0000-0000C7210000}"/>
    <cellStyle name="20% - Accent3 2 4 6" xfId="1019" xr:uid="{00000000-0005-0000-0000-0000C8210000}"/>
    <cellStyle name="20% - Accent3 2 4 6 2" xfId="3592" xr:uid="{00000000-0005-0000-0000-0000C9210000}"/>
    <cellStyle name="20% - Accent3 2 4 6 2 2" xfId="8489" xr:uid="{00000000-0005-0000-0000-0000CA210000}"/>
    <cellStyle name="20% - Accent3 2 4 6 2 2 2" xfId="18278" xr:uid="{00000000-0005-0000-0000-0000CB210000}"/>
    <cellStyle name="20% - Accent3 2 4 6 2 2 2 2" xfId="37829" xr:uid="{00000000-0005-0000-0000-0000CC210000}"/>
    <cellStyle name="20% - Accent3 2 4 6 2 2 3" xfId="28054" xr:uid="{00000000-0005-0000-0000-0000CD210000}"/>
    <cellStyle name="20% - Accent3 2 4 6 2 3" xfId="13392" xr:uid="{00000000-0005-0000-0000-0000CE210000}"/>
    <cellStyle name="20% - Accent3 2 4 6 2 3 2" xfId="32943" xr:uid="{00000000-0005-0000-0000-0000CF210000}"/>
    <cellStyle name="20% - Accent3 2 4 6 2 4" xfId="23168" xr:uid="{00000000-0005-0000-0000-0000D0210000}"/>
    <cellStyle name="20% - Accent3 2 4 6 3" xfId="6046" xr:uid="{00000000-0005-0000-0000-0000D1210000}"/>
    <cellStyle name="20% - Accent3 2 4 6 3 2" xfId="15838" xr:uid="{00000000-0005-0000-0000-0000D2210000}"/>
    <cellStyle name="20% - Accent3 2 4 6 3 2 2" xfId="35389" xr:uid="{00000000-0005-0000-0000-0000D3210000}"/>
    <cellStyle name="20% - Accent3 2 4 6 3 3" xfId="25614" xr:uid="{00000000-0005-0000-0000-0000D4210000}"/>
    <cellStyle name="20% - Accent3 2 4 6 4" xfId="10952" xr:uid="{00000000-0005-0000-0000-0000D5210000}"/>
    <cellStyle name="20% - Accent3 2 4 6 4 2" xfId="30503" xr:uid="{00000000-0005-0000-0000-0000D6210000}"/>
    <cellStyle name="20% - Accent3 2 4 6 5" xfId="20728" xr:uid="{00000000-0005-0000-0000-0000D7210000}"/>
    <cellStyle name="20% - Accent3 2 4 7" xfId="2024" xr:uid="{00000000-0005-0000-0000-0000D8210000}"/>
    <cellStyle name="20% - Accent3 2 4 7 2" xfId="4526" xr:uid="{00000000-0005-0000-0000-0000D9210000}"/>
    <cellStyle name="20% - Accent3 2 4 7 2 2" xfId="9423" xr:uid="{00000000-0005-0000-0000-0000DA210000}"/>
    <cellStyle name="20% - Accent3 2 4 7 2 2 2" xfId="19212" xr:uid="{00000000-0005-0000-0000-0000DB210000}"/>
    <cellStyle name="20% - Accent3 2 4 7 2 2 2 2" xfId="38763" xr:uid="{00000000-0005-0000-0000-0000DC210000}"/>
    <cellStyle name="20% - Accent3 2 4 7 2 2 3" xfId="28988" xr:uid="{00000000-0005-0000-0000-0000DD210000}"/>
    <cellStyle name="20% - Accent3 2 4 7 2 3" xfId="14326" xr:uid="{00000000-0005-0000-0000-0000DE210000}"/>
    <cellStyle name="20% - Accent3 2 4 7 2 3 2" xfId="33877" xr:uid="{00000000-0005-0000-0000-0000DF210000}"/>
    <cellStyle name="20% - Accent3 2 4 7 2 4" xfId="24102" xr:uid="{00000000-0005-0000-0000-0000E0210000}"/>
    <cellStyle name="20% - Accent3 2 4 7 3" xfId="6980" xr:uid="{00000000-0005-0000-0000-0000E1210000}"/>
    <cellStyle name="20% - Accent3 2 4 7 3 2" xfId="16772" xr:uid="{00000000-0005-0000-0000-0000E2210000}"/>
    <cellStyle name="20% - Accent3 2 4 7 3 2 2" xfId="36323" xr:uid="{00000000-0005-0000-0000-0000E3210000}"/>
    <cellStyle name="20% - Accent3 2 4 7 3 3" xfId="26548" xr:uid="{00000000-0005-0000-0000-0000E4210000}"/>
    <cellStyle name="20% - Accent3 2 4 7 4" xfId="11886" xr:uid="{00000000-0005-0000-0000-0000E5210000}"/>
    <cellStyle name="20% - Accent3 2 4 7 4 2" xfId="31437" xr:uid="{00000000-0005-0000-0000-0000E6210000}"/>
    <cellStyle name="20% - Accent3 2 4 7 5" xfId="21662" xr:uid="{00000000-0005-0000-0000-0000E7210000}"/>
    <cellStyle name="20% - Accent3 2 4 8" xfId="2846" xr:uid="{00000000-0005-0000-0000-0000E8210000}"/>
    <cellStyle name="20% - Accent3 2 4 8 2" xfId="7744" xr:uid="{00000000-0005-0000-0000-0000E9210000}"/>
    <cellStyle name="20% - Accent3 2 4 8 2 2" xfId="17533" xr:uid="{00000000-0005-0000-0000-0000EA210000}"/>
    <cellStyle name="20% - Accent3 2 4 8 2 2 2" xfId="37084" xr:uid="{00000000-0005-0000-0000-0000EB210000}"/>
    <cellStyle name="20% - Accent3 2 4 8 2 3" xfId="27309" xr:uid="{00000000-0005-0000-0000-0000EC210000}"/>
    <cellStyle name="20% - Accent3 2 4 8 3" xfId="12647" xr:uid="{00000000-0005-0000-0000-0000ED210000}"/>
    <cellStyle name="20% - Accent3 2 4 8 3 2" xfId="32198" xr:uid="{00000000-0005-0000-0000-0000EE210000}"/>
    <cellStyle name="20% - Accent3 2 4 8 4" xfId="22423" xr:uid="{00000000-0005-0000-0000-0000EF210000}"/>
    <cellStyle name="20% - Accent3 2 4 9" xfId="5300" xr:uid="{00000000-0005-0000-0000-0000F0210000}"/>
    <cellStyle name="20% - Accent3 2 4 9 2" xfId="15093" xr:uid="{00000000-0005-0000-0000-0000F1210000}"/>
    <cellStyle name="20% - Accent3 2 4 9 2 2" xfId="34644" xr:uid="{00000000-0005-0000-0000-0000F2210000}"/>
    <cellStyle name="20% - Accent3 2 4 9 3" xfId="24869" xr:uid="{00000000-0005-0000-0000-0000F3210000}"/>
    <cellStyle name="20% - Accent3 2 5" xfId="255" xr:uid="{00000000-0005-0000-0000-0000F4210000}"/>
    <cellStyle name="20% - Accent3 2 5 10" xfId="20008" xr:uid="{00000000-0005-0000-0000-0000F5210000}"/>
    <cellStyle name="20% - Accent3 2 5 2" xfId="354" xr:uid="{00000000-0005-0000-0000-0000F6210000}"/>
    <cellStyle name="20% - Accent3 2 5 2 2" xfId="771" xr:uid="{00000000-0005-0000-0000-0000F7210000}"/>
    <cellStyle name="20% - Accent3 2 5 2 2 2" xfId="1721" xr:uid="{00000000-0005-0000-0000-0000F8210000}"/>
    <cellStyle name="20% - Accent3 2 5 2 2 2 2" xfId="4235" xr:uid="{00000000-0005-0000-0000-0000F9210000}"/>
    <cellStyle name="20% - Accent3 2 5 2 2 2 2 2" xfId="9132" xr:uid="{00000000-0005-0000-0000-0000FA210000}"/>
    <cellStyle name="20% - Accent3 2 5 2 2 2 2 2 2" xfId="18921" xr:uid="{00000000-0005-0000-0000-0000FB210000}"/>
    <cellStyle name="20% - Accent3 2 5 2 2 2 2 2 2 2" xfId="38472" xr:uid="{00000000-0005-0000-0000-0000FC210000}"/>
    <cellStyle name="20% - Accent3 2 5 2 2 2 2 2 3" xfId="28697" xr:uid="{00000000-0005-0000-0000-0000FD210000}"/>
    <cellStyle name="20% - Accent3 2 5 2 2 2 2 3" xfId="14035" xr:uid="{00000000-0005-0000-0000-0000FE210000}"/>
    <cellStyle name="20% - Accent3 2 5 2 2 2 2 3 2" xfId="33586" xr:uid="{00000000-0005-0000-0000-0000FF210000}"/>
    <cellStyle name="20% - Accent3 2 5 2 2 2 2 4" xfId="23811" xr:uid="{00000000-0005-0000-0000-000000220000}"/>
    <cellStyle name="20% - Accent3 2 5 2 2 2 3" xfId="6689" xr:uid="{00000000-0005-0000-0000-000001220000}"/>
    <cellStyle name="20% - Accent3 2 5 2 2 2 3 2" xfId="16481" xr:uid="{00000000-0005-0000-0000-000002220000}"/>
    <cellStyle name="20% - Accent3 2 5 2 2 2 3 2 2" xfId="36032" xr:uid="{00000000-0005-0000-0000-000003220000}"/>
    <cellStyle name="20% - Accent3 2 5 2 2 2 3 3" xfId="26257" xr:uid="{00000000-0005-0000-0000-000004220000}"/>
    <cellStyle name="20% - Accent3 2 5 2 2 2 4" xfId="11595" xr:uid="{00000000-0005-0000-0000-000005220000}"/>
    <cellStyle name="20% - Accent3 2 5 2 2 2 4 2" xfId="31146" xr:uid="{00000000-0005-0000-0000-000006220000}"/>
    <cellStyle name="20% - Accent3 2 5 2 2 2 5" xfId="21371" xr:uid="{00000000-0005-0000-0000-000007220000}"/>
    <cellStyle name="20% - Accent3 2 5 2 2 3" xfId="2738" xr:uid="{00000000-0005-0000-0000-000008220000}"/>
    <cellStyle name="20% - Accent3 2 5 2 2 3 2" xfId="5183" xr:uid="{00000000-0005-0000-0000-000009220000}"/>
    <cellStyle name="20% - Accent3 2 5 2 2 3 2 2" xfId="10080" xr:uid="{00000000-0005-0000-0000-00000A220000}"/>
    <cellStyle name="20% - Accent3 2 5 2 2 3 2 2 2" xfId="19869" xr:uid="{00000000-0005-0000-0000-00000B220000}"/>
    <cellStyle name="20% - Accent3 2 5 2 2 3 2 2 2 2" xfId="39420" xr:uid="{00000000-0005-0000-0000-00000C220000}"/>
    <cellStyle name="20% - Accent3 2 5 2 2 3 2 2 3" xfId="29645" xr:uid="{00000000-0005-0000-0000-00000D220000}"/>
    <cellStyle name="20% - Accent3 2 5 2 2 3 2 3" xfId="14983" xr:uid="{00000000-0005-0000-0000-00000E220000}"/>
    <cellStyle name="20% - Accent3 2 5 2 2 3 2 3 2" xfId="34534" xr:uid="{00000000-0005-0000-0000-00000F220000}"/>
    <cellStyle name="20% - Accent3 2 5 2 2 3 2 4" xfId="24759" xr:uid="{00000000-0005-0000-0000-000010220000}"/>
    <cellStyle name="20% - Accent3 2 5 2 2 3 3" xfId="7637" xr:uid="{00000000-0005-0000-0000-000011220000}"/>
    <cellStyle name="20% - Accent3 2 5 2 2 3 3 2" xfId="17429" xr:uid="{00000000-0005-0000-0000-000012220000}"/>
    <cellStyle name="20% - Accent3 2 5 2 2 3 3 2 2" xfId="36980" xr:uid="{00000000-0005-0000-0000-000013220000}"/>
    <cellStyle name="20% - Accent3 2 5 2 2 3 3 3" xfId="27205" xr:uid="{00000000-0005-0000-0000-000014220000}"/>
    <cellStyle name="20% - Accent3 2 5 2 2 3 4" xfId="12543" xr:uid="{00000000-0005-0000-0000-000015220000}"/>
    <cellStyle name="20% - Accent3 2 5 2 2 3 4 2" xfId="32094" xr:uid="{00000000-0005-0000-0000-000016220000}"/>
    <cellStyle name="20% - Accent3 2 5 2 2 3 5" xfId="22319" xr:uid="{00000000-0005-0000-0000-000017220000}"/>
    <cellStyle name="20% - Accent3 2 5 2 2 4" xfId="3354" xr:uid="{00000000-0005-0000-0000-000018220000}"/>
    <cellStyle name="20% - Accent3 2 5 2 2 4 2" xfId="8251" xr:uid="{00000000-0005-0000-0000-000019220000}"/>
    <cellStyle name="20% - Accent3 2 5 2 2 4 2 2" xfId="18040" xr:uid="{00000000-0005-0000-0000-00001A220000}"/>
    <cellStyle name="20% - Accent3 2 5 2 2 4 2 2 2" xfId="37591" xr:uid="{00000000-0005-0000-0000-00001B220000}"/>
    <cellStyle name="20% - Accent3 2 5 2 2 4 2 3" xfId="27816" xr:uid="{00000000-0005-0000-0000-00001C220000}"/>
    <cellStyle name="20% - Accent3 2 5 2 2 4 3" xfId="13154" xr:uid="{00000000-0005-0000-0000-00001D220000}"/>
    <cellStyle name="20% - Accent3 2 5 2 2 4 3 2" xfId="32705" xr:uid="{00000000-0005-0000-0000-00001E220000}"/>
    <cellStyle name="20% - Accent3 2 5 2 2 4 4" xfId="22930" xr:uid="{00000000-0005-0000-0000-00001F220000}"/>
    <cellStyle name="20% - Accent3 2 5 2 2 5" xfId="5808" xr:uid="{00000000-0005-0000-0000-000020220000}"/>
    <cellStyle name="20% - Accent3 2 5 2 2 5 2" xfId="15600" xr:uid="{00000000-0005-0000-0000-000021220000}"/>
    <cellStyle name="20% - Accent3 2 5 2 2 5 2 2" xfId="35151" xr:uid="{00000000-0005-0000-0000-000022220000}"/>
    <cellStyle name="20% - Accent3 2 5 2 2 5 3" xfId="25376" xr:uid="{00000000-0005-0000-0000-000023220000}"/>
    <cellStyle name="20% - Accent3 2 5 2 2 6" xfId="10714" xr:uid="{00000000-0005-0000-0000-000024220000}"/>
    <cellStyle name="20% - Accent3 2 5 2 2 6 2" xfId="30265" xr:uid="{00000000-0005-0000-0000-000025220000}"/>
    <cellStyle name="20% - Accent3 2 5 2 2 7" xfId="20490" xr:uid="{00000000-0005-0000-0000-000026220000}"/>
    <cellStyle name="20% - Accent3 2 5 2 3" xfId="1341" xr:uid="{00000000-0005-0000-0000-000027220000}"/>
    <cellStyle name="20% - Accent3 2 5 2 3 2" xfId="3860" xr:uid="{00000000-0005-0000-0000-000028220000}"/>
    <cellStyle name="20% - Accent3 2 5 2 3 2 2" xfId="8757" xr:uid="{00000000-0005-0000-0000-000029220000}"/>
    <cellStyle name="20% - Accent3 2 5 2 3 2 2 2" xfId="18546" xr:uid="{00000000-0005-0000-0000-00002A220000}"/>
    <cellStyle name="20% - Accent3 2 5 2 3 2 2 2 2" xfId="38097" xr:uid="{00000000-0005-0000-0000-00002B220000}"/>
    <cellStyle name="20% - Accent3 2 5 2 3 2 2 3" xfId="28322" xr:uid="{00000000-0005-0000-0000-00002C220000}"/>
    <cellStyle name="20% - Accent3 2 5 2 3 2 3" xfId="13660" xr:uid="{00000000-0005-0000-0000-00002D220000}"/>
    <cellStyle name="20% - Accent3 2 5 2 3 2 3 2" xfId="33211" xr:uid="{00000000-0005-0000-0000-00002E220000}"/>
    <cellStyle name="20% - Accent3 2 5 2 3 2 4" xfId="23436" xr:uid="{00000000-0005-0000-0000-00002F220000}"/>
    <cellStyle name="20% - Accent3 2 5 2 3 3" xfId="6314" xr:uid="{00000000-0005-0000-0000-000030220000}"/>
    <cellStyle name="20% - Accent3 2 5 2 3 3 2" xfId="16106" xr:uid="{00000000-0005-0000-0000-000031220000}"/>
    <cellStyle name="20% - Accent3 2 5 2 3 3 2 2" xfId="35657" xr:uid="{00000000-0005-0000-0000-000032220000}"/>
    <cellStyle name="20% - Accent3 2 5 2 3 3 3" xfId="25882" xr:uid="{00000000-0005-0000-0000-000033220000}"/>
    <cellStyle name="20% - Accent3 2 5 2 3 4" xfId="11220" xr:uid="{00000000-0005-0000-0000-000034220000}"/>
    <cellStyle name="20% - Accent3 2 5 2 3 4 2" xfId="30771" xr:uid="{00000000-0005-0000-0000-000035220000}"/>
    <cellStyle name="20% - Accent3 2 5 2 3 5" xfId="20996" xr:uid="{00000000-0005-0000-0000-000036220000}"/>
    <cellStyle name="20% - Accent3 2 5 2 4" xfId="2294" xr:uid="{00000000-0005-0000-0000-000037220000}"/>
    <cellStyle name="20% - Accent3 2 5 2 4 2" xfId="4796" xr:uid="{00000000-0005-0000-0000-000038220000}"/>
    <cellStyle name="20% - Accent3 2 5 2 4 2 2" xfId="9693" xr:uid="{00000000-0005-0000-0000-000039220000}"/>
    <cellStyle name="20% - Accent3 2 5 2 4 2 2 2" xfId="19482" xr:uid="{00000000-0005-0000-0000-00003A220000}"/>
    <cellStyle name="20% - Accent3 2 5 2 4 2 2 2 2" xfId="39033" xr:uid="{00000000-0005-0000-0000-00003B220000}"/>
    <cellStyle name="20% - Accent3 2 5 2 4 2 2 3" xfId="29258" xr:uid="{00000000-0005-0000-0000-00003C220000}"/>
    <cellStyle name="20% - Accent3 2 5 2 4 2 3" xfId="14596" xr:uid="{00000000-0005-0000-0000-00003D220000}"/>
    <cellStyle name="20% - Accent3 2 5 2 4 2 3 2" xfId="34147" xr:uid="{00000000-0005-0000-0000-00003E220000}"/>
    <cellStyle name="20% - Accent3 2 5 2 4 2 4" xfId="24372" xr:uid="{00000000-0005-0000-0000-00003F220000}"/>
    <cellStyle name="20% - Accent3 2 5 2 4 3" xfId="7250" xr:uid="{00000000-0005-0000-0000-000040220000}"/>
    <cellStyle name="20% - Accent3 2 5 2 4 3 2" xfId="17042" xr:uid="{00000000-0005-0000-0000-000041220000}"/>
    <cellStyle name="20% - Accent3 2 5 2 4 3 2 2" xfId="36593" xr:uid="{00000000-0005-0000-0000-000042220000}"/>
    <cellStyle name="20% - Accent3 2 5 2 4 3 3" xfId="26818" xr:uid="{00000000-0005-0000-0000-000043220000}"/>
    <cellStyle name="20% - Accent3 2 5 2 4 4" xfId="12156" xr:uid="{00000000-0005-0000-0000-000044220000}"/>
    <cellStyle name="20% - Accent3 2 5 2 4 4 2" xfId="31707" xr:uid="{00000000-0005-0000-0000-000045220000}"/>
    <cellStyle name="20% - Accent3 2 5 2 4 5" xfId="21932" xr:uid="{00000000-0005-0000-0000-000046220000}"/>
    <cellStyle name="20% - Accent3 2 5 2 5" xfId="2963" xr:uid="{00000000-0005-0000-0000-000047220000}"/>
    <cellStyle name="20% - Accent3 2 5 2 5 2" xfId="7860" xr:uid="{00000000-0005-0000-0000-000048220000}"/>
    <cellStyle name="20% - Accent3 2 5 2 5 2 2" xfId="17649" xr:uid="{00000000-0005-0000-0000-000049220000}"/>
    <cellStyle name="20% - Accent3 2 5 2 5 2 2 2" xfId="37200" xr:uid="{00000000-0005-0000-0000-00004A220000}"/>
    <cellStyle name="20% - Accent3 2 5 2 5 2 3" xfId="27425" xr:uid="{00000000-0005-0000-0000-00004B220000}"/>
    <cellStyle name="20% - Accent3 2 5 2 5 3" xfId="12763" xr:uid="{00000000-0005-0000-0000-00004C220000}"/>
    <cellStyle name="20% - Accent3 2 5 2 5 3 2" xfId="32314" xr:uid="{00000000-0005-0000-0000-00004D220000}"/>
    <cellStyle name="20% - Accent3 2 5 2 5 4" xfId="22539" xr:uid="{00000000-0005-0000-0000-00004E220000}"/>
    <cellStyle name="20% - Accent3 2 5 2 6" xfId="5417" xr:uid="{00000000-0005-0000-0000-00004F220000}"/>
    <cellStyle name="20% - Accent3 2 5 2 6 2" xfId="15209" xr:uid="{00000000-0005-0000-0000-000050220000}"/>
    <cellStyle name="20% - Accent3 2 5 2 6 2 2" xfId="34760" xr:uid="{00000000-0005-0000-0000-000051220000}"/>
    <cellStyle name="20% - Accent3 2 5 2 6 3" xfId="24985" xr:uid="{00000000-0005-0000-0000-000052220000}"/>
    <cellStyle name="20% - Accent3 2 5 2 7" xfId="10323" xr:uid="{00000000-0005-0000-0000-000053220000}"/>
    <cellStyle name="20% - Accent3 2 5 2 7 2" xfId="29874" xr:uid="{00000000-0005-0000-0000-000054220000}"/>
    <cellStyle name="20% - Accent3 2 5 2 8" xfId="20099" xr:uid="{00000000-0005-0000-0000-000055220000}"/>
    <cellStyle name="20% - Accent3 2 5 3" xfId="678" xr:uid="{00000000-0005-0000-0000-000056220000}"/>
    <cellStyle name="20% - Accent3 2 5 3 2" xfId="1630" xr:uid="{00000000-0005-0000-0000-000057220000}"/>
    <cellStyle name="20% - Accent3 2 5 3 2 2" xfId="4144" xr:uid="{00000000-0005-0000-0000-000058220000}"/>
    <cellStyle name="20% - Accent3 2 5 3 2 2 2" xfId="9041" xr:uid="{00000000-0005-0000-0000-000059220000}"/>
    <cellStyle name="20% - Accent3 2 5 3 2 2 2 2" xfId="18830" xr:uid="{00000000-0005-0000-0000-00005A220000}"/>
    <cellStyle name="20% - Accent3 2 5 3 2 2 2 2 2" xfId="38381" xr:uid="{00000000-0005-0000-0000-00005B220000}"/>
    <cellStyle name="20% - Accent3 2 5 3 2 2 2 3" xfId="28606" xr:uid="{00000000-0005-0000-0000-00005C220000}"/>
    <cellStyle name="20% - Accent3 2 5 3 2 2 3" xfId="13944" xr:uid="{00000000-0005-0000-0000-00005D220000}"/>
    <cellStyle name="20% - Accent3 2 5 3 2 2 3 2" xfId="33495" xr:uid="{00000000-0005-0000-0000-00005E220000}"/>
    <cellStyle name="20% - Accent3 2 5 3 2 2 4" xfId="23720" xr:uid="{00000000-0005-0000-0000-00005F220000}"/>
    <cellStyle name="20% - Accent3 2 5 3 2 3" xfId="6598" xr:uid="{00000000-0005-0000-0000-000060220000}"/>
    <cellStyle name="20% - Accent3 2 5 3 2 3 2" xfId="16390" xr:uid="{00000000-0005-0000-0000-000061220000}"/>
    <cellStyle name="20% - Accent3 2 5 3 2 3 2 2" xfId="35941" xr:uid="{00000000-0005-0000-0000-000062220000}"/>
    <cellStyle name="20% - Accent3 2 5 3 2 3 3" xfId="26166" xr:uid="{00000000-0005-0000-0000-000063220000}"/>
    <cellStyle name="20% - Accent3 2 5 3 2 4" xfId="11504" xr:uid="{00000000-0005-0000-0000-000064220000}"/>
    <cellStyle name="20% - Accent3 2 5 3 2 4 2" xfId="31055" xr:uid="{00000000-0005-0000-0000-000065220000}"/>
    <cellStyle name="20% - Accent3 2 5 3 2 5" xfId="21280" xr:uid="{00000000-0005-0000-0000-000066220000}"/>
    <cellStyle name="20% - Accent3 2 5 3 3" xfId="2610" xr:uid="{00000000-0005-0000-0000-000067220000}"/>
    <cellStyle name="20% - Accent3 2 5 3 3 2" xfId="5058" xr:uid="{00000000-0005-0000-0000-000068220000}"/>
    <cellStyle name="20% - Accent3 2 5 3 3 2 2" xfId="9955" xr:uid="{00000000-0005-0000-0000-000069220000}"/>
    <cellStyle name="20% - Accent3 2 5 3 3 2 2 2" xfId="19744" xr:uid="{00000000-0005-0000-0000-00006A220000}"/>
    <cellStyle name="20% - Accent3 2 5 3 3 2 2 2 2" xfId="39295" xr:uid="{00000000-0005-0000-0000-00006B220000}"/>
    <cellStyle name="20% - Accent3 2 5 3 3 2 2 3" xfId="29520" xr:uid="{00000000-0005-0000-0000-00006C220000}"/>
    <cellStyle name="20% - Accent3 2 5 3 3 2 3" xfId="14858" xr:uid="{00000000-0005-0000-0000-00006D220000}"/>
    <cellStyle name="20% - Accent3 2 5 3 3 2 3 2" xfId="34409" xr:uid="{00000000-0005-0000-0000-00006E220000}"/>
    <cellStyle name="20% - Accent3 2 5 3 3 2 4" xfId="24634" xr:uid="{00000000-0005-0000-0000-00006F220000}"/>
    <cellStyle name="20% - Accent3 2 5 3 3 3" xfId="7512" xr:uid="{00000000-0005-0000-0000-000070220000}"/>
    <cellStyle name="20% - Accent3 2 5 3 3 3 2" xfId="17304" xr:uid="{00000000-0005-0000-0000-000071220000}"/>
    <cellStyle name="20% - Accent3 2 5 3 3 3 2 2" xfId="36855" xr:uid="{00000000-0005-0000-0000-000072220000}"/>
    <cellStyle name="20% - Accent3 2 5 3 3 3 3" xfId="27080" xr:uid="{00000000-0005-0000-0000-000073220000}"/>
    <cellStyle name="20% - Accent3 2 5 3 3 4" xfId="12418" xr:uid="{00000000-0005-0000-0000-000074220000}"/>
    <cellStyle name="20% - Accent3 2 5 3 3 4 2" xfId="31969" xr:uid="{00000000-0005-0000-0000-000075220000}"/>
    <cellStyle name="20% - Accent3 2 5 3 3 5" xfId="22194" xr:uid="{00000000-0005-0000-0000-000076220000}"/>
    <cellStyle name="20% - Accent3 2 5 3 4" xfId="3263" xr:uid="{00000000-0005-0000-0000-000077220000}"/>
    <cellStyle name="20% - Accent3 2 5 3 4 2" xfId="8160" xr:uid="{00000000-0005-0000-0000-000078220000}"/>
    <cellStyle name="20% - Accent3 2 5 3 4 2 2" xfId="17949" xr:uid="{00000000-0005-0000-0000-000079220000}"/>
    <cellStyle name="20% - Accent3 2 5 3 4 2 2 2" xfId="37500" xr:uid="{00000000-0005-0000-0000-00007A220000}"/>
    <cellStyle name="20% - Accent3 2 5 3 4 2 3" xfId="27725" xr:uid="{00000000-0005-0000-0000-00007B220000}"/>
    <cellStyle name="20% - Accent3 2 5 3 4 3" xfId="13063" xr:uid="{00000000-0005-0000-0000-00007C220000}"/>
    <cellStyle name="20% - Accent3 2 5 3 4 3 2" xfId="32614" xr:uid="{00000000-0005-0000-0000-00007D220000}"/>
    <cellStyle name="20% - Accent3 2 5 3 4 4" xfId="22839" xr:uid="{00000000-0005-0000-0000-00007E220000}"/>
    <cellStyle name="20% - Accent3 2 5 3 5" xfId="5717" xr:uid="{00000000-0005-0000-0000-00007F220000}"/>
    <cellStyle name="20% - Accent3 2 5 3 5 2" xfId="15509" xr:uid="{00000000-0005-0000-0000-000080220000}"/>
    <cellStyle name="20% - Accent3 2 5 3 5 2 2" xfId="35060" xr:uid="{00000000-0005-0000-0000-000081220000}"/>
    <cellStyle name="20% - Accent3 2 5 3 5 3" xfId="25285" xr:uid="{00000000-0005-0000-0000-000082220000}"/>
    <cellStyle name="20% - Accent3 2 5 3 6" xfId="10623" xr:uid="{00000000-0005-0000-0000-000083220000}"/>
    <cellStyle name="20% - Accent3 2 5 3 6 2" xfId="30174" xr:uid="{00000000-0005-0000-0000-000084220000}"/>
    <cellStyle name="20% - Accent3 2 5 3 7" xfId="20399" xr:uid="{00000000-0005-0000-0000-000085220000}"/>
    <cellStyle name="20% - Accent3 2 5 4" xfId="1263" xr:uid="{00000000-0005-0000-0000-000086220000}"/>
    <cellStyle name="20% - Accent3 2 5 4 2" xfId="3786" xr:uid="{00000000-0005-0000-0000-000087220000}"/>
    <cellStyle name="20% - Accent3 2 5 4 2 2" xfId="8683" xr:uid="{00000000-0005-0000-0000-000088220000}"/>
    <cellStyle name="20% - Accent3 2 5 4 2 2 2" xfId="18472" xr:uid="{00000000-0005-0000-0000-000089220000}"/>
    <cellStyle name="20% - Accent3 2 5 4 2 2 2 2" xfId="38023" xr:uid="{00000000-0005-0000-0000-00008A220000}"/>
    <cellStyle name="20% - Accent3 2 5 4 2 2 3" xfId="28248" xr:uid="{00000000-0005-0000-0000-00008B220000}"/>
    <cellStyle name="20% - Accent3 2 5 4 2 3" xfId="13586" xr:uid="{00000000-0005-0000-0000-00008C220000}"/>
    <cellStyle name="20% - Accent3 2 5 4 2 3 2" xfId="33137" xr:uid="{00000000-0005-0000-0000-00008D220000}"/>
    <cellStyle name="20% - Accent3 2 5 4 2 4" xfId="23362" xr:uid="{00000000-0005-0000-0000-00008E220000}"/>
    <cellStyle name="20% - Accent3 2 5 4 3" xfId="6240" xr:uid="{00000000-0005-0000-0000-00008F220000}"/>
    <cellStyle name="20% - Accent3 2 5 4 3 2" xfId="16032" xr:uid="{00000000-0005-0000-0000-000090220000}"/>
    <cellStyle name="20% - Accent3 2 5 4 3 2 2" xfId="35583" xr:uid="{00000000-0005-0000-0000-000091220000}"/>
    <cellStyle name="20% - Accent3 2 5 4 3 3" xfId="25808" xr:uid="{00000000-0005-0000-0000-000092220000}"/>
    <cellStyle name="20% - Accent3 2 5 4 4" xfId="11146" xr:uid="{00000000-0005-0000-0000-000093220000}"/>
    <cellStyle name="20% - Accent3 2 5 4 4 2" xfId="30697" xr:uid="{00000000-0005-0000-0000-000094220000}"/>
    <cellStyle name="20% - Accent3 2 5 4 5" xfId="20922" xr:uid="{00000000-0005-0000-0000-000095220000}"/>
    <cellStyle name="20% - Accent3 2 5 5" xfId="1021" xr:uid="{00000000-0005-0000-0000-000096220000}"/>
    <cellStyle name="20% - Accent3 2 5 5 2" xfId="3594" xr:uid="{00000000-0005-0000-0000-000097220000}"/>
    <cellStyle name="20% - Accent3 2 5 5 2 2" xfId="8491" xr:uid="{00000000-0005-0000-0000-000098220000}"/>
    <cellStyle name="20% - Accent3 2 5 5 2 2 2" xfId="18280" xr:uid="{00000000-0005-0000-0000-000099220000}"/>
    <cellStyle name="20% - Accent3 2 5 5 2 2 2 2" xfId="37831" xr:uid="{00000000-0005-0000-0000-00009A220000}"/>
    <cellStyle name="20% - Accent3 2 5 5 2 2 3" xfId="28056" xr:uid="{00000000-0005-0000-0000-00009B220000}"/>
    <cellStyle name="20% - Accent3 2 5 5 2 3" xfId="13394" xr:uid="{00000000-0005-0000-0000-00009C220000}"/>
    <cellStyle name="20% - Accent3 2 5 5 2 3 2" xfId="32945" xr:uid="{00000000-0005-0000-0000-00009D220000}"/>
    <cellStyle name="20% - Accent3 2 5 5 2 4" xfId="23170" xr:uid="{00000000-0005-0000-0000-00009E220000}"/>
    <cellStyle name="20% - Accent3 2 5 5 3" xfId="6048" xr:uid="{00000000-0005-0000-0000-00009F220000}"/>
    <cellStyle name="20% - Accent3 2 5 5 3 2" xfId="15840" xr:uid="{00000000-0005-0000-0000-0000A0220000}"/>
    <cellStyle name="20% - Accent3 2 5 5 3 2 2" xfId="35391" xr:uid="{00000000-0005-0000-0000-0000A1220000}"/>
    <cellStyle name="20% - Accent3 2 5 5 3 3" xfId="25616" xr:uid="{00000000-0005-0000-0000-0000A2220000}"/>
    <cellStyle name="20% - Accent3 2 5 5 4" xfId="10954" xr:uid="{00000000-0005-0000-0000-0000A3220000}"/>
    <cellStyle name="20% - Accent3 2 5 5 4 2" xfId="30505" xr:uid="{00000000-0005-0000-0000-0000A4220000}"/>
    <cellStyle name="20% - Accent3 2 5 5 5" xfId="20730" xr:uid="{00000000-0005-0000-0000-0000A5220000}"/>
    <cellStyle name="20% - Accent3 2 5 6" xfId="2169" xr:uid="{00000000-0005-0000-0000-0000A6220000}"/>
    <cellStyle name="20% - Accent3 2 5 6 2" xfId="4671" xr:uid="{00000000-0005-0000-0000-0000A7220000}"/>
    <cellStyle name="20% - Accent3 2 5 6 2 2" xfId="9568" xr:uid="{00000000-0005-0000-0000-0000A8220000}"/>
    <cellStyle name="20% - Accent3 2 5 6 2 2 2" xfId="19357" xr:uid="{00000000-0005-0000-0000-0000A9220000}"/>
    <cellStyle name="20% - Accent3 2 5 6 2 2 2 2" xfId="38908" xr:uid="{00000000-0005-0000-0000-0000AA220000}"/>
    <cellStyle name="20% - Accent3 2 5 6 2 2 3" xfId="29133" xr:uid="{00000000-0005-0000-0000-0000AB220000}"/>
    <cellStyle name="20% - Accent3 2 5 6 2 3" xfId="14471" xr:uid="{00000000-0005-0000-0000-0000AC220000}"/>
    <cellStyle name="20% - Accent3 2 5 6 2 3 2" xfId="34022" xr:uid="{00000000-0005-0000-0000-0000AD220000}"/>
    <cellStyle name="20% - Accent3 2 5 6 2 4" xfId="24247" xr:uid="{00000000-0005-0000-0000-0000AE220000}"/>
    <cellStyle name="20% - Accent3 2 5 6 3" xfId="7125" xr:uid="{00000000-0005-0000-0000-0000AF220000}"/>
    <cellStyle name="20% - Accent3 2 5 6 3 2" xfId="16917" xr:uid="{00000000-0005-0000-0000-0000B0220000}"/>
    <cellStyle name="20% - Accent3 2 5 6 3 2 2" xfId="36468" xr:uid="{00000000-0005-0000-0000-0000B1220000}"/>
    <cellStyle name="20% - Accent3 2 5 6 3 3" xfId="26693" xr:uid="{00000000-0005-0000-0000-0000B2220000}"/>
    <cellStyle name="20% - Accent3 2 5 6 4" xfId="12031" xr:uid="{00000000-0005-0000-0000-0000B3220000}"/>
    <cellStyle name="20% - Accent3 2 5 6 4 2" xfId="31582" xr:uid="{00000000-0005-0000-0000-0000B4220000}"/>
    <cellStyle name="20% - Accent3 2 5 6 5" xfId="21807" xr:uid="{00000000-0005-0000-0000-0000B5220000}"/>
    <cellStyle name="20% - Accent3 2 5 7" xfId="2871" xr:uid="{00000000-0005-0000-0000-0000B6220000}"/>
    <cellStyle name="20% - Accent3 2 5 7 2" xfId="7769" xr:uid="{00000000-0005-0000-0000-0000B7220000}"/>
    <cellStyle name="20% - Accent3 2 5 7 2 2" xfId="17558" xr:uid="{00000000-0005-0000-0000-0000B8220000}"/>
    <cellStyle name="20% - Accent3 2 5 7 2 2 2" xfId="37109" xr:uid="{00000000-0005-0000-0000-0000B9220000}"/>
    <cellStyle name="20% - Accent3 2 5 7 2 3" xfId="27334" xr:uid="{00000000-0005-0000-0000-0000BA220000}"/>
    <cellStyle name="20% - Accent3 2 5 7 3" xfId="12672" xr:uid="{00000000-0005-0000-0000-0000BB220000}"/>
    <cellStyle name="20% - Accent3 2 5 7 3 2" xfId="32223" xr:uid="{00000000-0005-0000-0000-0000BC220000}"/>
    <cellStyle name="20% - Accent3 2 5 7 4" xfId="22448" xr:uid="{00000000-0005-0000-0000-0000BD220000}"/>
    <cellStyle name="20% - Accent3 2 5 8" xfId="5325" xr:uid="{00000000-0005-0000-0000-0000BE220000}"/>
    <cellStyle name="20% - Accent3 2 5 8 2" xfId="15118" xr:uid="{00000000-0005-0000-0000-0000BF220000}"/>
    <cellStyle name="20% - Accent3 2 5 8 2 2" xfId="34669" xr:uid="{00000000-0005-0000-0000-0000C0220000}"/>
    <cellStyle name="20% - Accent3 2 5 8 3" xfId="24894" xr:uid="{00000000-0005-0000-0000-0000C1220000}"/>
    <cellStyle name="20% - Accent3 2 5 9" xfId="10232" xr:uid="{00000000-0005-0000-0000-0000C2220000}"/>
    <cellStyle name="20% - Accent3 2 5 9 2" xfId="29783" xr:uid="{00000000-0005-0000-0000-0000C3220000}"/>
    <cellStyle name="20% - Accent3 2 6" xfId="355" xr:uid="{00000000-0005-0000-0000-0000C4220000}"/>
    <cellStyle name="20% - Accent3 2 6 2" xfId="772" xr:uid="{00000000-0005-0000-0000-0000C5220000}"/>
    <cellStyle name="20% - Accent3 2 6 2 2" xfId="1722" xr:uid="{00000000-0005-0000-0000-0000C6220000}"/>
    <cellStyle name="20% - Accent3 2 6 2 2 2" xfId="4236" xr:uid="{00000000-0005-0000-0000-0000C7220000}"/>
    <cellStyle name="20% - Accent3 2 6 2 2 2 2" xfId="9133" xr:uid="{00000000-0005-0000-0000-0000C8220000}"/>
    <cellStyle name="20% - Accent3 2 6 2 2 2 2 2" xfId="18922" xr:uid="{00000000-0005-0000-0000-0000C9220000}"/>
    <cellStyle name="20% - Accent3 2 6 2 2 2 2 2 2" xfId="38473" xr:uid="{00000000-0005-0000-0000-0000CA220000}"/>
    <cellStyle name="20% - Accent3 2 6 2 2 2 2 3" xfId="28698" xr:uid="{00000000-0005-0000-0000-0000CB220000}"/>
    <cellStyle name="20% - Accent3 2 6 2 2 2 3" xfId="14036" xr:uid="{00000000-0005-0000-0000-0000CC220000}"/>
    <cellStyle name="20% - Accent3 2 6 2 2 2 3 2" xfId="33587" xr:uid="{00000000-0005-0000-0000-0000CD220000}"/>
    <cellStyle name="20% - Accent3 2 6 2 2 2 4" xfId="23812" xr:uid="{00000000-0005-0000-0000-0000CE220000}"/>
    <cellStyle name="20% - Accent3 2 6 2 2 3" xfId="6690" xr:uid="{00000000-0005-0000-0000-0000CF220000}"/>
    <cellStyle name="20% - Accent3 2 6 2 2 3 2" xfId="16482" xr:uid="{00000000-0005-0000-0000-0000D0220000}"/>
    <cellStyle name="20% - Accent3 2 6 2 2 3 2 2" xfId="36033" xr:uid="{00000000-0005-0000-0000-0000D1220000}"/>
    <cellStyle name="20% - Accent3 2 6 2 2 3 3" xfId="26258" xr:uid="{00000000-0005-0000-0000-0000D2220000}"/>
    <cellStyle name="20% - Accent3 2 6 2 2 4" xfId="11596" xr:uid="{00000000-0005-0000-0000-0000D3220000}"/>
    <cellStyle name="20% - Accent3 2 6 2 2 4 2" xfId="31147" xr:uid="{00000000-0005-0000-0000-0000D4220000}"/>
    <cellStyle name="20% - Accent3 2 6 2 2 5" xfId="21372" xr:uid="{00000000-0005-0000-0000-0000D5220000}"/>
    <cellStyle name="20% - Accent3 2 6 2 3" xfId="2489" xr:uid="{00000000-0005-0000-0000-0000D6220000}"/>
    <cellStyle name="20% - Accent3 2 6 2 3 2" xfId="4971" xr:uid="{00000000-0005-0000-0000-0000D7220000}"/>
    <cellStyle name="20% - Accent3 2 6 2 3 2 2" xfId="9868" xr:uid="{00000000-0005-0000-0000-0000D8220000}"/>
    <cellStyle name="20% - Accent3 2 6 2 3 2 2 2" xfId="19657" xr:uid="{00000000-0005-0000-0000-0000D9220000}"/>
    <cellStyle name="20% - Accent3 2 6 2 3 2 2 2 2" xfId="39208" xr:uid="{00000000-0005-0000-0000-0000DA220000}"/>
    <cellStyle name="20% - Accent3 2 6 2 3 2 2 3" xfId="29433" xr:uid="{00000000-0005-0000-0000-0000DB220000}"/>
    <cellStyle name="20% - Accent3 2 6 2 3 2 3" xfId="14771" xr:uid="{00000000-0005-0000-0000-0000DC220000}"/>
    <cellStyle name="20% - Accent3 2 6 2 3 2 3 2" xfId="34322" xr:uid="{00000000-0005-0000-0000-0000DD220000}"/>
    <cellStyle name="20% - Accent3 2 6 2 3 2 4" xfId="24547" xr:uid="{00000000-0005-0000-0000-0000DE220000}"/>
    <cellStyle name="20% - Accent3 2 6 2 3 3" xfId="7425" xr:uid="{00000000-0005-0000-0000-0000DF220000}"/>
    <cellStyle name="20% - Accent3 2 6 2 3 3 2" xfId="17217" xr:uid="{00000000-0005-0000-0000-0000E0220000}"/>
    <cellStyle name="20% - Accent3 2 6 2 3 3 2 2" xfId="36768" xr:uid="{00000000-0005-0000-0000-0000E1220000}"/>
    <cellStyle name="20% - Accent3 2 6 2 3 3 3" xfId="26993" xr:uid="{00000000-0005-0000-0000-0000E2220000}"/>
    <cellStyle name="20% - Accent3 2 6 2 3 4" xfId="12331" xr:uid="{00000000-0005-0000-0000-0000E3220000}"/>
    <cellStyle name="20% - Accent3 2 6 2 3 4 2" xfId="31882" xr:uid="{00000000-0005-0000-0000-0000E4220000}"/>
    <cellStyle name="20% - Accent3 2 6 2 3 5" xfId="22107" xr:uid="{00000000-0005-0000-0000-0000E5220000}"/>
    <cellStyle name="20% - Accent3 2 6 2 4" xfId="3355" xr:uid="{00000000-0005-0000-0000-0000E6220000}"/>
    <cellStyle name="20% - Accent3 2 6 2 4 2" xfId="8252" xr:uid="{00000000-0005-0000-0000-0000E7220000}"/>
    <cellStyle name="20% - Accent3 2 6 2 4 2 2" xfId="18041" xr:uid="{00000000-0005-0000-0000-0000E8220000}"/>
    <cellStyle name="20% - Accent3 2 6 2 4 2 2 2" xfId="37592" xr:uid="{00000000-0005-0000-0000-0000E9220000}"/>
    <cellStyle name="20% - Accent3 2 6 2 4 2 3" xfId="27817" xr:uid="{00000000-0005-0000-0000-0000EA220000}"/>
    <cellStyle name="20% - Accent3 2 6 2 4 3" xfId="13155" xr:uid="{00000000-0005-0000-0000-0000EB220000}"/>
    <cellStyle name="20% - Accent3 2 6 2 4 3 2" xfId="32706" xr:uid="{00000000-0005-0000-0000-0000EC220000}"/>
    <cellStyle name="20% - Accent3 2 6 2 4 4" xfId="22931" xr:uid="{00000000-0005-0000-0000-0000ED220000}"/>
    <cellStyle name="20% - Accent3 2 6 2 5" xfId="5809" xr:uid="{00000000-0005-0000-0000-0000EE220000}"/>
    <cellStyle name="20% - Accent3 2 6 2 5 2" xfId="15601" xr:uid="{00000000-0005-0000-0000-0000EF220000}"/>
    <cellStyle name="20% - Accent3 2 6 2 5 2 2" xfId="35152" xr:uid="{00000000-0005-0000-0000-0000F0220000}"/>
    <cellStyle name="20% - Accent3 2 6 2 5 3" xfId="25377" xr:uid="{00000000-0005-0000-0000-0000F1220000}"/>
    <cellStyle name="20% - Accent3 2 6 2 6" xfId="10715" xr:uid="{00000000-0005-0000-0000-0000F2220000}"/>
    <cellStyle name="20% - Accent3 2 6 2 6 2" xfId="30266" xr:uid="{00000000-0005-0000-0000-0000F3220000}"/>
    <cellStyle name="20% - Accent3 2 6 2 7" xfId="20491" xr:uid="{00000000-0005-0000-0000-0000F4220000}"/>
    <cellStyle name="20% - Accent3 2 6 3" xfId="1342" xr:uid="{00000000-0005-0000-0000-0000F5220000}"/>
    <cellStyle name="20% - Accent3 2 6 3 2" xfId="3861" xr:uid="{00000000-0005-0000-0000-0000F6220000}"/>
    <cellStyle name="20% - Accent3 2 6 3 2 2" xfId="8758" xr:uid="{00000000-0005-0000-0000-0000F7220000}"/>
    <cellStyle name="20% - Accent3 2 6 3 2 2 2" xfId="18547" xr:uid="{00000000-0005-0000-0000-0000F8220000}"/>
    <cellStyle name="20% - Accent3 2 6 3 2 2 2 2" xfId="38098" xr:uid="{00000000-0005-0000-0000-0000F9220000}"/>
    <cellStyle name="20% - Accent3 2 6 3 2 2 3" xfId="28323" xr:uid="{00000000-0005-0000-0000-0000FA220000}"/>
    <cellStyle name="20% - Accent3 2 6 3 2 3" xfId="13661" xr:uid="{00000000-0005-0000-0000-0000FB220000}"/>
    <cellStyle name="20% - Accent3 2 6 3 2 3 2" xfId="33212" xr:uid="{00000000-0005-0000-0000-0000FC220000}"/>
    <cellStyle name="20% - Accent3 2 6 3 2 4" xfId="23437" xr:uid="{00000000-0005-0000-0000-0000FD220000}"/>
    <cellStyle name="20% - Accent3 2 6 3 3" xfId="6315" xr:uid="{00000000-0005-0000-0000-0000FE220000}"/>
    <cellStyle name="20% - Accent3 2 6 3 3 2" xfId="16107" xr:uid="{00000000-0005-0000-0000-0000FF220000}"/>
    <cellStyle name="20% - Accent3 2 6 3 3 2 2" xfId="35658" xr:uid="{00000000-0005-0000-0000-000000230000}"/>
    <cellStyle name="20% - Accent3 2 6 3 3 3" xfId="25883" xr:uid="{00000000-0005-0000-0000-000001230000}"/>
    <cellStyle name="20% - Accent3 2 6 3 4" xfId="11221" xr:uid="{00000000-0005-0000-0000-000002230000}"/>
    <cellStyle name="20% - Accent3 2 6 3 4 2" xfId="30772" xr:uid="{00000000-0005-0000-0000-000003230000}"/>
    <cellStyle name="20% - Accent3 2 6 3 5" xfId="20997" xr:uid="{00000000-0005-0000-0000-000004230000}"/>
    <cellStyle name="20% - Accent3 2 6 4" xfId="2082" xr:uid="{00000000-0005-0000-0000-000005230000}"/>
    <cellStyle name="20% - Accent3 2 6 4 2" xfId="4584" xr:uid="{00000000-0005-0000-0000-000006230000}"/>
    <cellStyle name="20% - Accent3 2 6 4 2 2" xfId="9481" xr:uid="{00000000-0005-0000-0000-000007230000}"/>
    <cellStyle name="20% - Accent3 2 6 4 2 2 2" xfId="19270" xr:uid="{00000000-0005-0000-0000-000008230000}"/>
    <cellStyle name="20% - Accent3 2 6 4 2 2 2 2" xfId="38821" xr:uid="{00000000-0005-0000-0000-000009230000}"/>
    <cellStyle name="20% - Accent3 2 6 4 2 2 3" xfId="29046" xr:uid="{00000000-0005-0000-0000-00000A230000}"/>
    <cellStyle name="20% - Accent3 2 6 4 2 3" xfId="14384" xr:uid="{00000000-0005-0000-0000-00000B230000}"/>
    <cellStyle name="20% - Accent3 2 6 4 2 3 2" xfId="33935" xr:uid="{00000000-0005-0000-0000-00000C230000}"/>
    <cellStyle name="20% - Accent3 2 6 4 2 4" xfId="24160" xr:uid="{00000000-0005-0000-0000-00000D230000}"/>
    <cellStyle name="20% - Accent3 2 6 4 3" xfId="7038" xr:uid="{00000000-0005-0000-0000-00000E230000}"/>
    <cellStyle name="20% - Accent3 2 6 4 3 2" xfId="16830" xr:uid="{00000000-0005-0000-0000-00000F230000}"/>
    <cellStyle name="20% - Accent3 2 6 4 3 2 2" xfId="36381" xr:uid="{00000000-0005-0000-0000-000010230000}"/>
    <cellStyle name="20% - Accent3 2 6 4 3 3" xfId="26606" xr:uid="{00000000-0005-0000-0000-000011230000}"/>
    <cellStyle name="20% - Accent3 2 6 4 4" xfId="11944" xr:uid="{00000000-0005-0000-0000-000012230000}"/>
    <cellStyle name="20% - Accent3 2 6 4 4 2" xfId="31495" xr:uid="{00000000-0005-0000-0000-000013230000}"/>
    <cellStyle name="20% - Accent3 2 6 4 5" xfId="21720" xr:uid="{00000000-0005-0000-0000-000014230000}"/>
    <cellStyle name="20% - Accent3 2 6 5" xfId="2964" xr:uid="{00000000-0005-0000-0000-000015230000}"/>
    <cellStyle name="20% - Accent3 2 6 5 2" xfId="7861" xr:uid="{00000000-0005-0000-0000-000016230000}"/>
    <cellStyle name="20% - Accent3 2 6 5 2 2" xfId="17650" xr:uid="{00000000-0005-0000-0000-000017230000}"/>
    <cellStyle name="20% - Accent3 2 6 5 2 2 2" xfId="37201" xr:uid="{00000000-0005-0000-0000-000018230000}"/>
    <cellStyle name="20% - Accent3 2 6 5 2 3" xfId="27426" xr:uid="{00000000-0005-0000-0000-000019230000}"/>
    <cellStyle name="20% - Accent3 2 6 5 3" xfId="12764" xr:uid="{00000000-0005-0000-0000-00001A230000}"/>
    <cellStyle name="20% - Accent3 2 6 5 3 2" xfId="32315" xr:uid="{00000000-0005-0000-0000-00001B230000}"/>
    <cellStyle name="20% - Accent3 2 6 5 4" xfId="22540" xr:uid="{00000000-0005-0000-0000-00001C230000}"/>
    <cellStyle name="20% - Accent3 2 6 6" xfId="5418" xr:uid="{00000000-0005-0000-0000-00001D230000}"/>
    <cellStyle name="20% - Accent3 2 6 6 2" xfId="15210" xr:uid="{00000000-0005-0000-0000-00001E230000}"/>
    <cellStyle name="20% - Accent3 2 6 6 2 2" xfId="34761" xr:uid="{00000000-0005-0000-0000-00001F230000}"/>
    <cellStyle name="20% - Accent3 2 6 6 3" xfId="24986" xr:uid="{00000000-0005-0000-0000-000020230000}"/>
    <cellStyle name="20% - Accent3 2 6 7" xfId="10324" xr:uid="{00000000-0005-0000-0000-000021230000}"/>
    <cellStyle name="20% - Accent3 2 6 7 2" xfId="29875" xr:uid="{00000000-0005-0000-0000-000022230000}"/>
    <cellStyle name="20% - Accent3 2 6 8" xfId="20100" xr:uid="{00000000-0005-0000-0000-000023230000}"/>
    <cellStyle name="20% - Accent3 2 7" xfId="356" xr:uid="{00000000-0005-0000-0000-000024230000}"/>
    <cellStyle name="20% - Accent3 2 7 2" xfId="773" xr:uid="{00000000-0005-0000-0000-000025230000}"/>
    <cellStyle name="20% - Accent3 2 7 2 2" xfId="1723" xr:uid="{00000000-0005-0000-0000-000026230000}"/>
    <cellStyle name="20% - Accent3 2 7 2 2 2" xfId="4237" xr:uid="{00000000-0005-0000-0000-000027230000}"/>
    <cellStyle name="20% - Accent3 2 7 2 2 2 2" xfId="9134" xr:uid="{00000000-0005-0000-0000-000028230000}"/>
    <cellStyle name="20% - Accent3 2 7 2 2 2 2 2" xfId="18923" xr:uid="{00000000-0005-0000-0000-000029230000}"/>
    <cellStyle name="20% - Accent3 2 7 2 2 2 2 2 2" xfId="38474" xr:uid="{00000000-0005-0000-0000-00002A230000}"/>
    <cellStyle name="20% - Accent3 2 7 2 2 2 2 3" xfId="28699" xr:uid="{00000000-0005-0000-0000-00002B230000}"/>
    <cellStyle name="20% - Accent3 2 7 2 2 2 3" xfId="14037" xr:uid="{00000000-0005-0000-0000-00002C230000}"/>
    <cellStyle name="20% - Accent3 2 7 2 2 2 3 2" xfId="33588" xr:uid="{00000000-0005-0000-0000-00002D230000}"/>
    <cellStyle name="20% - Accent3 2 7 2 2 2 4" xfId="23813" xr:uid="{00000000-0005-0000-0000-00002E230000}"/>
    <cellStyle name="20% - Accent3 2 7 2 2 3" xfId="6691" xr:uid="{00000000-0005-0000-0000-00002F230000}"/>
    <cellStyle name="20% - Accent3 2 7 2 2 3 2" xfId="16483" xr:uid="{00000000-0005-0000-0000-000030230000}"/>
    <cellStyle name="20% - Accent3 2 7 2 2 3 2 2" xfId="36034" xr:uid="{00000000-0005-0000-0000-000031230000}"/>
    <cellStyle name="20% - Accent3 2 7 2 2 3 3" xfId="26259" xr:uid="{00000000-0005-0000-0000-000032230000}"/>
    <cellStyle name="20% - Accent3 2 7 2 2 4" xfId="11597" xr:uid="{00000000-0005-0000-0000-000033230000}"/>
    <cellStyle name="20% - Accent3 2 7 2 2 4 2" xfId="31148" xr:uid="{00000000-0005-0000-0000-000034230000}"/>
    <cellStyle name="20% - Accent3 2 7 2 2 5" xfId="21373" xr:uid="{00000000-0005-0000-0000-000035230000}"/>
    <cellStyle name="20% - Accent3 2 7 2 3" xfId="2650" xr:uid="{00000000-0005-0000-0000-000036230000}"/>
    <cellStyle name="20% - Accent3 2 7 2 3 2" xfId="5095" xr:uid="{00000000-0005-0000-0000-000037230000}"/>
    <cellStyle name="20% - Accent3 2 7 2 3 2 2" xfId="9992" xr:uid="{00000000-0005-0000-0000-000038230000}"/>
    <cellStyle name="20% - Accent3 2 7 2 3 2 2 2" xfId="19781" xr:uid="{00000000-0005-0000-0000-000039230000}"/>
    <cellStyle name="20% - Accent3 2 7 2 3 2 2 2 2" xfId="39332" xr:uid="{00000000-0005-0000-0000-00003A230000}"/>
    <cellStyle name="20% - Accent3 2 7 2 3 2 2 3" xfId="29557" xr:uid="{00000000-0005-0000-0000-00003B230000}"/>
    <cellStyle name="20% - Accent3 2 7 2 3 2 3" xfId="14895" xr:uid="{00000000-0005-0000-0000-00003C230000}"/>
    <cellStyle name="20% - Accent3 2 7 2 3 2 3 2" xfId="34446" xr:uid="{00000000-0005-0000-0000-00003D230000}"/>
    <cellStyle name="20% - Accent3 2 7 2 3 2 4" xfId="24671" xr:uid="{00000000-0005-0000-0000-00003E230000}"/>
    <cellStyle name="20% - Accent3 2 7 2 3 3" xfId="7549" xr:uid="{00000000-0005-0000-0000-00003F230000}"/>
    <cellStyle name="20% - Accent3 2 7 2 3 3 2" xfId="17341" xr:uid="{00000000-0005-0000-0000-000040230000}"/>
    <cellStyle name="20% - Accent3 2 7 2 3 3 2 2" xfId="36892" xr:uid="{00000000-0005-0000-0000-000041230000}"/>
    <cellStyle name="20% - Accent3 2 7 2 3 3 3" xfId="27117" xr:uid="{00000000-0005-0000-0000-000042230000}"/>
    <cellStyle name="20% - Accent3 2 7 2 3 4" xfId="12455" xr:uid="{00000000-0005-0000-0000-000043230000}"/>
    <cellStyle name="20% - Accent3 2 7 2 3 4 2" xfId="32006" xr:uid="{00000000-0005-0000-0000-000044230000}"/>
    <cellStyle name="20% - Accent3 2 7 2 3 5" xfId="22231" xr:uid="{00000000-0005-0000-0000-000045230000}"/>
    <cellStyle name="20% - Accent3 2 7 2 4" xfId="3356" xr:uid="{00000000-0005-0000-0000-000046230000}"/>
    <cellStyle name="20% - Accent3 2 7 2 4 2" xfId="8253" xr:uid="{00000000-0005-0000-0000-000047230000}"/>
    <cellStyle name="20% - Accent3 2 7 2 4 2 2" xfId="18042" xr:uid="{00000000-0005-0000-0000-000048230000}"/>
    <cellStyle name="20% - Accent3 2 7 2 4 2 2 2" xfId="37593" xr:uid="{00000000-0005-0000-0000-000049230000}"/>
    <cellStyle name="20% - Accent3 2 7 2 4 2 3" xfId="27818" xr:uid="{00000000-0005-0000-0000-00004A230000}"/>
    <cellStyle name="20% - Accent3 2 7 2 4 3" xfId="13156" xr:uid="{00000000-0005-0000-0000-00004B230000}"/>
    <cellStyle name="20% - Accent3 2 7 2 4 3 2" xfId="32707" xr:uid="{00000000-0005-0000-0000-00004C230000}"/>
    <cellStyle name="20% - Accent3 2 7 2 4 4" xfId="22932" xr:uid="{00000000-0005-0000-0000-00004D230000}"/>
    <cellStyle name="20% - Accent3 2 7 2 5" xfId="5810" xr:uid="{00000000-0005-0000-0000-00004E230000}"/>
    <cellStyle name="20% - Accent3 2 7 2 5 2" xfId="15602" xr:uid="{00000000-0005-0000-0000-00004F230000}"/>
    <cellStyle name="20% - Accent3 2 7 2 5 2 2" xfId="35153" xr:uid="{00000000-0005-0000-0000-000050230000}"/>
    <cellStyle name="20% - Accent3 2 7 2 5 3" xfId="25378" xr:uid="{00000000-0005-0000-0000-000051230000}"/>
    <cellStyle name="20% - Accent3 2 7 2 6" xfId="10716" xr:uid="{00000000-0005-0000-0000-000052230000}"/>
    <cellStyle name="20% - Accent3 2 7 2 6 2" xfId="30267" xr:uid="{00000000-0005-0000-0000-000053230000}"/>
    <cellStyle name="20% - Accent3 2 7 2 7" xfId="20492" xr:uid="{00000000-0005-0000-0000-000054230000}"/>
    <cellStyle name="20% - Accent3 2 7 3" xfId="1343" xr:uid="{00000000-0005-0000-0000-000055230000}"/>
    <cellStyle name="20% - Accent3 2 7 3 2" xfId="3862" xr:uid="{00000000-0005-0000-0000-000056230000}"/>
    <cellStyle name="20% - Accent3 2 7 3 2 2" xfId="8759" xr:uid="{00000000-0005-0000-0000-000057230000}"/>
    <cellStyle name="20% - Accent3 2 7 3 2 2 2" xfId="18548" xr:uid="{00000000-0005-0000-0000-000058230000}"/>
    <cellStyle name="20% - Accent3 2 7 3 2 2 2 2" xfId="38099" xr:uid="{00000000-0005-0000-0000-000059230000}"/>
    <cellStyle name="20% - Accent3 2 7 3 2 2 3" xfId="28324" xr:uid="{00000000-0005-0000-0000-00005A230000}"/>
    <cellStyle name="20% - Accent3 2 7 3 2 3" xfId="13662" xr:uid="{00000000-0005-0000-0000-00005B230000}"/>
    <cellStyle name="20% - Accent3 2 7 3 2 3 2" xfId="33213" xr:uid="{00000000-0005-0000-0000-00005C230000}"/>
    <cellStyle name="20% - Accent3 2 7 3 2 4" xfId="23438" xr:uid="{00000000-0005-0000-0000-00005D230000}"/>
    <cellStyle name="20% - Accent3 2 7 3 3" xfId="6316" xr:uid="{00000000-0005-0000-0000-00005E230000}"/>
    <cellStyle name="20% - Accent3 2 7 3 3 2" xfId="16108" xr:uid="{00000000-0005-0000-0000-00005F230000}"/>
    <cellStyle name="20% - Accent3 2 7 3 3 2 2" xfId="35659" xr:uid="{00000000-0005-0000-0000-000060230000}"/>
    <cellStyle name="20% - Accent3 2 7 3 3 3" xfId="25884" xr:uid="{00000000-0005-0000-0000-000061230000}"/>
    <cellStyle name="20% - Accent3 2 7 3 4" xfId="11222" xr:uid="{00000000-0005-0000-0000-000062230000}"/>
    <cellStyle name="20% - Accent3 2 7 3 4 2" xfId="30773" xr:uid="{00000000-0005-0000-0000-000063230000}"/>
    <cellStyle name="20% - Accent3 2 7 3 5" xfId="20998" xr:uid="{00000000-0005-0000-0000-000064230000}"/>
    <cellStyle name="20% - Accent3 2 7 4" xfId="2206" xr:uid="{00000000-0005-0000-0000-000065230000}"/>
    <cellStyle name="20% - Accent3 2 7 4 2" xfId="4708" xr:uid="{00000000-0005-0000-0000-000066230000}"/>
    <cellStyle name="20% - Accent3 2 7 4 2 2" xfId="9605" xr:uid="{00000000-0005-0000-0000-000067230000}"/>
    <cellStyle name="20% - Accent3 2 7 4 2 2 2" xfId="19394" xr:uid="{00000000-0005-0000-0000-000068230000}"/>
    <cellStyle name="20% - Accent3 2 7 4 2 2 2 2" xfId="38945" xr:uid="{00000000-0005-0000-0000-000069230000}"/>
    <cellStyle name="20% - Accent3 2 7 4 2 2 3" xfId="29170" xr:uid="{00000000-0005-0000-0000-00006A230000}"/>
    <cellStyle name="20% - Accent3 2 7 4 2 3" xfId="14508" xr:uid="{00000000-0005-0000-0000-00006B230000}"/>
    <cellStyle name="20% - Accent3 2 7 4 2 3 2" xfId="34059" xr:uid="{00000000-0005-0000-0000-00006C230000}"/>
    <cellStyle name="20% - Accent3 2 7 4 2 4" xfId="24284" xr:uid="{00000000-0005-0000-0000-00006D230000}"/>
    <cellStyle name="20% - Accent3 2 7 4 3" xfId="7162" xr:uid="{00000000-0005-0000-0000-00006E230000}"/>
    <cellStyle name="20% - Accent3 2 7 4 3 2" xfId="16954" xr:uid="{00000000-0005-0000-0000-00006F230000}"/>
    <cellStyle name="20% - Accent3 2 7 4 3 2 2" xfId="36505" xr:uid="{00000000-0005-0000-0000-000070230000}"/>
    <cellStyle name="20% - Accent3 2 7 4 3 3" xfId="26730" xr:uid="{00000000-0005-0000-0000-000071230000}"/>
    <cellStyle name="20% - Accent3 2 7 4 4" xfId="12068" xr:uid="{00000000-0005-0000-0000-000072230000}"/>
    <cellStyle name="20% - Accent3 2 7 4 4 2" xfId="31619" xr:uid="{00000000-0005-0000-0000-000073230000}"/>
    <cellStyle name="20% - Accent3 2 7 4 5" xfId="21844" xr:uid="{00000000-0005-0000-0000-000074230000}"/>
    <cellStyle name="20% - Accent3 2 7 5" xfId="2965" xr:uid="{00000000-0005-0000-0000-000075230000}"/>
    <cellStyle name="20% - Accent3 2 7 5 2" xfId="7862" xr:uid="{00000000-0005-0000-0000-000076230000}"/>
    <cellStyle name="20% - Accent3 2 7 5 2 2" xfId="17651" xr:uid="{00000000-0005-0000-0000-000077230000}"/>
    <cellStyle name="20% - Accent3 2 7 5 2 2 2" xfId="37202" xr:uid="{00000000-0005-0000-0000-000078230000}"/>
    <cellStyle name="20% - Accent3 2 7 5 2 3" xfId="27427" xr:uid="{00000000-0005-0000-0000-000079230000}"/>
    <cellStyle name="20% - Accent3 2 7 5 3" xfId="12765" xr:uid="{00000000-0005-0000-0000-00007A230000}"/>
    <cellStyle name="20% - Accent3 2 7 5 3 2" xfId="32316" xr:uid="{00000000-0005-0000-0000-00007B230000}"/>
    <cellStyle name="20% - Accent3 2 7 5 4" xfId="22541" xr:uid="{00000000-0005-0000-0000-00007C230000}"/>
    <cellStyle name="20% - Accent3 2 7 6" xfId="5419" xr:uid="{00000000-0005-0000-0000-00007D230000}"/>
    <cellStyle name="20% - Accent3 2 7 6 2" xfId="15211" xr:uid="{00000000-0005-0000-0000-00007E230000}"/>
    <cellStyle name="20% - Accent3 2 7 6 2 2" xfId="34762" xr:uid="{00000000-0005-0000-0000-00007F230000}"/>
    <cellStyle name="20% - Accent3 2 7 6 3" xfId="24987" xr:uid="{00000000-0005-0000-0000-000080230000}"/>
    <cellStyle name="20% - Accent3 2 7 7" xfId="10325" xr:uid="{00000000-0005-0000-0000-000081230000}"/>
    <cellStyle name="20% - Accent3 2 7 7 2" xfId="29876" xr:uid="{00000000-0005-0000-0000-000082230000}"/>
    <cellStyle name="20% - Accent3 2 7 8" xfId="20101" xr:uid="{00000000-0005-0000-0000-000083230000}"/>
    <cellStyle name="20% - Accent3 2 8" xfId="596" xr:uid="{00000000-0005-0000-0000-000084230000}"/>
    <cellStyle name="20% - Accent3 2 8 2" xfId="1552" xr:uid="{00000000-0005-0000-0000-000085230000}"/>
    <cellStyle name="20% - Accent3 2 8 2 2" xfId="4066" xr:uid="{00000000-0005-0000-0000-000086230000}"/>
    <cellStyle name="20% - Accent3 2 8 2 2 2" xfId="8963" xr:uid="{00000000-0005-0000-0000-000087230000}"/>
    <cellStyle name="20% - Accent3 2 8 2 2 2 2" xfId="18752" xr:uid="{00000000-0005-0000-0000-000088230000}"/>
    <cellStyle name="20% - Accent3 2 8 2 2 2 2 2" xfId="38303" xr:uid="{00000000-0005-0000-0000-000089230000}"/>
    <cellStyle name="20% - Accent3 2 8 2 2 2 3" xfId="28528" xr:uid="{00000000-0005-0000-0000-00008A230000}"/>
    <cellStyle name="20% - Accent3 2 8 2 2 3" xfId="13866" xr:uid="{00000000-0005-0000-0000-00008B230000}"/>
    <cellStyle name="20% - Accent3 2 8 2 2 3 2" xfId="33417" xr:uid="{00000000-0005-0000-0000-00008C230000}"/>
    <cellStyle name="20% - Accent3 2 8 2 2 4" xfId="23642" xr:uid="{00000000-0005-0000-0000-00008D230000}"/>
    <cellStyle name="20% - Accent3 2 8 2 3" xfId="6520" xr:uid="{00000000-0005-0000-0000-00008E230000}"/>
    <cellStyle name="20% - Accent3 2 8 2 3 2" xfId="16312" xr:uid="{00000000-0005-0000-0000-00008F230000}"/>
    <cellStyle name="20% - Accent3 2 8 2 3 2 2" xfId="35863" xr:uid="{00000000-0005-0000-0000-000090230000}"/>
    <cellStyle name="20% - Accent3 2 8 2 3 3" xfId="26088" xr:uid="{00000000-0005-0000-0000-000091230000}"/>
    <cellStyle name="20% - Accent3 2 8 2 4" xfId="11426" xr:uid="{00000000-0005-0000-0000-000092230000}"/>
    <cellStyle name="20% - Accent3 2 8 2 4 2" xfId="30977" xr:uid="{00000000-0005-0000-0000-000093230000}"/>
    <cellStyle name="20% - Accent3 2 8 2 5" xfId="21202" xr:uid="{00000000-0005-0000-0000-000094230000}"/>
    <cellStyle name="20% - Accent3 2 8 3" xfId="2334" xr:uid="{00000000-0005-0000-0000-000095230000}"/>
    <cellStyle name="20% - Accent3 2 8 3 2" xfId="4836" xr:uid="{00000000-0005-0000-0000-000096230000}"/>
    <cellStyle name="20% - Accent3 2 8 3 2 2" xfId="9733" xr:uid="{00000000-0005-0000-0000-000097230000}"/>
    <cellStyle name="20% - Accent3 2 8 3 2 2 2" xfId="19522" xr:uid="{00000000-0005-0000-0000-000098230000}"/>
    <cellStyle name="20% - Accent3 2 8 3 2 2 2 2" xfId="39073" xr:uid="{00000000-0005-0000-0000-000099230000}"/>
    <cellStyle name="20% - Accent3 2 8 3 2 2 3" xfId="29298" xr:uid="{00000000-0005-0000-0000-00009A230000}"/>
    <cellStyle name="20% - Accent3 2 8 3 2 3" xfId="14636" xr:uid="{00000000-0005-0000-0000-00009B230000}"/>
    <cellStyle name="20% - Accent3 2 8 3 2 3 2" xfId="34187" xr:uid="{00000000-0005-0000-0000-00009C230000}"/>
    <cellStyle name="20% - Accent3 2 8 3 2 4" xfId="24412" xr:uid="{00000000-0005-0000-0000-00009D230000}"/>
    <cellStyle name="20% - Accent3 2 8 3 3" xfId="7290" xr:uid="{00000000-0005-0000-0000-00009E230000}"/>
    <cellStyle name="20% - Accent3 2 8 3 3 2" xfId="17082" xr:uid="{00000000-0005-0000-0000-00009F230000}"/>
    <cellStyle name="20% - Accent3 2 8 3 3 2 2" xfId="36633" xr:uid="{00000000-0005-0000-0000-0000A0230000}"/>
    <cellStyle name="20% - Accent3 2 8 3 3 3" xfId="26858" xr:uid="{00000000-0005-0000-0000-0000A1230000}"/>
    <cellStyle name="20% - Accent3 2 8 3 4" xfId="12196" xr:uid="{00000000-0005-0000-0000-0000A2230000}"/>
    <cellStyle name="20% - Accent3 2 8 3 4 2" xfId="31747" xr:uid="{00000000-0005-0000-0000-0000A3230000}"/>
    <cellStyle name="20% - Accent3 2 8 3 5" xfId="21972" xr:uid="{00000000-0005-0000-0000-0000A4230000}"/>
    <cellStyle name="20% - Accent3 2 8 4" xfId="3185" xr:uid="{00000000-0005-0000-0000-0000A5230000}"/>
    <cellStyle name="20% - Accent3 2 8 4 2" xfId="8082" xr:uid="{00000000-0005-0000-0000-0000A6230000}"/>
    <cellStyle name="20% - Accent3 2 8 4 2 2" xfId="17871" xr:uid="{00000000-0005-0000-0000-0000A7230000}"/>
    <cellStyle name="20% - Accent3 2 8 4 2 2 2" xfId="37422" xr:uid="{00000000-0005-0000-0000-0000A8230000}"/>
    <cellStyle name="20% - Accent3 2 8 4 2 3" xfId="27647" xr:uid="{00000000-0005-0000-0000-0000A9230000}"/>
    <cellStyle name="20% - Accent3 2 8 4 3" xfId="12985" xr:uid="{00000000-0005-0000-0000-0000AA230000}"/>
    <cellStyle name="20% - Accent3 2 8 4 3 2" xfId="32536" xr:uid="{00000000-0005-0000-0000-0000AB230000}"/>
    <cellStyle name="20% - Accent3 2 8 4 4" xfId="22761" xr:uid="{00000000-0005-0000-0000-0000AC230000}"/>
    <cellStyle name="20% - Accent3 2 8 5" xfId="5639" xr:uid="{00000000-0005-0000-0000-0000AD230000}"/>
    <cellStyle name="20% - Accent3 2 8 5 2" xfId="15431" xr:uid="{00000000-0005-0000-0000-0000AE230000}"/>
    <cellStyle name="20% - Accent3 2 8 5 2 2" xfId="34982" xr:uid="{00000000-0005-0000-0000-0000AF230000}"/>
    <cellStyle name="20% - Accent3 2 8 5 3" xfId="25207" xr:uid="{00000000-0005-0000-0000-0000B0230000}"/>
    <cellStyle name="20% - Accent3 2 8 6" xfId="10545" xr:uid="{00000000-0005-0000-0000-0000B1230000}"/>
    <cellStyle name="20% - Accent3 2 8 6 2" xfId="30096" xr:uid="{00000000-0005-0000-0000-0000B2230000}"/>
    <cellStyle name="20% - Accent3 2 8 7" xfId="20321" xr:uid="{00000000-0005-0000-0000-0000B3230000}"/>
    <cellStyle name="20% - Accent3 2 9" xfId="1173" xr:uid="{00000000-0005-0000-0000-0000B4230000}"/>
    <cellStyle name="20% - Accent3 2 9 2" xfId="3736" xr:uid="{00000000-0005-0000-0000-0000B5230000}"/>
    <cellStyle name="20% - Accent3 2 9 2 2" xfId="8633" xr:uid="{00000000-0005-0000-0000-0000B6230000}"/>
    <cellStyle name="20% - Accent3 2 9 2 2 2" xfId="18422" xr:uid="{00000000-0005-0000-0000-0000B7230000}"/>
    <cellStyle name="20% - Accent3 2 9 2 2 2 2" xfId="37973" xr:uid="{00000000-0005-0000-0000-0000B8230000}"/>
    <cellStyle name="20% - Accent3 2 9 2 2 3" xfId="28198" xr:uid="{00000000-0005-0000-0000-0000B9230000}"/>
    <cellStyle name="20% - Accent3 2 9 2 3" xfId="13536" xr:uid="{00000000-0005-0000-0000-0000BA230000}"/>
    <cellStyle name="20% - Accent3 2 9 2 3 2" xfId="33087" xr:uid="{00000000-0005-0000-0000-0000BB230000}"/>
    <cellStyle name="20% - Accent3 2 9 2 4" xfId="23312" xr:uid="{00000000-0005-0000-0000-0000BC230000}"/>
    <cellStyle name="20% - Accent3 2 9 3" xfId="6190" xr:uid="{00000000-0005-0000-0000-0000BD230000}"/>
    <cellStyle name="20% - Accent3 2 9 3 2" xfId="15982" xr:uid="{00000000-0005-0000-0000-0000BE230000}"/>
    <cellStyle name="20% - Accent3 2 9 3 2 2" xfId="35533" xr:uid="{00000000-0005-0000-0000-0000BF230000}"/>
    <cellStyle name="20% - Accent3 2 9 3 3" xfId="25758" xr:uid="{00000000-0005-0000-0000-0000C0230000}"/>
    <cellStyle name="20% - Accent3 2 9 4" xfId="11096" xr:uid="{00000000-0005-0000-0000-0000C1230000}"/>
    <cellStyle name="20% - Accent3 2 9 4 2" xfId="30647" xr:uid="{00000000-0005-0000-0000-0000C2230000}"/>
    <cellStyle name="20% - Accent3 2 9 5" xfId="20872" xr:uid="{00000000-0005-0000-0000-0000C3230000}"/>
    <cellStyle name="20% - Accent3 3" xfId="9" xr:uid="{00000000-0005-0000-0000-0000C4230000}"/>
    <cellStyle name="20% - Accent3 3 2" xfId="1174" xr:uid="{00000000-0005-0000-0000-0000C5230000}"/>
    <cellStyle name="20% - Accent3 3 3" xfId="1022" xr:uid="{00000000-0005-0000-0000-0000C6230000}"/>
    <cellStyle name="20% - Accent3 3 3 2" xfId="3595" xr:uid="{00000000-0005-0000-0000-0000C7230000}"/>
    <cellStyle name="20% - Accent3 3 3 2 2" xfId="8492" xr:uid="{00000000-0005-0000-0000-0000C8230000}"/>
    <cellStyle name="20% - Accent3 3 3 2 2 2" xfId="18281" xr:uid="{00000000-0005-0000-0000-0000C9230000}"/>
    <cellStyle name="20% - Accent3 3 3 2 2 2 2" xfId="37832" xr:uid="{00000000-0005-0000-0000-0000CA230000}"/>
    <cellStyle name="20% - Accent3 3 3 2 2 3" xfId="28057" xr:uid="{00000000-0005-0000-0000-0000CB230000}"/>
    <cellStyle name="20% - Accent3 3 3 2 3" xfId="13395" xr:uid="{00000000-0005-0000-0000-0000CC230000}"/>
    <cellStyle name="20% - Accent3 3 3 2 3 2" xfId="32946" xr:uid="{00000000-0005-0000-0000-0000CD230000}"/>
    <cellStyle name="20% - Accent3 3 3 2 4" xfId="23171" xr:uid="{00000000-0005-0000-0000-0000CE230000}"/>
    <cellStyle name="20% - Accent3 3 3 3" xfId="6049" xr:uid="{00000000-0005-0000-0000-0000CF230000}"/>
    <cellStyle name="20% - Accent3 3 3 3 2" xfId="15841" xr:uid="{00000000-0005-0000-0000-0000D0230000}"/>
    <cellStyle name="20% - Accent3 3 3 3 2 2" xfId="35392" xr:uid="{00000000-0005-0000-0000-0000D1230000}"/>
    <cellStyle name="20% - Accent3 3 3 3 3" xfId="25617" xr:uid="{00000000-0005-0000-0000-0000D2230000}"/>
    <cellStyle name="20% - Accent3 3 3 4" xfId="10955" xr:uid="{00000000-0005-0000-0000-0000D3230000}"/>
    <cellStyle name="20% - Accent3 3 3 4 2" xfId="30506" xr:uid="{00000000-0005-0000-0000-0000D4230000}"/>
    <cellStyle name="20% - Accent3 3 3 5" xfId="20731" xr:uid="{00000000-0005-0000-0000-0000D5230000}"/>
    <cellStyle name="20% - Accent3 4" xfId="154" xr:uid="{00000000-0005-0000-0000-0000D6230000}"/>
    <cellStyle name="20% - Accent3 4 10" xfId="10165" xr:uid="{00000000-0005-0000-0000-0000D7230000}"/>
    <cellStyle name="20% - Accent3 4 10 2" xfId="29716" xr:uid="{00000000-0005-0000-0000-0000D8230000}"/>
    <cellStyle name="20% - Accent3 4 11" xfId="19941" xr:uid="{00000000-0005-0000-0000-0000D9230000}"/>
    <cellStyle name="20% - Accent3 4 2" xfId="257" xr:uid="{00000000-0005-0000-0000-0000DA230000}"/>
    <cellStyle name="20% - Accent3 4 2 10" xfId="20010" xr:uid="{00000000-0005-0000-0000-0000DB230000}"/>
    <cellStyle name="20% - Accent3 4 2 2" xfId="357" xr:uid="{00000000-0005-0000-0000-0000DC230000}"/>
    <cellStyle name="20% - Accent3 4 2 2 2" xfId="774" xr:uid="{00000000-0005-0000-0000-0000DD230000}"/>
    <cellStyle name="20% - Accent3 4 2 2 2 2" xfId="1724" xr:uid="{00000000-0005-0000-0000-0000DE230000}"/>
    <cellStyle name="20% - Accent3 4 2 2 2 2 2" xfId="4238" xr:uid="{00000000-0005-0000-0000-0000DF230000}"/>
    <cellStyle name="20% - Accent3 4 2 2 2 2 2 2" xfId="9135" xr:uid="{00000000-0005-0000-0000-0000E0230000}"/>
    <cellStyle name="20% - Accent3 4 2 2 2 2 2 2 2" xfId="18924" xr:uid="{00000000-0005-0000-0000-0000E1230000}"/>
    <cellStyle name="20% - Accent3 4 2 2 2 2 2 2 2 2" xfId="38475" xr:uid="{00000000-0005-0000-0000-0000E2230000}"/>
    <cellStyle name="20% - Accent3 4 2 2 2 2 2 2 3" xfId="28700" xr:uid="{00000000-0005-0000-0000-0000E3230000}"/>
    <cellStyle name="20% - Accent3 4 2 2 2 2 2 3" xfId="14038" xr:uid="{00000000-0005-0000-0000-0000E4230000}"/>
    <cellStyle name="20% - Accent3 4 2 2 2 2 2 3 2" xfId="33589" xr:uid="{00000000-0005-0000-0000-0000E5230000}"/>
    <cellStyle name="20% - Accent3 4 2 2 2 2 2 4" xfId="23814" xr:uid="{00000000-0005-0000-0000-0000E6230000}"/>
    <cellStyle name="20% - Accent3 4 2 2 2 2 3" xfId="6692" xr:uid="{00000000-0005-0000-0000-0000E7230000}"/>
    <cellStyle name="20% - Accent3 4 2 2 2 2 3 2" xfId="16484" xr:uid="{00000000-0005-0000-0000-0000E8230000}"/>
    <cellStyle name="20% - Accent3 4 2 2 2 2 3 2 2" xfId="36035" xr:uid="{00000000-0005-0000-0000-0000E9230000}"/>
    <cellStyle name="20% - Accent3 4 2 2 2 2 3 3" xfId="26260" xr:uid="{00000000-0005-0000-0000-0000EA230000}"/>
    <cellStyle name="20% - Accent3 4 2 2 2 2 4" xfId="11598" xr:uid="{00000000-0005-0000-0000-0000EB230000}"/>
    <cellStyle name="20% - Accent3 4 2 2 2 2 4 2" xfId="31149" xr:uid="{00000000-0005-0000-0000-0000EC230000}"/>
    <cellStyle name="20% - Accent3 4 2 2 2 2 5" xfId="21374" xr:uid="{00000000-0005-0000-0000-0000ED230000}"/>
    <cellStyle name="20% - Accent3 4 2 2 2 3" xfId="2612" xr:uid="{00000000-0005-0000-0000-0000EE230000}"/>
    <cellStyle name="20% - Accent3 4 2 2 2 3 2" xfId="5060" xr:uid="{00000000-0005-0000-0000-0000EF230000}"/>
    <cellStyle name="20% - Accent3 4 2 2 2 3 2 2" xfId="9957" xr:uid="{00000000-0005-0000-0000-0000F0230000}"/>
    <cellStyle name="20% - Accent3 4 2 2 2 3 2 2 2" xfId="19746" xr:uid="{00000000-0005-0000-0000-0000F1230000}"/>
    <cellStyle name="20% - Accent3 4 2 2 2 3 2 2 2 2" xfId="39297" xr:uid="{00000000-0005-0000-0000-0000F2230000}"/>
    <cellStyle name="20% - Accent3 4 2 2 2 3 2 2 3" xfId="29522" xr:uid="{00000000-0005-0000-0000-0000F3230000}"/>
    <cellStyle name="20% - Accent3 4 2 2 2 3 2 3" xfId="14860" xr:uid="{00000000-0005-0000-0000-0000F4230000}"/>
    <cellStyle name="20% - Accent3 4 2 2 2 3 2 3 2" xfId="34411" xr:uid="{00000000-0005-0000-0000-0000F5230000}"/>
    <cellStyle name="20% - Accent3 4 2 2 2 3 2 4" xfId="24636" xr:uid="{00000000-0005-0000-0000-0000F6230000}"/>
    <cellStyle name="20% - Accent3 4 2 2 2 3 3" xfId="7514" xr:uid="{00000000-0005-0000-0000-0000F7230000}"/>
    <cellStyle name="20% - Accent3 4 2 2 2 3 3 2" xfId="17306" xr:uid="{00000000-0005-0000-0000-0000F8230000}"/>
    <cellStyle name="20% - Accent3 4 2 2 2 3 3 2 2" xfId="36857" xr:uid="{00000000-0005-0000-0000-0000F9230000}"/>
    <cellStyle name="20% - Accent3 4 2 2 2 3 3 3" xfId="27082" xr:uid="{00000000-0005-0000-0000-0000FA230000}"/>
    <cellStyle name="20% - Accent3 4 2 2 2 3 4" xfId="12420" xr:uid="{00000000-0005-0000-0000-0000FB230000}"/>
    <cellStyle name="20% - Accent3 4 2 2 2 3 4 2" xfId="31971" xr:uid="{00000000-0005-0000-0000-0000FC230000}"/>
    <cellStyle name="20% - Accent3 4 2 2 2 3 5" xfId="22196" xr:uid="{00000000-0005-0000-0000-0000FD230000}"/>
    <cellStyle name="20% - Accent3 4 2 2 2 4" xfId="3357" xr:uid="{00000000-0005-0000-0000-0000FE230000}"/>
    <cellStyle name="20% - Accent3 4 2 2 2 4 2" xfId="8254" xr:uid="{00000000-0005-0000-0000-0000FF230000}"/>
    <cellStyle name="20% - Accent3 4 2 2 2 4 2 2" xfId="18043" xr:uid="{00000000-0005-0000-0000-000000240000}"/>
    <cellStyle name="20% - Accent3 4 2 2 2 4 2 2 2" xfId="37594" xr:uid="{00000000-0005-0000-0000-000001240000}"/>
    <cellStyle name="20% - Accent3 4 2 2 2 4 2 3" xfId="27819" xr:uid="{00000000-0005-0000-0000-000002240000}"/>
    <cellStyle name="20% - Accent3 4 2 2 2 4 3" xfId="13157" xr:uid="{00000000-0005-0000-0000-000003240000}"/>
    <cellStyle name="20% - Accent3 4 2 2 2 4 3 2" xfId="32708" xr:uid="{00000000-0005-0000-0000-000004240000}"/>
    <cellStyle name="20% - Accent3 4 2 2 2 4 4" xfId="22933" xr:uid="{00000000-0005-0000-0000-000005240000}"/>
    <cellStyle name="20% - Accent3 4 2 2 2 5" xfId="5811" xr:uid="{00000000-0005-0000-0000-000006240000}"/>
    <cellStyle name="20% - Accent3 4 2 2 2 5 2" xfId="15603" xr:uid="{00000000-0005-0000-0000-000007240000}"/>
    <cellStyle name="20% - Accent3 4 2 2 2 5 2 2" xfId="35154" xr:uid="{00000000-0005-0000-0000-000008240000}"/>
    <cellStyle name="20% - Accent3 4 2 2 2 5 3" xfId="25379" xr:uid="{00000000-0005-0000-0000-000009240000}"/>
    <cellStyle name="20% - Accent3 4 2 2 2 6" xfId="10717" xr:uid="{00000000-0005-0000-0000-00000A240000}"/>
    <cellStyle name="20% - Accent3 4 2 2 2 6 2" xfId="30268" xr:uid="{00000000-0005-0000-0000-00000B240000}"/>
    <cellStyle name="20% - Accent3 4 2 2 2 7" xfId="20493" xr:uid="{00000000-0005-0000-0000-00000C240000}"/>
    <cellStyle name="20% - Accent3 4 2 2 3" xfId="1344" xr:uid="{00000000-0005-0000-0000-00000D240000}"/>
    <cellStyle name="20% - Accent3 4 2 2 3 2" xfId="3863" xr:uid="{00000000-0005-0000-0000-00000E240000}"/>
    <cellStyle name="20% - Accent3 4 2 2 3 2 2" xfId="8760" xr:uid="{00000000-0005-0000-0000-00000F240000}"/>
    <cellStyle name="20% - Accent3 4 2 2 3 2 2 2" xfId="18549" xr:uid="{00000000-0005-0000-0000-000010240000}"/>
    <cellStyle name="20% - Accent3 4 2 2 3 2 2 2 2" xfId="38100" xr:uid="{00000000-0005-0000-0000-000011240000}"/>
    <cellStyle name="20% - Accent3 4 2 2 3 2 2 3" xfId="28325" xr:uid="{00000000-0005-0000-0000-000012240000}"/>
    <cellStyle name="20% - Accent3 4 2 2 3 2 3" xfId="13663" xr:uid="{00000000-0005-0000-0000-000013240000}"/>
    <cellStyle name="20% - Accent3 4 2 2 3 2 3 2" xfId="33214" xr:uid="{00000000-0005-0000-0000-000014240000}"/>
    <cellStyle name="20% - Accent3 4 2 2 3 2 4" xfId="23439" xr:uid="{00000000-0005-0000-0000-000015240000}"/>
    <cellStyle name="20% - Accent3 4 2 2 3 3" xfId="6317" xr:uid="{00000000-0005-0000-0000-000016240000}"/>
    <cellStyle name="20% - Accent3 4 2 2 3 3 2" xfId="16109" xr:uid="{00000000-0005-0000-0000-000017240000}"/>
    <cellStyle name="20% - Accent3 4 2 2 3 3 2 2" xfId="35660" xr:uid="{00000000-0005-0000-0000-000018240000}"/>
    <cellStyle name="20% - Accent3 4 2 2 3 3 3" xfId="25885" xr:uid="{00000000-0005-0000-0000-000019240000}"/>
    <cellStyle name="20% - Accent3 4 2 2 3 4" xfId="11223" xr:uid="{00000000-0005-0000-0000-00001A240000}"/>
    <cellStyle name="20% - Accent3 4 2 2 3 4 2" xfId="30774" xr:uid="{00000000-0005-0000-0000-00001B240000}"/>
    <cellStyle name="20% - Accent3 4 2 2 3 5" xfId="20999" xr:uid="{00000000-0005-0000-0000-00001C240000}"/>
    <cellStyle name="20% - Accent3 4 2 2 4" xfId="2171" xr:uid="{00000000-0005-0000-0000-00001D240000}"/>
    <cellStyle name="20% - Accent3 4 2 2 4 2" xfId="4673" xr:uid="{00000000-0005-0000-0000-00001E240000}"/>
    <cellStyle name="20% - Accent3 4 2 2 4 2 2" xfId="9570" xr:uid="{00000000-0005-0000-0000-00001F240000}"/>
    <cellStyle name="20% - Accent3 4 2 2 4 2 2 2" xfId="19359" xr:uid="{00000000-0005-0000-0000-000020240000}"/>
    <cellStyle name="20% - Accent3 4 2 2 4 2 2 2 2" xfId="38910" xr:uid="{00000000-0005-0000-0000-000021240000}"/>
    <cellStyle name="20% - Accent3 4 2 2 4 2 2 3" xfId="29135" xr:uid="{00000000-0005-0000-0000-000022240000}"/>
    <cellStyle name="20% - Accent3 4 2 2 4 2 3" xfId="14473" xr:uid="{00000000-0005-0000-0000-000023240000}"/>
    <cellStyle name="20% - Accent3 4 2 2 4 2 3 2" xfId="34024" xr:uid="{00000000-0005-0000-0000-000024240000}"/>
    <cellStyle name="20% - Accent3 4 2 2 4 2 4" xfId="24249" xr:uid="{00000000-0005-0000-0000-000025240000}"/>
    <cellStyle name="20% - Accent3 4 2 2 4 3" xfId="7127" xr:uid="{00000000-0005-0000-0000-000026240000}"/>
    <cellStyle name="20% - Accent3 4 2 2 4 3 2" xfId="16919" xr:uid="{00000000-0005-0000-0000-000027240000}"/>
    <cellStyle name="20% - Accent3 4 2 2 4 3 2 2" xfId="36470" xr:uid="{00000000-0005-0000-0000-000028240000}"/>
    <cellStyle name="20% - Accent3 4 2 2 4 3 3" xfId="26695" xr:uid="{00000000-0005-0000-0000-000029240000}"/>
    <cellStyle name="20% - Accent3 4 2 2 4 4" xfId="12033" xr:uid="{00000000-0005-0000-0000-00002A240000}"/>
    <cellStyle name="20% - Accent3 4 2 2 4 4 2" xfId="31584" xr:uid="{00000000-0005-0000-0000-00002B240000}"/>
    <cellStyle name="20% - Accent3 4 2 2 4 5" xfId="21809" xr:uid="{00000000-0005-0000-0000-00002C240000}"/>
    <cellStyle name="20% - Accent3 4 2 2 5" xfId="2966" xr:uid="{00000000-0005-0000-0000-00002D240000}"/>
    <cellStyle name="20% - Accent3 4 2 2 5 2" xfId="7863" xr:uid="{00000000-0005-0000-0000-00002E240000}"/>
    <cellStyle name="20% - Accent3 4 2 2 5 2 2" xfId="17652" xr:uid="{00000000-0005-0000-0000-00002F240000}"/>
    <cellStyle name="20% - Accent3 4 2 2 5 2 2 2" xfId="37203" xr:uid="{00000000-0005-0000-0000-000030240000}"/>
    <cellStyle name="20% - Accent3 4 2 2 5 2 3" xfId="27428" xr:uid="{00000000-0005-0000-0000-000031240000}"/>
    <cellStyle name="20% - Accent3 4 2 2 5 3" xfId="12766" xr:uid="{00000000-0005-0000-0000-000032240000}"/>
    <cellStyle name="20% - Accent3 4 2 2 5 3 2" xfId="32317" xr:uid="{00000000-0005-0000-0000-000033240000}"/>
    <cellStyle name="20% - Accent3 4 2 2 5 4" xfId="22542" xr:uid="{00000000-0005-0000-0000-000034240000}"/>
    <cellStyle name="20% - Accent3 4 2 2 6" xfId="5420" xr:uid="{00000000-0005-0000-0000-000035240000}"/>
    <cellStyle name="20% - Accent3 4 2 2 6 2" xfId="15212" xr:uid="{00000000-0005-0000-0000-000036240000}"/>
    <cellStyle name="20% - Accent3 4 2 2 6 2 2" xfId="34763" xr:uid="{00000000-0005-0000-0000-000037240000}"/>
    <cellStyle name="20% - Accent3 4 2 2 6 3" xfId="24988" xr:uid="{00000000-0005-0000-0000-000038240000}"/>
    <cellStyle name="20% - Accent3 4 2 2 7" xfId="10326" xr:uid="{00000000-0005-0000-0000-000039240000}"/>
    <cellStyle name="20% - Accent3 4 2 2 7 2" xfId="29877" xr:uid="{00000000-0005-0000-0000-00003A240000}"/>
    <cellStyle name="20% - Accent3 4 2 2 8" xfId="20102" xr:uid="{00000000-0005-0000-0000-00003B240000}"/>
    <cellStyle name="20% - Accent3 4 2 3" xfId="358" xr:uid="{00000000-0005-0000-0000-00003C240000}"/>
    <cellStyle name="20% - Accent3 4 2 3 2" xfId="775" xr:uid="{00000000-0005-0000-0000-00003D240000}"/>
    <cellStyle name="20% - Accent3 4 2 3 2 2" xfId="1725" xr:uid="{00000000-0005-0000-0000-00003E240000}"/>
    <cellStyle name="20% - Accent3 4 2 3 2 2 2" xfId="4239" xr:uid="{00000000-0005-0000-0000-00003F240000}"/>
    <cellStyle name="20% - Accent3 4 2 3 2 2 2 2" xfId="9136" xr:uid="{00000000-0005-0000-0000-000040240000}"/>
    <cellStyle name="20% - Accent3 4 2 3 2 2 2 2 2" xfId="18925" xr:uid="{00000000-0005-0000-0000-000041240000}"/>
    <cellStyle name="20% - Accent3 4 2 3 2 2 2 2 2 2" xfId="38476" xr:uid="{00000000-0005-0000-0000-000042240000}"/>
    <cellStyle name="20% - Accent3 4 2 3 2 2 2 2 3" xfId="28701" xr:uid="{00000000-0005-0000-0000-000043240000}"/>
    <cellStyle name="20% - Accent3 4 2 3 2 2 2 3" xfId="14039" xr:uid="{00000000-0005-0000-0000-000044240000}"/>
    <cellStyle name="20% - Accent3 4 2 3 2 2 2 3 2" xfId="33590" xr:uid="{00000000-0005-0000-0000-000045240000}"/>
    <cellStyle name="20% - Accent3 4 2 3 2 2 2 4" xfId="23815" xr:uid="{00000000-0005-0000-0000-000046240000}"/>
    <cellStyle name="20% - Accent3 4 2 3 2 2 3" xfId="6693" xr:uid="{00000000-0005-0000-0000-000047240000}"/>
    <cellStyle name="20% - Accent3 4 2 3 2 2 3 2" xfId="16485" xr:uid="{00000000-0005-0000-0000-000048240000}"/>
    <cellStyle name="20% - Accent3 4 2 3 2 2 3 2 2" xfId="36036" xr:uid="{00000000-0005-0000-0000-000049240000}"/>
    <cellStyle name="20% - Accent3 4 2 3 2 2 3 3" xfId="26261" xr:uid="{00000000-0005-0000-0000-00004A240000}"/>
    <cellStyle name="20% - Accent3 4 2 3 2 2 4" xfId="11599" xr:uid="{00000000-0005-0000-0000-00004B240000}"/>
    <cellStyle name="20% - Accent3 4 2 3 2 2 4 2" xfId="31150" xr:uid="{00000000-0005-0000-0000-00004C240000}"/>
    <cellStyle name="20% - Accent3 4 2 3 2 2 5" xfId="21375" xr:uid="{00000000-0005-0000-0000-00004D240000}"/>
    <cellStyle name="20% - Accent3 4 2 3 2 3" xfId="2740" xr:uid="{00000000-0005-0000-0000-00004E240000}"/>
    <cellStyle name="20% - Accent3 4 2 3 2 3 2" xfId="5185" xr:uid="{00000000-0005-0000-0000-00004F240000}"/>
    <cellStyle name="20% - Accent3 4 2 3 2 3 2 2" xfId="10082" xr:uid="{00000000-0005-0000-0000-000050240000}"/>
    <cellStyle name="20% - Accent3 4 2 3 2 3 2 2 2" xfId="19871" xr:uid="{00000000-0005-0000-0000-000051240000}"/>
    <cellStyle name="20% - Accent3 4 2 3 2 3 2 2 2 2" xfId="39422" xr:uid="{00000000-0005-0000-0000-000052240000}"/>
    <cellStyle name="20% - Accent3 4 2 3 2 3 2 2 3" xfId="29647" xr:uid="{00000000-0005-0000-0000-000053240000}"/>
    <cellStyle name="20% - Accent3 4 2 3 2 3 2 3" xfId="14985" xr:uid="{00000000-0005-0000-0000-000054240000}"/>
    <cellStyle name="20% - Accent3 4 2 3 2 3 2 3 2" xfId="34536" xr:uid="{00000000-0005-0000-0000-000055240000}"/>
    <cellStyle name="20% - Accent3 4 2 3 2 3 2 4" xfId="24761" xr:uid="{00000000-0005-0000-0000-000056240000}"/>
    <cellStyle name="20% - Accent3 4 2 3 2 3 3" xfId="7639" xr:uid="{00000000-0005-0000-0000-000057240000}"/>
    <cellStyle name="20% - Accent3 4 2 3 2 3 3 2" xfId="17431" xr:uid="{00000000-0005-0000-0000-000058240000}"/>
    <cellStyle name="20% - Accent3 4 2 3 2 3 3 2 2" xfId="36982" xr:uid="{00000000-0005-0000-0000-000059240000}"/>
    <cellStyle name="20% - Accent3 4 2 3 2 3 3 3" xfId="27207" xr:uid="{00000000-0005-0000-0000-00005A240000}"/>
    <cellStyle name="20% - Accent3 4 2 3 2 3 4" xfId="12545" xr:uid="{00000000-0005-0000-0000-00005B240000}"/>
    <cellStyle name="20% - Accent3 4 2 3 2 3 4 2" xfId="32096" xr:uid="{00000000-0005-0000-0000-00005C240000}"/>
    <cellStyle name="20% - Accent3 4 2 3 2 3 5" xfId="22321" xr:uid="{00000000-0005-0000-0000-00005D240000}"/>
    <cellStyle name="20% - Accent3 4 2 3 2 4" xfId="3358" xr:uid="{00000000-0005-0000-0000-00005E240000}"/>
    <cellStyle name="20% - Accent3 4 2 3 2 4 2" xfId="8255" xr:uid="{00000000-0005-0000-0000-00005F240000}"/>
    <cellStyle name="20% - Accent3 4 2 3 2 4 2 2" xfId="18044" xr:uid="{00000000-0005-0000-0000-000060240000}"/>
    <cellStyle name="20% - Accent3 4 2 3 2 4 2 2 2" xfId="37595" xr:uid="{00000000-0005-0000-0000-000061240000}"/>
    <cellStyle name="20% - Accent3 4 2 3 2 4 2 3" xfId="27820" xr:uid="{00000000-0005-0000-0000-000062240000}"/>
    <cellStyle name="20% - Accent3 4 2 3 2 4 3" xfId="13158" xr:uid="{00000000-0005-0000-0000-000063240000}"/>
    <cellStyle name="20% - Accent3 4 2 3 2 4 3 2" xfId="32709" xr:uid="{00000000-0005-0000-0000-000064240000}"/>
    <cellStyle name="20% - Accent3 4 2 3 2 4 4" xfId="22934" xr:uid="{00000000-0005-0000-0000-000065240000}"/>
    <cellStyle name="20% - Accent3 4 2 3 2 5" xfId="5812" xr:uid="{00000000-0005-0000-0000-000066240000}"/>
    <cellStyle name="20% - Accent3 4 2 3 2 5 2" xfId="15604" xr:uid="{00000000-0005-0000-0000-000067240000}"/>
    <cellStyle name="20% - Accent3 4 2 3 2 5 2 2" xfId="35155" xr:uid="{00000000-0005-0000-0000-000068240000}"/>
    <cellStyle name="20% - Accent3 4 2 3 2 5 3" xfId="25380" xr:uid="{00000000-0005-0000-0000-000069240000}"/>
    <cellStyle name="20% - Accent3 4 2 3 2 6" xfId="10718" xr:uid="{00000000-0005-0000-0000-00006A240000}"/>
    <cellStyle name="20% - Accent3 4 2 3 2 6 2" xfId="30269" xr:uid="{00000000-0005-0000-0000-00006B240000}"/>
    <cellStyle name="20% - Accent3 4 2 3 2 7" xfId="20494" xr:uid="{00000000-0005-0000-0000-00006C240000}"/>
    <cellStyle name="20% - Accent3 4 2 3 3" xfId="1345" xr:uid="{00000000-0005-0000-0000-00006D240000}"/>
    <cellStyle name="20% - Accent3 4 2 3 3 2" xfId="3864" xr:uid="{00000000-0005-0000-0000-00006E240000}"/>
    <cellStyle name="20% - Accent3 4 2 3 3 2 2" xfId="8761" xr:uid="{00000000-0005-0000-0000-00006F240000}"/>
    <cellStyle name="20% - Accent3 4 2 3 3 2 2 2" xfId="18550" xr:uid="{00000000-0005-0000-0000-000070240000}"/>
    <cellStyle name="20% - Accent3 4 2 3 3 2 2 2 2" xfId="38101" xr:uid="{00000000-0005-0000-0000-000071240000}"/>
    <cellStyle name="20% - Accent3 4 2 3 3 2 2 3" xfId="28326" xr:uid="{00000000-0005-0000-0000-000072240000}"/>
    <cellStyle name="20% - Accent3 4 2 3 3 2 3" xfId="13664" xr:uid="{00000000-0005-0000-0000-000073240000}"/>
    <cellStyle name="20% - Accent3 4 2 3 3 2 3 2" xfId="33215" xr:uid="{00000000-0005-0000-0000-000074240000}"/>
    <cellStyle name="20% - Accent3 4 2 3 3 2 4" xfId="23440" xr:uid="{00000000-0005-0000-0000-000075240000}"/>
    <cellStyle name="20% - Accent3 4 2 3 3 3" xfId="6318" xr:uid="{00000000-0005-0000-0000-000076240000}"/>
    <cellStyle name="20% - Accent3 4 2 3 3 3 2" xfId="16110" xr:uid="{00000000-0005-0000-0000-000077240000}"/>
    <cellStyle name="20% - Accent3 4 2 3 3 3 2 2" xfId="35661" xr:uid="{00000000-0005-0000-0000-000078240000}"/>
    <cellStyle name="20% - Accent3 4 2 3 3 3 3" xfId="25886" xr:uid="{00000000-0005-0000-0000-000079240000}"/>
    <cellStyle name="20% - Accent3 4 2 3 3 4" xfId="11224" xr:uid="{00000000-0005-0000-0000-00007A240000}"/>
    <cellStyle name="20% - Accent3 4 2 3 3 4 2" xfId="30775" xr:uid="{00000000-0005-0000-0000-00007B240000}"/>
    <cellStyle name="20% - Accent3 4 2 3 3 5" xfId="21000" xr:uid="{00000000-0005-0000-0000-00007C240000}"/>
    <cellStyle name="20% - Accent3 4 2 3 4" xfId="2296" xr:uid="{00000000-0005-0000-0000-00007D240000}"/>
    <cellStyle name="20% - Accent3 4 2 3 4 2" xfId="4798" xr:uid="{00000000-0005-0000-0000-00007E240000}"/>
    <cellStyle name="20% - Accent3 4 2 3 4 2 2" xfId="9695" xr:uid="{00000000-0005-0000-0000-00007F240000}"/>
    <cellStyle name="20% - Accent3 4 2 3 4 2 2 2" xfId="19484" xr:uid="{00000000-0005-0000-0000-000080240000}"/>
    <cellStyle name="20% - Accent3 4 2 3 4 2 2 2 2" xfId="39035" xr:uid="{00000000-0005-0000-0000-000081240000}"/>
    <cellStyle name="20% - Accent3 4 2 3 4 2 2 3" xfId="29260" xr:uid="{00000000-0005-0000-0000-000082240000}"/>
    <cellStyle name="20% - Accent3 4 2 3 4 2 3" xfId="14598" xr:uid="{00000000-0005-0000-0000-000083240000}"/>
    <cellStyle name="20% - Accent3 4 2 3 4 2 3 2" xfId="34149" xr:uid="{00000000-0005-0000-0000-000084240000}"/>
    <cellStyle name="20% - Accent3 4 2 3 4 2 4" xfId="24374" xr:uid="{00000000-0005-0000-0000-000085240000}"/>
    <cellStyle name="20% - Accent3 4 2 3 4 3" xfId="7252" xr:uid="{00000000-0005-0000-0000-000086240000}"/>
    <cellStyle name="20% - Accent3 4 2 3 4 3 2" xfId="17044" xr:uid="{00000000-0005-0000-0000-000087240000}"/>
    <cellStyle name="20% - Accent3 4 2 3 4 3 2 2" xfId="36595" xr:uid="{00000000-0005-0000-0000-000088240000}"/>
    <cellStyle name="20% - Accent3 4 2 3 4 3 3" xfId="26820" xr:uid="{00000000-0005-0000-0000-000089240000}"/>
    <cellStyle name="20% - Accent3 4 2 3 4 4" xfId="12158" xr:uid="{00000000-0005-0000-0000-00008A240000}"/>
    <cellStyle name="20% - Accent3 4 2 3 4 4 2" xfId="31709" xr:uid="{00000000-0005-0000-0000-00008B240000}"/>
    <cellStyle name="20% - Accent3 4 2 3 4 5" xfId="21934" xr:uid="{00000000-0005-0000-0000-00008C240000}"/>
    <cellStyle name="20% - Accent3 4 2 3 5" xfId="2967" xr:uid="{00000000-0005-0000-0000-00008D240000}"/>
    <cellStyle name="20% - Accent3 4 2 3 5 2" xfId="7864" xr:uid="{00000000-0005-0000-0000-00008E240000}"/>
    <cellStyle name="20% - Accent3 4 2 3 5 2 2" xfId="17653" xr:uid="{00000000-0005-0000-0000-00008F240000}"/>
    <cellStyle name="20% - Accent3 4 2 3 5 2 2 2" xfId="37204" xr:uid="{00000000-0005-0000-0000-000090240000}"/>
    <cellStyle name="20% - Accent3 4 2 3 5 2 3" xfId="27429" xr:uid="{00000000-0005-0000-0000-000091240000}"/>
    <cellStyle name="20% - Accent3 4 2 3 5 3" xfId="12767" xr:uid="{00000000-0005-0000-0000-000092240000}"/>
    <cellStyle name="20% - Accent3 4 2 3 5 3 2" xfId="32318" xr:uid="{00000000-0005-0000-0000-000093240000}"/>
    <cellStyle name="20% - Accent3 4 2 3 5 4" xfId="22543" xr:uid="{00000000-0005-0000-0000-000094240000}"/>
    <cellStyle name="20% - Accent3 4 2 3 6" xfId="5421" xr:uid="{00000000-0005-0000-0000-000095240000}"/>
    <cellStyle name="20% - Accent3 4 2 3 6 2" xfId="15213" xr:uid="{00000000-0005-0000-0000-000096240000}"/>
    <cellStyle name="20% - Accent3 4 2 3 6 2 2" xfId="34764" xr:uid="{00000000-0005-0000-0000-000097240000}"/>
    <cellStyle name="20% - Accent3 4 2 3 6 3" xfId="24989" xr:uid="{00000000-0005-0000-0000-000098240000}"/>
    <cellStyle name="20% - Accent3 4 2 3 7" xfId="10327" xr:uid="{00000000-0005-0000-0000-000099240000}"/>
    <cellStyle name="20% - Accent3 4 2 3 7 2" xfId="29878" xr:uid="{00000000-0005-0000-0000-00009A240000}"/>
    <cellStyle name="20% - Accent3 4 2 3 8" xfId="20103" xr:uid="{00000000-0005-0000-0000-00009B240000}"/>
    <cellStyle name="20% - Accent3 4 2 4" xfId="680" xr:uid="{00000000-0005-0000-0000-00009C240000}"/>
    <cellStyle name="20% - Accent3 4 2 4 2" xfId="1632" xr:uid="{00000000-0005-0000-0000-00009D240000}"/>
    <cellStyle name="20% - Accent3 4 2 4 2 2" xfId="4146" xr:uid="{00000000-0005-0000-0000-00009E240000}"/>
    <cellStyle name="20% - Accent3 4 2 4 2 2 2" xfId="9043" xr:uid="{00000000-0005-0000-0000-00009F240000}"/>
    <cellStyle name="20% - Accent3 4 2 4 2 2 2 2" xfId="18832" xr:uid="{00000000-0005-0000-0000-0000A0240000}"/>
    <cellStyle name="20% - Accent3 4 2 4 2 2 2 2 2" xfId="38383" xr:uid="{00000000-0005-0000-0000-0000A1240000}"/>
    <cellStyle name="20% - Accent3 4 2 4 2 2 2 3" xfId="28608" xr:uid="{00000000-0005-0000-0000-0000A2240000}"/>
    <cellStyle name="20% - Accent3 4 2 4 2 2 3" xfId="13946" xr:uid="{00000000-0005-0000-0000-0000A3240000}"/>
    <cellStyle name="20% - Accent3 4 2 4 2 2 3 2" xfId="33497" xr:uid="{00000000-0005-0000-0000-0000A4240000}"/>
    <cellStyle name="20% - Accent3 4 2 4 2 2 4" xfId="23722" xr:uid="{00000000-0005-0000-0000-0000A5240000}"/>
    <cellStyle name="20% - Accent3 4 2 4 2 3" xfId="6600" xr:uid="{00000000-0005-0000-0000-0000A6240000}"/>
    <cellStyle name="20% - Accent3 4 2 4 2 3 2" xfId="16392" xr:uid="{00000000-0005-0000-0000-0000A7240000}"/>
    <cellStyle name="20% - Accent3 4 2 4 2 3 2 2" xfId="35943" xr:uid="{00000000-0005-0000-0000-0000A8240000}"/>
    <cellStyle name="20% - Accent3 4 2 4 2 3 3" xfId="26168" xr:uid="{00000000-0005-0000-0000-0000A9240000}"/>
    <cellStyle name="20% - Accent3 4 2 4 2 4" xfId="11506" xr:uid="{00000000-0005-0000-0000-0000AA240000}"/>
    <cellStyle name="20% - Accent3 4 2 4 2 4 2" xfId="31057" xr:uid="{00000000-0005-0000-0000-0000AB240000}"/>
    <cellStyle name="20% - Accent3 4 2 4 2 5" xfId="21282" xr:uid="{00000000-0005-0000-0000-0000AC240000}"/>
    <cellStyle name="20% - Accent3 4 2 4 3" xfId="2441" xr:uid="{00000000-0005-0000-0000-0000AD240000}"/>
    <cellStyle name="20% - Accent3 4 2 4 3 2" xfId="4923" xr:uid="{00000000-0005-0000-0000-0000AE240000}"/>
    <cellStyle name="20% - Accent3 4 2 4 3 2 2" xfId="9820" xr:uid="{00000000-0005-0000-0000-0000AF240000}"/>
    <cellStyle name="20% - Accent3 4 2 4 3 2 2 2" xfId="19609" xr:uid="{00000000-0005-0000-0000-0000B0240000}"/>
    <cellStyle name="20% - Accent3 4 2 4 3 2 2 2 2" xfId="39160" xr:uid="{00000000-0005-0000-0000-0000B1240000}"/>
    <cellStyle name="20% - Accent3 4 2 4 3 2 2 3" xfId="29385" xr:uid="{00000000-0005-0000-0000-0000B2240000}"/>
    <cellStyle name="20% - Accent3 4 2 4 3 2 3" xfId="14723" xr:uid="{00000000-0005-0000-0000-0000B3240000}"/>
    <cellStyle name="20% - Accent3 4 2 4 3 2 3 2" xfId="34274" xr:uid="{00000000-0005-0000-0000-0000B4240000}"/>
    <cellStyle name="20% - Accent3 4 2 4 3 2 4" xfId="24499" xr:uid="{00000000-0005-0000-0000-0000B5240000}"/>
    <cellStyle name="20% - Accent3 4 2 4 3 3" xfId="7377" xr:uid="{00000000-0005-0000-0000-0000B6240000}"/>
    <cellStyle name="20% - Accent3 4 2 4 3 3 2" xfId="17169" xr:uid="{00000000-0005-0000-0000-0000B7240000}"/>
    <cellStyle name="20% - Accent3 4 2 4 3 3 2 2" xfId="36720" xr:uid="{00000000-0005-0000-0000-0000B8240000}"/>
    <cellStyle name="20% - Accent3 4 2 4 3 3 3" xfId="26945" xr:uid="{00000000-0005-0000-0000-0000B9240000}"/>
    <cellStyle name="20% - Accent3 4 2 4 3 4" xfId="12283" xr:uid="{00000000-0005-0000-0000-0000BA240000}"/>
    <cellStyle name="20% - Accent3 4 2 4 3 4 2" xfId="31834" xr:uid="{00000000-0005-0000-0000-0000BB240000}"/>
    <cellStyle name="20% - Accent3 4 2 4 3 5" xfId="22059" xr:uid="{00000000-0005-0000-0000-0000BC240000}"/>
    <cellStyle name="20% - Accent3 4 2 4 4" xfId="3265" xr:uid="{00000000-0005-0000-0000-0000BD240000}"/>
    <cellStyle name="20% - Accent3 4 2 4 4 2" xfId="8162" xr:uid="{00000000-0005-0000-0000-0000BE240000}"/>
    <cellStyle name="20% - Accent3 4 2 4 4 2 2" xfId="17951" xr:uid="{00000000-0005-0000-0000-0000BF240000}"/>
    <cellStyle name="20% - Accent3 4 2 4 4 2 2 2" xfId="37502" xr:uid="{00000000-0005-0000-0000-0000C0240000}"/>
    <cellStyle name="20% - Accent3 4 2 4 4 2 3" xfId="27727" xr:uid="{00000000-0005-0000-0000-0000C1240000}"/>
    <cellStyle name="20% - Accent3 4 2 4 4 3" xfId="13065" xr:uid="{00000000-0005-0000-0000-0000C2240000}"/>
    <cellStyle name="20% - Accent3 4 2 4 4 3 2" xfId="32616" xr:uid="{00000000-0005-0000-0000-0000C3240000}"/>
    <cellStyle name="20% - Accent3 4 2 4 4 4" xfId="22841" xr:uid="{00000000-0005-0000-0000-0000C4240000}"/>
    <cellStyle name="20% - Accent3 4 2 4 5" xfId="5719" xr:uid="{00000000-0005-0000-0000-0000C5240000}"/>
    <cellStyle name="20% - Accent3 4 2 4 5 2" xfId="15511" xr:uid="{00000000-0005-0000-0000-0000C6240000}"/>
    <cellStyle name="20% - Accent3 4 2 4 5 2 2" xfId="35062" xr:uid="{00000000-0005-0000-0000-0000C7240000}"/>
    <cellStyle name="20% - Accent3 4 2 4 5 3" xfId="25287" xr:uid="{00000000-0005-0000-0000-0000C8240000}"/>
    <cellStyle name="20% - Accent3 4 2 4 6" xfId="10625" xr:uid="{00000000-0005-0000-0000-0000C9240000}"/>
    <cellStyle name="20% - Accent3 4 2 4 6 2" xfId="30176" xr:uid="{00000000-0005-0000-0000-0000CA240000}"/>
    <cellStyle name="20% - Accent3 4 2 4 7" xfId="20401" xr:uid="{00000000-0005-0000-0000-0000CB240000}"/>
    <cellStyle name="20% - Accent3 4 2 5" xfId="1265" xr:uid="{00000000-0005-0000-0000-0000CC240000}"/>
    <cellStyle name="20% - Accent3 4 2 5 2" xfId="3788" xr:uid="{00000000-0005-0000-0000-0000CD240000}"/>
    <cellStyle name="20% - Accent3 4 2 5 2 2" xfId="8685" xr:uid="{00000000-0005-0000-0000-0000CE240000}"/>
    <cellStyle name="20% - Accent3 4 2 5 2 2 2" xfId="18474" xr:uid="{00000000-0005-0000-0000-0000CF240000}"/>
    <cellStyle name="20% - Accent3 4 2 5 2 2 2 2" xfId="38025" xr:uid="{00000000-0005-0000-0000-0000D0240000}"/>
    <cellStyle name="20% - Accent3 4 2 5 2 2 3" xfId="28250" xr:uid="{00000000-0005-0000-0000-0000D1240000}"/>
    <cellStyle name="20% - Accent3 4 2 5 2 3" xfId="13588" xr:uid="{00000000-0005-0000-0000-0000D2240000}"/>
    <cellStyle name="20% - Accent3 4 2 5 2 3 2" xfId="33139" xr:uid="{00000000-0005-0000-0000-0000D3240000}"/>
    <cellStyle name="20% - Accent3 4 2 5 2 4" xfId="23364" xr:uid="{00000000-0005-0000-0000-0000D4240000}"/>
    <cellStyle name="20% - Accent3 4 2 5 3" xfId="6242" xr:uid="{00000000-0005-0000-0000-0000D5240000}"/>
    <cellStyle name="20% - Accent3 4 2 5 3 2" xfId="16034" xr:uid="{00000000-0005-0000-0000-0000D6240000}"/>
    <cellStyle name="20% - Accent3 4 2 5 3 2 2" xfId="35585" xr:uid="{00000000-0005-0000-0000-0000D7240000}"/>
    <cellStyle name="20% - Accent3 4 2 5 3 3" xfId="25810" xr:uid="{00000000-0005-0000-0000-0000D8240000}"/>
    <cellStyle name="20% - Accent3 4 2 5 4" xfId="11148" xr:uid="{00000000-0005-0000-0000-0000D9240000}"/>
    <cellStyle name="20% - Accent3 4 2 5 4 2" xfId="30699" xr:uid="{00000000-0005-0000-0000-0000DA240000}"/>
    <cellStyle name="20% - Accent3 4 2 5 5" xfId="20924" xr:uid="{00000000-0005-0000-0000-0000DB240000}"/>
    <cellStyle name="20% - Accent3 4 2 6" xfId="2034" xr:uid="{00000000-0005-0000-0000-0000DC240000}"/>
    <cellStyle name="20% - Accent3 4 2 6 2" xfId="4536" xr:uid="{00000000-0005-0000-0000-0000DD240000}"/>
    <cellStyle name="20% - Accent3 4 2 6 2 2" xfId="9433" xr:uid="{00000000-0005-0000-0000-0000DE240000}"/>
    <cellStyle name="20% - Accent3 4 2 6 2 2 2" xfId="19222" xr:uid="{00000000-0005-0000-0000-0000DF240000}"/>
    <cellStyle name="20% - Accent3 4 2 6 2 2 2 2" xfId="38773" xr:uid="{00000000-0005-0000-0000-0000E0240000}"/>
    <cellStyle name="20% - Accent3 4 2 6 2 2 3" xfId="28998" xr:uid="{00000000-0005-0000-0000-0000E1240000}"/>
    <cellStyle name="20% - Accent3 4 2 6 2 3" xfId="14336" xr:uid="{00000000-0005-0000-0000-0000E2240000}"/>
    <cellStyle name="20% - Accent3 4 2 6 2 3 2" xfId="33887" xr:uid="{00000000-0005-0000-0000-0000E3240000}"/>
    <cellStyle name="20% - Accent3 4 2 6 2 4" xfId="24112" xr:uid="{00000000-0005-0000-0000-0000E4240000}"/>
    <cellStyle name="20% - Accent3 4 2 6 3" xfId="6990" xr:uid="{00000000-0005-0000-0000-0000E5240000}"/>
    <cellStyle name="20% - Accent3 4 2 6 3 2" xfId="16782" xr:uid="{00000000-0005-0000-0000-0000E6240000}"/>
    <cellStyle name="20% - Accent3 4 2 6 3 2 2" xfId="36333" xr:uid="{00000000-0005-0000-0000-0000E7240000}"/>
    <cellStyle name="20% - Accent3 4 2 6 3 3" xfId="26558" xr:uid="{00000000-0005-0000-0000-0000E8240000}"/>
    <cellStyle name="20% - Accent3 4 2 6 4" xfId="11896" xr:uid="{00000000-0005-0000-0000-0000E9240000}"/>
    <cellStyle name="20% - Accent3 4 2 6 4 2" xfId="31447" xr:uid="{00000000-0005-0000-0000-0000EA240000}"/>
    <cellStyle name="20% - Accent3 4 2 6 5" xfId="21672" xr:uid="{00000000-0005-0000-0000-0000EB240000}"/>
    <cellStyle name="20% - Accent3 4 2 7" xfId="2873" xr:uid="{00000000-0005-0000-0000-0000EC240000}"/>
    <cellStyle name="20% - Accent3 4 2 7 2" xfId="7771" xr:uid="{00000000-0005-0000-0000-0000ED240000}"/>
    <cellStyle name="20% - Accent3 4 2 7 2 2" xfId="17560" xr:uid="{00000000-0005-0000-0000-0000EE240000}"/>
    <cellStyle name="20% - Accent3 4 2 7 2 2 2" xfId="37111" xr:uid="{00000000-0005-0000-0000-0000EF240000}"/>
    <cellStyle name="20% - Accent3 4 2 7 2 3" xfId="27336" xr:uid="{00000000-0005-0000-0000-0000F0240000}"/>
    <cellStyle name="20% - Accent3 4 2 7 3" xfId="12674" xr:uid="{00000000-0005-0000-0000-0000F1240000}"/>
    <cellStyle name="20% - Accent3 4 2 7 3 2" xfId="32225" xr:uid="{00000000-0005-0000-0000-0000F2240000}"/>
    <cellStyle name="20% - Accent3 4 2 7 4" xfId="22450" xr:uid="{00000000-0005-0000-0000-0000F3240000}"/>
    <cellStyle name="20% - Accent3 4 2 8" xfId="5327" xr:uid="{00000000-0005-0000-0000-0000F4240000}"/>
    <cellStyle name="20% - Accent3 4 2 8 2" xfId="15120" xr:uid="{00000000-0005-0000-0000-0000F5240000}"/>
    <cellStyle name="20% - Accent3 4 2 8 2 2" xfId="34671" xr:uid="{00000000-0005-0000-0000-0000F6240000}"/>
    <cellStyle name="20% - Accent3 4 2 8 3" xfId="24896" xr:uid="{00000000-0005-0000-0000-0000F7240000}"/>
    <cellStyle name="20% - Accent3 4 2 9" xfId="10234" xr:uid="{00000000-0005-0000-0000-0000F8240000}"/>
    <cellStyle name="20% - Accent3 4 2 9 2" xfId="29785" xr:uid="{00000000-0005-0000-0000-0000F9240000}"/>
    <cellStyle name="20% - Accent3 4 3" xfId="359" xr:uid="{00000000-0005-0000-0000-0000FA240000}"/>
    <cellStyle name="20% - Accent3 4 3 2" xfId="776" xr:uid="{00000000-0005-0000-0000-0000FB240000}"/>
    <cellStyle name="20% - Accent3 4 3 2 2" xfId="1726" xr:uid="{00000000-0005-0000-0000-0000FC240000}"/>
    <cellStyle name="20% - Accent3 4 3 2 2 2" xfId="4240" xr:uid="{00000000-0005-0000-0000-0000FD240000}"/>
    <cellStyle name="20% - Accent3 4 3 2 2 2 2" xfId="9137" xr:uid="{00000000-0005-0000-0000-0000FE240000}"/>
    <cellStyle name="20% - Accent3 4 3 2 2 2 2 2" xfId="18926" xr:uid="{00000000-0005-0000-0000-0000FF240000}"/>
    <cellStyle name="20% - Accent3 4 3 2 2 2 2 2 2" xfId="38477" xr:uid="{00000000-0005-0000-0000-000000250000}"/>
    <cellStyle name="20% - Accent3 4 3 2 2 2 2 3" xfId="28702" xr:uid="{00000000-0005-0000-0000-000001250000}"/>
    <cellStyle name="20% - Accent3 4 3 2 2 2 3" xfId="14040" xr:uid="{00000000-0005-0000-0000-000002250000}"/>
    <cellStyle name="20% - Accent3 4 3 2 2 2 3 2" xfId="33591" xr:uid="{00000000-0005-0000-0000-000003250000}"/>
    <cellStyle name="20% - Accent3 4 3 2 2 2 4" xfId="23816" xr:uid="{00000000-0005-0000-0000-000004250000}"/>
    <cellStyle name="20% - Accent3 4 3 2 2 3" xfId="6694" xr:uid="{00000000-0005-0000-0000-000005250000}"/>
    <cellStyle name="20% - Accent3 4 3 2 2 3 2" xfId="16486" xr:uid="{00000000-0005-0000-0000-000006250000}"/>
    <cellStyle name="20% - Accent3 4 3 2 2 3 2 2" xfId="36037" xr:uid="{00000000-0005-0000-0000-000007250000}"/>
    <cellStyle name="20% - Accent3 4 3 2 2 3 3" xfId="26262" xr:uid="{00000000-0005-0000-0000-000008250000}"/>
    <cellStyle name="20% - Accent3 4 3 2 2 4" xfId="11600" xr:uid="{00000000-0005-0000-0000-000009250000}"/>
    <cellStyle name="20% - Accent3 4 3 2 2 4 2" xfId="31151" xr:uid="{00000000-0005-0000-0000-00000A250000}"/>
    <cellStyle name="20% - Accent3 4 3 2 2 5" xfId="21376" xr:uid="{00000000-0005-0000-0000-00000B250000}"/>
    <cellStyle name="20% - Accent3 4 3 2 3" xfId="2513" xr:uid="{00000000-0005-0000-0000-00000C250000}"/>
    <cellStyle name="20% - Accent3 4 3 2 3 2" xfId="4991" xr:uid="{00000000-0005-0000-0000-00000D250000}"/>
    <cellStyle name="20% - Accent3 4 3 2 3 2 2" xfId="9888" xr:uid="{00000000-0005-0000-0000-00000E250000}"/>
    <cellStyle name="20% - Accent3 4 3 2 3 2 2 2" xfId="19677" xr:uid="{00000000-0005-0000-0000-00000F250000}"/>
    <cellStyle name="20% - Accent3 4 3 2 3 2 2 2 2" xfId="39228" xr:uid="{00000000-0005-0000-0000-000010250000}"/>
    <cellStyle name="20% - Accent3 4 3 2 3 2 2 3" xfId="29453" xr:uid="{00000000-0005-0000-0000-000011250000}"/>
    <cellStyle name="20% - Accent3 4 3 2 3 2 3" xfId="14791" xr:uid="{00000000-0005-0000-0000-000012250000}"/>
    <cellStyle name="20% - Accent3 4 3 2 3 2 3 2" xfId="34342" xr:uid="{00000000-0005-0000-0000-000013250000}"/>
    <cellStyle name="20% - Accent3 4 3 2 3 2 4" xfId="24567" xr:uid="{00000000-0005-0000-0000-000014250000}"/>
    <cellStyle name="20% - Accent3 4 3 2 3 3" xfId="7445" xr:uid="{00000000-0005-0000-0000-000015250000}"/>
    <cellStyle name="20% - Accent3 4 3 2 3 3 2" xfId="17237" xr:uid="{00000000-0005-0000-0000-000016250000}"/>
    <cellStyle name="20% - Accent3 4 3 2 3 3 2 2" xfId="36788" xr:uid="{00000000-0005-0000-0000-000017250000}"/>
    <cellStyle name="20% - Accent3 4 3 2 3 3 3" xfId="27013" xr:uid="{00000000-0005-0000-0000-000018250000}"/>
    <cellStyle name="20% - Accent3 4 3 2 3 4" xfId="12351" xr:uid="{00000000-0005-0000-0000-000019250000}"/>
    <cellStyle name="20% - Accent3 4 3 2 3 4 2" xfId="31902" xr:uid="{00000000-0005-0000-0000-00001A250000}"/>
    <cellStyle name="20% - Accent3 4 3 2 3 5" xfId="22127" xr:uid="{00000000-0005-0000-0000-00001B250000}"/>
    <cellStyle name="20% - Accent3 4 3 2 4" xfId="3359" xr:uid="{00000000-0005-0000-0000-00001C250000}"/>
    <cellStyle name="20% - Accent3 4 3 2 4 2" xfId="8256" xr:uid="{00000000-0005-0000-0000-00001D250000}"/>
    <cellStyle name="20% - Accent3 4 3 2 4 2 2" xfId="18045" xr:uid="{00000000-0005-0000-0000-00001E250000}"/>
    <cellStyle name="20% - Accent3 4 3 2 4 2 2 2" xfId="37596" xr:uid="{00000000-0005-0000-0000-00001F250000}"/>
    <cellStyle name="20% - Accent3 4 3 2 4 2 3" xfId="27821" xr:uid="{00000000-0005-0000-0000-000020250000}"/>
    <cellStyle name="20% - Accent3 4 3 2 4 3" xfId="13159" xr:uid="{00000000-0005-0000-0000-000021250000}"/>
    <cellStyle name="20% - Accent3 4 3 2 4 3 2" xfId="32710" xr:uid="{00000000-0005-0000-0000-000022250000}"/>
    <cellStyle name="20% - Accent3 4 3 2 4 4" xfId="22935" xr:uid="{00000000-0005-0000-0000-000023250000}"/>
    <cellStyle name="20% - Accent3 4 3 2 5" xfId="5813" xr:uid="{00000000-0005-0000-0000-000024250000}"/>
    <cellStyle name="20% - Accent3 4 3 2 5 2" xfId="15605" xr:uid="{00000000-0005-0000-0000-000025250000}"/>
    <cellStyle name="20% - Accent3 4 3 2 5 2 2" xfId="35156" xr:uid="{00000000-0005-0000-0000-000026250000}"/>
    <cellStyle name="20% - Accent3 4 3 2 5 3" xfId="25381" xr:uid="{00000000-0005-0000-0000-000027250000}"/>
    <cellStyle name="20% - Accent3 4 3 2 6" xfId="10719" xr:uid="{00000000-0005-0000-0000-000028250000}"/>
    <cellStyle name="20% - Accent3 4 3 2 6 2" xfId="30270" xr:uid="{00000000-0005-0000-0000-000029250000}"/>
    <cellStyle name="20% - Accent3 4 3 2 7" xfId="20495" xr:uid="{00000000-0005-0000-0000-00002A250000}"/>
    <cellStyle name="20% - Accent3 4 3 3" xfId="1346" xr:uid="{00000000-0005-0000-0000-00002B250000}"/>
    <cellStyle name="20% - Accent3 4 3 3 2" xfId="3865" xr:uid="{00000000-0005-0000-0000-00002C250000}"/>
    <cellStyle name="20% - Accent3 4 3 3 2 2" xfId="8762" xr:uid="{00000000-0005-0000-0000-00002D250000}"/>
    <cellStyle name="20% - Accent3 4 3 3 2 2 2" xfId="18551" xr:uid="{00000000-0005-0000-0000-00002E250000}"/>
    <cellStyle name="20% - Accent3 4 3 3 2 2 2 2" xfId="38102" xr:uid="{00000000-0005-0000-0000-00002F250000}"/>
    <cellStyle name="20% - Accent3 4 3 3 2 2 3" xfId="28327" xr:uid="{00000000-0005-0000-0000-000030250000}"/>
    <cellStyle name="20% - Accent3 4 3 3 2 3" xfId="13665" xr:uid="{00000000-0005-0000-0000-000031250000}"/>
    <cellStyle name="20% - Accent3 4 3 3 2 3 2" xfId="33216" xr:uid="{00000000-0005-0000-0000-000032250000}"/>
    <cellStyle name="20% - Accent3 4 3 3 2 4" xfId="23441" xr:uid="{00000000-0005-0000-0000-000033250000}"/>
    <cellStyle name="20% - Accent3 4 3 3 3" xfId="6319" xr:uid="{00000000-0005-0000-0000-000034250000}"/>
    <cellStyle name="20% - Accent3 4 3 3 3 2" xfId="16111" xr:uid="{00000000-0005-0000-0000-000035250000}"/>
    <cellStyle name="20% - Accent3 4 3 3 3 2 2" xfId="35662" xr:uid="{00000000-0005-0000-0000-000036250000}"/>
    <cellStyle name="20% - Accent3 4 3 3 3 3" xfId="25887" xr:uid="{00000000-0005-0000-0000-000037250000}"/>
    <cellStyle name="20% - Accent3 4 3 3 4" xfId="11225" xr:uid="{00000000-0005-0000-0000-000038250000}"/>
    <cellStyle name="20% - Accent3 4 3 3 4 2" xfId="30776" xr:uid="{00000000-0005-0000-0000-000039250000}"/>
    <cellStyle name="20% - Accent3 4 3 3 5" xfId="21001" xr:uid="{00000000-0005-0000-0000-00003A250000}"/>
    <cellStyle name="20% - Accent3 4 3 4" xfId="2102" xr:uid="{00000000-0005-0000-0000-00003B250000}"/>
    <cellStyle name="20% - Accent3 4 3 4 2" xfId="4604" xr:uid="{00000000-0005-0000-0000-00003C250000}"/>
    <cellStyle name="20% - Accent3 4 3 4 2 2" xfId="9501" xr:uid="{00000000-0005-0000-0000-00003D250000}"/>
    <cellStyle name="20% - Accent3 4 3 4 2 2 2" xfId="19290" xr:uid="{00000000-0005-0000-0000-00003E250000}"/>
    <cellStyle name="20% - Accent3 4 3 4 2 2 2 2" xfId="38841" xr:uid="{00000000-0005-0000-0000-00003F250000}"/>
    <cellStyle name="20% - Accent3 4 3 4 2 2 3" xfId="29066" xr:uid="{00000000-0005-0000-0000-000040250000}"/>
    <cellStyle name="20% - Accent3 4 3 4 2 3" xfId="14404" xr:uid="{00000000-0005-0000-0000-000041250000}"/>
    <cellStyle name="20% - Accent3 4 3 4 2 3 2" xfId="33955" xr:uid="{00000000-0005-0000-0000-000042250000}"/>
    <cellStyle name="20% - Accent3 4 3 4 2 4" xfId="24180" xr:uid="{00000000-0005-0000-0000-000043250000}"/>
    <cellStyle name="20% - Accent3 4 3 4 3" xfId="7058" xr:uid="{00000000-0005-0000-0000-000044250000}"/>
    <cellStyle name="20% - Accent3 4 3 4 3 2" xfId="16850" xr:uid="{00000000-0005-0000-0000-000045250000}"/>
    <cellStyle name="20% - Accent3 4 3 4 3 2 2" xfId="36401" xr:uid="{00000000-0005-0000-0000-000046250000}"/>
    <cellStyle name="20% - Accent3 4 3 4 3 3" xfId="26626" xr:uid="{00000000-0005-0000-0000-000047250000}"/>
    <cellStyle name="20% - Accent3 4 3 4 4" xfId="11964" xr:uid="{00000000-0005-0000-0000-000048250000}"/>
    <cellStyle name="20% - Accent3 4 3 4 4 2" xfId="31515" xr:uid="{00000000-0005-0000-0000-000049250000}"/>
    <cellStyle name="20% - Accent3 4 3 4 5" xfId="21740" xr:uid="{00000000-0005-0000-0000-00004A250000}"/>
    <cellStyle name="20% - Accent3 4 3 5" xfId="2968" xr:uid="{00000000-0005-0000-0000-00004B250000}"/>
    <cellStyle name="20% - Accent3 4 3 5 2" xfId="7865" xr:uid="{00000000-0005-0000-0000-00004C250000}"/>
    <cellStyle name="20% - Accent3 4 3 5 2 2" xfId="17654" xr:uid="{00000000-0005-0000-0000-00004D250000}"/>
    <cellStyle name="20% - Accent3 4 3 5 2 2 2" xfId="37205" xr:uid="{00000000-0005-0000-0000-00004E250000}"/>
    <cellStyle name="20% - Accent3 4 3 5 2 3" xfId="27430" xr:uid="{00000000-0005-0000-0000-00004F250000}"/>
    <cellStyle name="20% - Accent3 4 3 5 3" xfId="12768" xr:uid="{00000000-0005-0000-0000-000050250000}"/>
    <cellStyle name="20% - Accent3 4 3 5 3 2" xfId="32319" xr:uid="{00000000-0005-0000-0000-000051250000}"/>
    <cellStyle name="20% - Accent3 4 3 5 4" xfId="22544" xr:uid="{00000000-0005-0000-0000-000052250000}"/>
    <cellStyle name="20% - Accent3 4 3 6" xfId="5422" xr:uid="{00000000-0005-0000-0000-000053250000}"/>
    <cellStyle name="20% - Accent3 4 3 6 2" xfId="15214" xr:uid="{00000000-0005-0000-0000-000054250000}"/>
    <cellStyle name="20% - Accent3 4 3 6 2 2" xfId="34765" xr:uid="{00000000-0005-0000-0000-000055250000}"/>
    <cellStyle name="20% - Accent3 4 3 6 3" xfId="24990" xr:uid="{00000000-0005-0000-0000-000056250000}"/>
    <cellStyle name="20% - Accent3 4 3 7" xfId="10328" xr:uid="{00000000-0005-0000-0000-000057250000}"/>
    <cellStyle name="20% - Accent3 4 3 7 2" xfId="29879" xr:uid="{00000000-0005-0000-0000-000058250000}"/>
    <cellStyle name="20% - Accent3 4 3 8" xfId="20104" xr:uid="{00000000-0005-0000-0000-000059250000}"/>
    <cellStyle name="20% - Accent3 4 4" xfId="360" xr:uid="{00000000-0005-0000-0000-00005A250000}"/>
    <cellStyle name="20% - Accent3 4 4 2" xfId="777" xr:uid="{00000000-0005-0000-0000-00005B250000}"/>
    <cellStyle name="20% - Accent3 4 4 2 2" xfId="1727" xr:uid="{00000000-0005-0000-0000-00005C250000}"/>
    <cellStyle name="20% - Accent3 4 4 2 2 2" xfId="4241" xr:uid="{00000000-0005-0000-0000-00005D250000}"/>
    <cellStyle name="20% - Accent3 4 4 2 2 2 2" xfId="9138" xr:uid="{00000000-0005-0000-0000-00005E250000}"/>
    <cellStyle name="20% - Accent3 4 4 2 2 2 2 2" xfId="18927" xr:uid="{00000000-0005-0000-0000-00005F250000}"/>
    <cellStyle name="20% - Accent3 4 4 2 2 2 2 2 2" xfId="38478" xr:uid="{00000000-0005-0000-0000-000060250000}"/>
    <cellStyle name="20% - Accent3 4 4 2 2 2 2 3" xfId="28703" xr:uid="{00000000-0005-0000-0000-000061250000}"/>
    <cellStyle name="20% - Accent3 4 4 2 2 2 3" xfId="14041" xr:uid="{00000000-0005-0000-0000-000062250000}"/>
    <cellStyle name="20% - Accent3 4 4 2 2 2 3 2" xfId="33592" xr:uid="{00000000-0005-0000-0000-000063250000}"/>
    <cellStyle name="20% - Accent3 4 4 2 2 2 4" xfId="23817" xr:uid="{00000000-0005-0000-0000-000064250000}"/>
    <cellStyle name="20% - Accent3 4 4 2 2 3" xfId="6695" xr:uid="{00000000-0005-0000-0000-000065250000}"/>
    <cellStyle name="20% - Accent3 4 4 2 2 3 2" xfId="16487" xr:uid="{00000000-0005-0000-0000-000066250000}"/>
    <cellStyle name="20% - Accent3 4 4 2 2 3 2 2" xfId="36038" xr:uid="{00000000-0005-0000-0000-000067250000}"/>
    <cellStyle name="20% - Accent3 4 4 2 2 3 3" xfId="26263" xr:uid="{00000000-0005-0000-0000-000068250000}"/>
    <cellStyle name="20% - Accent3 4 4 2 2 4" xfId="11601" xr:uid="{00000000-0005-0000-0000-000069250000}"/>
    <cellStyle name="20% - Accent3 4 4 2 2 4 2" xfId="31152" xr:uid="{00000000-0005-0000-0000-00006A250000}"/>
    <cellStyle name="20% - Accent3 4 4 2 2 5" xfId="21377" xr:uid="{00000000-0005-0000-0000-00006B250000}"/>
    <cellStyle name="20% - Accent3 4 4 2 3" xfId="2671" xr:uid="{00000000-0005-0000-0000-00006C250000}"/>
    <cellStyle name="20% - Accent3 4 4 2 3 2" xfId="5116" xr:uid="{00000000-0005-0000-0000-00006D250000}"/>
    <cellStyle name="20% - Accent3 4 4 2 3 2 2" xfId="10013" xr:uid="{00000000-0005-0000-0000-00006E250000}"/>
    <cellStyle name="20% - Accent3 4 4 2 3 2 2 2" xfId="19802" xr:uid="{00000000-0005-0000-0000-00006F250000}"/>
    <cellStyle name="20% - Accent3 4 4 2 3 2 2 2 2" xfId="39353" xr:uid="{00000000-0005-0000-0000-000070250000}"/>
    <cellStyle name="20% - Accent3 4 4 2 3 2 2 3" xfId="29578" xr:uid="{00000000-0005-0000-0000-000071250000}"/>
    <cellStyle name="20% - Accent3 4 4 2 3 2 3" xfId="14916" xr:uid="{00000000-0005-0000-0000-000072250000}"/>
    <cellStyle name="20% - Accent3 4 4 2 3 2 3 2" xfId="34467" xr:uid="{00000000-0005-0000-0000-000073250000}"/>
    <cellStyle name="20% - Accent3 4 4 2 3 2 4" xfId="24692" xr:uid="{00000000-0005-0000-0000-000074250000}"/>
    <cellStyle name="20% - Accent3 4 4 2 3 3" xfId="7570" xr:uid="{00000000-0005-0000-0000-000075250000}"/>
    <cellStyle name="20% - Accent3 4 4 2 3 3 2" xfId="17362" xr:uid="{00000000-0005-0000-0000-000076250000}"/>
    <cellStyle name="20% - Accent3 4 4 2 3 3 2 2" xfId="36913" xr:uid="{00000000-0005-0000-0000-000077250000}"/>
    <cellStyle name="20% - Accent3 4 4 2 3 3 3" xfId="27138" xr:uid="{00000000-0005-0000-0000-000078250000}"/>
    <cellStyle name="20% - Accent3 4 4 2 3 4" xfId="12476" xr:uid="{00000000-0005-0000-0000-000079250000}"/>
    <cellStyle name="20% - Accent3 4 4 2 3 4 2" xfId="32027" xr:uid="{00000000-0005-0000-0000-00007A250000}"/>
    <cellStyle name="20% - Accent3 4 4 2 3 5" xfId="22252" xr:uid="{00000000-0005-0000-0000-00007B250000}"/>
    <cellStyle name="20% - Accent3 4 4 2 4" xfId="3360" xr:uid="{00000000-0005-0000-0000-00007C250000}"/>
    <cellStyle name="20% - Accent3 4 4 2 4 2" xfId="8257" xr:uid="{00000000-0005-0000-0000-00007D250000}"/>
    <cellStyle name="20% - Accent3 4 4 2 4 2 2" xfId="18046" xr:uid="{00000000-0005-0000-0000-00007E250000}"/>
    <cellStyle name="20% - Accent3 4 4 2 4 2 2 2" xfId="37597" xr:uid="{00000000-0005-0000-0000-00007F250000}"/>
    <cellStyle name="20% - Accent3 4 4 2 4 2 3" xfId="27822" xr:uid="{00000000-0005-0000-0000-000080250000}"/>
    <cellStyle name="20% - Accent3 4 4 2 4 3" xfId="13160" xr:uid="{00000000-0005-0000-0000-000081250000}"/>
    <cellStyle name="20% - Accent3 4 4 2 4 3 2" xfId="32711" xr:uid="{00000000-0005-0000-0000-000082250000}"/>
    <cellStyle name="20% - Accent3 4 4 2 4 4" xfId="22936" xr:uid="{00000000-0005-0000-0000-000083250000}"/>
    <cellStyle name="20% - Accent3 4 4 2 5" xfId="5814" xr:uid="{00000000-0005-0000-0000-000084250000}"/>
    <cellStyle name="20% - Accent3 4 4 2 5 2" xfId="15606" xr:uid="{00000000-0005-0000-0000-000085250000}"/>
    <cellStyle name="20% - Accent3 4 4 2 5 2 2" xfId="35157" xr:uid="{00000000-0005-0000-0000-000086250000}"/>
    <cellStyle name="20% - Accent3 4 4 2 5 3" xfId="25382" xr:uid="{00000000-0005-0000-0000-000087250000}"/>
    <cellStyle name="20% - Accent3 4 4 2 6" xfId="10720" xr:uid="{00000000-0005-0000-0000-000088250000}"/>
    <cellStyle name="20% - Accent3 4 4 2 6 2" xfId="30271" xr:uid="{00000000-0005-0000-0000-000089250000}"/>
    <cellStyle name="20% - Accent3 4 4 2 7" xfId="20496" xr:uid="{00000000-0005-0000-0000-00008A250000}"/>
    <cellStyle name="20% - Accent3 4 4 3" xfId="1347" xr:uid="{00000000-0005-0000-0000-00008B250000}"/>
    <cellStyle name="20% - Accent3 4 4 3 2" xfId="3866" xr:uid="{00000000-0005-0000-0000-00008C250000}"/>
    <cellStyle name="20% - Accent3 4 4 3 2 2" xfId="8763" xr:uid="{00000000-0005-0000-0000-00008D250000}"/>
    <cellStyle name="20% - Accent3 4 4 3 2 2 2" xfId="18552" xr:uid="{00000000-0005-0000-0000-00008E250000}"/>
    <cellStyle name="20% - Accent3 4 4 3 2 2 2 2" xfId="38103" xr:uid="{00000000-0005-0000-0000-00008F250000}"/>
    <cellStyle name="20% - Accent3 4 4 3 2 2 3" xfId="28328" xr:uid="{00000000-0005-0000-0000-000090250000}"/>
    <cellStyle name="20% - Accent3 4 4 3 2 3" xfId="13666" xr:uid="{00000000-0005-0000-0000-000091250000}"/>
    <cellStyle name="20% - Accent3 4 4 3 2 3 2" xfId="33217" xr:uid="{00000000-0005-0000-0000-000092250000}"/>
    <cellStyle name="20% - Accent3 4 4 3 2 4" xfId="23442" xr:uid="{00000000-0005-0000-0000-000093250000}"/>
    <cellStyle name="20% - Accent3 4 4 3 3" xfId="6320" xr:uid="{00000000-0005-0000-0000-000094250000}"/>
    <cellStyle name="20% - Accent3 4 4 3 3 2" xfId="16112" xr:uid="{00000000-0005-0000-0000-000095250000}"/>
    <cellStyle name="20% - Accent3 4 4 3 3 2 2" xfId="35663" xr:uid="{00000000-0005-0000-0000-000096250000}"/>
    <cellStyle name="20% - Accent3 4 4 3 3 3" xfId="25888" xr:uid="{00000000-0005-0000-0000-000097250000}"/>
    <cellStyle name="20% - Accent3 4 4 3 4" xfId="11226" xr:uid="{00000000-0005-0000-0000-000098250000}"/>
    <cellStyle name="20% - Accent3 4 4 3 4 2" xfId="30777" xr:uid="{00000000-0005-0000-0000-000099250000}"/>
    <cellStyle name="20% - Accent3 4 4 3 5" xfId="21002" xr:uid="{00000000-0005-0000-0000-00009A250000}"/>
    <cellStyle name="20% - Accent3 4 4 4" xfId="2227" xr:uid="{00000000-0005-0000-0000-00009B250000}"/>
    <cellStyle name="20% - Accent3 4 4 4 2" xfId="4729" xr:uid="{00000000-0005-0000-0000-00009C250000}"/>
    <cellStyle name="20% - Accent3 4 4 4 2 2" xfId="9626" xr:uid="{00000000-0005-0000-0000-00009D250000}"/>
    <cellStyle name="20% - Accent3 4 4 4 2 2 2" xfId="19415" xr:uid="{00000000-0005-0000-0000-00009E250000}"/>
    <cellStyle name="20% - Accent3 4 4 4 2 2 2 2" xfId="38966" xr:uid="{00000000-0005-0000-0000-00009F250000}"/>
    <cellStyle name="20% - Accent3 4 4 4 2 2 3" xfId="29191" xr:uid="{00000000-0005-0000-0000-0000A0250000}"/>
    <cellStyle name="20% - Accent3 4 4 4 2 3" xfId="14529" xr:uid="{00000000-0005-0000-0000-0000A1250000}"/>
    <cellStyle name="20% - Accent3 4 4 4 2 3 2" xfId="34080" xr:uid="{00000000-0005-0000-0000-0000A2250000}"/>
    <cellStyle name="20% - Accent3 4 4 4 2 4" xfId="24305" xr:uid="{00000000-0005-0000-0000-0000A3250000}"/>
    <cellStyle name="20% - Accent3 4 4 4 3" xfId="7183" xr:uid="{00000000-0005-0000-0000-0000A4250000}"/>
    <cellStyle name="20% - Accent3 4 4 4 3 2" xfId="16975" xr:uid="{00000000-0005-0000-0000-0000A5250000}"/>
    <cellStyle name="20% - Accent3 4 4 4 3 2 2" xfId="36526" xr:uid="{00000000-0005-0000-0000-0000A6250000}"/>
    <cellStyle name="20% - Accent3 4 4 4 3 3" xfId="26751" xr:uid="{00000000-0005-0000-0000-0000A7250000}"/>
    <cellStyle name="20% - Accent3 4 4 4 4" xfId="12089" xr:uid="{00000000-0005-0000-0000-0000A8250000}"/>
    <cellStyle name="20% - Accent3 4 4 4 4 2" xfId="31640" xr:uid="{00000000-0005-0000-0000-0000A9250000}"/>
    <cellStyle name="20% - Accent3 4 4 4 5" xfId="21865" xr:uid="{00000000-0005-0000-0000-0000AA250000}"/>
    <cellStyle name="20% - Accent3 4 4 5" xfId="2969" xr:uid="{00000000-0005-0000-0000-0000AB250000}"/>
    <cellStyle name="20% - Accent3 4 4 5 2" xfId="7866" xr:uid="{00000000-0005-0000-0000-0000AC250000}"/>
    <cellStyle name="20% - Accent3 4 4 5 2 2" xfId="17655" xr:uid="{00000000-0005-0000-0000-0000AD250000}"/>
    <cellStyle name="20% - Accent3 4 4 5 2 2 2" xfId="37206" xr:uid="{00000000-0005-0000-0000-0000AE250000}"/>
    <cellStyle name="20% - Accent3 4 4 5 2 3" xfId="27431" xr:uid="{00000000-0005-0000-0000-0000AF250000}"/>
    <cellStyle name="20% - Accent3 4 4 5 3" xfId="12769" xr:uid="{00000000-0005-0000-0000-0000B0250000}"/>
    <cellStyle name="20% - Accent3 4 4 5 3 2" xfId="32320" xr:uid="{00000000-0005-0000-0000-0000B1250000}"/>
    <cellStyle name="20% - Accent3 4 4 5 4" xfId="22545" xr:uid="{00000000-0005-0000-0000-0000B2250000}"/>
    <cellStyle name="20% - Accent3 4 4 6" xfId="5423" xr:uid="{00000000-0005-0000-0000-0000B3250000}"/>
    <cellStyle name="20% - Accent3 4 4 6 2" xfId="15215" xr:uid="{00000000-0005-0000-0000-0000B4250000}"/>
    <cellStyle name="20% - Accent3 4 4 6 2 2" xfId="34766" xr:uid="{00000000-0005-0000-0000-0000B5250000}"/>
    <cellStyle name="20% - Accent3 4 4 6 3" xfId="24991" xr:uid="{00000000-0005-0000-0000-0000B6250000}"/>
    <cellStyle name="20% - Accent3 4 4 7" xfId="10329" xr:uid="{00000000-0005-0000-0000-0000B7250000}"/>
    <cellStyle name="20% - Accent3 4 4 7 2" xfId="29880" xr:uid="{00000000-0005-0000-0000-0000B8250000}"/>
    <cellStyle name="20% - Accent3 4 4 8" xfId="20105" xr:uid="{00000000-0005-0000-0000-0000B9250000}"/>
    <cellStyle name="20% - Accent3 4 5" xfId="610" xr:uid="{00000000-0005-0000-0000-0000BA250000}"/>
    <cellStyle name="20% - Accent3 4 5 2" xfId="1563" xr:uid="{00000000-0005-0000-0000-0000BB250000}"/>
    <cellStyle name="20% - Accent3 4 5 2 2" xfId="4077" xr:uid="{00000000-0005-0000-0000-0000BC250000}"/>
    <cellStyle name="20% - Accent3 4 5 2 2 2" xfId="8974" xr:uid="{00000000-0005-0000-0000-0000BD250000}"/>
    <cellStyle name="20% - Accent3 4 5 2 2 2 2" xfId="18763" xr:uid="{00000000-0005-0000-0000-0000BE250000}"/>
    <cellStyle name="20% - Accent3 4 5 2 2 2 2 2" xfId="38314" xr:uid="{00000000-0005-0000-0000-0000BF250000}"/>
    <cellStyle name="20% - Accent3 4 5 2 2 2 3" xfId="28539" xr:uid="{00000000-0005-0000-0000-0000C0250000}"/>
    <cellStyle name="20% - Accent3 4 5 2 2 3" xfId="13877" xr:uid="{00000000-0005-0000-0000-0000C1250000}"/>
    <cellStyle name="20% - Accent3 4 5 2 2 3 2" xfId="33428" xr:uid="{00000000-0005-0000-0000-0000C2250000}"/>
    <cellStyle name="20% - Accent3 4 5 2 2 4" xfId="23653" xr:uid="{00000000-0005-0000-0000-0000C3250000}"/>
    <cellStyle name="20% - Accent3 4 5 2 3" xfId="6531" xr:uid="{00000000-0005-0000-0000-0000C4250000}"/>
    <cellStyle name="20% - Accent3 4 5 2 3 2" xfId="16323" xr:uid="{00000000-0005-0000-0000-0000C5250000}"/>
    <cellStyle name="20% - Accent3 4 5 2 3 2 2" xfId="35874" xr:uid="{00000000-0005-0000-0000-0000C6250000}"/>
    <cellStyle name="20% - Accent3 4 5 2 3 3" xfId="26099" xr:uid="{00000000-0005-0000-0000-0000C7250000}"/>
    <cellStyle name="20% - Accent3 4 5 2 4" xfId="11437" xr:uid="{00000000-0005-0000-0000-0000C8250000}"/>
    <cellStyle name="20% - Accent3 4 5 2 4 2" xfId="30988" xr:uid="{00000000-0005-0000-0000-0000C9250000}"/>
    <cellStyle name="20% - Accent3 4 5 2 5" xfId="21213" xr:uid="{00000000-0005-0000-0000-0000CA250000}"/>
    <cellStyle name="20% - Accent3 4 5 3" xfId="2364" xr:uid="{00000000-0005-0000-0000-0000CB250000}"/>
    <cellStyle name="20% - Accent3 4 5 3 2" xfId="4855" xr:uid="{00000000-0005-0000-0000-0000CC250000}"/>
    <cellStyle name="20% - Accent3 4 5 3 2 2" xfId="9752" xr:uid="{00000000-0005-0000-0000-0000CD250000}"/>
    <cellStyle name="20% - Accent3 4 5 3 2 2 2" xfId="19541" xr:uid="{00000000-0005-0000-0000-0000CE250000}"/>
    <cellStyle name="20% - Accent3 4 5 3 2 2 2 2" xfId="39092" xr:uid="{00000000-0005-0000-0000-0000CF250000}"/>
    <cellStyle name="20% - Accent3 4 5 3 2 2 3" xfId="29317" xr:uid="{00000000-0005-0000-0000-0000D0250000}"/>
    <cellStyle name="20% - Accent3 4 5 3 2 3" xfId="14655" xr:uid="{00000000-0005-0000-0000-0000D1250000}"/>
    <cellStyle name="20% - Accent3 4 5 3 2 3 2" xfId="34206" xr:uid="{00000000-0005-0000-0000-0000D2250000}"/>
    <cellStyle name="20% - Accent3 4 5 3 2 4" xfId="24431" xr:uid="{00000000-0005-0000-0000-0000D3250000}"/>
    <cellStyle name="20% - Accent3 4 5 3 3" xfId="7309" xr:uid="{00000000-0005-0000-0000-0000D4250000}"/>
    <cellStyle name="20% - Accent3 4 5 3 3 2" xfId="17101" xr:uid="{00000000-0005-0000-0000-0000D5250000}"/>
    <cellStyle name="20% - Accent3 4 5 3 3 2 2" xfId="36652" xr:uid="{00000000-0005-0000-0000-0000D6250000}"/>
    <cellStyle name="20% - Accent3 4 5 3 3 3" xfId="26877" xr:uid="{00000000-0005-0000-0000-0000D7250000}"/>
    <cellStyle name="20% - Accent3 4 5 3 4" xfId="12215" xr:uid="{00000000-0005-0000-0000-0000D8250000}"/>
    <cellStyle name="20% - Accent3 4 5 3 4 2" xfId="31766" xr:uid="{00000000-0005-0000-0000-0000D9250000}"/>
    <cellStyle name="20% - Accent3 4 5 3 5" xfId="21991" xr:uid="{00000000-0005-0000-0000-0000DA250000}"/>
    <cellStyle name="20% - Accent3 4 5 4" xfId="3196" xr:uid="{00000000-0005-0000-0000-0000DB250000}"/>
    <cellStyle name="20% - Accent3 4 5 4 2" xfId="8093" xr:uid="{00000000-0005-0000-0000-0000DC250000}"/>
    <cellStyle name="20% - Accent3 4 5 4 2 2" xfId="17882" xr:uid="{00000000-0005-0000-0000-0000DD250000}"/>
    <cellStyle name="20% - Accent3 4 5 4 2 2 2" xfId="37433" xr:uid="{00000000-0005-0000-0000-0000DE250000}"/>
    <cellStyle name="20% - Accent3 4 5 4 2 3" xfId="27658" xr:uid="{00000000-0005-0000-0000-0000DF250000}"/>
    <cellStyle name="20% - Accent3 4 5 4 3" xfId="12996" xr:uid="{00000000-0005-0000-0000-0000E0250000}"/>
    <cellStyle name="20% - Accent3 4 5 4 3 2" xfId="32547" xr:uid="{00000000-0005-0000-0000-0000E1250000}"/>
    <cellStyle name="20% - Accent3 4 5 4 4" xfId="22772" xr:uid="{00000000-0005-0000-0000-0000E2250000}"/>
    <cellStyle name="20% - Accent3 4 5 5" xfId="5650" xr:uid="{00000000-0005-0000-0000-0000E3250000}"/>
    <cellStyle name="20% - Accent3 4 5 5 2" xfId="15442" xr:uid="{00000000-0005-0000-0000-0000E4250000}"/>
    <cellStyle name="20% - Accent3 4 5 5 2 2" xfId="34993" xr:uid="{00000000-0005-0000-0000-0000E5250000}"/>
    <cellStyle name="20% - Accent3 4 5 5 3" xfId="25218" xr:uid="{00000000-0005-0000-0000-0000E6250000}"/>
    <cellStyle name="20% - Accent3 4 5 6" xfId="10556" xr:uid="{00000000-0005-0000-0000-0000E7250000}"/>
    <cellStyle name="20% - Accent3 4 5 6 2" xfId="30107" xr:uid="{00000000-0005-0000-0000-0000E8250000}"/>
    <cellStyle name="20% - Accent3 4 5 7" xfId="20332" xr:uid="{00000000-0005-0000-0000-0000E9250000}"/>
    <cellStyle name="20% - Accent3 4 6" xfId="1023" xr:uid="{00000000-0005-0000-0000-0000EA250000}"/>
    <cellStyle name="20% - Accent3 4 6 2" xfId="3596" xr:uid="{00000000-0005-0000-0000-0000EB250000}"/>
    <cellStyle name="20% - Accent3 4 6 2 2" xfId="8493" xr:uid="{00000000-0005-0000-0000-0000EC250000}"/>
    <cellStyle name="20% - Accent3 4 6 2 2 2" xfId="18282" xr:uid="{00000000-0005-0000-0000-0000ED250000}"/>
    <cellStyle name="20% - Accent3 4 6 2 2 2 2" xfId="37833" xr:uid="{00000000-0005-0000-0000-0000EE250000}"/>
    <cellStyle name="20% - Accent3 4 6 2 2 3" xfId="28058" xr:uid="{00000000-0005-0000-0000-0000EF250000}"/>
    <cellStyle name="20% - Accent3 4 6 2 3" xfId="13396" xr:uid="{00000000-0005-0000-0000-0000F0250000}"/>
    <cellStyle name="20% - Accent3 4 6 2 3 2" xfId="32947" xr:uid="{00000000-0005-0000-0000-0000F1250000}"/>
    <cellStyle name="20% - Accent3 4 6 2 4" xfId="23172" xr:uid="{00000000-0005-0000-0000-0000F2250000}"/>
    <cellStyle name="20% - Accent3 4 6 3" xfId="6050" xr:uid="{00000000-0005-0000-0000-0000F3250000}"/>
    <cellStyle name="20% - Accent3 4 6 3 2" xfId="15842" xr:uid="{00000000-0005-0000-0000-0000F4250000}"/>
    <cellStyle name="20% - Accent3 4 6 3 2 2" xfId="35393" xr:uid="{00000000-0005-0000-0000-0000F5250000}"/>
    <cellStyle name="20% - Accent3 4 6 3 3" xfId="25618" xr:uid="{00000000-0005-0000-0000-0000F6250000}"/>
    <cellStyle name="20% - Accent3 4 6 4" xfId="10956" xr:uid="{00000000-0005-0000-0000-0000F7250000}"/>
    <cellStyle name="20% - Accent3 4 6 4 2" xfId="30507" xr:uid="{00000000-0005-0000-0000-0000F8250000}"/>
    <cellStyle name="20% - Accent3 4 6 5" xfId="20732" xr:uid="{00000000-0005-0000-0000-0000F9250000}"/>
    <cellStyle name="20% - Accent3 4 7" xfId="1962" xr:uid="{00000000-0005-0000-0000-0000FA250000}"/>
    <cellStyle name="20% - Accent3 4 7 2" xfId="4468" xr:uid="{00000000-0005-0000-0000-0000FB250000}"/>
    <cellStyle name="20% - Accent3 4 7 2 2" xfId="9365" xr:uid="{00000000-0005-0000-0000-0000FC250000}"/>
    <cellStyle name="20% - Accent3 4 7 2 2 2" xfId="19154" xr:uid="{00000000-0005-0000-0000-0000FD250000}"/>
    <cellStyle name="20% - Accent3 4 7 2 2 2 2" xfId="38705" xr:uid="{00000000-0005-0000-0000-0000FE250000}"/>
    <cellStyle name="20% - Accent3 4 7 2 2 3" xfId="28930" xr:uid="{00000000-0005-0000-0000-0000FF250000}"/>
    <cellStyle name="20% - Accent3 4 7 2 3" xfId="14268" xr:uid="{00000000-0005-0000-0000-000000260000}"/>
    <cellStyle name="20% - Accent3 4 7 2 3 2" xfId="33819" xr:uid="{00000000-0005-0000-0000-000001260000}"/>
    <cellStyle name="20% - Accent3 4 7 2 4" xfId="24044" xr:uid="{00000000-0005-0000-0000-000002260000}"/>
    <cellStyle name="20% - Accent3 4 7 3" xfId="6922" xr:uid="{00000000-0005-0000-0000-000003260000}"/>
    <cellStyle name="20% - Accent3 4 7 3 2" xfId="16714" xr:uid="{00000000-0005-0000-0000-000004260000}"/>
    <cellStyle name="20% - Accent3 4 7 3 2 2" xfId="36265" xr:uid="{00000000-0005-0000-0000-000005260000}"/>
    <cellStyle name="20% - Accent3 4 7 3 3" xfId="26490" xr:uid="{00000000-0005-0000-0000-000006260000}"/>
    <cellStyle name="20% - Accent3 4 7 4" xfId="11828" xr:uid="{00000000-0005-0000-0000-000007260000}"/>
    <cellStyle name="20% - Accent3 4 7 4 2" xfId="31379" xr:uid="{00000000-0005-0000-0000-000008260000}"/>
    <cellStyle name="20% - Accent3 4 7 5" xfId="21604" xr:uid="{00000000-0005-0000-0000-000009260000}"/>
    <cellStyle name="20% - Accent3 4 8" xfId="2804" xr:uid="{00000000-0005-0000-0000-00000A260000}"/>
    <cellStyle name="20% - Accent3 4 8 2" xfId="7702" xr:uid="{00000000-0005-0000-0000-00000B260000}"/>
    <cellStyle name="20% - Accent3 4 8 2 2" xfId="17491" xr:uid="{00000000-0005-0000-0000-00000C260000}"/>
    <cellStyle name="20% - Accent3 4 8 2 2 2" xfId="37042" xr:uid="{00000000-0005-0000-0000-00000D260000}"/>
    <cellStyle name="20% - Accent3 4 8 2 3" xfId="27267" xr:uid="{00000000-0005-0000-0000-00000E260000}"/>
    <cellStyle name="20% - Accent3 4 8 3" xfId="12605" xr:uid="{00000000-0005-0000-0000-00000F260000}"/>
    <cellStyle name="20% - Accent3 4 8 3 2" xfId="32156" xr:uid="{00000000-0005-0000-0000-000010260000}"/>
    <cellStyle name="20% - Accent3 4 8 4" xfId="22381" xr:uid="{00000000-0005-0000-0000-000011260000}"/>
    <cellStyle name="20% - Accent3 4 9" xfId="5258" xr:uid="{00000000-0005-0000-0000-000012260000}"/>
    <cellStyle name="20% - Accent3 4 9 2" xfId="15051" xr:uid="{00000000-0005-0000-0000-000013260000}"/>
    <cellStyle name="20% - Accent3 4 9 2 2" xfId="34602" xr:uid="{00000000-0005-0000-0000-000014260000}"/>
    <cellStyle name="20% - Accent3 4 9 3" xfId="24827" xr:uid="{00000000-0005-0000-0000-000015260000}"/>
    <cellStyle name="20% - Accent3 5" xfId="182" xr:uid="{00000000-0005-0000-0000-000016260000}"/>
    <cellStyle name="20% - Accent3 5 10" xfId="10185" xr:uid="{00000000-0005-0000-0000-000017260000}"/>
    <cellStyle name="20% - Accent3 5 10 2" xfId="29736" xr:uid="{00000000-0005-0000-0000-000018260000}"/>
    <cellStyle name="20% - Accent3 5 11" xfId="19961" xr:uid="{00000000-0005-0000-0000-000019260000}"/>
    <cellStyle name="20% - Accent3 5 2" xfId="361" xr:uid="{00000000-0005-0000-0000-00001A260000}"/>
    <cellStyle name="20% - Accent3 5 2 2" xfId="778" xr:uid="{00000000-0005-0000-0000-00001B260000}"/>
    <cellStyle name="20% - Accent3 5 2 2 2" xfId="1728" xr:uid="{00000000-0005-0000-0000-00001C260000}"/>
    <cellStyle name="20% - Accent3 5 2 2 2 2" xfId="4242" xr:uid="{00000000-0005-0000-0000-00001D260000}"/>
    <cellStyle name="20% - Accent3 5 2 2 2 2 2" xfId="9139" xr:uid="{00000000-0005-0000-0000-00001E260000}"/>
    <cellStyle name="20% - Accent3 5 2 2 2 2 2 2" xfId="18928" xr:uid="{00000000-0005-0000-0000-00001F260000}"/>
    <cellStyle name="20% - Accent3 5 2 2 2 2 2 2 2" xfId="38479" xr:uid="{00000000-0005-0000-0000-000020260000}"/>
    <cellStyle name="20% - Accent3 5 2 2 2 2 2 3" xfId="28704" xr:uid="{00000000-0005-0000-0000-000021260000}"/>
    <cellStyle name="20% - Accent3 5 2 2 2 2 3" xfId="14042" xr:uid="{00000000-0005-0000-0000-000022260000}"/>
    <cellStyle name="20% - Accent3 5 2 2 2 2 3 2" xfId="33593" xr:uid="{00000000-0005-0000-0000-000023260000}"/>
    <cellStyle name="20% - Accent3 5 2 2 2 2 4" xfId="23818" xr:uid="{00000000-0005-0000-0000-000024260000}"/>
    <cellStyle name="20% - Accent3 5 2 2 2 3" xfId="6696" xr:uid="{00000000-0005-0000-0000-000025260000}"/>
    <cellStyle name="20% - Accent3 5 2 2 2 3 2" xfId="16488" xr:uid="{00000000-0005-0000-0000-000026260000}"/>
    <cellStyle name="20% - Accent3 5 2 2 2 3 2 2" xfId="36039" xr:uid="{00000000-0005-0000-0000-000027260000}"/>
    <cellStyle name="20% - Accent3 5 2 2 2 3 3" xfId="26264" xr:uid="{00000000-0005-0000-0000-000028260000}"/>
    <cellStyle name="20% - Accent3 5 2 2 2 4" xfId="11602" xr:uid="{00000000-0005-0000-0000-000029260000}"/>
    <cellStyle name="20% - Accent3 5 2 2 2 4 2" xfId="31153" xr:uid="{00000000-0005-0000-0000-00002A260000}"/>
    <cellStyle name="20% - Accent3 5 2 2 2 5" xfId="21378" xr:uid="{00000000-0005-0000-0000-00002B260000}"/>
    <cellStyle name="20% - Accent3 5 2 2 3" xfId="2465" xr:uid="{00000000-0005-0000-0000-00002C260000}"/>
    <cellStyle name="20% - Accent3 5 2 2 3 2" xfId="4947" xr:uid="{00000000-0005-0000-0000-00002D260000}"/>
    <cellStyle name="20% - Accent3 5 2 2 3 2 2" xfId="9844" xr:uid="{00000000-0005-0000-0000-00002E260000}"/>
    <cellStyle name="20% - Accent3 5 2 2 3 2 2 2" xfId="19633" xr:uid="{00000000-0005-0000-0000-00002F260000}"/>
    <cellStyle name="20% - Accent3 5 2 2 3 2 2 2 2" xfId="39184" xr:uid="{00000000-0005-0000-0000-000030260000}"/>
    <cellStyle name="20% - Accent3 5 2 2 3 2 2 3" xfId="29409" xr:uid="{00000000-0005-0000-0000-000031260000}"/>
    <cellStyle name="20% - Accent3 5 2 2 3 2 3" xfId="14747" xr:uid="{00000000-0005-0000-0000-000032260000}"/>
    <cellStyle name="20% - Accent3 5 2 2 3 2 3 2" xfId="34298" xr:uid="{00000000-0005-0000-0000-000033260000}"/>
    <cellStyle name="20% - Accent3 5 2 2 3 2 4" xfId="24523" xr:uid="{00000000-0005-0000-0000-000034260000}"/>
    <cellStyle name="20% - Accent3 5 2 2 3 3" xfId="7401" xr:uid="{00000000-0005-0000-0000-000035260000}"/>
    <cellStyle name="20% - Accent3 5 2 2 3 3 2" xfId="17193" xr:uid="{00000000-0005-0000-0000-000036260000}"/>
    <cellStyle name="20% - Accent3 5 2 2 3 3 2 2" xfId="36744" xr:uid="{00000000-0005-0000-0000-000037260000}"/>
    <cellStyle name="20% - Accent3 5 2 2 3 3 3" xfId="26969" xr:uid="{00000000-0005-0000-0000-000038260000}"/>
    <cellStyle name="20% - Accent3 5 2 2 3 4" xfId="12307" xr:uid="{00000000-0005-0000-0000-000039260000}"/>
    <cellStyle name="20% - Accent3 5 2 2 3 4 2" xfId="31858" xr:uid="{00000000-0005-0000-0000-00003A260000}"/>
    <cellStyle name="20% - Accent3 5 2 2 3 5" xfId="22083" xr:uid="{00000000-0005-0000-0000-00003B260000}"/>
    <cellStyle name="20% - Accent3 5 2 2 4" xfId="3361" xr:uid="{00000000-0005-0000-0000-00003C260000}"/>
    <cellStyle name="20% - Accent3 5 2 2 4 2" xfId="8258" xr:uid="{00000000-0005-0000-0000-00003D260000}"/>
    <cellStyle name="20% - Accent3 5 2 2 4 2 2" xfId="18047" xr:uid="{00000000-0005-0000-0000-00003E260000}"/>
    <cellStyle name="20% - Accent3 5 2 2 4 2 2 2" xfId="37598" xr:uid="{00000000-0005-0000-0000-00003F260000}"/>
    <cellStyle name="20% - Accent3 5 2 2 4 2 3" xfId="27823" xr:uid="{00000000-0005-0000-0000-000040260000}"/>
    <cellStyle name="20% - Accent3 5 2 2 4 3" xfId="13161" xr:uid="{00000000-0005-0000-0000-000041260000}"/>
    <cellStyle name="20% - Accent3 5 2 2 4 3 2" xfId="32712" xr:uid="{00000000-0005-0000-0000-000042260000}"/>
    <cellStyle name="20% - Accent3 5 2 2 4 4" xfId="22937" xr:uid="{00000000-0005-0000-0000-000043260000}"/>
    <cellStyle name="20% - Accent3 5 2 2 5" xfId="5815" xr:uid="{00000000-0005-0000-0000-000044260000}"/>
    <cellStyle name="20% - Accent3 5 2 2 5 2" xfId="15607" xr:uid="{00000000-0005-0000-0000-000045260000}"/>
    <cellStyle name="20% - Accent3 5 2 2 5 2 2" xfId="35158" xr:uid="{00000000-0005-0000-0000-000046260000}"/>
    <cellStyle name="20% - Accent3 5 2 2 5 3" xfId="25383" xr:uid="{00000000-0005-0000-0000-000047260000}"/>
    <cellStyle name="20% - Accent3 5 2 2 6" xfId="10721" xr:uid="{00000000-0005-0000-0000-000048260000}"/>
    <cellStyle name="20% - Accent3 5 2 2 6 2" xfId="30272" xr:uid="{00000000-0005-0000-0000-000049260000}"/>
    <cellStyle name="20% - Accent3 5 2 2 7" xfId="20497" xr:uid="{00000000-0005-0000-0000-00004A260000}"/>
    <cellStyle name="20% - Accent3 5 2 3" xfId="1348" xr:uid="{00000000-0005-0000-0000-00004B260000}"/>
    <cellStyle name="20% - Accent3 5 2 3 2" xfId="3867" xr:uid="{00000000-0005-0000-0000-00004C260000}"/>
    <cellStyle name="20% - Accent3 5 2 3 2 2" xfId="8764" xr:uid="{00000000-0005-0000-0000-00004D260000}"/>
    <cellStyle name="20% - Accent3 5 2 3 2 2 2" xfId="18553" xr:uid="{00000000-0005-0000-0000-00004E260000}"/>
    <cellStyle name="20% - Accent3 5 2 3 2 2 2 2" xfId="38104" xr:uid="{00000000-0005-0000-0000-00004F260000}"/>
    <cellStyle name="20% - Accent3 5 2 3 2 2 3" xfId="28329" xr:uid="{00000000-0005-0000-0000-000050260000}"/>
    <cellStyle name="20% - Accent3 5 2 3 2 3" xfId="13667" xr:uid="{00000000-0005-0000-0000-000051260000}"/>
    <cellStyle name="20% - Accent3 5 2 3 2 3 2" xfId="33218" xr:uid="{00000000-0005-0000-0000-000052260000}"/>
    <cellStyle name="20% - Accent3 5 2 3 2 4" xfId="23443" xr:uid="{00000000-0005-0000-0000-000053260000}"/>
    <cellStyle name="20% - Accent3 5 2 3 3" xfId="6321" xr:uid="{00000000-0005-0000-0000-000054260000}"/>
    <cellStyle name="20% - Accent3 5 2 3 3 2" xfId="16113" xr:uid="{00000000-0005-0000-0000-000055260000}"/>
    <cellStyle name="20% - Accent3 5 2 3 3 2 2" xfId="35664" xr:uid="{00000000-0005-0000-0000-000056260000}"/>
    <cellStyle name="20% - Accent3 5 2 3 3 3" xfId="25889" xr:uid="{00000000-0005-0000-0000-000057260000}"/>
    <cellStyle name="20% - Accent3 5 2 3 4" xfId="11227" xr:uid="{00000000-0005-0000-0000-000058260000}"/>
    <cellStyle name="20% - Accent3 5 2 3 4 2" xfId="30778" xr:uid="{00000000-0005-0000-0000-000059260000}"/>
    <cellStyle name="20% - Accent3 5 2 3 5" xfId="21003" xr:uid="{00000000-0005-0000-0000-00005A260000}"/>
    <cellStyle name="20% - Accent3 5 2 4" xfId="2058" xr:uid="{00000000-0005-0000-0000-00005B260000}"/>
    <cellStyle name="20% - Accent3 5 2 4 2" xfId="4560" xr:uid="{00000000-0005-0000-0000-00005C260000}"/>
    <cellStyle name="20% - Accent3 5 2 4 2 2" xfId="9457" xr:uid="{00000000-0005-0000-0000-00005D260000}"/>
    <cellStyle name="20% - Accent3 5 2 4 2 2 2" xfId="19246" xr:uid="{00000000-0005-0000-0000-00005E260000}"/>
    <cellStyle name="20% - Accent3 5 2 4 2 2 2 2" xfId="38797" xr:uid="{00000000-0005-0000-0000-00005F260000}"/>
    <cellStyle name="20% - Accent3 5 2 4 2 2 3" xfId="29022" xr:uid="{00000000-0005-0000-0000-000060260000}"/>
    <cellStyle name="20% - Accent3 5 2 4 2 3" xfId="14360" xr:uid="{00000000-0005-0000-0000-000061260000}"/>
    <cellStyle name="20% - Accent3 5 2 4 2 3 2" xfId="33911" xr:uid="{00000000-0005-0000-0000-000062260000}"/>
    <cellStyle name="20% - Accent3 5 2 4 2 4" xfId="24136" xr:uid="{00000000-0005-0000-0000-000063260000}"/>
    <cellStyle name="20% - Accent3 5 2 4 3" xfId="7014" xr:uid="{00000000-0005-0000-0000-000064260000}"/>
    <cellStyle name="20% - Accent3 5 2 4 3 2" xfId="16806" xr:uid="{00000000-0005-0000-0000-000065260000}"/>
    <cellStyle name="20% - Accent3 5 2 4 3 2 2" xfId="36357" xr:uid="{00000000-0005-0000-0000-000066260000}"/>
    <cellStyle name="20% - Accent3 5 2 4 3 3" xfId="26582" xr:uid="{00000000-0005-0000-0000-000067260000}"/>
    <cellStyle name="20% - Accent3 5 2 4 4" xfId="11920" xr:uid="{00000000-0005-0000-0000-000068260000}"/>
    <cellStyle name="20% - Accent3 5 2 4 4 2" xfId="31471" xr:uid="{00000000-0005-0000-0000-000069260000}"/>
    <cellStyle name="20% - Accent3 5 2 4 5" xfId="21696" xr:uid="{00000000-0005-0000-0000-00006A260000}"/>
    <cellStyle name="20% - Accent3 5 2 5" xfId="2970" xr:uid="{00000000-0005-0000-0000-00006B260000}"/>
    <cellStyle name="20% - Accent3 5 2 5 2" xfId="7867" xr:uid="{00000000-0005-0000-0000-00006C260000}"/>
    <cellStyle name="20% - Accent3 5 2 5 2 2" xfId="17656" xr:uid="{00000000-0005-0000-0000-00006D260000}"/>
    <cellStyle name="20% - Accent3 5 2 5 2 2 2" xfId="37207" xr:uid="{00000000-0005-0000-0000-00006E260000}"/>
    <cellStyle name="20% - Accent3 5 2 5 2 3" xfId="27432" xr:uid="{00000000-0005-0000-0000-00006F260000}"/>
    <cellStyle name="20% - Accent3 5 2 5 3" xfId="12770" xr:uid="{00000000-0005-0000-0000-000070260000}"/>
    <cellStyle name="20% - Accent3 5 2 5 3 2" xfId="32321" xr:uid="{00000000-0005-0000-0000-000071260000}"/>
    <cellStyle name="20% - Accent3 5 2 5 4" xfId="22546" xr:uid="{00000000-0005-0000-0000-000072260000}"/>
    <cellStyle name="20% - Accent3 5 2 6" xfId="5424" xr:uid="{00000000-0005-0000-0000-000073260000}"/>
    <cellStyle name="20% - Accent3 5 2 6 2" xfId="15216" xr:uid="{00000000-0005-0000-0000-000074260000}"/>
    <cellStyle name="20% - Accent3 5 2 6 2 2" xfId="34767" xr:uid="{00000000-0005-0000-0000-000075260000}"/>
    <cellStyle name="20% - Accent3 5 2 6 3" xfId="24992" xr:uid="{00000000-0005-0000-0000-000076260000}"/>
    <cellStyle name="20% - Accent3 5 2 7" xfId="10330" xr:uid="{00000000-0005-0000-0000-000077260000}"/>
    <cellStyle name="20% - Accent3 5 2 7 2" xfId="29881" xr:uid="{00000000-0005-0000-0000-000078260000}"/>
    <cellStyle name="20% - Accent3 5 2 8" xfId="20106" xr:uid="{00000000-0005-0000-0000-000079260000}"/>
    <cellStyle name="20% - Accent3 5 3" xfId="362" xr:uid="{00000000-0005-0000-0000-00007A260000}"/>
    <cellStyle name="20% - Accent3 5 3 2" xfId="779" xr:uid="{00000000-0005-0000-0000-00007B260000}"/>
    <cellStyle name="20% - Accent3 5 3 2 2" xfId="1729" xr:uid="{00000000-0005-0000-0000-00007C260000}"/>
    <cellStyle name="20% - Accent3 5 3 2 2 2" xfId="4243" xr:uid="{00000000-0005-0000-0000-00007D260000}"/>
    <cellStyle name="20% - Accent3 5 3 2 2 2 2" xfId="9140" xr:uid="{00000000-0005-0000-0000-00007E260000}"/>
    <cellStyle name="20% - Accent3 5 3 2 2 2 2 2" xfId="18929" xr:uid="{00000000-0005-0000-0000-00007F260000}"/>
    <cellStyle name="20% - Accent3 5 3 2 2 2 2 2 2" xfId="38480" xr:uid="{00000000-0005-0000-0000-000080260000}"/>
    <cellStyle name="20% - Accent3 5 3 2 2 2 2 3" xfId="28705" xr:uid="{00000000-0005-0000-0000-000081260000}"/>
    <cellStyle name="20% - Accent3 5 3 2 2 2 3" xfId="14043" xr:uid="{00000000-0005-0000-0000-000082260000}"/>
    <cellStyle name="20% - Accent3 5 3 2 2 2 3 2" xfId="33594" xr:uid="{00000000-0005-0000-0000-000083260000}"/>
    <cellStyle name="20% - Accent3 5 3 2 2 2 4" xfId="23819" xr:uid="{00000000-0005-0000-0000-000084260000}"/>
    <cellStyle name="20% - Accent3 5 3 2 2 3" xfId="6697" xr:uid="{00000000-0005-0000-0000-000085260000}"/>
    <cellStyle name="20% - Accent3 5 3 2 2 3 2" xfId="16489" xr:uid="{00000000-0005-0000-0000-000086260000}"/>
    <cellStyle name="20% - Accent3 5 3 2 2 3 2 2" xfId="36040" xr:uid="{00000000-0005-0000-0000-000087260000}"/>
    <cellStyle name="20% - Accent3 5 3 2 2 3 3" xfId="26265" xr:uid="{00000000-0005-0000-0000-000088260000}"/>
    <cellStyle name="20% - Accent3 5 3 2 2 4" xfId="11603" xr:uid="{00000000-0005-0000-0000-000089260000}"/>
    <cellStyle name="20% - Accent3 5 3 2 2 4 2" xfId="31154" xr:uid="{00000000-0005-0000-0000-00008A260000}"/>
    <cellStyle name="20% - Accent3 5 3 2 2 5" xfId="21379" xr:uid="{00000000-0005-0000-0000-00008B260000}"/>
    <cellStyle name="20% - Accent3 5 3 2 3" xfId="2541" xr:uid="{00000000-0005-0000-0000-00008C260000}"/>
    <cellStyle name="20% - Accent3 5 3 2 3 2" xfId="5011" xr:uid="{00000000-0005-0000-0000-00008D260000}"/>
    <cellStyle name="20% - Accent3 5 3 2 3 2 2" xfId="9908" xr:uid="{00000000-0005-0000-0000-00008E260000}"/>
    <cellStyle name="20% - Accent3 5 3 2 3 2 2 2" xfId="19697" xr:uid="{00000000-0005-0000-0000-00008F260000}"/>
    <cellStyle name="20% - Accent3 5 3 2 3 2 2 2 2" xfId="39248" xr:uid="{00000000-0005-0000-0000-000090260000}"/>
    <cellStyle name="20% - Accent3 5 3 2 3 2 2 3" xfId="29473" xr:uid="{00000000-0005-0000-0000-000091260000}"/>
    <cellStyle name="20% - Accent3 5 3 2 3 2 3" xfId="14811" xr:uid="{00000000-0005-0000-0000-000092260000}"/>
    <cellStyle name="20% - Accent3 5 3 2 3 2 3 2" xfId="34362" xr:uid="{00000000-0005-0000-0000-000093260000}"/>
    <cellStyle name="20% - Accent3 5 3 2 3 2 4" xfId="24587" xr:uid="{00000000-0005-0000-0000-000094260000}"/>
    <cellStyle name="20% - Accent3 5 3 2 3 3" xfId="7465" xr:uid="{00000000-0005-0000-0000-000095260000}"/>
    <cellStyle name="20% - Accent3 5 3 2 3 3 2" xfId="17257" xr:uid="{00000000-0005-0000-0000-000096260000}"/>
    <cellStyle name="20% - Accent3 5 3 2 3 3 2 2" xfId="36808" xr:uid="{00000000-0005-0000-0000-000097260000}"/>
    <cellStyle name="20% - Accent3 5 3 2 3 3 3" xfId="27033" xr:uid="{00000000-0005-0000-0000-000098260000}"/>
    <cellStyle name="20% - Accent3 5 3 2 3 4" xfId="12371" xr:uid="{00000000-0005-0000-0000-000099260000}"/>
    <cellStyle name="20% - Accent3 5 3 2 3 4 2" xfId="31922" xr:uid="{00000000-0005-0000-0000-00009A260000}"/>
    <cellStyle name="20% - Accent3 5 3 2 3 5" xfId="22147" xr:uid="{00000000-0005-0000-0000-00009B260000}"/>
    <cellStyle name="20% - Accent3 5 3 2 4" xfId="3362" xr:uid="{00000000-0005-0000-0000-00009C260000}"/>
    <cellStyle name="20% - Accent3 5 3 2 4 2" xfId="8259" xr:uid="{00000000-0005-0000-0000-00009D260000}"/>
    <cellStyle name="20% - Accent3 5 3 2 4 2 2" xfId="18048" xr:uid="{00000000-0005-0000-0000-00009E260000}"/>
    <cellStyle name="20% - Accent3 5 3 2 4 2 2 2" xfId="37599" xr:uid="{00000000-0005-0000-0000-00009F260000}"/>
    <cellStyle name="20% - Accent3 5 3 2 4 2 3" xfId="27824" xr:uid="{00000000-0005-0000-0000-0000A0260000}"/>
    <cellStyle name="20% - Accent3 5 3 2 4 3" xfId="13162" xr:uid="{00000000-0005-0000-0000-0000A1260000}"/>
    <cellStyle name="20% - Accent3 5 3 2 4 3 2" xfId="32713" xr:uid="{00000000-0005-0000-0000-0000A2260000}"/>
    <cellStyle name="20% - Accent3 5 3 2 4 4" xfId="22938" xr:uid="{00000000-0005-0000-0000-0000A3260000}"/>
    <cellStyle name="20% - Accent3 5 3 2 5" xfId="5816" xr:uid="{00000000-0005-0000-0000-0000A4260000}"/>
    <cellStyle name="20% - Accent3 5 3 2 5 2" xfId="15608" xr:uid="{00000000-0005-0000-0000-0000A5260000}"/>
    <cellStyle name="20% - Accent3 5 3 2 5 2 2" xfId="35159" xr:uid="{00000000-0005-0000-0000-0000A6260000}"/>
    <cellStyle name="20% - Accent3 5 3 2 5 3" xfId="25384" xr:uid="{00000000-0005-0000-0000-0000A7260000}"/>
    <cellStyle name="20% - Accent3 5 3 2 6" xfId="10722" xr:uid="{00000000-0005-0000-0000-0000A8260000}"/>
    <cellStyle name="20% - Accent3 5 3 2 6 2" xfId="30273" xr:uid="{00000000-0005-0000-0000-0000A9260000}"/>
    <cellStyle name="20% - Accent3 5 3 2 7" xfId="20498" xr:uid="{00000000-0005-0000-0000-0000AA260000}"/>
    <cellStyle name="20% - Accent3 5 3 3" xfId="1349" xr:uid="{00000000-0005-0000-0000-0000AB260000}"/>
    <cellStyle name="20% - Accent3 5 3 3 2" xfId="3868" xr:uid="{00000000-0005-0000-0000-0000AC260000}"/>
    <cellStyle name="20% - Accent3 5 3 3 2 2" xfId="8765" xr:uid="{00000000-0005-0000-0000-0000AD260000}"/>
    <cellStyle name="20% - Accent3 5 3 3 2 2 2" xfId="18554" xr:uid="{00000000-0005-0000-0000-0000AE260000}"/>
    <cellStyle name="20% - Accent3 5 3 3 2 2 2 2" xfId="38105" xr:uid="{00000000-0005-0000-0000-0000AF260000}"/>
    <cellStyle name="20% - Accent3 5 3 3 2 2 3" xfId="28330" xr:uid="{00000000-0005-0000-0000-0000B0260000}"/>
    <cellStyle name="20% - Accent3 5 3 3 2 3" xfId="13668" xr:uid="{00000000-0005-0000-0000-0000B1260000}"/>
    <cellStyle name="20% - Accent3 5 3 3 2 3 2" xfId="33219" xr:uid="{00000000-0005-0000-0000-0000B2260000}"/>
    <cellStyle name="20% - Accent3 5 3 3 2 4" xfId="23444" xr:uid="{00000000-0005-0000-0000-0000B3260000}"/>
    <cellStyle name="20% - Accent3 5 3 3 3" xfId="6322" xr:uid="{00000000-0005-0000-0000-0000B4260000}"/>
    <cellStyle name="20% - Accent3 5 3 3 3 2" xfId="16114" xr:uid="{00000000-0005-0000-0000-0000B5260000}"/>
    <cellStyle name="20% - Accent3 5 3 3 3 2 2" xfId="35665" xr:uid="{00000000-0005-0000-0000-0000B6260000}"/>
    <cellStyle name="20% - Accent3 5 3 3 3 3" xfId="25890" xr:uid="{00000000-0005-0000-0000-0000B7260000}"/>
    <cellStyle name="20% - Accent3 5 3 3 4" xfId="11228" xr:uid="{00000000-0005-0000-0000-0000B8260000}"/>
    <cellStyle name="20% - Accent3 5 3 3 4 2" xfId="30779" xr:uid="{00000000-0005-0000-0000-0000B9260000}"/>
    <cellStyle name="20% - Accent3 5 3 3 5" xfId="21004" xr:uid="{00000000-0005-0000-0000-0000BA260000}"/>
    <cellStyle name="20% - Accent3 5 3 4" xfId="2122" xr:uid="{00000000-0005-0000-0000-0000BB260000}"/>
    <cellStyle name="20% - Accent3 5 3 4 2" xfId="4624" xr:uid="{00000000-0005-0000-0000-0000BC260000}"/>
    <cellStyle name="20% - Accent3 5 3 4 2 2" xfId="9521" xr:uid="{00000000-0005-0000-0000-0000BD260000}"/>
    <cellStyle name="20% - Accent3 5 3 4 2 2 2" xfId="19310" xr:uid="{00000000-0005-0000-0000-0000BE260000}"/>
    <cellStyle name="20% - Accent3 5 3 4 2 2 2 2" xfId="38861" xr:uid="{00000000-0005-0000-0000-0000BF260000}"/>
    <cellStyle name="20% - Accent3 5 3 4 2 2 3" xfId="29086" xr:uid="{00000000-0005-0000-0000-0000C0260000}"/>
    <cellStyle name="20% - Accent3 5 3 4 2 3" xfId="14424" xr:uid="{00000000-0005-0000-0000-0000C1260000}"/>
    <cellStyle name="20% - Accent3 5 3 4 2 3 2" xfId="33975" xr:uid="{00000000-0005-0000-0000-0000C2260000}"/>
    <cellStyle name="20% - Accent3 5 3 4 2 4" xfId="24200" xr:uid="{00000000-0005-0000-0000-0000C3260000}"/>
    <cellStyle name="20% - Accent3 5 3 4 3" xfId="7078" xr:uid="{00000000-0005-0000-0000-0000C4260000}"/>
    <cellStyle name="20% - Accent3 5 3 4 3 2" xfId="16870" xr:uid="{00000000-0005-0000-0000-0000C5260000}"/>
    <cellStyle name="20% - Accent3 5 3 4 3 2 2" xfId="36421" xr:uid="{00000000-0005-0000-0000-0000C6260000}"/>
    <cellStyle name="20% - Accent3 5 3 4 3 3" xfId="26646" xr:uid="{00000000-0005-0000-0000-0000C7260000}"/>
    <cellStyle name="20% - Accent3 5 3 4 4" xfId="11984" xr:uid="{00000000-0005-0000-0000-0000C8260000}"/>
    <cellStyle name="20% - Accent3 5 3 4 4 2" xfId="31535" xr:uid="{00000000-0005-0000-0000-0000C9260000}"/>
    <cellStyle name="20% - Accent3 5 3 4 5" xfId="21760" xr:uid="{00000000-0005-0000-0000-0000CA260000}"/>
    <cellStyle name="20% - Accent3 5 3 5" xfId="2971" xr:uid="{00000000-0005-0000-0000-0000CB260000}"/>
    <cellStyle name="20% - Accent3 5 3 5 2" xfId="7868" xr:uid="{00000000-0005-0000-0000-0000CC260000}"/>
    <cellStyle name="20% - Accent3 5 3 5 2 2" xfId="17657" xr:uid="{00000000-0005-0000-0000-0000CD260000}"/>
    <cellStyle name="20% - Accent3 5 3 5 2 2 2" xfId="37208" xr:uid="{00000000-0005-0000-0000-0000CE260000}"/>
    <cellStyle name="20% - Accent3 5 3 5 2 3" xfId="27433" xr:uid="{00000000-0005-0000-0000-0000CF260000}"/>
    <cellStyle name="20% - Accent3 5 3 5 3" xfId="12771" xr:uid="{00000000-0005-0000-0000-0000D0260000}"/>
    <cellStyle name="20% - Accent3 5 3 5 3 2" xfId="32322" xr:uid="{00000000-0005-0000-0000-0000D1260000}"/>
    <cellStyle name="20% - Accent3 5 3 5 4" xfId="22547" xr:uid="{00000000-0005-0000-0000-0000D2260000}"/>
    <cellStyle name="20% - Accent3 5 3 6" xfId="5425" xr:uid="{00000000-0005-0000-0000-0000D3260000}"/>
    <cellStyle name="20% - Accent3 5 3 6 2" xfId="15217" xr:uid="{00000000-0005-0000-0000-0000D4260000}"/>
    <cellStyle name="20% - Accent3 5 3 6 2 2" xfId="34768" xr:uid="{00000000-0005-0000-0000-0000D5260000}"/>
    <cellStyle name="20% - Accent3 5 3 6 3" xfId="24993" xr:uid="{00000000-0005-0000-0000-0000D6260000}"/>
    <cellStyle name="20% - Accent3 5 3 7" xfId="10331" xr:uid="{00000000-0005-0000-0000-0000D7260000}"/>
    <cellStyle name="20% - Accent3 5 3 7 2" xfId="29882" xr:uid="{00000000-0005-0000-0000-0000D8260000}"/>
    <cellStyle name="20% - Accent3 5 3 8" xfId="20107" xr:uid="{00000000-0005-0000-0000-0000D9260000}"/>
    <cellStyle name="20% - Accent3 5 4" xfId="363" xr:uid="{00000000-0005-0000-0000-0000DA260000}"/>
    <cellStyle name="20% - Accent3 5 4 2" xfId="780" xr:uid="{00000000-0005-0000-0000-0000DB260000}"/>
    <cellStyle name="20% - Accent3 5 4 2 2" xfId="1730" xr:uid="{00000000-0005-0000-0000-0000DC260000}"/>
    <cellStyle name="20% - Accent3 5 4 2 2 2" xfId="4244" xr:uid="{00000000-0005-0000-0000-0000DD260000}"/>
    <cellStyle name="20% - Accent3 5 4 2 2 2 2" xfId="9141" xr:uid="{00000000-0005-0000-0000-0000DE260000}"/>
    <cellStyle name="20% - Accent3 5 4 2 2 2 2 2" xfId="18930" xr:uid="{00000000-0005-0000-0000-0000DF260000}"/>
    <cellStyle name="20% - Accent3 5 4 2 2 2 2 2 2" xfId="38481" xr:uid="{00000000-0005-0000-0000-0000E0260000}"/>
    <cellStyle name="20% - Accent3 5 4 2 2 2 2 3" xfId="28706" xr:uid="{00000000-0005-0000-0000-0000E1260000}"/>
    <cellStyle name="20% - Accent3 5 4 2 2 2 3" xfId="14044" xr:uid="{00000000-0005-0000-0000-0000E2260000}"/>
    <cellStyle name="20% - Accent3 5 4 2 2 2 3 2" xfId="33595" xr:uid="{00000000-0005-0000-0000-0000E3260000}"/>
    <cellStyle name="20% - Accent3 5 4 2 2 2 4" xfId="23820" xr:uid="{00000000-0005-0000-0000-0000E4260000}"/>
    <cellStyle name="20% - Accent3 5 4 2 2 3" xfId="6698" xr:uid="{00000000-0005-0000-0000-0000E5260000}"/>
    <cellStyle name="20% - Accent3 5 4 2 2 3 2" xfId="16490" xr:uid="{00000000-0005-0000-0000-0000E6260000}"/>
    <cellStyle name="20% - Accent3 5 4 2 2 3 2 2" xfId="36041" xr:uid="{00000000-0005-0000-0000-0000E7260000}"/>
    <cellStyle name="20% - Accent3 5 4 2 2 3 3" xfId="26266" xr:uid="{00000000-0005-0000-0000-0000E8260000}"/>
    <cellStyle name="20% - Accent3 5 4 2 2 4" xfId="11604" xr:uid="{00000000-0005-0000-0000-0000E9260000}"/>
    <cellStyle name="20% - Accent3 5 4 2 2 4 2" xfId="31155" xr:uid="{00000000-0005-0000-0000-0000EA260000}"/>
    <cellStyle name="20% - Accent3 5 4 2 2 5" xfId="21380" xr:uid="{00000000-0005-0000-0000-0000EB260000}"/>
    <cellStyle name="20% - Accent3 5 4 2 3" xfId="2691" xr:uid="{00000000-0005-0000-0000-0000EC260000}"/>
    <cellStyle name="20% - Accent3 5 4 2 3 2" xfId="5136" xr:uid="{00000000-0005-0000-0000-0000ED260000}"/>
    <cellStyle name="20% - Accent3 5 4 2 3 2 2" xfId="10033" xr:uid="{00000000-0005-0000-0000-0000EE260000}"/>
    <cellStyle name="20% - Accent3 5 4 2 3 2 2 2" xfId="19822" xr:uid="{00000000-0005-0000-0000-0000EF260000}"/>
    <cellStyle name="20% - Accent3 5 4 2 3 2 2 2 2" xfId="39373" xr:uid="{00000000-0005-0000-0000-0000F0260000}"/>
    <cellStyle name="20% - Accent3 5 4 2 3 2 2 3" xfId="29598" xr:uid="{00000000-0005-0000-0000-0000F1260000}"/>
    <cellStyle name="20% - Accent3 5 4 2 3 2 3" xfId="14936" xr:uid="{00000000-0005-0000-0000-0000F2260000}"/>
    <cellStyle name="20% - Accent3 5 4 2 3 2 3 2" xfId="34487" xr:uid="{00000000-0005-0000-0000-0000F3260000}"/>
    <cellStyle name="20% - Accent3 5 4 2 3 2 4" xfId="24712" xr:uid="{00000000-0005-0000-0000-0000F4260000}"/>
    <cellStyle name="20% - Accent3 5 4 2 3 3" xfId="7590" xr:uid="{00000000-0005-0000-0000-0000F5260000}"/>
    <cellStyle name="20% - Accent3 5 4 2 3 3 2" xfId="17382" xr:uid="{00000000-0005-0000-0000-0000F6260000}"/>
    <cellStyle name="20% - Accent3 5 4 2 3 3 2 2" xfId="36933" xr:uid="{00000000-0005-0000-0000-0000F7260000}"/>
    <cellStyle name="20% - Accent3 5 4 2 3 3 3" xfId="27158" xr:uid="{00000000-0005-0000-0000-0000F8260000}"/>
    <cellStyle name="20% - Accent3 5 4 2 3 4" xfId="12496" xr:uid="{00000000-0005-0000-0000-0000F9260000}"/>
    <cellStyle name="20% - Accent3 5 4 2 3 4 2" xfId="32047" xr:uid="{00000000-0005-0000-0000-0000FA260000}"/>
    <cellStyle name="20% - Accent3 5 4 2 3 5" xfId="22272" xr:uid="{00000000-0005-0000-0000-0000FB260000}"/>
    <cellStyle name="20% - Accent3 5 4 2 4" xfId="3363" xr:uid="{00000000-0005-0000-0000-0000FC260000}"/>
    <cellStyle name="20% - Accent3 5 4 2 4 2" xfId="8260" xr:uid="{00000000-0005-0000-0000-0000FD260000}"/>
    <cellStyle name="20% - Accent3 5 4 2 4 2 2" xfId="18049" xr:uid="{00000000-0005-0000-0000-0000FE260000}"/>
    <cellStyle name="20% - Accent3 5 4 2 4 2 2 2" xfId="37600" xr:uid="{00000000-0005-0000-0000-0000FF260000}"/>
    <cellStyle name="20% - Accent3 5 4 2 4 2 3" xfId="27825" xr:uid="{00000000-0005-0000-0000-000000270000}"/>
    <cellStyle name="20% - Accent3 5 4 2 4 3" xfId="13163" xr:uid="{00000000-0005-0000-0000-000001270000}"/>
    <cellStyle name="20% - Accent3 5 4 2 4 3 2" xfId="32714" xr:uid="{00000000-0005-0000-0000-000002270000}"/>
    <cellStyle name="20% - Accent3 5 4 2 4 4" xfId="22939" xr:uid="{00000000-0005-0000-0000-000003270000}"/>
    <cellStyle name="20% - Accent3 5 4 2 5" xfId="5817" xr:uid="{00000000-0005-0000-0000-000004270000}"/>
    <cellStyle name="20% - Accent3 5 4 2 5 2" xfId="15609" xr:uid="{00000000-0005-0000-0000-000005270000}"/>
    <cellStyle name="20% - Accent3 5 4 2 5 2 2" xfId="35160" xr:uid="{00000000-0005-0000-0000-000006270000}"/>
    <cellStyle name="20% - Accent3 5 4 2 5 3" xfId="25385" xr:uid="{00000000-0005-0000-0000-000007270000}"/>
    <cellStyle name="20% - Accent3 5 4 2 6" xfId="10723" xr:uid="{00000000-0005-0000-0000-000008270000}"/>
    <cellStyle name="20% - Accent3 5 4 2 6 2" xfId="30274" xr:uid="{00000000-0005-0000-0000-000009270000}"/>
    <cellStyle name="20% - Accent3 5 4 2 7" xfId="20499" xr:uid="{00000000-0005-0000-0000-00000A270000}"/>
    <cellStyle name="20% - Accent3 5 4 3" xfId="1350" xr:uid="{00000000-0005-0000-0000-00000B270000}"/>
    <cellStyle name="20% - Accent3 5 4 3 2" xfId="3869" xr:uid="{00000000-0005-0000-0000-00000C270000}"/>
    <cellStyle name="20% - Accent3 5 4 3 2 2" xfId="8766" xr:uid="{00000000-0005-0000-0000-00000D270000}"/>
    <cellStyle name="20% - Accent3 5 4 3 2 2 2" xfId="18555" xr:uid="{00000000-0005-0000-0000-00000E270000}"/>
    <cellStyle name="20% - Accent3 5 4 3 2 2 2 2" xfId="38106" xr:uid="{00000000-0005-0000-0000-00000F270000}"/>
    <cellStyle name="20% - Accent3 5 4 3 2 2 3" xfId="28331" xr:uid="{00000000-0005-0000-0000-000010270000}"/>
    <cellStyle name="20% - Accent3 5 4 3 2 3" xfId="13669" xr:uid="{00000000-0005-0000-0000-000011270000}"/>
    <cellStyle name="20% - Accent3 5 4 3 2 3 2" xfId="33220" xr:uid="{00000000-0005-0000-0000-000012270000}"/>
    <cellStyle name="20% - Accent3 5 4 3 2 4" xfId="23445" xr:uid="{00000000-0005-0000-0000-000013270000}"/>
    <cellStyle name="20% - Accent3 5 4 3 3" xfId="6323" xr:uid="{00000000-0005-0000-0000-000014270000}"/>
    <cellStyle name="20% - Accent3 5 4 3 3 2" xfId="16115" xr:uid="{00000000-0005-0000-0000-000015270000}"/>
    <cellStyle name="20% - Accent3 5 4 3 3 2 2" xfId="35666" xr:uid="{00000000-0005-0000-0000-000016270000}"/>
    <cellStyle name="20% - Accent3 5 4 3 3 3" xfId="25891" xr:uid="{00000000-0005-0000-0000-000017270000}"/>
    <cellStyle name="20% - Accent3 5 4 3 4" xfId="11229" xr:uid="{00000000-0005-0000-0000-000018270000}"/>
    <cellStyle name="20% - Accent3 5 4 3 4 2" xfId="30780" xr:uid="{00000000-0005-0000-0000-000019270000}"/>
    <cellStyle name="20% - Accent3 5 4 3 5" xfId="21005" xr:uid="{00000000-0005-0000-0000-00001A270000}"/>
    <cellStyle name="20% - Accent3 5 4 4" xfId="2247" xr:uid="{00000000-0005-0000-0000-00001B270000}"/>
    <cellStyle name="20% - Accent3 5 4 4 2" xfId="4749" xr:uid="{00000000-0005-0000-0000-00001C270000}"/>
    <cellStyle name="20% - Accent3 5 4 4 2 2" xfId="9646" xr:uid="{00000000-0005-0000-0000-00001D270000}"/>
    <cellStyle name="20% - Accent3 5 4 4 2 2 2" xfId="19435" xr:uid="{00000000-0005-0000-0000-00001E270000}"/>
    <cellStyle name="20% - Accent3 5 4 4 2 2 2 2" xfId="38986" xr:uid="{00000000-0005-0000-0000-00001F270000}"/>
    <cellStyle name="20% - Accent3 5 4 4 2 2 3" xfId="29211" xr:uid="{00000000-0005-0000-0000-000020270000}"/>
    <cellStyle name="20% - Accent3 5 4 4 2 3" xfId="14549" xr:uid="{00000000-0005-0000-0000-000021270000}"/>
    <cellStyle name="20% - Accent3 5 4 4 2 3 2" xfId="34100" xr:uid="{00000000-0005-0000-0000-000022270000}"/>
    <cellStyle name="20% - Accent3 5 4 4 2 4" xfId="24325" xr:uid="{00000000-0005-0000-0000-000023270000}"/>
    <cellStyle name="20% - Accent3 5 4 4 3" xfId="7203" xr:uid="{00000000-0005-0000-0000-000024270000}"/>
    <cellStyle name="20% - Accent3 5 4 4 3 2" xfId="16995" xr:uid="{00000000-0005-0000-0000-000025270000}"/>
    <cellStyle name="20% - Accent3 5 4 4 3 2 2" xfId="36546" xr:uid="{00000000-0005-0000-0000-000026270000}"/>
    <cellStyle name="20% - Accent3 5 4 4 3 3" xfId="26771" xr:uid="{00000000-0005-0000-0000-000027270000}"/>
    <cellStyle name="20% - Accent3 5 4 4 4" xfId="12109" xr:uid="{00000000-0005-0000-0000-000028270000}"/>
    <cellStyle name="20% - Accent3 5 4 4 4 2" xfId="31660" xr:uid="{00000000-0005-0000-0000-000029270000}"/>
    <cellStyle name="20% - Accent3 5 4 4 5" xfId="21885" xr:uid="{00000000-0005-0000-0000-00002A270000}"/>
    <cellStyle name="20% - Accent3 5 4 5" xfId="2972" xr:uid="{00000000-0005-0000-0000-00002B270000}"/>
    <cellStyle name="20% - Accent3 5 4 5 2" xfId="7869" xr:uid="{00000000-0005-0000-0000-00002C270000}"/>
    <cellStyle name="20% - Accent3 5 4 5 2 2" xfId="17658" xr:uid="{00000000-0005-0000-0000-00002D270000}"/>
    <cellStyle name="20% - Accent3 5 4 5 2 2 2" xfId="37209" xr:uid="{00000000-0005-0000-0000-00002E270000}"/>
    <cellStyle name="20% - Accent3 5 4 5 2 3" xfId="27434" xr:uid="{00000000-0005-0000-0000-00002F270000}"/>
    <cellStyle name="20% - Accent3 5 4 5 3" xfId="12772" xr:uid="{00000000-0005-0000-0000-000030270000}"/>
    <cellStyle name="20% - Accent3 5 4 5 3 2" xfId="32323" xr:uid="{00000000-0005-0000-0000-000031270000}"/>
    <cellStyle name="20% - Accent3 5 4 5 4" xfId="22548" xr:uid="{00000000-0005-0000-0000-000032270000}"/>
    <cellStyle name="20% - Accent3 5 4 6" xfId="5426" xr:uid="{00000000-0005-0000-0000-000033270000}"/>
    <cellStyle name="20% - Accent3 5 4 6 2" xfId="15218" xr:uid="{00000000-0005-0000-0000-000034270000}"/>
    <cellStyle name="20% - Accent3 5 4 6 2 2" xfId="34769" xr:uid="{00000000-0005-0000-0000-000035270000}"/>
    <cellStyle name="20% - Accent3 5 4 6 3" xfId="24994" xr:uid="{00000000-0005-0000-0000-000036270000}"/>
    <cellStyle name="20% - Accent3 5 4 7" xfId="10332" xr:uid="{00000000-0005-0000-0000-000037270000}"/>
    <cellStyle name="20% - Accent3 5 4 7 2" xfId="29883" xr:uid="{00000000-0005-0000-0000-000038270000}"/>
    <cellStyle name="20% - Accent3 5 4 8" xfId="20108" xr:uid="{00000000-0005-0000-0000-000039270000}"/>
    <cellStyle name="20% - Accent3 5 5" xfId="630" xr:uid="{00000000-0005-0000-0000-00003A270000}"/>
    <cellStyle name="20% - Accent3 5 5 2" xfId="1583" xr:uid="{00000000-0005-0000-0000-00003B270000}"/>
    <cellStyle name="20% - Accent3 5 5 2 2" xfId="4097" xr:uid="{00000000-0005-0000-0000-00003C270000}"/>
    <cellStyle name="20% - Accent3 5 5 2 2 2" xfId="8994" xr:uid="{00000000-0005-0000-0000-00003D270000}"/>
    <cellStyle name="20% - Accent3 5 5 2 2 2 2" xfId="18783" xr:uid="{00000000-0005-0000-0000-00003E270000}"/>
    <cellStyle name="20% - Accent3 5 5 2 2 2 2 2" xfId="38334" xr:uid="{00000000-0005-0000-0000-00003F270000}"/>
    <cellStyle name="20% - Accent3 5 5 2 2 2 3" xfId="28559" xr:uid="{00000000-0005-0000-0000-000040270000}"/>
    <cellStyle name="20% - Accent3 5 5 2 2 3" xfId="13897" xr:uid="{00000000-0005-0000-0000-000041270000}"/>
    <cellStyle name="20% - Accent3 5 5 2 2 3 2" xfId="33448" xr:uid="{00000000-0005-0000-0000-000042270000}"/>
    <cellStyle name="20% - Accent3 5 5 2 2 4" xfId="23673" xr:uid="{00000000-0005-0000-0000-000043270000}"/>
    <cellStyle name="20% - Accent3 5 5 2 3" xfId="6551" xr:uid="{00000000-0005-0000-0000-000044270000}"/>
    <cellStyle name="20% - Accent3 5 5 2 3 2" xfId="16343" xr:uid="{00000000-0005-0000-0000-000045270000}"/>
    <cellStyle name="20% - Accent3 5 5 2 3 2 2" xfId="35894" xr:uid="{00000000-0005-0000-0000-000046270000}"/>
    <cellStyle name="20% - Accent3 5 5 2 3 3" xfId="26119" xr:uid="{00000000-0005-0000-0000-000047270000}"/>
    <cellStyle name="20% - Accent3 5 5 2 4" xfId="11457" xr:uid="{00000000-0005-0000-0000-000048270000}"/>
    <cellStyle name="20% - Accent3 5 5 2 4 2" xfId="31008" xr:uid="{00000000-0005-0000-0000-000049270000}"/>
    <cellStyle name="20% - Accent3 5 5 2 5" xfId="21233" xr:uid="{00000000-0005-0000-0000-00004A270000}"/>
    <cellStyle name="20% - Accent3 5 5 3" xfId="2395" xr:uid="{00000000-0005-0000-0000-00004B270000}"/>
    <cellStyle name="20% - Accent3 5 5 3 2" xfId="4879" xr:uid="{00000000-0005-0000-0000-00004C270000}"/>
    <cellStyle name="20% - Accent3 5 5 3 2 2" xfId="9776" xr:uid="{00000000-0005-0000-0000-00004D270000}"/>
    <cellStyle name="20% - Accent3 5 5 3 2 2 2" xfId="19565" xr:uid="{00000000-0005-0000-0000-00004E270000}"/>
    <cellStyle name="20% - Accent3 5 5 3 2 2 2 2" xfId="39116" xr:uid="{00000000-0005-0000-0000-00004F270000}"/>
    <cellStyle name="20% - Accent3 5 5 3 2 2 3" xfId="29341" xr:uid="{00000000-0005-0000-0000-000050270000}"/>
    <cellStyle name="20% - Accent3 5 5 3 2 3" xfId="14679" xr:uid="{00000000-0005-0000-0000-000051270000}"/>
    <cellStyle name="20% - Accent3 5 5 3 2 3 2" xfId="34230" xr:uid="{00000000-0005-0000-0000-000052270000}"/>
    <cellStyle name="20% - Accent3 5 5 3 2 4" xfId="24455" xr:uid="{00000000-0005-0000-0000-000053270000}"/>
    <cellStyle name="20% - Accent3 5 5 3 3" xfId="7333" xr:uid="{00000000-0005-0000-0000-000054270000}"/>
    <cellStyle name="20% - Accent3 5 5 3 3 2" xfId="17125" xr:uid="{00000000-0005-0000-0000-000055270000}"/>
    <cellStyle name="20% - Accent3 5 5 3 3 2 2" xfId="36676" xr:uid="{00000000-0005-0000-0000-000056270000}"/>
    <cellStyle name="20% - Accent3 5 5 3 3 3" xfId="26901" xr:uid="{00000000-0005-0000-0000-000057270000}"/>
    <cellStyle name="20% - Accent3 5 5 3 4" xfId="12239" xr:uid="{00000000-0005-0000-0000-000058270000}"/>
    <cellStyle name="20% - Accent3 5 5 3 4 2" xfId="31790" xr:uid="{00000000-0005-0000-0000-000059270000}"/>
    <cellStyle name="20% - Accent3 5 5 3 5" xfId="22015" xr:uid="{00000000-0005-0000-0000-00005A270000}"/>
    <cellStyle name="20% - Accent3 5 5 4" xfId="3216" xr:uid="{00000000-0005-0000-0000-00005B270000}"/>
    <cellStyle name="20% - Accent3 5 5 4 2" xfId="8113" xr:uid="{00000000-0005-0000-0000-00005C270000}"/>
    <cellStyle name="20% - Accent3 5 5 4 2 2" xfId="17902" xr:uid="{00000000-0005-0000-0000-00005D270000}"/>
    <cellStyle name="20% - Accent3 5 5 4 2 2 2" xfId="37453" xr:uid="{00000000-0005-0000-0000-00005E270000}"/>
    <cellStyle name="20% - Accent3 5 5 4 2 3" xfId="27678" xr:uid="{00000000-0005-0000-0000-00005F270000}"/>
    <cellStyle name="20% - Accent3 5 5 4 3" xfId="13016" xr:uid="{00000000-0005-0000-0000-000060270000}"/>
    <cellStyle name="20% - Accent3 5 5 4 3 2" xfId="32567" xr:uid="{00000000-0005-0000-0000-000061270000}"/>
    <cellStyle name="20% - Accent3 5 5 4 4" xfId="22792" xr:uid="{00000000-0005-0000-0000-000062270000}"/>
    <cellStyle name="20% - Accent3 5 5 5" xfId="5670" xr:uid="{00000000-0005-0000-0000-000063270000}"/>
    <cellStyle name="20% - Accent3 5 5 5 2" xfId="15462" xr:uid="{00000000-0005-0000-0000-000064270000}"/>
    <cellStyle name="20% - Accent3 5 5 5 2 2" xfId="35013" xr:uid="{00000000-0005-0000-0000-000065270000}"/>
    <cellStyle name="20% - Accent3 5 5 5 3" xfId="25238" xr:uid="{00000000-0005-0000-0000-000066270000}"/>
    <cellStyle name="20% - Accent3 5 5 6" xfId="10576" xr:uid="{00000000-0005-0000-0000-000067270000}"/>
    <cellStyle name="20% - Accent3 5 5 6 2" xfId="30127" xr:uid="{00000000-0005-0000-0000-000068270000}"/>
    <cellStyle name="20% - Accent3 5 5 7" xfId="20352" xr:uid="{00000000-0005-0000-0000-000069270000}"/>
    <cellStyle name="20% - Accent3 5 6" xfId="1226" xr:uid="{00000000-0005-0000-0000-00006A270000}"/>
    <cellStyle name="20% - Accent3 5 6 2" xfId="3753" xr:uid="{00000000-0005-0000-0000-00006B270000}"/>
    <cellStyle name="20% - Accent3 5 6 2 2" xfId="8650" xr:uid="{00000000-0005-0000-0000-00006C270000}"/>
    <cellStyle name="20% - Accent3 5 6 2 2 2" xfId="18439" xr:uid="{00000000-0005-0000-0000-00006D270000}"/>
    <cellStyle name="20% - Accent3 5 6 2 2 2 2" xfId="37990" xr:uid="{00000000-0005-0000-0000-00006E270000}"/>
    <cellStyle name="20% - Accent3 5 6 2 2 3" xfId="28215" xr:uid="{00000000-0005-0000-0000-00006F270000}"/>
    <cellStyle name="20% - Accent3 5 6 2 3" xfId="13553" xr:uid="{00000000-0005-0000-0000-000070270000}"/>
    <cellStyle name="20% - Accent3 5 6 2 3 2" xfId="33104" xr:uid="{00000000-0005-0000-0000-000071270000}"/>
    <cellStyle name="20% - Accent3 5 6 2 4" xfId="23329" xr:uid="{00000000-0005-0000-0000-000072270000}"/>
    <cellStyle name="20% - Accent3 5 6 3" xfId="6207" xr:uid="{00000000-0005-0000-0000-000073270000}"/>
    <cellStyle name="20% - Accent3 5 6 3 2" xfId="15999" xr:uid="{00000000-0005-0000-0000-000074270000}"/>
    <cellStyle name="20% - Accent3 5 6 3 2 2" xfId="35550" xr:uid="{00000000-0005-0000-0000-000075270000}"/>
    <cellStyle name="20% - Accent3 5 6 3 3" xfId="25775" xr:uid="{00000000-0005-0000-0000-000076270000}"/>
    <cellStyle name="20% - Accent3 5 6 4" xfId="11113" xr:uid="{00000000-0005-0000-0000-000077270000}"/>
    <cellStyle name="20% - Accent3 5 6 4 2" xfId="30664" xr:uid="{00000000-0005-0000-0000-000078270000}"/>
    <cellStyle name="20% - Accent3 5 6 5" xfId="20889" xr:uid="{00000000-0005-0000-0000-000079270000}"/>
    <cellStyle name="20% - Accent3 5 7" xfId="1989" xr:uid="{00000000-0005-0000-0000-00007A270000}"/>
    <cellStyle name="20% - Accent3 5 7 2" xfId="4492" xr:uid="{00000000-0005-0000-0000-00007B270000}"/>
    <cellStyle name="20% - Accent3 5 7 2 2" xfId="9389" xr:uid="{00000000-0005-0000-0000-00007C270000}"/>
    <cellStyle name="20% - Accent3 5 7 2 2 2" xfId="19178" xr:uid="{00000000-0005-0000-0000-00007D270000}"/>
    <cellStyle name="20% - Accent3 5 7 2 2 2 2" xfId="38729" xr:uid="{00000000-0005-0000-0000-00007E270000}"/>
    <cellStyle name="20% - Accent3 5 7 2 2 3" xfId="28954" xr:uid="{00000000-0005-0000-0000-00007F270000}"/>
    <cellStyle name="20% - Accent3 5 7 2 3" xfId="14292" xr:uid="{00000000-0005-0000-0000-000080270000}"/>
    <cellStyle name="20% - Accent3 5 7 2 3 2" xfId="33843" xr:uid="{00000000-0005-0000-0000-000081270000}"/>
    <cellStyle name="20% - Accent3 5 7 2 4" xfId="24068" xr:uid="{00000000-0005-0000-0000-000082270000}"/>
    <cellStyle name="20% - Accent3 5 7 3" xfId="6946" xr:uid="{00000000-0005-0000-0000-000083270000}"/>
    <cellStyle name="20% - Accent3 5 7 3 2" xfId="16738" xr:uid="{00000000-0005-0000-0000-000084270000}"/>
    <cellStyle name="20% - Accent3 5 7 3 2 2" xfId="36289" xr:uid="{00000000-0005-0000-0000-000085270000}"/>
    <cellStyle name="20% - Accent3 5 7 3 3" xfId="26514" xr:uid="{00000000-0005-0000-0000-000086270000}"/>
    <cellStyle name="20% - Accent3 5 7 4" xfId="11852" xr:uid="{00000000-0005-0000-0000-000087270000}"/>
    <cellStyle name="20% - Accent3 5 7 4 2" xfId="31403" xr:uid="{00000000-0005-0000-0000-000088270000}"/>
    <cellStyle name="20% - Accent3 5 7 5" xfId="21628" xr:uid="{00000000-0005-0000-0000-000089270000}"/>
    <cellStyle name="20% - Accent3 5 8" xfId="2824" xr:uid="{00000000-0005-0000-0000-00008A270000}"/>
    <cellStyle name="20% - Accent3 5 8 2" xfId="7722" xr:uid="{00000000-0005-0000-0000-00008B270000}"/>
    <cellStyle name="20% - Accent3 5 8 2 2" xfId="17511" xr:uid="{00000000-0005-0000-0000-00008C270000}"/>
    <cellStyle name="20% - Accent3 5 8 2 2 2" xfId="37062" xr:uid="{00000000-0005-0000-0000-00008D270000}"/>
    <cellStyle name="20% - Accent3 5 8 2 3" xfId="27287" xr:uid="{00000000-0005-0000-0000-00008E270000}"/>
    <cellStyle name="20% - Accent3 5 8 3" xfId="12625" xr:uid="{00000000-0005-0000-0000-00008F270000}"/>
    <cellStyle name="20% - Accent3 5 8 3 2" xfId="32176" xr:uid="{00000000-0005-0000-0000-000090270000}"/>
    <cellStyle name="20% - Accent3 5 8 4" xfId="22401" xr:uid="{00000000-0005-0000-0000-000091270000}"/>
    <cellStyle name="20% - Accent3 5 9" xfId="5278" xr:uid="{00000000-0005-0000-0000-000092270000}"/>
    <cellStyle name="20% - Accent3 5 9 2" xfId="15071" xr:uid="{00000000-0005-0000-0000-000093270000}"/>
    <cellStyle name="20% - Accent3 5 9 2 2" xfId="34622" xr:uid="{00000000-0005-0000-0000-000094270000}"/>
    <cellStyle name="20% - Accent3 5 9 3" xfId="24847" xr:uid="{00000000-0005-0000-0000-000095270000}"/>
    <cellStyle name="20% - Accent3 6" xfId="229" xr:uid="{00000000-0005-0000-0000-000096270000}"/>
    <cellStyle name="20% - Accent3 6 10" xfId="19982" xr:uid="{00000000-0005-0000-0000-000097270000}"/>
    <cellStyle name="20% - Accent3 6 2" xfId="364" xr:uid="{00000000-0005-0000-0000-000098270000}"/>
    <cellStyle name="20% - Accent3 6 2 2" xfId="781" xr:uid="{00000000-0005-0000-0000-000099270000}"/>
    <cellStyle name="20% - Accent3 6 2 2 2" xfId="1731" xr:uid="{00000000-0005-0000-0000-00009A270000}"/>
    <cellStyle name="20% - Accent3 6 2 2 2 2" xfId="4245" xr:uid="{00000000-0005-0000-0000-00009B270000}"/>
    <cellStyle name="20% - Accent3 6 2 2 2 2 2" xfId="9142" xr:uid="{00000000-0005-0000-0000-00009C270000}"/>
    <cellStyle name="20% - Accent3 6 2 2 2 2 2 2" xfId="18931" xr:uid="{00000000-0005-0000-0000-00009D270000}"/>
    <cellStyle name="20% - Accent3 6 2 2 2 2 2 2 2" xfId="38482" xr:uid="{00000000-0005-0000-0000-00009E270000}"/>
    <cellStyle name="20% - Accent3 6 2 2 2 2 2 3" xfId="28707" xr:uid="{00000000-0005-0000-0000-00009F270000}"/>
    <cellStyle name="20% - Accent3 6 2 2 2 2 3" xfId="14045" xr:uid="{00000000-0005-0000-0000-0000A0270000}"/>
    <cellStyle name="20% - Accent3 6 2 2 2 2 3 2" xfId="33596" xr:uid="{00000000-0005-0000-0000-0000A1270000}"/>
    <cellStyle name="20% - Accent3 6 2 2 2 2 4" xfId="23821" xr:uid="{00000000-0005-0000-0000-0000A2270000}"/>
    <cellStyle name="20% - Accent3 6 2 2 2 3" xfId="6699" xr:uid="{00000000-0005-0000-0000-0000A3270000}"/>
    <cellStyle name="20% - Accent3 6 2 2 2 3 2" xfId="16491" xr:uid="{00000000-0005-0000-0000-0000A4270000}"/>
    <cellStyle name="20% - Accent3 6 2 2 2 3 2 2" xfId="36042" xr:uid="{00000000-0005-0000-0000-0000A5270000}"/>
    <cellStyle name="20% - Accent3 6 2 2 2 3 3" xfId="26267" xr:uid="{00000000-0005-0000-0000-0000A6270000}"/>
    <cellStyle name="20% - Accent3 6 2 2 2 4" xfId="11605" xr:uid="{00000000-0005-0000-0000-0000A7270000}"/>
    <cellStyle name="20% - Accent3 6 2 2 2 4 2" xfId="31156" xr:uid="{00000000-0005-0000-0000-0000A8270000}"/>
    <cellStyle name="20% - Accent3 6 2 2 2 5" xfId="21381" xr:uid="{00000000-0005-0000-0000-0000A9270000}"/>
    <cellStyle name="20% - Accent3 6 2 2 3" xfId="2584" xr:uid="{00000000-0005-0000-0000-0000AA270000}"/>
    <cellStyle name="20% - Accent3 6 2 2 3 2" xfId="5032" xr:uid="{00000000-0005-0000-0000-0000AB270000}"/>
    <cellStyle name="20% - Accent3 6 2 2 3 2 2" xfId="9929" xr:uid="{00000000-0005-0000-0000-0000AC270000}"/>
    <cellStyle name="20% - Accent3 6 2 2 3 2 2 2" xfId="19718" xr:uid="{00000000-0005-0000-0000-0000AD270000}"/>
    <cellStyle name="20% - Accent3 6 2 2 3 2 2 2 2" xfId="39269" xr:uid="{00000000-0005-0000-0000-0000AE270000}"/>
    <cellStyle name="20% - Accent3 6 2 2 3 2 2 3" xfId="29494" xr:uid="{00000000-0005-0000-0000-0000AF270000}"/>
    <cellStyle name="20% - Accent3 6 2 2 3 2 3" xfId="14832" xr:uid="{00000000-0005-0000-0000-0000B0270000}"/>
    <cellStyle name="20% - Accent3 6 2 2 3 2 3 2" xfId="34383" xr:uid="{00000000-0005-0000-0000-0000B1270000}"/>
    <cellStyle name="20% - Accent3 6 2 2 3 2 4" xfId="24608" xr:uid="{00000000-0005-0000-0000-0000B2270000}"/>
    <cellStyle name="20% - Accent3 6 2 2 3 3" xfId="7486" xr:uid="{00000000-0005-0000-0000-0000B3270000}"/>
    <cellStyle name="20% - Accent3 6 2 2 3 3 2" xfId="17278" xr:uid="{00000000-0005-0000-0000-0000B4270000}"/>
    <cellStyle name="20% - Accent3 6 2 2 3 3 2 2" xfId="36829" xr:uid="{00000000-0005-0000-0000-0000B5270000}"/>
    <cellStyle name="20% - Accent3 6 2 2 3 3 3" xfId="27054" xr:uid="{00000000-0005-0000-0000-0000B6270000}"/>
    <cellStyle name="20% - Accent3 6 2 2 3 4" xfId="12392" xr:uid="{00000000-0005-0000-0000-0000B7270000}"/>
    <cellStyle name="20% - Accent3 6 2 2 3 4 2" xfId="31943" xr:uid="{00000000-0005-0000-0000-0000B8270000}"/>
    <cellStyle name="20% - Accent3 6 2 2 3 5" xfId="22168" xr:uid="{00000000-0005-0000-0000-0000B9270000}"/>
    <cellStyle name="20% - Accent3 6 2 2 4" xfId="3364" xr:uid="{00000000-0005-0000-0000-0000BA270000}"/>
    <cellStyle name="20% - Accent3 6 2 2 4 2" xfId="8261" xr:uid="{00000000-0005-0000-0000-0000BB270000}"/>
    <cellStyle name="20% - Accent3 6 2 2 4 2 2" xfId="18050" xr:uid="{00000000-0005-0000-0000-0000BC270000}"/>
    <cellStyle name="20% - Accent3 6 2 2 4 2 2 2" xfId="37601" xr:uid="{00000000-0005-0000-0000-0000BD270000}"/>
    <cellStyle name="20% - Accent3 6 2 2 4 2 3" xfId="27826" xr:uid="{00000000-0005-0000-0000-0000BE270000}"/>
    <cellStyle name="20% - Accent3 6 2 2 4 3" xfId="13164" xr:uid="{00000000-0005-0000-0000-0000BF270000}"/>
    <cellStyle name="20% - Accent3 6 2 2 4 3 2" xfId="32715" xr:uid="{00000000-0005-0000-0000-0000C0270000}"/>
    <cellStyle name="20% - Accent3 6 2 2 4 4" xfId="22940" xr:uid="{00000000-0005-0000-0000-0000C1270000}"/>
    <cellStyle name="20% - Accent3 6 2 2 5" xfId="5818" xr:uid="{00000000-0005-0000-0000-0000C2270000}"/>
    <cellStyle name="20% - Accent3 6 2 2 5 2" xfId="15610" xr:uid="{00000000-0005-0000-0000-0000C3270000}"/>
    <cellStyle name="20% - Accent3 6 2 2 5 2 2" xfId="35161" xr:uid="{00000000-0005-0000-0000-0000C4270000}"/>
    <cellStyle name="20% - Accent3 6 2 2 5 3" xfId="25386" xr:uid="{00000000-0005-0000-0000-0000C5270000}"/>
    <cellStyle name="20% - Accent3 6 2 2 6" xfId="10724" xr:uid="{00000000-0005-0000-0000-0000C6270000}"/>
    <cellStyle name="20% - Accent3 6 2 2 6 2" xfId="30275" xr:uid="{00000000-0005-0000-0000-0000C7270000}"/>
    <cellStyle name="20% - Accent3 6 2 2 7" xfId="20500" xr:uid="{00000000-0005-0000-0000-0000C8270000}"/>
    <cellStyle name="20% - Accent3 6 2 3" xfId="1351" xr:uid="{00000000-0005-0000-0000-0000C9270000}"/>
    <cellStyle name="20% - Accent3 6 2 3 2" xfId="3870" xr:uid="{00000000-0005-0000-0000-0000CA270000}"/>
    <cellStyle name="20% - Accent3 6 2 3 2 2" xfId="8767" xr:uid="{00000000-0005-0000-0000-0000CB270000}"/>
    <cellStyle name="20% - Accent3 6 2 3 2 2 2" xfId="18556" xr:uid="{00000000-0005-0000-0000-0000CC270000}"/>
    <cellStyle name="20% - Accent3 6 2 3 2 2 2 2" xfId="38107" xr:uid="{00000000-0005-0000-0000-0000CD270000}"/>
    <cellStyle name="20% - Accent3 6 2 3 2 2 3" xfId="28332" xr:uid="{00000000-0005-0000-0000-0000CE270000}"/>
    <cellStyle name="20% - Accent3 6 2 3 2 3" xfId="13670" xr:uid="{00000000-0005-0000-0000-0000CF270000}"/>
    <cellStyle name="20% - Accent3 6 2 3 2 3 2" xfId="33221" xr:uid="{00000000-0005-0000-0000-0000D0270000}"/>
    <cellStyle name="20% - Accent3 6 2 3 2 4" xfId="23446" xr:uid="{00000000-0005-0000-0000-0000D1270000}"/>
    <cellStyle name="20% - Accent3 6 2 3 3" xfId="6324" xr:uid="{00000000-0005-0000-0000-0000D2270000}"/>
    <cellStyle name="20% - Accent3 6 2 3 3 2" xfId="16116" xr:uid="{00000000-0005-0000-0000-0000D3270000}"/>
    <cellStyle name="20% - Accent3 6 2 3 3 2 2" xfId="35667" xr:uid="{00000000-0005-0000-0000-0000D4270000}"/>
    <cellStyle name="20% - Accent3 6 2 3 3 3" xfId="25892" xr:uid="{00000000-0005-0000-0000-0000D5270000}"/>
    <cellStyle name="20% - Accent3 6 2 3 4" xfId="11230" xr:uid="{00000000-0005-0000-0000-0000D6270000}"/>
    <cellStyle name="20% - Accent3 6 2 3 4 2" xfId="30781" xr:uid="{00000000-0005-0000-0000-0000D7270000}"/>
    <cellStyle name="20% - Accent3 6 2 3 5" xfId="21006" xr:uid="{00000000-0005-0000-0000-0000D8270000}"/>
    <cellStyle name="20% - Accent3 6 2 4" xfId="2143" xr:uid="{00000000-0005-0000-0000-0000D9270000}"/>
    <cellStyle name="20% - Accent3 6 2 4 2" xfId="4645" xr:uid="{00000000-0005-0000-0000-0000DA270000}"/>
    <cellStyle name="20% - Accent3 6 2 4 2 2" xfId="9542" xr:uid="{00000000-0005-0000-0000-0000DB270000}"/>
    <cellStyle name="20% - Accent3 6 2 4 2 2 2" xfId="19331" xr:uid="{00000000-0005-0000-0000-0000DC270000}"/>
    <cellStyle name="20% - Accent3 6 2 4 2 2 2 2" xfId="38882" xr:uid="{00000000-0005-0000-0000-0000DD270000}"/>
    <cellStyle name="20% - Accent3 6 2 4 2 2 3" xfId="29107" xr:uid="{00000000-0005-0000-0000-0000DE270000}"/>
    <cellStyle name="20% - Accent3 6 2 4 2 3" xfId="14445" xr:uid="{00000000-0005-0000-0000-0000DF270000}"/>
    <cellStyle name="20% - Accent3 6 2 4 2 3 2" xfId="33996" xr:uid="{00000000-0005-0000-0000-0000E0270000}"/>
    <cellStyle name="20% - Accent3 6 2 4 2 4" xfId="24221" xr:uid="{00000000-0005-0000-0000-0000E1270000}"/>
    <cellStyle name="20% - Accent3 6 2 4 3" xfId="7099" xr:uid="{00000000-0005-0000-0000-0000E2270000}"/>
    <cellStyle name="20% - Accent3 6 2 4 3 2" xfId="16891" xr:uid="{00000000-0005-0000-0000-0000E3270000}"/>
    <cellStyle name="20% - Accent3 6 2 4 3 2 2" xfId="36442" xr:uid="{00000000-0005-0000-0000-0000E4270000}"/>
    <cellStyle name="20% - Accent3 6 2 4 3 3" xfId="26667" xr:uid="{00000000-0005-0000-0000-0000E5270000}"/>
    <cellStyle name="20% - Accent3 6 2 4 4" xfId="12005" xr:uid="{00000000-0005-0000-0000-0000E6270000}"/>
    <cellStyle name="20% - Accent3 6 2 4 4 2" xfId="31556" xr:uid="{00000000-0005-0000-0000-0000E7270000}"/>
    <cellStyle name="20% - Accent3 6 2 4 5" xfId="21781" xr:uid="{00000000-0005-0000-0000-0000E8270000}"/>
    <cellStyle name="20% - Accent3 6 2 5" xfId="2973" xr:uid="{00000000-0005-0000-0000-0000E9270000}"/>
    <cellStyle name="20% - Accent3 6 2 5 2" xfId="7870" xr:uid="{00000000-0005-0000-0000-0000EA270000}"/>
    <cellStyle name="20% - Accent3 6 2 5 2 2" xfId="17659" xr:uid="{00000000-0005-0000-0000-0000EB270000}"/>
    <cellStyle name="20% - Accent3 6 2 5 2 2 2" xfId="37210" xr:uid="{00000000-0005-0000-0000-0000EC270000}"/>
    <cellStyle name="20% - Accent3 6 2 5 2 3" xfId="27435" xr:uid="{00000000-0005-0000-0000-0000ED270000}"/>
    <cellStyle name="20% - Accent3 6 2 5 3" xfId="12773" xr:uid="{00000000-0005-0000-0000-0000EE270000}"/>
    <cellStyle name="20% - Accent3 6 2 5 3 2" xfId="32324" xr:uid="{00000000-0005-0000-0000-0000EF270000}"/>
    <cellStyle name="20% - Accent3 6 2 5 4" xfId="22549" xr:uid="{00000000-0005-0000-0000-0000F0270000}"/>
    <cellStyle name="20% - Accent3 6 2 6" xfId="5427" xr:uid="{00000000-0005-0000-0000-0000F1270000}"/>
    <cellStyle name="20% - Accent3 6 2 6 2" xfId="15219" xr:uid="{00000000-0005-0000-0000-0000F2270000}"/>
    <cellStyle name="20% - Accent3 6 2 6 2 2" xfId="34770" xr:uid="{00000000-0005-0000-0000-0000F3270000}"/>
    <cellStyle name="20% - Accent3 6 2 6 3" xfId="24995" xr:uid="{00000000-0005-0000-0000-0000F4270000}"/>
    <cellStyle name="20% - Accent3 6 2 7" xfId="10333" xr:uid="{00000000-0005-0000-0000-0000F5270000}"/>
    <cellStyle name="20% - Accent3 6 2 7 2" xfId="29884" xr:uid="{00000000-0005-0000-0000-0000F6270000}"/>
    <cellStyle name="20% - Accent3 6 2 8" xfId="20109" xr:uid="{00000000-0005-0000-0000-0000F7270000}"/>
    <cellStyle name="20% - Accent3 6 3" xfId="365" xr:uid="{00000000-0005-0000-0000-0000F8270000}"/>
    <cellStyle name="20% - Accent3 6 3 2" xfId="782" xr:uid="{00000000-0005-0000-0000-0000F9270000}"/>
    <cellStyle name="20% - Accent3 6 3 2 2" xfId="1732" xr:uid="{00000000-0005-0000-0000-0000FA270000}"/>
    <cellStyle name="20% - Accent3 6 3 2 2 2" xfId="4246" xr:uid="{00000000-0005-0000-0000-0000FB270000}"/>
    <cellStyle name="20% - Accent3 6 3 2 2 2 2" xfId="9143" xr:uid="{00000000-0005-0000-0000-0000FC270000}"/>
    <cellStyle name="20% - Accent3 6 3 2 2 2 2 2" xfId="18932" xr:uid="{00000000-0005-0000-0000-0000FD270000}"/>
    <cellStyle name="20% - Accent3 6 3 2 2 2 2 2 2" xfId="38483" xr:uid="{00000000-0005-0000-0000-0000FE270000}"/>
    <cellStyle name="20% - Accent3 6 3 2 2 2 2 3" xfId="28708" xr:uid="{00000000-0005-0000-0000-0000FF270000}"/>
    <cellStyle name="20% - Accent3 6 3 2 2 2 3" xfId="14046" xr:uid="{00000000-0005-0000-0000-000000280000}"/>
    <cellStyle name="20% - Accent3 6 3 2 2 2 3 2" xfId="33597" xr:uid="{00000000-0005-0000-0000-000001280000}"/>
    <cellStyle name="20% - Accent3 6 3 2 2 2 4" xfId="23822" xr:uid="{00000000-0005-0000-0000-000002280000}"/>
    <cellStyle name="20% - Accent3 6 3 2 2 3" xfId="6700" xr:uid="{00000000-0005-0000-0000-000003280000}"/>
    <cellStyle name="20% - Accent3 6 3 2 2 3 2" xfId="16492" xr:uid="{00000000-0005-0000-0000-000004280000}"/>
    <cellStyle name="20% - Accent3 6 3 2 2 3 2 2" xfId="36043" xr:uid="{00000000-0005-0000-0000-000005280000}"/>
    <cellStyle name="20% - Accent3 6 3 2 2 3 3" xfId="26268" xr:uid="{00000000-0005-0000-0000-000006280000}"/>
    <cellStyle name="20% - Accent3 6 3 2 2 4" xfId="11606" xr:uid="{00000000-0005-0000-0000-000007280000}"/>
    <cellStyle name="20% - Accent3 6 3 2 2 4 2" xfId="31157" xr:uid="{00000000-0005-0000-0000-000008280000}"/>
    <cellStyle name="20% - Accent3 6 3 2 2 5" xfId="21382" xr:uid="{00000000-0005-0000-0000-000009280000}"/>
    <cellStyle name="20% - Accent3 6 3 2 3" xfId="2712" xr:uid="{00000000-0005-0000-0000-00000A280000}"/>
    <cellStyle name="20% - Accent3 6 3 2 3 2" xfId="5157" xr:uid="{00000000-0005-0000-0000-00000B280000}"/>
    <cellStyle name="20% - Accent3 6 3 2 3 2 2" xfId="10054" xr:uid="{00000000-0005-0000-0000-00000C280000}"/>
    <cellStyle name="20% - Accent3 6 3 2 3 2 2 2" xfId="19843" xr:uid="{00000000-0005-0000-0000-00000D280000}"/>
    <cellStyle name="20% - Accent3 6 3 2 3 2 2 2 2" xfId="39394" xr:uid="{00000000-0005-0000-0000-00000E280000}"/>
    <cellStyle name="20% - Accent3 6 3 2 3 2 2 3" xfId="29619" xr:uid="{00000000-0005-0000-0000-00000F280000}"/>
    <cellStyle name="20% - Accent3 6 3 2 3 2 3" xfId="14957" xr:uid="{00000000-0005-0000-0000-000010280000}"/>
    <cellStyle name="20% - Accent3 6 3 2 3 2 3 2" xfId="34508" xr:uid="{00000000-0005-0000-0000-000011280000}"/>
    <cellStyle name="20% - Accent3 6 3 2 3 2 4" xfId="24733" xr:uid="{00000000-0005-0000-0000-000012280000}"/>
    <cellStyle name="20% - Accent3 6 3 2 3 3" xfId="7611" xr:uid="{00000000-0005-0000-0000-000013280000}"/>
    <cellStyle name="20% - Accent3 6 3 2 3 3 2" xfId="17403" xr:uid="{00000000-0005-0000-0000-000014280000}"/>
    <cellStyle name="20% - Accent3 6 3 2 3 3 2 2" xfId="36954" xr:uid="{00000000-0005-0000-0000-000015280000}"/>
    <cellStyle name="20% - Accent3 6 3 2 3 3 3" xfId="27179" xr:uid="{00000000-0005-0000-0000-000016280000}"/>
    <cellStyle name="20% - Accent3 6 3 2 3 4" xfId="12517" xr:uid="{00000000-0005-0000-0000-000017280000}"/>
    <cellStyle name="20% - Accent3 6 3 2 3 4 2" xfId="32068" xr:uid="{00000000-0005-0000-0000-000018280000}"/>
    <cellStyle name="20% - Accent3 6 3 2 3 5" xfId="22293" xr:uid="{00000000-0005-0000-0000-000019280000}"/>
    <cellStyle name="20% - Accent3 6 3 2 4" xfId="3365" xr:uid="{00000000-0005-0000-0000-00001A280000}"/>
    <cellStyle name="20% - Accent3 6 3 2 4 2" xfId="8262" xr:uid="{00000000-0005-0000-0000-00001B280000}"/>
    <cellStyle name="20% - Accent3 6 3 2 4 2 2" xfId="18051" xr:uid="{00000000-0005-0000-0000-00001C280000}"/>
    <cellStyle name="20% - Accent3 6 3 2 4 2 2 2" xfId="37602" xr:uid="{00000000-0005-0000-0000-00001D280000}"/>
    <cellStyle name="20% - Accent3 6 3 2 4 2 3" xfId="27827" xr:uid="{00000000-0005-0000-0000-00001E280000}"/>
    <cellStyle name="20% - Accent3 6 3 2 4 3" xfId="13165" xr:uid="{00000000-0005-0000-0000-00001F280000}"/>
    <cellStyle name="20% - Accent3 6 3 2 4 3 2" xfId="32716" xr:uid="{00000000-0005-0000-0000-000020280000}"/>
    <cellStyle name="20% - Accent3 6 3 2 4 4" xfId="22941" xr:uid="{00000000-0005-0000-0000-000021280000}"/>
    <cellStyle name="20% - Accent3 6 3 2 5" xfId="5819" xr:uid="{00000000-0005-0000-0000-000022280000}"/>
    <cellStyle name="20% - Accent3 6 3 2 5 2" xfId="15611" xr:uid="{00000000-0005-0000-0000-000023280000}"/>
    <cellStyle name="20% - Accent3 6 3 2 5 2 2" xfId="35162" xr:uid="{00000000-0005-0000-0000-000024280000}"/>
    <cellStyle name="20% - Accent3 6 3 2 5 3" xfId="25387" xr:uid="{00000000-0005-0000-0000-000025280000}"/>
    <cellStyle name="20% - Accent3 6 3 2 6" xfId="10725" xr:uid="{00000000-0005-0000-0000-000026280000}"/>
    <cellStyle name="20% - Accent3 6 3 2 6 2" xfId="30276" xr:uid="{00000000-0005-0000-0000-000027280000}"/>
    <cellStyle name="20% - Accent3 6 3 2 7" xfId="20501" xr:uid="{00000000-0005-0000-0000-000028280000}"/>
    <cellStyle name="20% - Accent3 6 3 3" xfId="1352" xr:uid="{00000000-0005-0000-0000-000029280000}"/>
    <cellStyle name="20% - Accent3 6 3 3 2" xfId="3871" xr:uid="{00000000-0005-0000-0000-00002A280000}"/>
    <cellStyle name="20% - Accent3 6 3 3 2 2" xfId="8768" xr:uid="{00000000-0005-0000-0000-00002B280000}"/>
    <cellStyle name="20% - Accent3 6 3 3 2 2 2" xfId="18557" xr:uid="{00000000-0005-0000-0000-00002C280000}"/>
    <cellStyle name="20% - Accent3 6 3 3 2 2 2 2" xfId="38108" xr:uid="{00000000-0005-0000-0000-00002D280000}"/>
    <cellStyle name="20% - Accent3 6 3 3 2 2 3" xfId="28333" xr:uid="{00000000-0005-0000-0000-00002E280000}"/>
    <cellStyle name="20% - Accent3 6 3 3 2 3" xfId="13671" xr:uid="{00000000-0005-0000-0000-00002F280000}"/>
    <cellStyle name="20% - Accent3 6 3 3 2 3 2" xfId="33222" xr:uid="{00000000-0005-0000-0000-000030280000}"/>
    <cellStyle name="20% - Accent3 6 3 3 2 4" xfId="23447" xr:uid="{00000000-0005-0000-0000-000031280000}"/>
    <cellStyle name="20% - Accent3 6 3 3 3" xfId="6325" xr:uid="{00000000-0005-0000-0000-000032280000}"/>
    <cellStyle name="20% - Accent3 6 3 3 3 2" xfId="16117" xr:uid="{00000000-0005-0000-0000-000033280000}"/>
    <cellStyle name="20% - Accent3 6 3 3 3 2 2" xfId="35668" xr:uid="{00000000-0005-0000-0000-000034280000}"/>
    <cellStyle name="20% - Accent3 6 3 3 3 3" xfId="25893" xr:uid="{00000000-0005-0000-0000-000035280000}"/>
    <cellStyle name="20% - Accent3 6 3 3 4" xfId="11231" xr:uid="{00000000-0005-0000-0000-000036280000}"/>
    <cellStyle name="20% - Accent3 6 3 3 4 2" xfId="30782" xr:uid="{00000000-0005-0000-0000-000037280000}"/>
    <cellStyle name="20% - Accent3 6 3 3 5" xfId="21007" xr:uid="{00000000-0005-0000-0000-000038280000}"/>
    <cellStyle name="20% - Accent3 6 3 4" xfId="2268" xr:uid="{00000000-0005-0000-0000-000039280000}"/>
    <cellStyle name="20% - Accent3 6 3 4 2" xfId="4770" xr:uid="{00000000-0005-0000-0000-00003A280000}"/>
    <cellStyle name="20% - Accent3 6 3 4 2 2" xfId="9667" xr:uid="{00000000-0005-0000-0000-00003B280000}"/>
    <cellStyle name="20% - Accent3 6 3 4 2 2 2" xfId="19456" xr:uid="{00000000-0005-0000-0000-00003C280000}"/>
    <cellStyle name="20% - Accent3 6 3 4 2 2 2 2" xfId="39007" xr:uid="{00000000-0005-0000-0000-00003D280000}"/>
    <cellStyle name="20% - Accent3 6 3 4 2 2 3" xfId="29232" xr:uid="{00000000-0005-0000-0000-00003E280000}"/>
    <cellStyle name="20% - Accent3 6 3 4 2 3" xfId="14570" xr:uid="{00000000-0005-0000-0000-00003F280000}"/>
    <cellStyle name="20% - Accent3 6 3 4 2 3 2" xfId="34121" xr:uid="{00000000-0005-0000-0000-000040280000}"/>
    <cellStyle name="20% - Accent3 6 3 4 2 4" xfId="24346" xr:uid="{00000000-0005-0000-0000-000041280000}"/>
    <cellStyle name="20% - Accent3 6 3 4 3" xfId="7224" xr:uid="{00000000-0005-0000-0000-000042280000}"/>
    <cellStyle name="20% - Accent3 6 3 4 3 2" xfId="17016" xr:uid="{00000000-0005-0000-0000-000043280000}"/>
    <cellStyle name="20% - Accent3 6 3 4 3 2 2" xfId="36567" xr:uid="{00000000-0005-0000-0000-000044280000}"/>
    <cellStyle name="20% - Accent3 6 3 4 3 3" xfId="26792" xr:uid="{00000000-0005-0000-0000-000045280000}"/>
    <cellStyle name="20% - Accent3 6 3 4 4" xfId="12130" xr:uid="{00000000-0005-0000-0000-000046280000}"/>
    <cellStyle name="20% - Accent3 6 3 4 4 2" xfId="31681" xr:uid="{00000000-0005-0000-0000-000047280000}"/>
    <cellStyle name="20% - Accent3 6 3 4 5" xfId="21906" xr:uid="{00000000-0005-0000-0000-000048280000}"/>
    <cellStyle name="20% - Accent3 6 3 5" xfId="2974" xr:uid="{00000000-0005-0000-0000-000049280000}"/>
    <cellStyle name="20% - Accent3 6 3 5 2" xfId="7871" xr:uid="{00000000-0005-0000-0000-00004A280000}"/>
    <cellStyle name="20% - Accent3 6 3 5 2 2" xfId="17660" xr:uid="{00000000-0005-0000-0000-00004B280000}"/>
    <cellStyle name="20% - Accent3 6 3 5 2 2 2" xfId="37211" xr:uid="{00000000-0005-0000-0000-00004C280000}"/>
    <cellStyle name="20% - Accent3 6 3 5 2 3" xfId="27436" xr:uid="{00000000-0005-0000-0000-00004D280000}"/>
    <cellStyle name="20% - Accent3 6 3 5 3" xfId="12774" xr:uid="{00000000-0005-0000-0000-00004E280000}"/>
    <cellStyle name="20% - Accent3 6 3 5 3 2" xfId="32325" xr:uid="{00000000-0005-0000-0000-00004F280000}"/>
    <cellStyle name="20% - Accent3 6 3 5 4" xfId="22550" xr:uid="{00000000-0005-0000-0000-000050280000}"/>
    <cellStyle name="20% - Accent3 6 3 6" xfId="5428" xr:uid="{00000000-0005-0000-0000-000051280000}"/>
    <cellStyle name="20% - Accent3 6 3 6 2" xfId="15220" xr:uid="{00000000-0005-0000-0000-000052280000}"/>
    <cellStyle name="20% - Accent3 6 3 6 2 2" xfId="34771" xr:uid="{00000000-0005-0000-0000-000053280000}"/>
    <cellStyle name="20% - Accent3 6 3 6 3" xfId="24996" xr:uid="{00000000-0005-0000-0000-000054280000}"/>
    <cellStyle name="20% - Accent3 6 3 7" xfId="10334" xr:uid="{00000000-0005-0000-0000-000055280000}"/>
    <cellStyle name="20% - Accent3 6 3 7 2" xfId="29885" xr:uid="{00000000-0005-0000-0000-000056280000}"/>
    <cellStyle name="20% - Accent3 6 3 8" xfId="20110" xr:uid="{00000000-0005-0000-0000-000057280000}"/>
    <cellStyle name="20% - Accent3 6 4" xfId="652" xr:uid="{00000000-0005-0000-0000-000058280000}"/>
    <cellStyle name="20% - Accent3 6 4 2" xfId="1604" xr:uid="{00000000-0005-0000-0000-000059280000}"/>
    <cellStyle name="20% - Accent3 6 4 2 2" xfId="4118" xr:uid="{00000000-0005-0000-0000-00005A280000}"/>
    <cellStyle name="20% - Accent3 6 4 2 2 2" xfId="9015" xr:uid="{00000000-0005-0000-0000-00005B280000}"/>
    <cellStyle name="20% - Accent3 6 4 2 2 2 2" xfId="18804" xr:uid="{00000000-0005-0000-0000-00005C280000}"/>
    <cellStyle name="20% - Accent3 6 4 2 2 2 2 2" xfId="38355" xr:uid="{00000000-0005-0000-0000-00005D280000}"/>
    <cellStyle name="20% - Accent3 6 4 2 2 2 3" xfId="28580" xr:uid="{00000000-0005-0000-0000-00005E280000}"/>
    <cellStyle name="20% - Accent3 6 4 2 2 3" xfId="13918" xr:uid="{00000000-0005-0000-0000-00005F280000}"/>
    <cellStyle name="20% - Accent3 6 4 2 2 3 2" xfId="33469" xr:uid="{00000000-0005-0000-0000-000060280000}"/>
    <cellStyle name="20% - Accent3 6 4 2 2 4" xfId="23694" xr:uid="{00000000-0005-0000-0000-000061280000}"/>
    <cellStyle name="20% - Accent3 6 4 2 3" xfId="6572" xr:uid="{00000000-0005-0000-0000-000062280000}"/>
    <cellStyle name="20% - Accent3 6 4 2 3 2" xfId="16364" xr:uid="{00000000-0005-0000-0000-000063280000}"/>
    <cellStyle name="20% - Accent3 6 4 2 3 2 2" xfId="35915" xr:uid="{00000000-0005-0000-0000-000064280000}"/>
    <cellStyle name="20% - Accent3 6 4 2 3 3" xfId="26140" xr:uid="{00000000-0005-0000-0000-000065280000}"/>
    <cellStyle name="20% - Accent3 6 4 2 4" xfId="11478" xr:uid="{00000000-0005-0000-0000-000066280000}"/>
    <cellStyle name="20% - Accent3 6 4 2 4 2" xfId="31029" xr:uid="{00000000-0005-0000-0000-000067280000}"/>
    <cellStyle name="20% - Accent3 6 4 2 5" xfId="21254" xr:uid="{00000000-0005-0000-0000-000068280000}"/>
    <cellStyle name="20% - Accent3 6 4 3" xfId="2421" xr:uid="{00000000-0005-0000-0000-000069280000}"/>
    <cellStyle name="20% - Accent3 6 4 3 2" xfId="4903" xr:uid="{00000000-0005-0000-0000-00006A280000}"/>
    <cellStyle name="20% - Accent3 6 4 3 2 2" xfId="9800" xr:uid="{00000000-0005-0000-0000-00006B280000}"/>
    <cellStyle name="20% - Accent3 6 4 3 2 2 2" xfId="19589" xr:uid="{00000000-0005-0000-0000-00006C280000}"/>
    <cellStyle name="20% - Accent3 6 4 3 2 2 2 2" xfId="39140" xr:uid="{00000000-0005-0000-0000-00006D280000}"/>
    <cellStyle name="20% - Accent3 6 4 3 2 2 3" xfId="29365" xr:uid="{00000000-0005-0000-0000-00006E280000}"/>
    <cellStyle name="20% - Accent3 6 4 3 2 3" xfId="14703" xr:uid="{00000000-0005-0000-0000-00006F280000}"/>
    <cellStyle name="20% - Accent3 6 4 3 2 3 2" xfId="34254" xr:uid="{00000000-0005-0000-0000-000070280000}"/>
    <cellStyle name="20% - Accent3 6 4 3 2 4" xfId="24479" xr:uid="{00000000-0005-0000-0000-000071280000}"/>
    <cellStyle name="20% - Accent3 6 4 3 3" xfId="7357" xr:uid="{00000000-0005-0000-0000-000072280000}"/>
    <cellStyle name="20% - Accent3 6 4 3 3 2" xfId="17149" xr:uid="{00000000-0005-0000-0000-000073280000}"/>
    <cellStyle name="20% - Accent3 6 4 3 3 2 2" xfId="36700" xr:uid="{00000000-0005-0000-0000-000074280000}"/>
    <cellStyle name="20% - Accent3 6 4 3 3 3" xfId="26925" xr:uid="{00000000-0005-0000-0000-000075280000}"/>
    <cellStyle name="20% - Accent3 6 4 3 4" xfId="12263" xr:uid="{00000000-0005-0000-0000-000076280000}"/>
    <cellStyle name="20% - Accent3 6 4 3 4 2" xfId="31814" xr:uid="{00000000-0005-0000-0000-000077280000}"/>
    <cellStyle name="20% - Accent3 6 4 3 5" xfId="22039" xr:uid="{00000000-0005-0000-0000-000078280000}"/>
    <cellStyle name="20% - Accent3 6 4 4" xfId="3237" xr:uid="{00000000-0005-0000-0000-000079280000}"/>
    <cellStyle name="20% - Accent3 6 4 4 2" xfId="8134" xr:uid="{00000000-0005-0000-0000-00007A280000}"/>
    <cellStyle name="20% - Accent3 6 4 4 2 2" xfId="17923" xr:uid="{00000000-0005-0000-0000-00007B280000}"/>
    <cellStyle name="20% - Accent3 6 4 4 2 2 2" xfId="37474" xr:uid="{00000000-0005-0000-0000-00007C280000}"/>
    <cellStyle name="20% - Accent3 6 4 4 2 3" xfId="27699" xr:uid="{00000000-0005-0000-0000-00007D280000}"/>
    <cellStyle name="20% - Accent3 6 4 4 3" xfId="13037" xr:uid="{00000000-0005-0000-0000-00007E280000}"/>
    <cellStyle name="20% - Accent3 6 4 4 3 2" xfId="32588" xr:uid="{00000000-0005-0000-0000-00007F280000}"/>
    <cellStyle name="20% - Accent3 6 4 4 4" xfId="22813" xr:uid="{00000000-0005-0000-0000-000080280000}"/>
    <cellStyle name="20% - Accent3 6 4 5" xfId="5691" xr:uid="{00000000-0005-0000-0000-000081280000}"/>
    <cellStyle name="20% - Accent3 6 4 5 2" xfId="15483" xr:uid="{00000000-0005-0000-0000-000082280000}"/>
    <cellStyle name="20% - Accent3 6 4 5 2 2" xfId="35034" xr:uid="{00000000-0005-0000-0000-000083280000}"/>
    <cellStyle name="20% - Accent3 6 4 5 3" xfId="25259" xr:uid="{00000000-0005-0000-0000-000084280000}"/>
    <cellStyle name="20% - Accent3 6 4 6" xfId="10597" xr:uid="{00000000-0005-0000-0000-000085280000}"/>
    <cellStyle name="20% - Accent3 6 4 6 2" xfId="30148" xr:uid="{00000000-0005-0000-0000-000086280000}"/>
    <cellStyle name="20% - Accent3 6 4 7" xfId="20373" xr:uid="{00000000-0005-0000-0000-000087280000}"/>
    <cellStyle name="20% - Accent3 6 5" xfId="1244" xr:uid="{00000000-0005-0000-0000-000088280000}"/>
    <cellStyle name="20% - Accent3 6 5 2" xfId="3767" xr:uid="{00000000-0005-0000-0000-000089280000}"/>
    <cellStyle name="20% - Accent3 6 5 2 2" xfId="8664" xr:uid="{00000000-0005-0000-0000-00008A280000}"/>
    <cellStyle name="20% - Accent3 6 5 2 2 2" xfId="18453" xr:uid="{00000000-0005-0000-0000-00008B280000}"/>
    <cellStyle name="20% - Accent3 6 5 2 2 2 2" xfId="38004" xr:uid="{00000000-0005-0000-0000-00008C280000}"/>
    <cellStyle name="20% - Accent3 6 5 2 2 3" xfId="28229" xr:uid="{00000000-0005-0000-0000-00008D280000}"/>
    <cellStyle name="20% - Accent3 6 5 2 3" xfId="13567" xr:uid="{00000000-0005-0000-0000-00008E280000}"/>
    <cellStyle name="20% - Accent3 6 5 2 3 2" xfId="33118" xr:uid="{00000000-0005-0000-0000-00008F280000}"/>
    <cellStyle name="20% - Accent3 6 5 2 4" xfId="23343" xr:uid="{00000000-0005-0000-0000-000090280000}"/>
    <cellStyle name="20% - Accent3 6 5 3" xfId="6221" xr:uid="{00000000-0005-0000-0000-000091280000}"/>
    <cellStyle name="20% - Accent3 6 5 3 2" xfId="16013" xr:uid="{00000000-0005-0000-0000-000092280000}"/>
    <cellStyle name="20% - Accent3 6 5 3 2 2" xfId="35564" xr:uid="{00000000-0005-0000-0000-000093280000}"/>
    <cellStyle name="20% - Accent3 6 5 3 3" xfId="25789" xr:uid="{00000000-0005-0000-0000-000094280000}"/>
    <cellStyle name="20% - Accent3 6 5 4" xfId="11127" xr:uid="{00000000-0005-0000-0000-000095280000}"/>
    <cellStyle name="20% - Accent3 6 5 4 2" xfId="30678" xr:uid="{00000000-0005-0000-0000-000096280000}"/>
    <cellStyle name="20% - Accent3 6 5 5" xfId="20903" xr:uid="{00000000-0005-0000-0000-000097280000}"/>
    <cellStyle name="20% - Accent3 6 6" xfId="2013" xr:uid="{00000000-0005-0000-0000-000098280000}"/>
    <cellStyle name="20% - Accent3 6 6 2" xfId="4516" xr:uid="{00000000-0005-0000-0000-000099280000}"/>
    <cellStyle name="20% - Accent3 6 6 2 2" xfId="9413" xr:uid="{00000000-0005-0000-0000-00009A280000}"/>
    <cellStyle name="20% - Accent3 6 6 2 2 2" xfId="19202" xr:uid="{00000000-0005-0000-0000-00009B280000}"/>
    <cellStyle name="20% - Accent3 6 6 2 2 2 2" xfId="38753" xr:uid="{00000000-0005-0000-0000-00009C280000}"/>
    <cellStyle name="20% - Accent3 6 6 2 2 3" xfId="28978" xr:uid="{00000000-0005-0000-0000-00009D280000}"/>
    <cellStyle name="20% - Accent3 6 6 2 3" xfId="14316" xr:uid="{00000000-0005-0000-0000-00009E280000}"/>
    <cellStyle name="20% - Accent3 6 6 2 3 2" xfId="33867" xr:uid="{00000000-0005-0000-0000-00009F280000}"/>
    <cellStyle name="20% - Accent3 6 6 2 4" xfId="24092" xr:uid="{00000000-0005-0000-0000-0000A0280000}"/>
    <cellStyle name="20% - Accent3 6 6 3" xfId="6970" xr:uid="{00000000-0005-0000-0000-0000A1280000}"/>
    <cellStyle name="20% - Accent3 6 6 3 2" xfId="16762" xr:uid="{00000000-0005-0000-0000-0000A2280000}"/>
    <cellStyle name="20% - Accent3 6 6 3 2 2" xfId="36313" xr:uid="{00000000-0005-0000-0000-0000A3280000}"/>
    <cellStyle name="20% - Accent3 6 6 3 3" xfId="26538" xr:uid="{00000000-0005-0000-0000-0000A4280000}"/>
    <cellStyle name="20% - Accent3 6 6 4" xfId="11876" xr:uid="{00000000-0005-0000-0000-0000A5280000}"/>
    <cellStyle name="20% - Accent3 6 6 4 2" xfId="31427" xr:uid="{00000000-0005-0000-0000-0000A6280000}"/>
    <cellStyle name="20% - Accent3 6 6 5" xfId="21652" xr:uid="{00000000-0005-0000-0000-0000A7280000}"/>
    <cellStyle name="20% - Accent3 6 7" xfId="2845" xr:uid="{00000000-0005-0000-0000-0000A8280000}"/>
    <cellStyle name="20% - Accent3 6 7 2" xfId="7743" xr:uid="{00000000-0005-0000-0000-0000A9280000}"/>
    <cellStyle name="20% - Accent3 6 7 2 2" xfId="17532" xr:uid="{00000000-0005-0000-0000-0000AA280000}"/>
    <cellStyle name="20% - Accent3 6 7 2 2 2" xfId="37083" xr:uid="{00000000-0005-0000-0000-0000AB280000}"/>
    <cellStyle name="20% - Accent3 6 7 2 3" xfId="27308" xr:uid="{00000000-0005-0000-0000-0000AC280000}"/>
    <cellStyle name="20% - Accent3 6 7 3" xfId="12646" xr:uid="{00000000-0005-0000-0000-0000AD280000}"/>
    <cellStyle name="20% - Accent3 6 7 3 2" xfId="32197" xr:uid="{00000000-0005-0000-0000-0000AE280000}"/>
    <cellStyle name="20% - Accent3 6 7 4" xfId="22422" xr:uid="{00000000-0005-0000-0000-0000AF280000}"/>
    <cellStyle name="20% - Accent3 6 8" xfId="5299" xr:uid="{00000000-0005-0000-0000-0000B0280000}"/>
    <cellStyle name="20% - Accent3 6 8 2" xfId="15092" xr:uid="{00000000-0005-0000-0000-0000B1280000}"/>
    <cellStyle name="20% - Accent3 6 8 2 2" xfId="34643" xr:uid="{00000000-0005-0000-0000-0000B2280000}"/>
    <cellStyle name="20% - Accent3 6 8 3" xfId="24868" xr:uid="{00000000-0005-0000-0000-0000B3280000}"/>
    <cellStyle name="20% - Accent3 6 9" xfId="10206" xr:uid="{00000000-0005-0000-0000-0000B4280000}"/>
    <cellStyle name="20% - Accent3 6 9 2" xfId="29757" xr:uid="{00000000-0005-0000-0000-0000B5280000}"/>
    <cellStyle name="20% - Accent3 7" xfId="254" xr:uid="{00000000-0005-0000-0000-0000B6280000}"/>
    <cellStyle name="20% - Accent3 7 2" xfId="366" xr:uid="{00000000-0005-0000-0000-0000B7280000}"/>
    <cellStyle name="20% - Accent3 7 2 2" xfId="783" xr:uid="{00000000-0005-0000-0000-0000B8280000}"/>
    <cellStyle name="20% - Accent3 7 2 2 2" xfId="1733" xr:uid="{00000000-0005-0000-0000-0000B9280000}"/>
    <cellStyle name="20% - Accent3 7 2 2 2 2" xfId="4247" xr:uid="{00000000-0005-0000-0000-0000BA280000}"/>
    <cellStyle name="20% - Accent3 7 2 2 2 2 2" xfId="9144" xr:uid="{00000000-0005-0000-0000-0000BB280000}"/>
    <cellStyle name="20% - Accent3 7 2 2 2 2 2 2" xfId="18933" xr:uid="{00000000-0005-0000-0000-0000BC280000}"/>
    <cellStyle name="20% - Accent3 7 2 2 2 2 2 2 2" xfId="38484" xr:uid="{00000000-0005-0000-0000-0000BD280000}"/>
    <cellStyle name="20% - Accent3 7 2 2 2 2 2 3" xfId="28709" xr:uid="{00000000-0005-0000-0000-0000BE280000}"/>
    <cellStyle name="20% - Accent3 7 2 2 2 2 3" xfId="14047" xr:uid="{00000000-0005-0000-0000-0000BF280000}"/>
    <cellStyle name="20% - Accent3 7 2 2 2 2 3 2" xfId="33598" xr:uid="{00000000-0005-0000-0000-0000C0280000}"/>
    <cellStyle name="20% - Accent3 7 2 2 2 2 4" xfId="23823" xr:uid="{00000000-0005-0000-0000-0000C1280000}"/>
    <cellStyle name="20% - Accent3 7 2 2 2 3" xfId="6701" xr:uid="{00000000-0005-0000-0000-0000C2280000}"/>
    <cellStyle name="20% - Accent3 7 2 2 2 3 2" xfId="16493" xr:uid="{00000000-0005-0000-0000-0000C3280000}"/>
    <cellStyle name="20% - Accent3 7 2 2 2 3 2 2" xfId="36044" xr:uid="{00000000-0005-0000-0000-0000C4280000}"/>
    <cellStyle name="20% - Accent3 7 2 2 2 3 3" xfId="26269" xr:uid="{00000000-0005-0000-0000-0000C5280000}"/>
    <cellStyle name="20% - Accent3 7 2 2 2 4" xfId="11607" xr:uid="{00000000-0005-0000-0000-0000C6280000}"/>
    <cellStyle name="20% - Accent3 7 2 2 2 4 2" xfId="31158" xr:uid="{00000000-0005-0000-0000-0000C7280000}"/>
    <cellStyle name="20% - Accent3 7 2 2 2 5" xfId="21383" xr:uid="{00000000-0005-0000-0000-0000C8280000}"/>
    <cellStyle name="20% - Accent3 7 2 2 3" xfId="2737" xr:uid="{00000000-0005-0000-0000-0000C9280000}"/>
    <cellStyle name="20% - Accent3 7 2 2 3 2" xfId="5182" xr:uid="{00000000-0005-0000-0000-0000CA280000}"/>
    <cellStyle name="20% - Accent3 7 2 2 3 2 2" xfId="10079" xr:uid="{00000000-0005-0000-0000-0000CB280000}"/>
    <cellStyle name="20% - Accent3 7 2 2 3 2 2 2" xfId="19868" xr:uid="{00000000-0005-0000-0000-0000CC280000}"/>
    <cellStyle name="20% - Accent3 7 2 2 3 2 2 2 2" xfId="39419" xr:uid="{00000000-0005-0000-0000-0000CD280000}"/>
    <cellStyle name="20% - Accent3 7 2 2 3 2 2 3" xfId="29644" xr:uid="{00000000-0005-0000-0000-0000CE280000}"/>
    <cellStyle name="20% - Accent3 7 2 2 3 2 3" xfId="14982" xr:uid="{00000000-0005-0000-0000-0000CF280000}"/>
    <cellStyle name="20% - Accent3 7 2 2 3 2 3 2" xfId="34533" xr:uid="{00000000-0005-0000-0000-0000D0280000}"/>
    <cellStyle name="20% - Accent3 7 2 2 3 2 4" xfId="24758" xr:uid="{00000000-0005-0000-0000-0000D1280000}"/>
    <cellStyle name="20% - Accent3 7 2 2 3 3" xfId="7636" xr:uid="{00000000-0005-0000-0000-0000D2280000}"/>
    <cellStyle name="20% - Accent3 7 2 2 3 3 2" xfId="17428" xr:uid="{00000000-0005-0000-0000-0000D3280000}"/>
    <cellStyle name="20% - Accent3 7 2 2 3 3 2 2" xfId="36979" xr:uid="{00000000-0005-0000-0000-0000D4280000}"/>
    <cellStyle name="20% - Accent3 7 2 2 3 3 3" xfId="27204" xr:uid="{00000000-0005-0000-0000-0000D5280000}"/>
    <cellStyle name="20% - Accent3 7 2 2 3 4" xfId="12542" xr:uid="{00000000-0005-0000-0000-0000D6280000}"/>
    <cellStyle name="20% - Accent3 7 2 2 3 4 2" xfId="32093" xr:uid="{00000000-0005-0000-0000-0000D7280000}"/>
    <cellStyle name="20% - Accent3 7 2 2 3 5" xfId="22318" xr:uid="{00000000-0005-0000-0000-0000D8280000}"/>
    <cellStyle name="20% - Accent3 7 2 2 4" xfId="3366" xr:uid="{00000000-0005-0000-0000-0000D9280000}"/>
    <cellStyle name="20% - Accent3 7 2 2 4 2" xfId="8263" xr:uid="{00000000-0005-0000-0000-0000DA280000}"/>
    <cellStyle name="20% - Accent3 7 2 2 4 2 2" xfId="18052" xr:uid="{00000000-0005-0000-0000-0000DB280000}"/>
    <cellStyle name="20% - Accent3 7 2 2 4 2 2 2" xfId="37603" xr:uid="{00000000-0005-0000-0000-0000DC280000}"/>
    <cellStyle name="20% - Accent3 7 2 2 4 2 3" xfId="27828" xr:uid="{00000000-0005-0000-0000-0000DD280000}"/>
    <cellStyle name="20% - Accent3 7 2 2 4 3" xfId="13166" xr:uid="{00000000-0005-0000-0000-0000DE280000}"/>
    <cellStyle name="20% - Accent3 7 2 2 4 3 2" xfId="32717" xr:uid="{00000000-0005-0000-0000-0000DF280000}"/>
    <cellStyle name="20% - Accent3 7 2 2 4 4" xfId="22942" xr:uid="{00000000-0005-0000-0000-0000E0280000}"/>
    <cellStyle name="20% - Accent3 7 2 2 5" xfId="5820" xr:uid="{00000000-0005-0000-0000-0000E1280000}"/>
    <cellStyle name="20% - Accent3 7 2 2 5 2" xfId="15612" xr:uid="{00000000-0005-0000-0000-0000E2280000}"/>
    <cellStyle name="20% - Accent3 7 2 2 5 2 2" xfId="35163" xr:uid="{00000000-0005-0000-0000-0000E3280000}"/>
    <cellStyle name="20% - Accent3 7 2 2 5 3" xfId="25388" xr:uid="{00000000-0005-0000-0000-0000E4280000}"/>
    <cellStyle name="20% - Accent3 7 2 2 6" xfId="10726" xr:uid="{00000000-0005-0000-0000-0000E5280000}"/>
    <cellStyle name="20% - Accent3 7 2 2 6 2" xfId="30277" xr:uid="{00000000-0005-0000-0000-0000E6280000}"/>
    <cellStyle name="20% - Accent3 7 2 2 7" xfId="20502" xr:uid="{00000000-0005-0000-0000-0000E7280000}"/>
    <cellStyle name="20% - Accent3 7 2 3" xfId="1353" xr:uid="{00000000-0005-0000-0000-0000E8280000}"/>
    <cellStyle name="20% - Accent3 7 2 3 2" xfId="3872" xr:uid="{00000000-0005-0000-0000-0000E9280000}"/>
    <cellStyle name="20% - Accent3 7 2 3 2 2" xfId="8769" xr:uid="{00000000-0005-0000-0000-0000EA280000}"/>
    <cellStyle name="20% - Accent3 7 2 3 2 2 2" xfId="18558" xr:uid="{00000000-0005-0000-0000-0000EB280000}"/>
    <cellStyle name="20% - Accent3 7 2 3 2 2 2 2" xfId="38109" xr:uid="{00000000-0005-0000-0000-0000EC280000}"/>
    <cellStyle name="20% - Accent3 7 2 3 2 2 3" xfId="28334" xr:uid="{00000000-0005-0000-0000-0000ED280000}"/>
    <cellStyle name="20% - Accent3 7 2 3 2 3" xfId="13672" xr:uid="{00000000-0005-0000-0000-0000EE280000}"/>
    <cellStyle name="20% - Accent3 7 2 3 2 3 2" xfId="33223" xr:uid="{00000000-0005-0000-0000-0000EF280000}"/>
    <cellStyle name="20% - Accent3 7 2 3 2 4" xfId="23448" xr:uid="{00000000-0005-0000-0000-0000F0280000}"/>
    <cellStyle name="20% - Accent3 7 2 3 3" xfId="6326" xr:uid="{00000000-0005-0000-0000-0000F1280000}"/>
    <cellStyle name="20% - Accent3 7 2 3 3 2" xfId="16118" xr:uid="{00000000-0005-0000-0000-0000F2280000}"/>
    <cellStyle name="20% - Accent3 7 2 3 3 2 2" xfId="35669" xr:uid="{00000000-0005-0000-0000-0000F3280000}"/>
    <cellStyle name="20% - Accent3 7 2 3 3 3" xfId="25894" xr:uid="{00000000-0005-0000-0000-0000F4280000}"/>
    <cellStyle name="20% - Accent3 7 2 3 4" xfId="11232" xr:uid="{00000000-0005-0000-0000-0000F5280000}"/>
    <cellStyle name="20% - Accent3 7 2 3 4 2" xfId="30783" xr:uid="{00000000-0005-0000-0000-0000F6280000}"/>
    <cellStyle name="20% - Accent3 7 2 3 5" xfId="21008" xr:uid="{00000000-0005-0000-0000-0000F7280000}"/>
    <cellStyle name="20% - Accent3 7 2 4" xfId="2293" xr:uid="{00000000-0005-0000-0000-0000F8280000}"/>
    <cellStyle name="20% - Accent3 7 2 4 2" xfId="4795" xr:uid="{00000000-0005-0000-0000-0000F9280000}"/>
    <cellStyle name="20% - Accent3 7 2 4 2 2" xfId="9692" xr:uid="{00000000-0005-0000-0000-0000FA280000}"/>
    <cellStyle name="20% - Accent3 7 2 4 2 2 2" xfId="19481" xr:uid="{00000000-0005-0000-0000-0000FB280000}"/>
    <cellStyle name="20% - Accent3 7 2 4 2 2 2 2" xfId="39032" xr:uid="{00000000-0005-0000-0000-0000FC280000}"/>
    <cellStyle name="20% - Accent3 7 2 4 2 2 3" xfId="29257" xr:uid="{00000000-0005-0000-0000-0000FD280000}"/>
    <cellStyle name="20% - Accent3 7 2 4 2 3" xfId="14595" xr:uid="{00000000-0005-0000-0000-0000FE280000}"/>
    <cellStyle name="20% - Accent3 7 2 4 2 3 2" xfId="34146" xr:uid="{00000000-0005-0000-0000-0000FF280000}"/>
    <cellStyle name="20% - Accent3 7 2 4 2 4" xfId="24371" xr:uid="{00000000-0005-0000-0000-000000290000}"/>
    <cellStyle name="20% - Accent3 7 2 4 3" xfId="7249" xr:uid="{00000000-0005-0000-0000-000001290000}"/>
    <cellStyle name="20% - Accent3 7 2 4 3 2" xfId="17041" xr:uid="{00000000-0005-0000-0000-000002290000}"/>
    <cellStyle name="20% - Accent3 7 2 4 3 2 2" xfId="36592" xr:uid="{00000000-0005-0000-0000-000003290000}"/>
    <cellStyle name="20% - Accent3 7 2 4 3 3" xfId="26817" xr:uid="{00000000-0005-0000-0000-000004290000}"/>
    <cellStyle name="20% - Accent3 7 2 4 4" xfId="12155" xr:uid="{00000000-0005-0000-0000-000005290000}"/>
    <cellStyle name="20% - Accent3 7 2 4 4 2" xfId="31706" xr:uid="{00000000-0005-0000-0000-000006290000}"/>
    <cellStyle name="20% - Accent3 7 2 4 5" xfId="21931" xr:uid="{00000000-0005-0000-0000-000007290000}"/>
    <cellStyle name="20% - Accent3 7 2 5" xfId="2975" xr:uid="{00000000-0005-0000-0000-000008290000}"/>
    <cellStyle name="20% - Accent3 7 2 5 2" xfId="7872" xr:uid="{00000000-0005-0000-0000-000009290000}"/>
    <cellStyle name="20% - Accent3 7 2 5 2 2" xfId="17661" xr:uid="{00000000-0005-0000-0000-00000A290000}"/>
    <cellStyle name="20% - Accent3 7 2 5 2 2 2" xfId="37212" xr:uid="{00000000-0005-0000-0000-00000B290000}"/>
    <cellStyle name="20% - Accent3 7 2 5 2 3" xfId="27437" xr:uid="{00000000-0005-0000-0000-00000C290000}"/>
    <cellStyle name="20% - Accent3 7 2 5 3" xfId="12775" xr:uid="{00000000-0005-0000-0000-00000D290000}"/>
    <cellStyle name="20% - Accent3 7 2 5 3 2" xfId="32326" xr:uid="{00000000-0005-0000-0000-00000E290000}"/>
    <cellStyle name="20% - Accent3 7 2 5 4" xfId="22551" xr:uid="{00000000-0005-0000-0000-00000F290000}"/>
    <cellStyle name="20% - Accent3 7 2 6" xfId="5429" xr:uid="{00000000-0005-0000-0000-000010290000}"/>
    <cellStyle name="20% - Accent3 7 2 6 2" xfId="15221" xr:uid="{00000000-0005-0000-0000-000011290000}"/>
    <cellStyle name="20% - Accent3 7 2 6 2 2" xfId="34772" xr:uid="{00000000-0005-0000-0000-000012290000}"/>
    <cellStyle name="20% - Accent3 7 2 6 3" xfId="24997" xr:uid="{00000000-0005-0000-0000-000013290000}"/>
    <cellStyle name="20% - Accent3 7 2 7" xfId="10335" xr:uid="{00000000-0005-0000-0000-000014290000}"/>
    <cellStyle name="20% - Accent3 7 2 7 2" xfId="29886" xr:uid="{00000000-0005-0000-0000-000015290000}"/>
    <cellStyle name="20% - Accent3 7 2 8" xfId="20111" xr:uid="{00000000-0005-0000-0000-000016290000}"/>
    <cellStyle name="20% - Accent3 7 3" xfId="677" xr:uid="{00000000-0005-0000-0000-000017290000}"/>
    <cellStyle name="20% - Accent3 7 3 2" xfId="1629" xr:uid="{00000000-0005-0000-0000-000018290000}"/>
    <cellStyle name="20% - Accent3 7 3 2 2" xfId="4143" xr:uid="{00000000-0005-0000-0000-000019290000}"/>
    <cellStyle name="20% - Accent3 7 3 2 2 2" xfId="9040" xr:uid="{00000000-0005-0000-0000-00001A290000}"/>
    <cellStyle name="20% - Accent3 7 3 2 2 2 2" xfId="18829" xr:uid="{00000000-0005-0000-0000-00001B290000}"/>
    <cellStyle name="20% - Accent3 7 3 2 2 2 2 2" xfId="38380" xr:uid="{00000000-0005-0000-0000-00001C290000}"/>
    <cellStyle name="20% - Accent3 7 3 2 2 2 3" xfId="28605" xr:uid="{00000000-0005-0000-0000-00001D290000}"/>
    <cellStyle name="20% - Accent3 7 3 2 2 3" xfId="13943" xr:uid="{00000000-0005-0000-0000-00001E290000}"/>
    <cellStyle name="20% - Accent3 7 3 2 2 3 2" xfId="33494" xr:uid="{00000000-0005-0000-0000-00001F290000}"/>
    <cellStyle name="20% - Accent3 7 3 2 2 4" xfId="23719" xr:uid="{00000000-0005-0000-0000-000020290000}"/>
    <cellStyle name="20% - Accent3 7 3 2 3" xfId="6597" xr:uid="{00000000-0005-0000-0000-000021290000}"/>
    <cellStyle name="20% - Accent3 7 3 2 3 2" xfId="16389" xr:uid="{00000000-0005-0000-0000-000022290000}"/>
    <cellStyle name="20% - Accent3 7 3 2 3 2 2" xfId="35940" xr:uid="{00000000-0005-0000-0000-000023290000}"/>
    <cellStyle name="20% - Accent3 7 3 2 3 3" xfId="26165" xr:uid="{00000000-0005-0000-0000-000024290000}"/>
    <cellStyle name="20% - Accent3 7 3 2 4" xfId="11503" xr:uid="{00000000-0005-0000-0000-000025290000}"/>
    <cellStyle name="20% - Accent3 7 3 2 4 2" xfId="31054" xr:uid="{00000000-0005-0000-0000-000026290000}"/>
    <cellStyle name="20% - Accent3 7 3 2 5" xfId="21279" xr:uid="{00000000-0005-0000-0000-000027290000}"/>
    <cellStyle name="20% - Accent3 7 3 3" xfId="2609" xr:uid="{00000000-0005-0000-0000-000028290000}"/>
    <cellStyle name="20% - Accent3 7 3 3 2" xfId="5057" xr:uid="{00000000-0005-0000-0000-000029290000}"/>
    <cellStyle name="20% - Accent3 7 3 3 2 2" xfId="9954" xr:uid="{00000000-0005-0000-0000-00002A290000}"/>
    <cellStyle name="20% - Accent3 7 3 3 2 2 2" xfId="19743" xr:uid="{00000000-0005-0000-0000-00002B290000}"/>
    <cellStyle name="20% - Accent3 7 3 3 2 2 2 2" xfId="39294" xr:uid="{00000000-0005-0000-0000-00002C290000}"/>
    <cellStyle name="20% - Accent3 7 3 3 2 2 3" xfId="29519" xr:uid="{00000000-0005-0000-0000-00002D290000}"/>
    <cellStyle name="20% - Accent3 7 3 3 2 3" xfId="14857" xr:uid="{00000000-0005-0000-0000-00002E290000}"/>
    <cellStyle name="20% - Accent3 7 3 3 2 3 2" xfId="34408" xr:uid="{00000000-0005-0000-0000-00002F290000}"/>
    <cellStyle name="20% - Accent3 7 3 3 2 4" xfId="24633" xr:uid="{00000000-0005-0000-0000-000030290000}"/>
    <cellStyle name="20% - Accent3 7 3 3 3" xfId="7511" xr:uid="{00000000-0005-0000-0000-000031290000}"/>
    <cellStyle name="20% - Accent3 7 3 3 3 2" xfId="17303" xr:uid="{00000000-0005-0000-0000-000032290000}"/>
    <cellStyle name="20% - Accent3 7 3 3 3 2 2" xfId="36854" xr:uid="{00000000-0005-0000-0000-000033290000}"/>
    <cellStyle name="20% - Accent3 7 3 3 3 3" xfId="27079" xr:uid="{00000000-0005-0000-0000-000034290000}"/>
    <cellStyle name="20% - Accent3 7 3 3 4" xfId="12417" xr:uid="{00000000-0005-0000-0000-000035290000}"/>
    <cellStyle name="20% - Accent3 7 3 3 4 2" xfId="31968" xr:uid="{00000000-0005-0000-0000-000036290000}"/>
    <cellStyle name="20% - Accent3 7 3 3 5" xfId="22193" xr:uid="{00000000-0005-0000-0000-000037290000}"/>
    <cellStyle name="20% - Accent3 7 3 4" xfId="3262" xr:uid="{00000000-0005-0000-0000-000038290000}"/>
    <cellStyle name="20% - Accent3 7 3 4 2" xfId="8159" xr:uid="{00000000-0005-0000-0000-000039290000}"/>
    <cellStyle name="20% - Accent3 7 3 4 2 2" xfId="17948" xr:uid="{00000000-0005-0000-0000-00003A290000}"/>
    <cellStyle name="20% - Accent3 7 3 4 2 2 2" xfId="37499" xr:uid="{00000000-0005-0000-0000-00003B290000}"/>
    <cellStyle name="20% - Accent3 7 3 4 2 3" xfId="27724" xr:uid="{00000000-0005-0000-0000-00003C290000}"/>
    <cellStyle name="20% - Accent3 7 3 4 3" xfId="13062" xr:uid="{00000000-0005-0000-0000-00003D290000}"/>
    <cellStyle name="20% - Accent3 7 3 4 3 2" xfId="32613" xr:uid="{00000000-0005-0000-0000-00003E290000}"/>
    <cellStyle name="20% - Accent3 7 3 4 4" xfId="22838" xr:uid="{00000000-0005-0000-0000-00003F290000}"/>
    <cellStyle name="20% - Accent3 7 3 5" xfId="5716" xr:uid="{00000000-0005-0000-0000-000040290000}"/>
    <cellStyle name="20% - Accent3 7 3 5 2" xfId="15508" xr:uid="{00000000-0005-0000-0000-000041290000}"/>
    <cellStyle name="20% - Accent3 7 3 5 2 2" xfId="35059" xr:uid="{00000000-0005-0000-0000-000042290000}"/>
    <cellStyle name="20% - Accent3 7 3 5 3" xfId="25284" xr:uid="{00000000-0005-0000-0000-000043290000}"/>
    <cellStyle name="20% - Accent3 7 3 6" xfId="10622" xr:uid="{00000000-0005-0000-0000-000044290000}"/>
    <cellStyle name="20% - Accent3 7 3 6 2" xfId="30173" xr:uid="{00000000-0005-0000-0000-000045290000}"/>
    <cellStyle name="20% - Accent3 7 3 7" xfId="20398" xr:uid="{00000000-0005-0000-0000-000046290000}"/>
    <cellStyle name="20% - Accent3 7 4" xfId="1262" xr:uid="{00000000-0005-0000-0000-000047290000}"/>
    <cellStyle name="20% - Accent3 7 4 2" xfId="3785" xr:uid="{00000000-0005-0000-0000-000048290000}"/>
    <cellStyle name="20% - Accent3 7 4 2 2" xfId="8682" xr:uid="{00000000-0005-0000-0000-000049290000}"/>
    <cellStyle name="20% - Accent3 7 4 2 2 2" xfId="18471" xr:uid="{00000000-0005-0000-0000-00004A290000}"/>
    <cellStyle name="20% - Accent3 7 4 2 2 2 2" xfId="38022" xr:uid="{00000000-0005-0000-0000-00004B290000}"/>
    <cellStyle name="20% - Accent3 7 4 2 2 3" xfId="28247" xr:uid="{00000000-0005-0000-0000-00004C290000}"/>
    <cellStyle name="20% - Accent3 7 4 2 3" xfId="13585" xr:uid="{00000000-0005-0000-0000-00004D290000}"/>
    <cellStyle name="20% - Accent3 7 4 2 3 2" xfId="33136" xr:uid="{00000000-0005-0000-0000-00004E290000}"/>
    <cellStyle name="20% - Accent3 7 4 2 4" xfId="23361" xr:uid="{00000000-0005-0000-0000-00004F290000}"/>
    <cellStyle name="20% - Accent3 7 4 3" xfId="6239" xr:uid="{00000000-0005-0000-0000-000050290000}"/>
    <cellStyle name="20% - Accent3 7 4 3 2" xfId="16031" xr:uid="{00000000-0005-0000-0000-000051290000}"/>
    <cellStyle name="20% - Accent3 7 4 3 2 2" xfId="35582" xr:uid="{00000000-0005-0000-0000-000052290000}"/>
    <cellStyle name="20% - Accent3 7 4 3 3" xfId="25807" xr:uid="{00000000-0005-0000-0000-000053290000}"/>
    <cellStyle name="20% - Accent3 7 4 4" xfId="11145" xr:uid="{00000000-0005-0000-0000-000054290000}"/>
    <cellStyle name="20% - Accent3 7 4 4 2" xfId="30696" xr:uid="{00000000-0005-0000-0000-000055290000}"/>
    <cellStyle name="20% - Accent3 7 4 5" xfId="20921" xr:uid="{00000000-0005-0000-0000-000056290000}"/>
    <cellStyle name="20% - Accent3 7 5" xfId="2168" xr:uid="{00000000-0005-0000-0000-000057290000}"/>
    <cellStyle name="20% - Accent3 7 5 2" xfId="4670" xr:uid="{00000000-0005-0000-0000-000058290000}"/>
    <cellStyle name="20% - Accent3 7 5 2 2" xfId="9567" xr:uid="{00000000-0005-0000-0000-000059290000}"/>
    <cellStyle name="20% - Accent3 7 5 2 2 2" xfId="19356" xr:uid="{00000000-0005-0000-0000-00005A290000}"/>
    <cellStyle name="20% - Accent3 7 5 2 2 2 2" xfId="38907" xr:uid="{00000000-0005-0000-0000-00005B290000}"/>
    <cellStyle name="20% - Accent3 7 5 2 2 3" xfId="29132" xr:uid="{00000000-0005-0000-0000-00005C290000}"/>
    <cellStyle name="20% - Accent3 7 5 2 3" xfId="14470" xr:uid="{00000000-0005-0000-0000-00005D290000}"/>
    <cellStyle name="20% - Accent3 7 5 2 3 2" xfId="34021" xr:uid="{00000000-0005-0000-0000-00005E290000}"/>
    <cellStyle name="20% - Accent3 7 5 2 4" xfId="24246" xr:uid="{00000000-0005-0000-0000-00005F290000}"/>
    <cellStyle name="20% - Accent3 7 5 3" xfId="7124" xr:uid="{00000000-0005-0000-0000-000060290000}"/>
    <cellStyle name="20% - Accent3 7 5 3 2" xfId="16916" xr:uid="{00000000-0005-0000-0000-000061290000}"/>
    <cellStyle name="20% - Accent3 7 5 3 2 2" xfId="36467" xr:uid="{00000000-0005-0000-0000-000062290000}"/>
    <cellStyle name="20% - Accent3 7 5 3 3" xfId="26692" xr:uid="{00000000-0005-0000-0000-000063290000}"/>
    <cellStyle name="20% - Accent3 7 5 4" xfId="12030" xr:uid="{00000000-0005-0000-0000-000064290000}"/>
    <cellStyle name="20% - Accent3 7 5 4 2" xfId="31581" xr:uid="{00000000-0005-0000-0000-000065290000}"/>
    <cellStyle name="20% - Accent3 7 5 5" xfId="21806" xr:uid="{00000000-0005-0000-0000-000066290000}"/>
    <cellStyle name="20% - Accent3 7 6" xfId="2870" xr:uid="{00000000-0005-0000-0000-000067290000}"/>
    <cellStyle name="20% - Accent3 7 6 2" xfId="7768" xr:uid="{00000000-0005-0000-0000-000068290000}"/>
    <cellStyle name="20% - Accent3 7 6 2 2" xfId="17557" xr:uid="{00000000-0005-0000-0000-000069290000}"/>
    <cellStyle name="20% - Accent3 7 6 2 2 2" xfId="37108" xr:uid="{00000000-0005-0000-0000-00006A290000}"/>
    <cellStyle name="20% - Accent3 7 6 2 3" xfId="27333" xr:uid="{00000000-0005-0000-0000-00006B290000}"/>
    <cellStyle name="20% - Accent3 7 6 3" xfId="12671" xr:uid="{00000000-0005-0000-0000-00006C290000}"/>
    <cellStyle name="20% - Accent3 7 6 3 2" xfId="32222" xr:uid="{00000000-0005-0000-0000-00006D290000}"/>
    <cellStyle name="20% - Accent3 7 6 4" xfId="22447" xr:uid="{00000000-0005-0000-0000-00006E290000}"/>
    <cellStyle name="20% - Accent3 7 7" xfId="5324" xr:uid="{00000000-0005-0000-0000-00006F290000}"/>
    <cellStyle name="20% - Accent3 7 7 2" xfId="15117" xr:uid="{00000000-0005-0000-0000-000070290000}"/>
    <cellStyle name="20% - Accent3 7 7 2 2" xfId="34668" xr:uid="{00000000-0005-0000-0000-000071290000}"/>
    <cellStyle name="20% - Accent3 7 7 3" xfId="24893" xr:uid="{00000000-0005-0000-0000-000072290000}"/>
    <cellStyle name="20% - Accent3 7 8" xfId="10231" xr:uid="{00000000-0005-0000-0000-000073290000}"/>
    <cellStyle name="20% - Accent3 7 8 2" xfId="29782" xr:uid="{00000000-0005-0000-0000-000074290000}"/>
    <cellStyle name="20% - Accent3 7 9" xfId="20007" xr:uid="{00000000-0005-0000-0000-000075290000}"/>
    <cellStyle name="20% - Accent3 8" xfId="367" xr:uid="{00000000-0005-0000-0000-000076290000}"/>
    <cellStyle name="20% - Accent3 8 2" xfId="784" xr:uid="{00000000-0005-0000-0000-000077290000}"/>
    <cellStyle name="20% - Accent3 8 2 2" xfId="1734" xr:uid="{00000000-0005-0000-0000-000078290000}"/>
    <cellStyle name="20% - Accent3 8 2 2 2" xfId="4248" xr:uid="{00000000-0005-0000-0000-000079290000}"/>
    <cellStyle name="20% - Accent3 8 2 2 2 2" xfId="9145" xr:uid="{00000000-0005-0000-0000-00007A290000}"/>
    <cellStyle name="20% - Accent3 8 2 2 2 2 2" xfId="18934" xr:uid="{00000000-0005-0000-0000-00007B290000}"/>
    <cellStyle name="20% - Accent3 8 2 2 2 2 2 2" xfId="38485" xr:uid="{00000000-0005-0000-0000-00007C290000}"/>
    <cellStyle name="20% - Accent3 8 2 2 2 2 3" xfId="28710" xr:uid="{00000000-0005-0000-0000-00007D290000}"/>
    <cellStyle name="20% - Accent3 8 2 2 2 3" xfId="14048" xr:uid="{00000000-0005-0000-0000-00007E290000}"/>
    <cellStyle name="20% - Accent3 8 2 2 2 3 2" xfId="33599" xr:uid="{00000000-0005-0000-0000-00007F290000}"/>
    <cellStyle name="20% - Accent3 8 2 2 2 4" xfId="23824" xr:uid="{00000000-0005-0000-0000-000080290000}"/>
    <cellStyle name="20% - Accent3 8 2 2 3" xfId="6702" xr:uid="{00000000-0005-0000-0000-000081290000}"/>
    <cellStyle name="20% - Accent3 8 2 2 3 2" xfId="16494" xr:uid="{00000000-0005-0000-0000-000082290000}"/>
    <cellStyle name="20% - Accent3 8 2 2 3 2 2" xfId="36045" xr:uid="{00000000-0005-0000-0000-000083290000}"/>
    <cellStyle name="20% - Accent3 8 2 2 3 3" xfId="26270" xr:uid="{00000000-0005-0000-0000-000084290000}"/>
    <cellStyle name="20% - Accent3 8 2 2 4" xfId="11608" xr:uid="{00000000-0005-0000-0000-000085290000}"/>
    <cellStyle name="20% - Accent3 8 2 2 4 2" xfId="31159" xr:uid="{00000000-0005-0000-0000-000086290000}"/>
    <cellStyle name="20% - Accent3 8 2 2 5" xfId="21384" xr:uid="{00000000-0005-0000-0000-000087290000}"/>
    <cellStyle name="20% - Accent3 8 2 3" xfId="2488" xr:uid="{00000000-0005-0000-0000-000088290000}"/>
    <cellStyle name="20% - Accent3 8 2 3 2" xfId="4970" xr:uid="{00000000-0005-0000-0000-000089290000}"/>
    <cellStyle name="20% - Accent3 8 2 3 2 2" xfId="9867" xr:uid="{00000000-0005-0000-0000-00008A290000}"/>
    <cellStyle name="20% - Accent3 8 2 3 2 2 2" xfId="19656" xr:uid="{00000000-0005-0000-0000-00008B290000}"/>
    <cellStyle name="20% - Accent3 8 2 3 2 2 2 2" xfId="39207" xr:uid="{00000000-0005-0000-0000-00008C290000}"/>
    <cellStyle name="20% - Accent3 8 2 3 2 2 3" xfId="29432" xr:uid="{00000000-0005-0000-0000-00008D290000}"/>
    <cellStyle name="20% - Accent3 8 2 3 2 3" xfId="14770" xr:uid="{00000000-0005-0000-0000-00008E290000}"/>
    <cellStyle name="20% - Accent3 8 2 3 2 3 2" xfId="34321" xr:uid="{00000000-0005-0000-0000-00008F290000}"/>
    <cellStyle name="20% - Accent3 8 2 3 2 4" xfId="24546" xr:uid="{00000000-0005-0000-0000-000090290000}"/>
    <cellStyle name="20% - Accent3 8 2 3 3" xfId="7424" xr:uid="{00000000-0005-0000-0000-000091290000}"/>
    <cellStyle name="20% - Accent3 8 2 3 3 2" xfId="17216" xr:uid="{00000000-0005-0000-0000-000092290000}"/>
    <cellStyle name="20% - Accent3 8 2 3 3 2 2" xfId="36767" xr:uid="{00000000-0005-0000-0000-000093290000}"/>
    <cellStyle name="20% - Accent3 8 2 3 3 3" xfId="26992" xr:uid="{00000000-0005-0000-0000-000094290000}"/>
    <cellStyle name="20% - Accent3 8 2 3 4" xfId="12330" xr:uid="{00000000-0005-0000-0000-000095290000}"/>
    <cellStyle name="20% - Accent3 8 2 3 4 2" xfId="31881" xr:uid="{00000000-0005-0000-0000-000096290000}"/>
    <cellStyle name="20% - Accent3 8 2 3 5" xfId="22106" xr:uid="{00000000-0005-0000-0000-000097290000}"/>
    <cellStyle name="20% - Accent3 8 2 4" xfId="3367" xr:uid="{00000000-0005-0000-0000-000098290000}"/>
    <cellStyle name="20% - Accent3 8 2 4 2" xfId="8264" xr:uid="{00000000-0005-0000-0000-000099290000}"/>
    <cellStyle name="20% - Accent3 8 2 4 2 2" xfId="18053" xr:uid="{00000000-0005-0000-0000-00009A290000}"/>
    <cellStyle name="20% - Accent3 8 2 4 2 2 2" xfId="37604" xr:uid="{00000000-0005-0000-0000-00009B290000}"/>
    <cellStyle name="20% - Accent3 8 2 4 2 3" xfId="27829" xr:uid="{00000000-0005-0000-0000-00009C290000}"/>
    <cellStyle name="20% - Accent3 8 2 4 3" xfId="13167" xr:uid="{00000000-0005-0000-0000-00009D290000}"/>
    <cellStyle name="20% - Accent3 8 2 4 3 2" xfId="32718" xr:uid="{00000000-0005-0000-0000-00009E290000}"/>
    <cellStyle name="20% - Accent3 8 2 4 4" xfId="22943" xr:uid="{00000000-0005-0000-0000-00009F290000}"/>
    <cellStyle name="20% - Accent3 8 2 5" xfId="5821" xr:uid="{00000000-0005-0000-0000-0000A0290000}"/>
    <cellStyle name="20% - Accent3 8 2 5 2" xfId="15613" xr:uid="{00000000-0005-0000-0000-0000A1290000}"/>
    <cellStyle name="20% - Accent3 8 2 5 2 2" xfId="35164" xr:uid="{00000000-0005-0000-0000-0000A2290000}"/>
    <cellStyle name="20% - Accent3 8 2 5 3" xfId="25389" xr:uid="{00000000-0005-0000-0000-0000A3290000}"/>
    <cellStyle name="20% - Accent3 8 2 6" xfId="10727" xr:uid="{00000000-0005-0000-0000-0000A4290000}"/>
    <cellStyle name="20% - Accent3 8 2 6 2" xfId="30278" xr:uid="{00000000-0005-0000-0000-0000A5290000}"/>
    <cellStyle name="20% - Accent3 8 2 7" xfId="20503" xr:uid="{00000000-0005-0000-0000-0000A6290000}"/>
    <cellStyle name="20% - Accent3 8 3" xfId="1354" xr:uid="{00000000-0005-0000-0000-0000A7290000}"/>
    <cellStyle name="20% - Accent3 8 3 2" xfId="3873" xr:uid="{00000000-0005-0000-0000-0000A8290000}"/>
    <cellStyle name="20% - Accent3 8 3 2 2" xfId="8770" xr:uid="{00000000-0005-0000-0000-0000A9290000}"/>
    <cellStyle name="20% - Accent3 8 3 2 2 2" xfId="18559" xr:uid="{00000000-0005-0000-0000-0000AA290000}"/>
    <cellStyle name="20% - Accent3 8 3 2 2 2 2" xfId="38110" xr:uid="{00000000-0005-0000-0000-0000AB290000}"/>
    <cellStyle name="20% - Accent3 8 3 2 2 3" xfId="28335" xr:uid="{00000000-0005-0000-0000-0000AC290000}"/>
    <cellStyle name="20% - Accent3 8 3 2 3" xfId="13673" xr:uid="{00000000-0005-0000-0000-0000AD290000}"/>
    <cellStyle name="20% - Accent3 8 3 2 3 2" xfId="33224" xr:uid="{00000000-0005-0000-0000-0000AE290000}"/>
    <cellStyle name="20% - Accent3 8 3 2 4" xfId="23449" xr:uid="{00000000-0005-0000-0000-0000AF290000}"/>
    <cellStyle name="20% - Accent3 8 3 3" xfId="6327" xr:uid="{00000000-0005-0000-0000-0000B0290000}"/>
    <cellStyle name="20% - Accent3 8 3 3 2" xfId="16119" xr:uid="{00000000-0005-0000-0000-0000B1290000}"/>
    <cellStyle name="20% - Accent3 8 3 3 2 2" xfId="35670" xr:uid="{00000000-0005-0000-0000-0000B2290000}"/>
    <cellStyle name="20% - Accent3 8 3 3 3" xfId="25895" xr:uid="{00000000-0005-0000-0000-0000B3290000}"/>
    <cellStyle name="20% - Accent3 8 3 4" xfId="11233" xr:uid="{00000000-0005-0000-0000-0000B4290000}"/>
    <cellStyle name="20% - Accent3 8 3 4 2" xfId="30784" xr:uid="{00000000-0005-0000-0000-0000B5290000}"/>
    <cellStyle name="20% - Accent3 8 3 5" xfId="21009" xr:uid="{00000000-0005-0000-0000-0000B6290000}"/>
    <cellStyle name="20% - Accent3 8 4" xfId="2081" xr:uid="{00000000-0005-0000-0000-0000B7290000}"/>
    <cellStyle name="20% - Accent3 8 4 2" xfId="4583" xr:uid="{00000000-0005-0000-0000-0000B8290000}"/>
    <cellStyle name="20% - Accent3 8 4 2 2" xfId="9480" xr:uid="{00000000-0005-0000-0000-0000B9290000}"/>
    <cellStyle name="20% - Accent3 8 4 2 2 2" xfId="19269" xr:uid="{00000000-0005-0000-0000-0000BA290000}"/>
    <cellStyle name="20% - Accent3 8 4 2 2 2 2" xfId="38820" xr:uid="{00000000-0005-0000-0000-0000BB290000}"/>
    <cellStyle name="20% - Accent3 8 4 2 2 3" xfId="29045" xr:uid="{00000000-0005-0000-0000-0000BC290000}"/>
    <cellStyle name="20% - Accent3 8 4 2 3" xfId="14383" xr:uid="{00000000-0005-0000-0000-0000BD290000}"/>
    <cellStyle name="20% - Accent3 8 4 2 3 2" xfId="33934" xr:uid="{00000000-0005-0000-0000-0000BE290000}"/>
    <cellStyle name="20% - Accent3 8 4 2 4" xfId="24159" xr:uid="{00000000-0005-0000-0000-0000BF290000}"/>
    <cellStyle name="20% - Accent3 8 4 3" xfId="7037" xr:uid="{00000000-0005-0000-0000-0000C0290000}"/>
    <cellStyle name="20% - Accent3 8 4 3 2" xfId="16829" xr:uid="{00000000-0005-0000-0000-0000C1290000}"/>
    <cellStyle name="20% - Accent3 8 4 3 2 2" xfId="36380" xr:uid="{00000000-0005-0000-0000-0000C2290000}"/>
    <cellStyle name="20% - Accent3 8 4 3 3" xfId="26605" xr:uid="{00000000-0005-0000-0000-0000C3290000}"/>
    <cellStyle name="20% - Accent3 8 4 4" xfId="11943" xr:uid="{00000000-0005-0000-0000-0000C4290000}"/>
    <cellStyle name="20% - Accent3 8 4 4 2" xfId="31494" xr:uid="{00000000-0005-0000-0000-0000C5290000}"/>
    <cellStyle name="20% - Accent3 8 4 5" xfId="21719" xr:uid="{00000000-0005-0000-0000-0000C6290000}"/>
    <cellStyle name="20% - Accent3 8 5" xfId="2976" xr:uid="{00000000-0005-0000-0000-0000C7290000}"/>
    <cellStyle name="20% - Accent3 8 5 2" xfId="7873" xr:uid="{00000000-0005-0000-0000-0000C8290000}"/>
    <cellStyle name="20% - Accent3 8 5 2 2" xfId="17662" xr:uid="{00000000-0005-0000-0000-0000C9290000}"/>
    <cellStyle name="20% - Accent3 8 5 2 2 2" xfId="37213" xr:uid="{00000000-0005-0000-0000-0000CA290000}"/>
    <cellStyle name="20% - Accent3 8 5 2 3" xfId="27438" xr:uid="{00000000-0005-0000-0000-0000CB290000}"/>
    <cellStyle name="20% - Accent3 8 5 3" xfId="12776" xr:uid="{00000000-0005-0000-0000-0000CC290000}"/>
    <cellStyle name="20% - Accent3 8 5 3 2" xfId="32327" xr:uid="{00000000-0005-0000-0000-0000CD290000}"/>
    <cellStyle name="20% - Accent3 8 5 4" xfId="22552" xr:uid="{00000000-0005-0000-0000-0000CE290000}"/>
    <cellStyle name="20% - Accent3 8 6" xfId="5430" xr:uid="{00000000-0005-0000-0000-0000CF290000}"/>
    <cellStyle name="20% - Accent3 8 6 2" xfId="15222" xr:uid="{00000000-0005-0000-0000-0000D0290000}"/>
    <cellStyle name="20% - Accent3 8 6 2 2" xfId="34773" xr:uid="{00000000-0005-0000-0000-0000D1290000}"/>
    <cellStyle name="20% - Accent3 8 6 3" xfId="24998" xr:uid="{00000000-0005-0000-0000-0000D2290000}"/>
    <cellStyle name="20% - Accent3 8 7" xfId="10336" xr:uid="{00000000-0005-0000-0000-0000D3290000}"/>
    <cellStyle name="20% - Accent3 8 7 2" xfId="29887" xr:uid="{00000000-0005-0000-0000-0000D4290000}"/>
    <cellStyle name="20% - Accent3 8 8" xfId="20112" xr:uid="{00000000-0005-0000-0000-0000D5290000}"/>
    <cellStyle name="20% - Accent3 9" xfId="368" xr:uid="{00000000-0005-0000-0000-0000D6290000}"/>
    <cellStyle name="20% - Accent3 9 2" xfId="785" xr:uid="{00000000-0005-0000-0000-0000D7290000}"/>
    <cellStyle name="20% - Accent3 9 2 2" xfId="1735" xr:uid="{00000000-0005-0000-0000-0000D8290000}"/>
    <cellStyle name="20% - Accent3 9 2 2 2" xfId="4249" xr:uid="{00000000-0005-0000-0000-0000D9290000}"/>
    <cellStyle name="20% - Accent3 9 2 2 2 2" xfId="9146" xr:uid="{00000000-0005-0000-0000-0000DA290000}"/>
    <cellStyle name="20% - Accent3 9 2 2 2 2 2" xfId="18935" xr:uid="{00000000-0005-0000-0000-0000DB290000}"/>
    <cellStyle name="20% - Accent3 9 2 2 2 2 2 2" xfId="38486" xr:uid="{00000000-0005-0000-0000-0000DC290000}"/>
    <cellStyle name="20% - Accent3 9 2 2 2 2 3" xfId="28711" xr:uid="{00000000-0005-0000-0000-0000DD290000}"/>
    <cellStyle name="20% - Accent3 9 2 2 2 3" xfId="14049" xr:uid="{00000000-0005-0000-0000-0000DE290000}"/>
    <cellStyle name="20% - Accent3 9 2 2 2 3 2" xfId="33600" xr:uid="{00000000-0005-0000-0000-0000DF290000}"/>
    <cellStyle name="20% - Accent3 9 2 2 2 4" xfId="23825" xr:uid="{00000000-0005-0000-0000-0000E0290000}"/>
    <cellStyle name="20% - Accent3 9 2 2 3" xfId="6703" xr:uid="{00000000-0005-0000-0000-0000E1290000}"/>
    <cellStyle name="20% - Accent3 9 2 2 3 2" xfId="16495" xr:uid="{00000000-0005-0000-0000-0000E2290000}"/>
    <cellStyle name="20% - Accent3 9 2 2 3 2 2" xfId="36046" xr:uid="{00000000-0005-0000-0000-0000E3290000}"/>
    <cellStyle name="20% - Accent3 9 2 2 3 3" xfId="26271" xr:uid="{00000000-0005-0000-0000-0000E4290000}"/>
    <cellStyle name="20% - Accent3 9 2 2 4" xfId="11609" xr:uid="{00000000-0005-0000-0000-0000E5290000}"/>
    <cellStyle name="20% - Accent3 9 2 2 4 2" xfId="31160" xr:uid="{00000000-0005-0000-0000-0000E6290000}"/>
    <cellStyle name="20% - Accent3 9 2 2 5" xfId="21385" xr:uid="{00000000-0005-0000-0000-0000E7290000}"/>
    <cellStyle name="20% - Accent3 9 2 3" xfId="2649" xr:uid="{00000000-0005-0000-0000-0000E8290000}"/>
    <cellStyle name="20% - Accent3 9 2 3 2" xfId="5094" xr:uid="{00000000-0005-0000-0000-0000E9290000}"/>
    <cellStyle name="20% - Accent3 9 2 3 2 2" xfId="9991" xr:uid="{00000000-0005-0000-0000-0000EA290000}"/>
    <cellStyle name="20% - Accent3 9 2 3 2 2 2" xfId="19780" xr:uid="{00000000-0005-0000-0000-0000EB290000}"/>
    <cellStyle name="20% - Accent3 9 2 3 2 2 2 2" xfId="39331" xr:uid="{00000000-0005-0000-0000-0000EC290000}"/>
    <cellStyle name="20% - Accent3 9 2 3 2 2 3" xfId="29556" xr:uid="{00000000-0005-0000-0000-0000ED290000}"/>
    <cellStyle name="20% - Accent3 9 2 3 2 3" xfId="14894" xr:uid="{00000000-0005-0000-0000-0000EE290000}"/>
    <cellStyle name="20% - Accent3 9 2 3 2 3 2" xfId="34445" xr:uid="{00000000-0005-0000-0000-0000EF290000}"/>
    <cellStyle name="20% - Accent3 9 2 3 2 4" xfId="24670" xr:uid="{00000000-0005-0000-0000-0000F0290000}"/>
    <cellStyle name="20% - Accent3 9 2 3 3" xfId="7548" xr:uid="{00000000-0005-0000-0000-0000F1290000}"/>
    <cellStyle name="20% - Accent3 9 2 3 3 2" xfId="17340" xr:uid="{00000000-0005-0000-0000-0000F2290000}"/>
    <cellStyle name="20% - Accent3 9 2 3 3 2 2" xfId="36891" xr:uid="{00000000-0005-0000-0000-0000F3290000}"/>
    <cellStyle name="20% - Accent3 9 2 3 3 3" xfId="27116" xr:uid="{00000000-0005-0000-0000-0000F4290000}"/>
    <cellStyle name="20% - Accent3 9 2 3 4" xfId="12454" xr:uid="{00000000-0005-0000-0000-0000F5290000}"/>
    <cellStyle name="20% - Accent3 9 2 3 4 2" xfId="32005" xr:uid="{00000000-0005-0000-0000-0000F6290000}"/>
    <cellStyle name="20% - Accent3 9 2 3 5" xfId="22230" xr:uid="{00000000-0005-0000-0000-0000F7290000}"/>
    <cellStyle name="20% - Accent3 9 2 4" xfId="3368" xr:uid="{00000000-0005-0000-0000-0000F8290000}"/>
    <cellStyle name="20% - Accent3 9 2 4 2" xfId="8265" xr:uid="{00000000-0005-0000-0000-0000F9290000}"/>
    <cellStyle name="20% - Accent3 9 2 4 2 2" xfId="18054" xr:uid="{00000000-0005-0000-0000-0000FA290000}"/>
    <cellStyle name="20% - Accent3 9 2 4 2 2 2" xfId="37605" xr:uid="{00000000-0005-0000-0000-0000FB290000}"/>
    <cellStyle name="20% - Accent3 9 2 4 2 3" xfId="27830" xr:uid="{00000000-0005-0000-0000-0000FC290000}"/>
    <cellStyle name="20% - Accent3 9 2 4 3" xfId="13168" xr:uid="{00000000-0005-0000-0000-0000FD290000}"/>
    <cellStyle name="20% - Accent3 9 2 4 3 2" xfId="32719" xr:uid="{00000000-0005-0000-0000-0000FE290000}"/>
    <cellStyle name="20% - Accent3 9 2 4 4" xfId="22944" xr:uid="{00000000-0005-0000-0000-0000FF290000}"/>
    <cellStyle name="20% - Accent3 9 2 5" xfId="5822" xr:uid="{00000000-0005-0000-0000-0000002A0000}"/>
    <cellStyle name="20% - Accent3 9 2 5 2" xfId="15614" xr:uid="{00000000-0005-0000-0000-0000012A0000}"/>
    <cellStyle name="20% - Accent3 9 2 5 2 2" xfId="35165" xr:uid="{00000000-0005-0000-0000-0000022A0000}"/>
    <cellStyle name="20% - Accent3 9 2 5 3" xfId="25390" xr:uid="{00000000-0005-0000-0000-0000032A0000}"/>
    <cellStyle name="20% - Accent3 9 2 6" xfId="10728" xr:uid="{00000000-0005-0000-0000-0000042A0000}"/>
    <cellStyle name="20% - Accent3 9 2 6 2" xfId="30279" xr:uid="{00000000-0005-0000-0000-0000052A0000}"/>
    <cellStyle name="20% - Accent3 9 2 7" xfId="20504" xr:uid="{00000000-0005-0000-0000-0000062A0000}"/>
    <cellStyle name="20% - Accent3 9 3" xfId="1355" xr:uid="{00000000-0005-0000-0000-0000072A0000}"/>
    <cellStyle name="20% - Accent3 9 3 2" xfId="3874" xr:uid="{00000000-0005-0000-0000-0000082A0000}"/>
    <cellStyle name="20% - Accent3 9 3 2 2" xfId="8771" xr:uid="{00000000-0005-0000-0000-0000092A0000}"/>
    <cellStyle name="20% - Accent3 9 3 2 2 2" xfId="18560" xr:uid="{00000000-0005-0000-0000-00000A2A0000}"/>
    <cellStyle name="20% - Accent3 9 3 2 2 2 2" xfId="38111" xr:uid="{00000000-0005-0000-0000-00000B2A0000}"/>
    <cellStyle name="20% - Accent3 9 3 2 2 3" xfId="28336" xr:uid="{00000000-0005-0000-0000-00000C2A0000}"/>
    <cellStyle name="20% - Accent3 9 3 2 3" xfId="13674" xr:uid="{00000000-0005-0000-0000-00000D2A0000}"/>
    <cellStyle name="20% - Accent3 9 3 2 3 2" xfId="33225" xr:uid="{00000000-0005-0000-0000-00000E2A0000}"/>
    <cellStyle name="20% - Accent3 9 3 2 4" xfId="23450" xr:uid="{00000000-0005-0000-0000-00000F2A0000}"/>
    <cellStyle name="20% - Accent3 9 3 3" xfId="6328" xr:uid="{00000000-0005-0000-0000-0000102A0000}"/>
    <cellStyle name="20% - Accent3 9 3 3 2" xfId="16120" xr:uid="{00000000-0005-0000-0000-0000112A0000}"/>
    <cellStyle name="20% - Accent3 9 3 3 2 2" xfId="35671" xr:uid="{00000000-0005-0000-0000-0000122A0000}"/>
    <cellStyle name="20% - Accent3 9 3 3 3" xfId="25896" xr:uid="{00000000-0005-0000-0000-0000132A0000}"/>
    <cellStyle name="20% - Accent3 9 3 4" xfId="11234" xr:uid="{00000000-0005-0000-0000-0000142A0000}"/>
    <cellStyle name="20% - Accent3 9 3 4 2" xfId="30785" xr:uid="{00000000-0005-0000-0000-0000152A0000}"/>
    <cellStyle name="20% - Accent3 9 3 5" xfId="21010" xr:uid="{00000000-0005-0000-0000-0000162A0000}"/>
    <cellStyle name="20% - Accent3 9 4" xfId="2205" xr:uid="{00000000-0005-0000-0000-0000172A0000}"/>
    <cellStyle name="20% - Accent3 9 4 2" xfId="4707" xr:uid="{00000000-0005-0000-0000-0000182A0000}"/>
    <cellStyle name="20% - Accent3 9 4 2 2" xfId="9604" xr:uid="{00000000-0005-0000-0000-0000192A0000}"/>
    <cellStyle name="20% - Accent3 9 4 2 2 2" xfId="19393" xr:uid="{00000000-0005-0000-0000-00001A2A0000}"/>
    <cellStyle name="20% - Accent3 9 4 2 2 2 2" xfId="38944" xr:uid="{00000000-0005-0000-0000-00001B2A0000}"/>
    <cellStyle name="20% - Accent3 9 4 2 2 3" xfId="29169" xr:uid="{00000000-0005-0000-0000-00001C2A0000}"/>
    <cellStyle name="20% - Accent3 9 4 2 3" xfId="14507" xr:uid="{00000000-0005-0000-0000-00001D2A0000}"/>
    <cellStyle name="20% - Accent3 9 4 2 3 2" xfId="34058" xr:uid="{00000000-0005-0000-0000-00001E2A0000}"/>
    <cellStyle name="20% - Accent3 9 4 2 4" xfId="24283" xr:uid="{00000000-0005-0000-0000-00001F2A0000}"/>
    <cellStyle name="20% - Accent3 9 4 3" xfId="7161" xr:uid="{00000000-0005-0000-0000-0000202A0000}"/>
    <cellStyle name="20% - Accent3 9 4 3 2" xfId="16953" xr:uid="{00000000-0005-0000-0000-0000212A0000}"/>
    <cellStyle name="20% - Accent3 9 4 3 2 2" xfId="36504" xr:uid="{00000000-0005-0000-0000-0000222A0000}"/>
    <cellStyle name="20% - Accent3 9 4 3 3" xfId="26729" xr:uid="{00000000-0005-0000-0000-0000232A0000}"/>
    <cellStyle name="20% - Accent3 9 4 4" xfId="12067" xr:uid="{00000000-0005-0000-0000-0000242A0000}"/>
    <cellStyle name="20% - Accent3 9 4 4 2" xfId="31618" xr:uid="{00000000-0005-0000-0000-0000252A0000}"/>
    <cellStyle name="20% - Accent3 9 4 5" xfId="21843" xr:uid="{00000000-0005-0000-0000-0000262A0000}"/>
    <cellStyle name="20% - Accent3 9 5" xfId="2977" xr:uid="{00000000-0005-0000-0000-0000272A0000}"/>
    <cellStyle name="20% - Accent3 9 5 2" xfId="7874" xr:uid="{00000000-0005-0000-0000-0000282A0000}"/>
    <cellStyle name="20% - Accent3 9 5 2 2" xfId="17663" xr:uid="{00000000-0005-0000-0000-0000292A0000}"/>
    <cellStyle name="20% - Accent3 9 5 2 2 2" xfId="37214" xr:uid="{00000000-0005-0000-0000-00002A2A0000}"/>
    <cellStyle name="20% - Accent3 9 5 2 3" xfId="27439" xr:uid="{00000000-0005-0000-0000-00002B2A0000}"/>
    <cellStyle name="20% - Accent3 9 5 3" xfId="12777" xr:uid="{00000000-0005-0000-0000-00002C2A0000}"/>
    <cellStyle name="20% - Accent3 9 5 3 2" xfId="32328" xr:uid="{00000000-0005-0000-0000-00002D2A0000}"/>
    <cellStyle name="20% - Accent3 9 5 4" xfId="22553" xr:uid="{00000000-0005-0000-0000-00002E2A0000}"/>
    <cellStyle name="20% - Accent3 9 6" xfId="5431" xr:uid="{00000000-0005-0000-0000-00002F2A0000}"/>
    <cellStyle name="20% - Accent3 9 6 2" xfId="15223" xr:uid="{00000000-0005-0000-0000-0000302A0000}"/>
    <cellStyle name="20% - Accent3 9 6 2 2" xfId="34774" xr:uid="{00000000-0005-0000-0000-0000312A0000}"/>
    <cellStyle name="20% - Accent3 9 6 3" xfId="24999" xr:uid="{00000000-0005-0000-0000-0000322A0000}"/>
    <cellStyle name="20% - Accent3 9 7" xfId="10337" xr:uid="{00000000-0005-0000-0000-0000332A0000}"/>
    <cellStyle name="20% - Accent3 9 7 2" xfId="29888" xr:uid="{00000000-0005-0000-0000-0000342A0000}"/>
    <cellStyle name="20% - Accent3 9 8" xfId="20113" xr:uid="{00000000-0005-0000-0000-0000352A0000}"/>
    <cellStyle name="20% - Accent4" xfId="10" builtinId="42" customBuiltin="1"/>
    <cellStyle name="20% - Accent4 10" xfId="587" xr:uid="{00000000-0005-0000-0000-0000372A0000}"/>
    <cellStyle name="20% - Accent4 10 2" xfId="1543" xr:uid="{00000000-0005-0000-0000-0000382A0000}"/>
    <cellStyle name="20% - Accent4 10 2 2" xfId="4058" xr:uid="{00000000-0005-0000-0000-0000392A0000}"/>
    <cellStyle name="20% - Accent4 10 2 2 2" xfId="8955" xr:uid="{00000000-0005-0000-0000-00003A2A0000}"/>
    <cellStyle name="20% - Accent4 10 2 2 2 2" xfId="18744" xr:uid="{00000000-0005-0000-0000-00003B2A0000}"/>
    <cellStyle name="20% - Accent4 10 2 2 2 2 2" xfId="38295" xr:uid="{00000000-0005-0000-0000-00003C2A0000}"/>
    <cellStyle name="20% - Accent4 10 2 2 2 3" xfId="28520" xr:uid="{00000000-0005-0000-0000-00003D2A0000}"/>
    <cellStyle name="20% - Accent4 10 2 2 3" xfId="13858" xr:uid="{00000000-0005-0000-0000-00003E2A0000}"/>
    <cellStyle name="20% - Accent4 10 2 2 3 2" xfId="33409" xr:uid="{00000000-0005-0000-0000-00003F2A0000}"/>
    <cellStyle name="20% - Accent4 10 2 2 4" xfId="23634" xr:uid="{00000000-0005-0000-0000-0000402A0000}"/>
    <cellStyle name="20% - Accent4 10 2 3" xfId="6512" xr:uid="{00000000-0005-0000-0000-0000412A0000}"/>
    <cellStyle name="20% - Accent4 10 2 3 2" xfId="16304" xr:uid="{00000000-0005-0000-0000-0000422A0000}"/>
    <cellStyle name="20% - Accent4 10 2 3 2 2" xfId="35855" xr:uid="{00000000-0005-0000-0000-0000432A0000}"/>
    <cellStyle name="20% - Accent4 10 2 3 3" xfId="26080" xr:uid="{00000000-0005-0000-0000-0000442A0000}"/>
    <cellStyle name="20% - Accent4 10 2 4" xfId="11418" xr:uid="{00000000-0005-0000-0000-0000452A0000}"/>
    <cellStyle name="20% - Accent4 10 2 4 2" xfId="30969" xr:uid="{00000000-0005-0000-0000-0000462A0000}"/>
    <cellStyle name="20% - Accent4 10 2 5" xfId="21194" xr:uid="{00000000-0005-0000-0000-0000472A0000}"/>
    <cellStyle name="20% - Accent4 10 3" xfId="2335" xr:uid="{00000000-0005-0000-0000-0000482A0000}"/>
    <cellStyle name="20% - Accent4 10 3 2" xfId="4837" xr:uid="{00000000-0005-0000-0000-0000492A0000}"/>
    <cellStyle name="20% - Accent4 10 3 2 2" xfId="9734" xr:uid="{00000000-0005-0000-0000-00004A2A0000}"/>
    <cellStyle name="20% - Accent4 10 3 2 2 2" xfId="19523" xr:uid="{00000000-0005-0000-0000-00004B2A0000}"/>
    <cellStyle name="20% - Accent4 10 3 2 2 2 2" xfId="39074" xr:uid="{00000000-0005-0000-0000-00004C2A0000}"/>
    <cellStyle name="20% - Accent4 10 3 2 2 3" xfId="29299" xr:uid="{00000000-0005-0000-0000-00004D2A0000}"/>
    <cellStyle name="20% - Accent4 10 3 2 3" xfId="14637" xr:uid="{00000000-0005-0000-0000-00004E2A0000}"/>
    <cellStyle name="20% - Accent4 10 3 2 3 2" xfId="34188" xr:uid="{00000000-0005-0000-0000-00004F2A0000}"/>
    <cellStyle name="20% - Accent4 10 3 2 4" xfId="24413" xr:uid="{00000000-0005-0000-0000-0000502A0000}"/>
    <cellStyle name="20% - Accent4 10 3 3" xfId="7291" xr:uid="{00000000-0005-0000-0000-0000512A0000}"/>
    <cellStyle name="20% - Accent4 10 3 3 2" xfId="17083" xr:uid="{00000000-0005-0000-0000-0000522A0000}"/>
    <cellStyle name="20% - Accent4 10 3 3 2 2" xfId="36634" xr:uid="{00000000-0005-0000-0000-0000532A0000}"/>
    <cellStyle name="20% - Accent4 10 3 3 3" xfId="26859" xr:uid="{00000000-0005-0000-0000-0000542A0000}"/>
    <cellStyle name="20% - Accent4 10 3 4" xfId="12197" xr:uid="{00000000-0005-0000-0000-0000552A0000}"/>
    <cellStyle name="20% - Accent4 10 3 4 2" xfId="31748" xr:uid="{00000000-0005-0000-0000-0000562A0000}"/>
    <cellStyle name="20% - Accent4 10 3 5" xfId="21973" xr:uid="{00000000-0005-0000-0000-0000572A0000}"/>
    <cellStyle name="20% - Accent4 10 4" xfId="3177" xr:uid="{00000000-0005-0000-0000-0000582A0000}"/>
    <cellStyle name="20% - Accent4 10 4 2" xfId="8074" xr:uid="{00000000-0005-0000-0000-0000592A0000}"/>
    <cellStyle name="20% - Accent4 10 4 2 2" xfId="17863" xr:uid="{00000000-0005-0000-0000-00005A2A0000}"/>
    <cellStyle name="20% - Accent4 10 4 2 2 2" xfId="37414" xr:uid="{00000000-0005-0000-0000-00005B2A0000}"/>
    <cellStyle name="20% - Accent4 10 4 2 3" xfId="27639" xr:uid="{00000000-0005-0000-0000-00005C2A0000}"/>
    <cellStyle name="20% - Accent4 10 4 3" xfId="12977" xr:uid="{00000000-0005-0000-0000-00005D2A0000}"/>
    <cellStyle name="20% - Accent4 10 4 3 2" xfId="32528" xr:uid="{00000000-0005-0000-0000-00005E2A0000}"/>
    <cellStyle name="20% - Accent4 10 4 4" xfId="22753" xr:uid="{00000000-0005-0000-0000-00005F2A0000}"/>
    <cellStyle name="20% - Accent4 10 5" xfId="5631" xr:uid="{00000000-0005-0000-0000-0000602A0000}"/>
    <cellStyle name="20% - Accent4 10 5 2" xfId="15423" xr:uid="{00000000-0005-0000-0000-0000612A0000}"/>
    <cellStyle name="20% - Accent4 10 5 2 2" xfId="34974" xr:uid="{00000000-0005-0000-0000-0000622A0000}"/>
    <cellStyle name="20% - Accent4 10 5 3" xfId="25199" xr:uid="{00000000-0005-0000-0000-0000632A0000}"/>
    <cellStyle name="20% - Accent4 10 6" xfId="10537" xr:uid="{00000000-0005-0000-0000-0000642A0000}"/>
    <cellStyle name="20% - Accent4 10 6 2" xfId="30088" xr:uid="{00000000-0005-0000-0000-0000652A0000}"/>
    <cellStyle name="20% - Accent4 10 7" xfId="20313" xr:uid="{00000000-0005-0000-0000-0000662A0000}"/>
    <cellStyle name="20% - Accent4 11" xfId="1024" xr:uid="{00000000-0005-0000-0000-0000672A0000}"/>
    <cellStyle name="20% - Accent4 11 2" xfId="3597" xr:uid="{00000000-0005-0000-0000-0000682A0000}"/>
    <cellStyle name="20% - Accent4 11 2 2" xfId="8494" xr:uid="{00000000-0005-0000-0000-0000692A0000}"/>
    <cellStyle name="20% - Accent4 11 2 2 2" xfId="18283" xr:uid="{00000000-0005-0000-0000-00006A2A0000}"/>
    <cellStyle name="20% - Accent4 11 2 2 2 2" xfId="37834" xr:uid="{00000000-0005-0000-0000-00006B2A0000}"/>
    <cellStyle name="20% - Accent4 11 2 2 3" xfId="28059" xr:uid="{00000000-0005-0000-0000-00006C2A0000}"/>
    <cellStyle name="20% - Accent4 11 2 3" xfId="13397" xr:uid="{00000000-0005-0000-0000-00006D2A0000}"/>
    <cellStyle name="20% - Accent4 11 2 3 2" xfId="32948" xr:uid="{00000000-0005-0000-0000-00006E2A0000}"/>
    <cellStyle name="20% - Accent4 11 2 4" xfId="23173" xr:uid="{00000000-0005-0000-0000-00006F2A0000}"/>
    <cellStyle name="20% - Accent4 11 3" xfId="6051" xr:uid="{00000000-0005-0000-0000-0000702A0000}"/>
    <cellStyle name="20% - Accent4 11 3 2" xfId="15843" xr:uid="{00000000-0005-0000-0000-0000712A0000}"/>
    <cellStyle name="20% - Accent4 11 3 2 2" xfId="35394" xr:uid="{00000000-0005-0000-0000-0000722A0000}"/>
    <cellStyle name="20% - Accent4 11 3 3" xfId="25619" xr:uid="{00000000-0005-0000-0000-0000732A0000}"/>
    <cellStyle name="20% - Accent4 11 4" xfId="10957" xr:uid="{00000000-0005-0000-0000-0000742A0000}"/>
    <cellStyle name="20% - Accent4 11 4 2" xfId="30508" xr:uid="{00000000-0005-0000-0000-0000752A0000}"/>
    <cellStyle name="20% - Accent4 11 5" xfId="20733" xr:uid="{00000000-0005-0000-0000-0000762A0000}"/>
    <cellStyle name="20% - Accent4 12" xfId="1940" xr:uid="{00000000-0005-0000-0000-0000772A0000}"/>
    <cellStyle name="20% - Accent4 12 2" xfId="4450" xr:uid="{00000000-0005-0000-0000-0000782A0000}"/>
    <cellStyle name="20% - Accent4 12 2 2" xfId="9347" xr:uid="{00000000-0005-0000-0000-0000792A0000}"/>
    <cellStyle name="20% - Accent4 12 2 2 2" xfId="19136" xr:uid="{00000000-0005-0000-0000-00007A2A0000}"/>
    <cellStyle name="20% - Accent4 12 2 2 2 2" xfId="38687" xr:uid="{00000000-0005-0000-0000-00007B2A0000}"/>
    <cellStyle name="20% - Accent4 12 2 2 3" xfId="28912" xr:uid="{00000000-0005-0000-0000-00007C2A0000}"/>
    <cellStyle name="20% - Accent4 12 2 3" xfId="14250" xr:uid="{00000000-0005-0000-0000-00007D2A0000}"/>
    <cellStyle name="20% - Accent4 12 2 3 2" xfId="33801" xr:uid="{00000000-0005-0000-0000-00007E2A0000}"/>
    <cellStyle name="20% - Accent4 12 2 4" xfId="24026" xr:uid="{00000000-0005-0000-0000-00007F2A0000}"/>
    <cellStyle name="20% - Accent4 12 3" xfId="6904" xr:uid="{00000000-0005-0000-0000-0000802A0000}"/>
    <cellStyle name="20% - Accent4 12 3 2" xfId="16696" xr:uid="{00000000-0005-0000-0000-0000812A0000}"/>
    <cellStyle name="20% - Accent4 12 3 2 2" xfId="36247" xr:uid="{00000000-0005-0000-0000-0000822A0000}"/>
    <cellStyle name="20% - Accent4 12 3 3" xfId="26472" xr:uid="{00000000-0005-0000-0000-0000832A0000}"/>
    <cellStyle name="20% - Accent4 12 4" xfId="11810" xr:uid="{00000000-0005-0000-0000-0000842A0000}"/>
    <cellStyle name="20% - Accent4 12 4 2" xfId="31361" xr:uid="{00000000-0005-0000-0000-0000852A0000}"/>
    <cellStyle name="20% - Accent4 12 5" xfId="21586" xr:uid="{00000000-0005-0000-0000-0000862A0000}"/>
    <cellStyle name="20% - Accent4 13" xfId="2783" xr:uid="{00000000-0005-0000-0000-0000872A0000}"/>
    <cellStyle name="20% - Accent4 13 2" xfId="7682" xr:uid="{00000000-0005-0000-0000-0000882A0000}"/>
    <cellStyle name="20% - Accent4 13 2 2" xfId="17472" xr:uid="{00000000-0005-0000-0000-0000892A0000}"/>
    <cellStyle name="20% - Accent4 13 2 2 2" xfId="37023" xr:uid="{00000000-0005-0000-0000-00008A2A0000}"/>
    <cellStyle name="20% - Accent4 13 2 3" xfId="27248" xr:uid="{00000000-0005-0000-0000-00008B2A0000}"/>
    <cellStyle name="20% - Accent4 13 3" xfId="12586" xr:uid="{00000000-0005-0000-0000-00008C2A0000}"/>
    <cellStyle name="20% - Accent4 13 3 2" xfId="32137" xr:uid="{00000000-0005-0000-0000-00008D2A0000}"/>
    <cellStyle name="20% - Accent4 13 4" xfId="22362" xr:uid="{00000000-0005-0000-0000-00008E2A0000}"/>
    <cellStyle name="20% - Accent4 14" xfId="5237" xr:uid="{00000000-0005-0000-0000-00008F2A0000}"/>
    <cellStyle name="20% - Accent4 14 2" xfId="15032" xr:uid="{00000000-0005-0000-0000-0000902A0000}"/>
    <cellStyle name="20% - Accent4 14 2 2" xfId="34583" xr:uid="{00000000-0005-0000-0000-0000912A0000}"/>
    <cellStyle name="20% - Accent4 14 3" xfId="24808" xr:uid="{00000000-0005-0000-0000-0000922A0000}"/>
    <cellStyle name="20% - Accent4 15" xfId="10138" xr:uid="{00000000-0005-0000-0000-0000932A0000}"/>
    <cellStyle name="20% - Accent4 15 2" xfId="29698" xr:uid="{00000000-0005-0000-0000-0000942A0000}"/>
    <cellStyle name="20% - Accent4 16" xfId="19922" xr:uid="{00000000-0005-0000-0000-0000952A0000}"/>
    <cellStyle name="20% - Accent4 2" xfId="11" xr:uid="{00000000-0005-0000-0000-0000962A0000}"/>
    <cellStyle name="20% - Accent4 2 10" xfId="1025" xr:uid="{00000000-0005-0000-0000-0000972A0000}"/>
    <cellStyle name="20% - Accent4 2 10 2" xfId="3598" xr:uid="{00000000-0005-0000-0000-0000982A0000}"/>
    <cellStyle name="20% - Accent4 2 10 2 2" xfId="8495" xr:uid="{00000000-0005-0000-0000-0000992A0000}"/>
    <cellStyle name="20% - Accent4 2 10 2 2 2" xfId="18284" xr:uid="{00000000-0005-0000-0000-00009A2A0000}"/>
    <cellStyle name="20% - Accent4 2 10 2 2 2 2" xfId="37835" xr:uid="{00000000-0005-0000-0000-00009B2A0000}"/>
    <cellStyle name="20% - Accent4 2 10 2 2 3" xfId="28060" xr:uid="{00000000-0005-0000-0000-00009C2A0000}"/>
    <cellStyle name="20% - Accent4 2 10 2 3" xfId="13398" xr:uid="{00000000-0005-0000-0000-00009D2A0000}"/>
    <cellStyle name="20% - Accent4 2 10 2 3 2" xfId="32949" xr:uid="{00000000-0005-0000-0000-00009E2A0000}"/>
    <cellStyle name="20% - Accent4 2 10 2 4" xfId="23174" xr:uid="{00000000-0005-0000-0000-00009F2A0000}"/>
    <cellStyle name="20% - Accent4 2 10 3" xfId="6052" xr:uid="{00000000-0005-0000-0000-0000A02A0000}"/>
    <cellStyle name="20% - Accent4 2 10 3 2" xfId="15844" xr:uid="{00000000-0005-0000-0000-0000A12A0000}"/>
    <cellStyle name="20% - Accent4 2 10 3 2 2" xfId="35395" xr:uid="{00000000-0005-0000-0000-0000A22A0000}"/>
    <cellStyle name="20% - Accent4 2 10 3 3" xfId="25620" xr:uid="{00000000-0005-0000-0000-0000A32A0000}"/>
    <cellStyle name="20% - Accent4 2 10 4" xfId="10958" xr:uid="{00000000-0005-0000-0000-0000A42A0000}"/>
    <cellStyle name="20% - Accent4 2 10 4 2" xfId="30509" xr:uid="{00000000-0005-0000-0000-0000A52A0000}"/>
    <cellStyle name="20% - Accent4 2 10 5" xfId="20734" xr:uid="{00000000-0005-0000-0000-0000A62A0000}"/>
    <cellStyle name="20% - Accent4 2 11" xfId="1941" xr:uid="{00000000-0005-0000-0000-0000A72A0000}"/>
    <cellStyle name="20% - Accent4 2 11 2" xfId="4451" xr:uid="{00000000-0005-0000-0000-0000A82A0000}"/>
    <cellStyle name="20% - Accent4 2 11 2 2" xfId="9348" xr:uid="{00000000-0005-0000-0000-0000A92A0000}"/>
    <cellStyle name="20% - Accent4 2 11 2 2 2" xfId="19137" xr:uid="{00000000-0005-0000-0000-0000AA2A0000}"/>
    <cellStyle name="20% - Accent4 2 11 2 2 2 2" xfId="38688" xr:uid="{00000000-0005-0000-0000-0000AB2A0000}"/>
    <cellStyle name="20% - Accent4 2 11 2 2 3" xfId="28913" xr:uid="{00000000-0005-0000-0000-0000AC2A0000}"/>
    <cellStyle name="20% - Accent4 2 11 2 3" xfId="14251" xr:uid="{00000000-0005-0000-0000-0000AD2A0000}"/>
    <cellStyle name="20% - Accent4 2 11 2 3 2" xfId="33802" xr:uid="{00000000-0005-0000-0000-0000AE2A0000}"/>
    <cellStyle name="20% - Accent4 2 11 2 4" xfId="24027" xr:uid="{00000000-0005-0000-0000-0000AF2A0000}"/>
    <cellStyle name="20% - Accent4 2 11 3" xfId="6905" xr:uid="{00000000-0005-0000-0000-0000B02A0000}"/>
    <cellStyle name="20% - Accent4 2 11 3 2" xfId="16697" xr:uid="{00000000-0005-0000-0000-0000B12A0000}"/>
    <cellStyle name="20% - Accent4 2 11 3 2 2" xfId="36248" xr:uid="{00000000-0005-0000-0000-0000B22A0000}"/>
    <cellStyle name="20% - Accent4 2 11 3 3" xfId="26473" xr:uid="{00000000-0005-0000-0000-0000B32A0000}"/>
    <cellStyle name="20% - Accent4 2 11 4" xfId="11811" xr:uid="{00000000-0005-0000-0000-0000B42A0000}"/>
    <cellStyle name="20% - Accent4 2 11 4 2" xfId="31362" xr:uid="{00000000-0005-0000-0000-0000B52A0000}"/>
    <cellStyle name="20% - Accent4 2 11 5" xfId="21587" xr:uid="{00000000-0005-0000-0000-0000B62A0000}"/>
    <cellStyle name="20% - Accent4 2 12" xfId="2793" xr:uid="{00000000-0005-0000-0000-0000B72A0000}"/>
    <cellStyle name="20% - Accent4 2 12 2" xfId="7692" xr:uid="{00000000-0005-0000-0000-0000B82A0000}"/>
    <cellStyle name="20% - Accent4 2 12 2 2" xfId="17481" xr:uid="{00000000-0005-0000-0000-0000B92A0000}"/>
    <cellStyle name="20% - Accent4 2 12 2 2 2" xfId="37032" xr:uid="{00000000-0005-0000-0000-0000BA2A0000}"/>
    <cellStyle name="20% - Accent4 2 12 2 3" xfId="27257" xr:uid="{00000000-0005-0000-0000-0000BB2A0000}"/>
    <cellStyle name="20% - Accent4 2 12 3" xfId="12595" xr:uid="{00000000-0005-0000-0000-0000BC2A0000}"/>
    <cellStyle name="20% - Accent4 2 12 3 2" xfId="32146" xr:uid="{00000000-0005-0000-0000-0000BD2A0000}"/>
    <cellStyle name="20% - Accent4 2 12 4" xfId="22371" xr:uid="{00000000-0005-0000-0000-0000BE2A0000}"/>
    <cellStyle name="20% - Accent4 2 13" xfId="5247" xr:uid="{00000000-0005-0000-0000-0000BF2A0000}"/>
    <cellStyle name="20% - Accent4 2 13 2" xfId="15041" xr:uid="{00000000-0005-0000-0000-0000C02A0000}"/>
    <cellStyle name="20% - Accent4 2 13 2 2" xfId="34592" xr:uid="{00000000-0005-0000-0000-0000C12A0000}"/>
    <cellStyle name="20% - Accent4 2 13 3" xfId="24817" xr:uid="{00000000-0005-0000-0000-0000C22A0000}"/>
    <cellStyle name="20% - Accent4 2 14" xfId="10148" xr:uid="{00000000-0005-0000-0000-0000C32A0000}"/>
    <cellStyle name="20% - Accent4 2 14 2" xfId="29707" xr:uid="{00000000-0005-0000-0000-0000C42A0000}"/>
    <cellStyle name="20% - Accent4 2 15" xfId="19931" xr:uid="{00000000-0005-0000-0000-0000C52A0000}"/>
    <cellStyle name="20% - Accent4 2 2" xfId="168" xr:uid="{00000000-0005-0000-0000-0000C62A0000}"/>
    <cellStyle name="20% - Accent4 2 2 10" xfId="5269" xr:uid="{00000000-0005-0000-0000-0000C72A0000}"/>
    <cellStyle name="20% - Accent4 2 2 10 2" xfId="15062" xr:uid="{00000000-0005-0000-0000-0000C82A0000}"/>
    <cellStyle name="20% - Accent4 2 2 10 2 2" xfId="34613" xr:uid="{00000000-0005-0000-0000-0000C92A0000}"/>
    <cellStyle name="20% - Accent4 2 2 10 3" xfId="24838" xr:uid="{00000000-0005-0000-0000-0000CA2A0000}"/>
    <cellStyle name="20% - Accent4 2 2 11" xfId="10176" xr:uid="{00000000-0005-0000-0000-0000CB2A0000}"/>
    <cellStyle name="20% - Accent4 2 2 11 2" xfId="29727" xr:uid="{00000000-0005-0000-0000-0000CC2A0000}"/>
    <cellStyle name="20% - Accent4 2 2 12" xfId="19952" xr:uid="{00000000-0005-0000-0000-0000CD2A0000}"/>
    <cellStyle name="20% - Accent4 2 2 2" xfId="260" xr:uid="{00000000-0005-0000-0000-0000CE2A0000}"/>
    <cellStyle name="20% - Accent4 2 2 2 10" xfId="10237" xr:uid="{00000000-0005-0000-0000-0000CF2A0000}"/>
    <cellStyle name="20% - Accent4 2 2 2 10 2" xfId="29788" xr:uid="{00000000-0005-0000-0000-0000D02A0000}"/>
    <cellStyle name="20% - Accent4 2 2 2 11" xfId="20013" xr:uid="{00000000-0005-0000-0000-0000D12A0000}"/>
    <cellStyle name="20% - Accent4 2 2 2 2" xfId="369" xr:uid="{00000000-0005-0000-0000-0000D22A0000}"/>
    <cellStyle name="20% - Accent4 2 2 2 2 2" xfId="786" xr:uid="{00000000-0005-0000-0000-0000D32A0000}"/>
    <cellStyle name="20% - Accent4 2 2 2 2 2 2" xfId="1736" xr:uid="{00000000-0005-0000-0000-0000D42A0000}"/>
    <cellStyle name="20% - Accent4 2 2 2 2 2 2 2" xfId="4250" xr:uid="{00000000-0005-0000-0000-0000D52A0000}"/>
    <cellStyle name="20% - Accent4 2 2 2 2 2 2 2 2" xfId="9147" xr:uid="{00000000-0005-0000-0000-0000D62A0000}"/>
    <cellStyle name="20% - Accent4 2 2 2 2 2 2 2 2 2" xfId="18936" xr:uid="{00000000-0005-0000-0000-0000D72A0000}"/>
    <cellStyle name="20% - Accent4 2 2 2 2 2 2 2 2 2 2" xfId="38487" xr:uid="{00000000-0005-0000-0000-0000D82A0000}"/>
    <cellStyle name="20% - Accent4 2 2 2 2 2 2 2 2 3" xfId="28712" xr:uid="{00000000-0005-0000-0000-0000D92A0000}"/>
    <cellStyle name="20% - Accent4 2 2 2 2 2 2 2 3" xfId="14050" xr:uid="{00000000-0005-0000-0000-0000DA2A0000}"/>
    <cellStyle name="20% - Accent4 2 2 2 2 2 2 2 3 2" xfId="33601" xr:uid="{00000000-0005-0000-0000-0000DB2A0000}"/>
    <cellStyle name="20% - Accent4 2 2 2 2 2 2 2 4" xfId="23826" xr:uid="{00000000-0005-0000-0000-0000DC2A0000}"/>
    <cellStyle name="20% - Accent4 2 2 2 2 2 2 3" xfId="6704" xr:uid="{00000000-0005-0000-0000-0000DD2A0000}"/>
    <cellStyle name="20% - Accent4 2 2 2 2 2 2 3 2" xfId="16496" xr:uid="{00000000-0005-0000-0000-0000DE2A0000}"/>
    <cellStyle name="20% - Accent4 2 2 2 2 2 2 3 2 2" xfId="36047" xr:uid="{00000000-0005-0000-0000-0000DF2A0000}"/>
    <cellStyle name="20% - Accent4 2 2 2 2 2 2 3 3" xfId="26272" xr:uid="{00000000-0005-0000-0000-0000E02A0000}"/>
    <cellStyle name="20% - Accent4 2 2 2 2 2 2 4" xfId="11610" xr:uid="{00000000-0005-0000-0000-0000E12A0000}"/>
    <cellStyle name="20% - Accent4 2 2 2 2 2 2 4 2" xfId="31161" xr:uid="{00000000-0005-0000-0000-0000E22A0000}"/>
    <cellStyle name="20% - Accent4 2 2 2 2 2 2 5" xfId="21386" xr:uid="{00000000-0005-0000-0000-0000E32A0000}"/>
    <cellStyle name="20% - Accent4 2 2 2 2 2 3" xfId="2615" xr:uid="{00000000-0005-0000-0000-0000E42A0000}"/>
    <cellStyle name="20% - Accent4 2 2 2 2 2 3 2" xfId="5063" xr:uid="{00000000-0005-0000-0000-0000E52A0000}"/>
    <cellStyle name="20% - Accent4 2 2 2 2 2 3 2 2" xfId="9960" xr:uid="{00000000-0005-0000-0000-0000E62A0000}"/>
    <cellStyle name="20% - Accent4 2 2 2 2 2 3 2 2 2" xfId="19749" xr:uid="{00000000-0005-0000-0000-0000E72A0000}"/>
    <cellStyle name="20% - Accent4 2 2 2 2 2 3 2 2 2 2" xfId="39300" xr:uid="{00000000-0005-0000-0000-0000E82A0000}"/>
    <cellStyle name="20% - Accent4 2 2 2 2 2 3 2 2 3" xfId="29525" xr:uid="{00000000-0005-0000-0000-0000E92A0000}"/>
    <cellStyle name="20% - Accent4 2 2 2 2 2 3 2 3" xfId="14863" xr:uid="{00000000-0005-0000-0000-0000EA2A0000}"/>
    <cellStyle name="20% - Accent4 2 2 2 2 2 3 2 3 2" xfId="34414" xr:uid="{00000000-0005-0000-0000-0000EB2A0000}"/>
    <cellStyle name="20% - Accent4 2 2 2 2 2 3 2 4" xfId="24639" xr:uid="{00000000-0005-0000-0000-0000EC2A0000}"/>
    <cellStyle name="20% - Accent4 2 2 2 2 2 3 3" xfId="7517" xr:uid="{00000000-0005-0000-0000-0000ED2A0000}"/>
    <cellStyle name="20% - Accent4 2 2 2 2 2 3 3 2" xfId="17309" xr:uid="{00000000-0005-0000-0000-0000EE2A0000}"/>
    <cellStyle name="20% - Accent4 2 2 2 2 2 3 3 2 2" xfId="36860" xr:uid="{00000000-0005-0000-0000-0000EF2A0000}"/>
    <cellStyle name="20% - Accent4 2 2 2 2 2 3 3 3" xfId="27085" xr:uid="{00000000-0005-0000-0000-0000F02A0000}"/>
    <cellStyle name="20% - Accent4 2 2 2 2 2 3 4" xfId="12423" xr:uid="{00000000-0005-0000-0000-0000F12A0000}"/>
    <cellStyle name="20% - Accent4 2 2 2 2 2 3 4 2" xfId="31974" xr:uid="{00000000-0005-0000-0000-0000F22A0000}"/>
    <cellStyle name="20% - Accent4 2 2 2 2 2 3 5" xfId="22199" xr:uid="{00000000-0005-0000-0000-0000F32A0000}"/>
    <cellStyle name="20% - Accent4 2 2 2 2 2 4" xfId="3369" xr:uid="{00000000-0005-0000-0000-0000F42A0000}"/>
    <cellStyle name="20% - Accent4 2 2 2 2 2 4 2" xfId="8266" xr:uid="{00000000-0005-0000-0000-0000F52A0000}"/>
    <cellStyle name="20% - Accent4 2 2 2 2 2 4 2 2" xfId="18055" xr:uid="{00000000-0005-0000-0000-0000F62A0000}"/>
    <cellStyle name="20% - Accent4 2 2 2 2 2 4 2 2 2" xfId="37606" xr:uid="{00000000-0005-0000-0000-0000F72A0000}"/>
    <cellStyle name="20% - Accent4 2 2 2 2 2 4 2 3" xfId="27831" xr:uid="{00000000-0005-0000-0000-0000F82A0000}"/>
    <cellStyle name="20% - Accent4 2 2 2 2 2 4 3" xfId="13169" xr:uid="{00000000-0005-0000-0000-0000F92A0000}"/>
    <cellStyle name="20% - Accent4 2 2 2 2 2 4 3 2" xfId="32720" xr:uid="{00000000-0005-0000-0000-0000FA2A0000}"/>
    <cellStyle name="20% - Accent4 2 2 2 2 2 4 4" xfId="22945" xr:uid="{00000000-0005-0000-0000-0000FB2A0000}"/>
    <cellStyle name="20% - Accent4 2 2 2 2 2 5" xfId="5823" xr:uid="{00000000-0005-0000-0000-0000FC2A0000}"/>
    <cellStyle name="20% - Accent4 2 2 2 2 2 5 2" xfId="15615" xr:uid="{00000000-0005-0000-0000-0000FD2A0000}"/>
    <cellStyle name="20% - Accent4 2 2 2 2 2 5 2 2" xfId="35166" xr:uid="{00000000-0005-0000-0000-0000FE2A0000}"/>
    <cellStyle name="20% - Accent4 2 2 2 2 2 5 3" xfId="25391" xr:uid="{00000000-0005-0000-0000-0000FF2A0000}"/>
    <cellStyle name="20% - Accent4 2 2 2 2 2 6" xfId="10729" xr:uid="{00000000-0005-0000-0000-0000002B0000}"/>
    <cellStyle name="20% - Accent4 2 2 2 2 2 6 2" xfId="30280" xr:uid="{00000000-0005-0000-0000-0000012B0000}"/>
    <cellStyle name="20% - Accent4 2 2 2 2 2 7" xfId="20505" xr:uid="{00000000-0005-0000-0000-0000022B0000}"/>
    <cellStyle name="20% - Accent4 2 2 2 2 3" xfId="1356" xr:uid="{00000000-0005-0000-0000-0000032B0000}"/>
    <cellStyle name="20% - Accent4 2 2 2 2 3 2" xfId="3875" xr:uid="{00000000-0005-0000-0000-0000042B0000}"/>
    <cellStyle name="20% - Accent4 2 2 2 2 3 2 2" xfId="8772" xr:uid="{00000000-0005-0000-0000-0000052B0000}"/>
    <cellStyle name="20% - Accent4 2 2 2 2 3 2 2 2" xfId="18561" xr:uid="{00000000-0005-0000-0000-0000062B0000}"/>
    <cellStyle name="20% - Accent4 2 2 2 2 3 2 2 2 2" xfId="38112" xr:uid="{00000000-0005-0000-0000-0000072B0000}"/>
    <cellStyle name="20% - Accent4 2 2 2 2 3 2 2 3" xfId="28337" xr:uid="{00000000-0005-0000-0000-0000082B0000}"/>
    <cellStyle name="20% - Accent4 2 2 2 2 3 2 3" xfId="13675" xr:uid="{00000000-0005-0000-0000-0000092B0000}"/>
    <cellStyle name="20% - Accent4 2 2 2 2 3 2 3 2" xfId="33226" xr:uid="{00000000-0005-0000-0000-00000A2B0000}"/>
    <cellStyle name="20% - Accent4 2 2 2 2 3 2 4" xfId="23451" xr:uid="{00000000-0005-0000-0000-00000B2B0000}"/>
    <cellStyle name="20% - Accent4 2 2 2 2 3 3" xfId="6329" xr:uid="{00000000-0005-0000-0000-00000C2B0000}"/>
    <cellStyle name="20% - Accent4 2 2 2 2 3 3 2" xfId="16121" xr:uid="{00000000-0005-0000-0000-00000D2B0000}"/>
    <cellStyle name="20% - Accent4 2 2 2 2 3 3 2 2" xfId="35672" xr:uid="{00000000-0005-0000-0000-00000E2B0000}"/>
    <cellStyle name="20% - Accent4 2 2 2 2 3 3 3" xfId="25897" xr:uid="{00000000-0005-0000-0000-00000F2B0000}"/>
    <cellStyle name="20% - Accent4 2 2 2 2 3 4" xfId="11235" xr:uid="{00000000-0005-0000-0000-0000102B0000}"/>
    <cellStyle name="20% - Accent4 2 2 2 2 3 4 2" xfId="30786" xr:uid="{00000000-0005-0000-0000-0000112B0000}"/>
    <cellStyle name="20% - Accent4 2 2 2 2 3 5" xfId="21011" xr:uid="{00000000-0005-0000-0000-0000122B0000}"/>
    <cellStyle name="20% - Accent4 2 2 2 2 4" xfId="2174" xr:uid="{00000000-0005-0000-0000-0000132B0000}"/>
    <cellStyle name="20% - Accent4 2 2 2 2 4 2" xfId="4676" xr:uid="{00000000-0005-0000-0000-0000142B0000}"/>
    <cellStyle name="20% - Accent4 2 2 2 2 4 2 2" xfId="9573" xr:uid="{00000000-0005-0000-0000-0000152B0000}"/>
    <cellStyle name="20% - Accent4 2 2 2 2 4 2 2 2" xfId="19362" xr:uid="{00000000-0005-0000-0000-0000162B0000}"/>
    <cellStyle name="20% - Accent4 2 2 2 2 4 2 2 2 2" xfId="38913" xr:uid="{00000000-0005-0000-0000-0000172B0000}"/>
    <cellStyle name="20% - Accent4 2 2 2 2 4 2 2 3" xfId="29138" xr:uid="{00000000-0005-0000-0000-0000182B0000}"/>
    <cellStyle name="20% - Accent4 2 2 2 2 4 2 3" xfId="14476" xr:uid="{00000000-0005-0000-0000-0000192B0000}"/>
    <cellStyle name="20% - Accent4 2 2 2 2 4 2 3 2" xfId="34027" xr:uid="{00000000-0005-0000-0000-00001A2B0000}"/>
    <cellStyle name="20% - Accent4 2 2 2 2 4 2 4" xfId="24252" xr:uid="{00000000-0005-0000-0000-00001B2B0000}"/>
    <cellStyle name="20% - Accent4 2 2 2 2 4 3" xfId="7130" xr:uid="{00000000-0005-0000-0000-00001C2B0000}"/>
    <cellStyle name="20% - Accent4 2 2 2 2 4 3 2" xfId="16922" xr:uid="{00000000-0005-0000-0000-00001D2B0000}"/>
    <cellStyle name="20% - Accent4 2 2 2 2 4 3 2 2" xfId="36473" xr:uid="{00000000-0005-0000-0000-00001E2B0000}"/>
    <cellStyle name="20% - Accent4 2 2 2 2 4 3 3" xfId="26698" xr:uid="{00000000-0005-0000-0000-00001F2B0000}"/>
    <cellStyle name="20% - Accent4 2 2 2 2 4 4" xfId="12036" xr:uid="{00000000-0005-0000-0000-0000202B0000}"/>
    <cellStyle name="20% - Accent4 2 2 2 2 4 4 2" xfId="31587" xr:uid="{00000000-0005-0000-0000-0000212B0000}"/>
    <cellStyle name="20% - Accent4 2 2 2 2 4 5" xfId="21812" xr:uid="{00000000-0005-0000-0000-0000222B0000}"/>
    <cellStyle name="20% - Accent4 2 2 2 2 5" xfId="2978" xr:uid="{00000000-0005-0000-0000-0000232B0000}"/>
    <cellStyle name="20% - Accent4 2 2 2 2 5 2" xfId="7875" xr:uid="{00000000-0005-0000-0000-0000242B0000}"/>
    <cellStyle name="20% - Accent4 2 2 2 2 5 2 2" xfId="17664" xr:uid="{00000000-0005-0000-0000-0000252B0000}"/>
    <cellStyle name="20% - Accent4 2 2 2 2 5 2 2 2" xfId="37215" xr:uid="{00000000-0005-0000-0000-0000262B0000}"/>
    <cellStyle name="20% - Accent4 2 2 2 2 5 2 3" xfId="27440" xr:uid="{00000000-0005-0000-0000-0000272B0000}"/>
    <cellStyle name="20% - Accent4 2 2 2 2 5 3" xfId="12778" xr:uid="{00000000-0005-0000-0000-0000282B0000}"/>
    <cellStyle name="20% - Accent4 2 2 2 2 5 3 2" xfId="32329" xr:uid="{00000000-0005-0000-0000-0000292B0000}"/>
    <cellStyle name="20% - Accent4 2 2 2 2 5 4" xfId="22554" xr:uid="{00000000-0005-0000-0000-00002A2B0000}"/>
    <cellStyle name="20% - Accent4 2 2 2 2 6" xfId="5432" xr:uid="{00000000-0005-0000-0000-00002B2B0000}"/>
    <cellStyle name="20% - Accent4 2 2 2 2 6 2" xfId="15224" xr:uid="{00000000-0005-0000-0000-00002C2B0000}"/>
    <cellStyle name="20% - Accent4 2 2 2 2 6 2 2" xfId="34775" xr:uid="{00000000-0005-0000-0000-00002D2B0000}"/>
    <cellStyle name="20% - Accent4 2 2 2 2 6 3" xfId="25000" xr:uid="{00000000-0005-0000-0000-00002E2B0000}"/>
    <cellStyle name="20% - Accent4 2 2 2 2 7" xfId="10338" xr:uid="{00000000-0005-0000-0000-00002F2B0000}"/>
    <cellStyle name="20% - Accent4 2 2 2 2 7 2" xfId="29889" xr:uid="{00000000-0005-0000-0000-0000302B0000}"/>
    <cellStyle name="20% - Accent4 2 2 2 2 8" xfId="20114" xr:uid="{00000000-0005-0000-0000-0000312B0000}"/>
    <cellStyle name="20% - Accent4 2 2 2 3" xfId="370" xr:uid="{00000000-0005-0000-0000-0000322B0000}"/>
    <cellStyle name="20% - Accent4 2 2 2 3 2" xfId="787" xr:uid="{00000000-0005-0000-0000-0000332B0000}"/>
    <cellStyle name="20% - Accent4 2 2 2 3 2 2" xfId="1737" xr:uid="{00000000-0005-0000-0000-0000342B0000}"/>
    <cellStyle name="20% - Accent4 2 2 2 3 2 2 2" xfId="4251" xr:uid="{00000000-0005-0000-0000-0000352B0000}"/>
    <cellStyle name="20% - Accent4 2 2 2 3 2 2 2 2" xfId="9148" xr:uid="{00000000-0005-0000-0000-0000362B0000}"/>
    <cellStyle name="20% - Accent4 2 2 2 3 2 2 2 2 2" xfId="18937" xr:uid="{00000000-0005-0000-0000-0000372B0000}"/>
    <cellStyle name="20% - Accent4 2 2 2 3 2 2 2 2 2 2" xfId="38488" xr:uid="{00000000-0005-0000-0000-0000382B0000}"/>
    <cellStyle name="20% - Accent4 2 2 2 3 2 2 2 2 3" xfId="28713" xr:uid="{00000000-0005-0000-0000-0000392B0000}"/>
    <cellStyle name="20% - Accent4 2 2 2 3 2 2 2 3" xfId="14051" xr:uid="{00000000-0005-0000-0000-00003A2B0000}"/>
    <cellStyle name="20% - Accent4 2 2 2 3 2 2 2 3 2" xfId="33602" xr:uid="{00000000-0005-0000-0000-00003B2B0000}"/>
    <cellStyle name="20% - Accent4 2 2 2 3 2 2 2 4" xfId="23827" xr:uid="{00000000-0005-0000-0000-00003C2B0000}"/>
    <cellStyle name="20% - Accent4 2 2 2 3 2 2 3" xfId="6705" xr:uid="{00000000-0005-0000-0000-00003D2B0000}"/>
    <cellStyle name="20% - Accent4 2 2 2 3 2 2 3 2" xfId="16497" xr:uid="{00000000-0005-0000-0000-00003E2B0000}"/>
    <cellStyle name="20% - Accent4 2 2 2 3 2 2 3 2 2" xfId="36048" xr:uid="{00000000-0005-0000-0000-00003F2B0000}"/>
    <cellStyle name="20% - Accent4 2 2 2 3 2 2 3 3" xfId="26273" xr:uid="{00000000-0005-0000-0000-0000402B0000}"/>
    <cellStyle name="20% - Accent4 2 2 2 3 2 2 4" xfId="11611" xr:uid="{00000000-0005-0000-0000-0000412B0000}"/>
    <cellStyle name="20% - Accent4 2 2 2 3 2 2 4 2" xfId="31162" xr:uid="{00000000-0005-0000-0000-0000422B0000}"/>
    <cellStyle name="20% - Accent4 2 2 2 3 2 2 5" xfId="21387" xr:uid="{00000000-0005-0000-0000-0000432B0000}"/>
    <cellStyle name="20% - Accent4 2 2 2 3 2 3" xfId="2743" xr:uid="{00000000-0005-0000-0000-0000442B0000}"/>
    <cellStyle name="20% - Accent4 2 2 2 3 2 3 2" xfId="5188" xr:uid="{00000000-0005-0000-0000-0000452B0000}"/>
    <cellStyle name="20% - Accent4 2 2 2 3 2 3 2 2" xfId="10085" xr:uid="{00000000-0005-0000-0000-0000462B0000}"/>
    <cellStyle name="20% - Accent4 2 2 2 3 2 3 2 2 2" xfId="19874" xr:uid="{00000000-0005-0000-0000-0000472B0000}"/>
    <cellStyle name="20% - Accent4 2 2 2 3 2 3 2 2 2 2" xfId="39425" xr:uid="{00000000-0005-0000-0000-0000482B0000}"/>
    <cellStyle name="20% - Accent4 2 2 2 3 2 3 2 2 3" xfId="29650" xr:uid="{00000000-0005-0000-0000-0000492B0000}"/>
    <cellStyle name="20% - Accent4 2 2 2 3 2 3 2 3" xfId="14988" xr:uid="{00000000-0005-0000-0000-00004A2B0000}"/>
    <cellStyle name="20% - Accent4 2 2 2 3 2 3 2 3 2" xfId="34539" xr:uid="{00000000-0005-0000-0000-00004B2B0000}"/>
    <cellStyle name="20% - Accent4 2 2 2 3 2 3 2 4" xfId="24764" xr:uid="{00000000-0005-0000-0000-00004C2B0000}"/>
    <cellStyle name="20% - Accent4 2 2 2 3 2 3 3" xfId="7642" xr:uid="{00000000-0005-0000-0000-00004D2B0000}"/>
    <cellStyle name="20% - Accent4 2 2 2 3 2 3 3 2" xfId="17434" xr:uid="{00000000-0005-0000-0000-00004E2B0000}"/>
    <cellStyle name="20% - Accent4 2 2 2 3 2 3 3 2 2" xfId="36985" xr:uid="{00000000-0005-0000-0000-00004F2B0000}"/>
    <cellStyle name="20% - Accent4 2 2 2 3 2 3 3 3" xfId="27210" xr:uid="{00000000-0005-0000-0000-0000502B0000}"/>
    <cellStyle name="20% - Accent4 2 2 2 3 2 3 4" xfId="12548" xr:uid="{00000000-0005-0000-0000-0000512B0000}"/>
    <cellStyle name="20% - Accent4 2 2 2 3 2 3 4 2" xfId="32099" xr:uid="{00000000-0005-0000-0000-0000522B0000}"/>
    <cellStyle name="20% - Accent4 2 2 2 3 2 3 5" xfId="22324" xr:uid="{00000000-0005-0000-0000-0000532B0000}"/>
    <cellStyle name="20% - Accent4 2 2 2 3 2 4" xfId="3370" xr:uid="{00000000-0005-0000-0000-0000542B0000}"/>
    <cellStyle name="20% - Accent4 2 2 2 3 2 4 2" xfId="8267" xr:uid="{00000000-0005-0000-0000-0000552B0000}"/>
    <cellStyle name="20% - Accent4 2 2 2 3 2 4 2 2" xfId="18056" xr:uid="{00000000-0005-0000-0000-0000562B0000}"/>
    <cellStyle name="20% - Accent4 2 2 2 3 2 4 2 2 2" xfId="37607" xr:uid="{00000000-0005-0000-0000-0000572B0000}"/>
    <cellStyle name="20% - Accent4 2 2 2 3 2 4 2 3" xfId="27832" xr:uid="{00000000-0005-0000-0000-0000582B0000}"/>
    <cellStyle name="20% - Accent4 2 2 2 3 2 4 3" xfId="13170" xr:uid="{00000000-0005-0000-0000-0000592B0000}"/>
    <cellStyle name="20% - Accent4 2 2 2 3 2 4 3 2" xfId="32721" xr:uid="{00000000-0005-0000-0000-00005A2B0000}"/>
    <cellStyle name="20% - Accent4 2 2 2 3 2 4 4" xfId="22946" xr:uid="{00000000-0005-0000-0000-00005B2B0000}"/>
    <cellStyle name="20% - Accent4 2 2 2 3 2 5" xfId="5824" xr:uid="{00000000-0005-0000-0000-00005C2B0000}"/>
    <cellStyle name="20% - Accent4 2 2 2 3 2 5 2" xfId="15616" xr:uid="{00000000-0005-0000-0000-00005D2B0000}"/>
    <cellStyle name="20% - Accent4 2 2 2 3 2 5 2 2" xfId="35167" xr:uid="{00000000-0005-0000-0000-00005E2B0000}"/>
    <cellStyle name="20% - Accent4 2 2 2 3 2 5 3" xfId="25392" xr:uid="{00000000-0005-0000-0000-00005F2B0000}"/>
    <cellStyle name="20% - Accent4 2 2 2 3 2 6" xfId="10730" xr:uid="{00000000-0005-0000-0000-0000602B0000}"/>
    <cellStyle name="20% - Accent4 2 2 2 3 2 6 2" xfId="30281" xr:uid="{00000000-0005-0000-0000-0000612B0000}"/>
    <cellStyle name="20% - Accent4 2 2 2 3 2 7" xfId="20506" xr:uid="{00000000-0005-0000-0000-0000622B0000}"/>
    <cellStyle name="20% - Accent4 2 2 2 3 3" xfId="1357" xr:uid="{00000000-0005-0000-0000-0000632B0000}"/>
    <cellStyle name="20% - Accent4 2 2 2 3 3 2" xfId="3876" xr:uid="{00000000-0005-0000-0000-0000642B0000}"/>
    <cellStyle name="20% - Accent4 2 2 2 3 3 2 2" xfId="8773" xr:uid="{00000000-0005-0000-0000-0000652B0000}"/>
    <cellStyle name="20% - Accent4 2 2 2 3 3 2 2 2" xfId="18562" xr:uid="{00000000-0005-0000-0000-0000662B0000}"/>
    <cellStyle name="20% - Accent4 2 2 2 3 3 2 2 2 2" xfId="38113" xr:uid="{00000000-0005-0000-0000-0000672B0000}"/>
    <cellStyle name="20% - Accent4 2 2 2 3 3 2 2 3" xfId="28338" xr:uid="{00000000-0005-0000-0000-0000682B0000}"/>
    <cellStyle name="20% - Accent4 2 2 2 3 3 2 3" xfId="13676" xr:uid="{00000000-0005-0000-0000-0000692B0000}"/>
    <cellStyle name="20% - Accent4 2 2 2 3 3 2 3 2" xfId="33227" xr:uid="{00000000-0005-0000-0000-00006A2B0000}"/>
    <cellStyle name="20% - Accent4 2 2 2 3 3 2 4" xfId="23452" xr:uid="{00000000-0005-0000-0000-00006B2B0000}"/>
    <cellStyle name="20% - Accent4 2 2 2 3 3 3" xfId="6330" xr:uid="{00000000-0005-0000-0000-00006C2B0000}"/>
    <cellStyle name="20% - Accent4 2 2 2 3 3 3 2" xfId="16122" xr:uid="{00000000-0005-0000-0000-00006D2B0000}"/>
    <cellStyle name="20% - Accent4 2 2 2 3 3 3 2 2" xfId="35673" xr:uid="{00000000-0005-0000-0000-00006E2B0000}"/>
    <cellStyle name="20% - Accent4 2 2 2 3 3 3 3" xfId="25898" xr:uid="{00000000-0005-0000-0000-00006F2B0000}"/>
    <cellStyle name="20% - Accent4 2 2 2 3 3 4" xfId="11236" xr:uid="{00000000-0005-0000-0000-0000702B0000}"/>
    <cellStyle name="20% - Accent4 2 2 2 3 3 4 2" xfId="30787" xr:uid="{00000000-0005-0000-0000-0000712B0000}"/>
    <cellStyle name="20% - Accent4 2 2 2 3 3 5" xfId="21012" xr:uid="{00000000-0005-0000-0000-0000722B0000}"/>
    <cellStyle name="20% - Accent4 2 2 2 3 4" xfId="2299" xr:uid="{00000000-0005-0000-0000-0000732B0000}"/>
    <cellStyle name="20% - Accent4 2 2 2 3 4 2" xfId="4801" xr:uid="{00000000-0005-0000-0000-0000742B0000}"/>
    <cellStyle name="20% - Accent4 2 2 2 3 4 2 2" xfId="9698" xr:uid="{00000000-0005-0000-0000-0000752B0000}"/>
    <cellStyle name="20% - Accent4 2 2 2 3 4 2 2 2" xfId="19487" xr:uid="{00000000-0005-0000-0000-0000762B0000}"/>
    <cellStyle name="20% - Accent4 2 2 2 3 4 2 2 2 2" xfId="39038" xr:uid="{00000000-0005-0000-0000-0000772B0000}"/>
    <cellStyle name="20% - Accent4 2 2 2 3 4 2 2 3" xfId="29263" xr:uid="{00000000-0005-0000-0000-0000782B0000}"/>
    <cellStyle name="20% - Accent4 2 2 2 3 4 2 3" xfId="14601" xr:uid="{00000000-0005-0000-0000-0000792B0000}"/>
    <cellStyle name="20% - Accent4 2 2 2 3 4 2 3 2" xfId="34152" xr:uid="{00000000-0005-0000-0000-00007A2B0000}"/>
    <cellStyle name="20% - Accent4 2 2 2 3 4 2 4" xfId="24377" xr:uid="{00000000-0005-0000-0000-00007B2B0000}"/>
    <cellStyle name="20% - Accent4 2 2 2 3 4 3" xfId="7255" xr:uid="{00000000-0005-0000-0000-00007C2B0000}"/>
    <cellStyle name="20% - Accent4 2 2 2 3 4 3 2" xfId="17047" xr:uid="{00000000-0005-0000-0000-00007D2B0000}"/>
    <cellStyle name="20% - Accent4 2 2 2 3 4 3 2 2" xfId="36598" xr:uid="{00000000-0005-0000-0000-00007E2B0000}"/>
    <cellStyle name="20% - Accent4 2 2 2 3 4 3 3" xfId="26823" xr:uid="{00000000-0005-0000-0000-00007F2B0000}"/>
    <cellStyle name="20% - Accent4 2 2 2 3 4 4" xfId="12161" xr:uid="{00000000-0005-0000-0000-0000802B0000}"/>
    <cellStyle name="20% - Accent4 2 2 2 3 4 4 2" xfId="31712" xr:uid="{00000000-0005-0000-0000-0000812B0000}"/>
    <cellStyle name="20% - Accent4 2 2 2 3 4 5" xfId="21937" xr:uid="{00000000-0005-0000-0000-0000822B0000}"/>
    <cellStyle name="20% - Accent4 2 2 2 3 5" xfId="2979" xr:uid="{00000000-0005-0000-0000-0000832B0000}"/>
    <cellStyle name="20% - Accent4 2 2 2 3 5 2" xfId="7876" xr:uid="{00000000-0005-0000-0000-0000842B0000}"/>
    <cellStyle name="20% - Accent4 2 2 2 3 5 2 2" xfId="17665" xr:uid="{00000000-0005-0000-0000-0000852B0000}"/>
    <cellStyle name="20% - Accent4 2 2 2 3 5 2 2 2" xfId="37216" xr:uid="{00000000-0005-0000-0000-0000862B0000}"/>
    <cellStyle name="20% - Accent4 2 2 2 3 5 2 3" xfId="27441" xr:uid="{00000000-0005-0000-0000-0000872B0000}"/>
    <cellStyle name="20% - Accent4 2 2 2 3 5 3" xfId="12779" xr:uid="{00000000-0005-0000-0000-0000882B0000}"/>
    <cellStyle name="20% - Accent4 2 2 2 3 5 3 2" xfId="32330" xr:uid="{00000000-0005-0000-0000-0000892B0000}"/>
    <cellStyle name="20% - Accent4 2 2 2 3 5 4" xfId="22555" xr:uid="{00000000-0005-0000-0000-00008A2B0000}"/>
    <cellStyle name="20% - Accent4 2 2 2 3 6" xfId="5433" xr:uid="{00000000-0005-0000-0000-00008B2B0000}"/>
    <cellStyle name="20% - Accent4 2 2 2 3 6 2" xfId="15225" xr:uid="{00000000-0005-0000-0000-00008C2B0000}"/>
    <cellStyle name="20% - Accent4 2 2 2 3 6 2 2" xfId="34776" xr:uid="{00000000-0005-0000-0000-00008D2B0000}"/>
    <cellStyle name="20% - Accent4 2 2 2 3 6 3" xfId="25001" xr:uid="{00000000-0005-0000-0000-00008E2B0000}"/>
    <cellStyle name="20% - Accent4 2 2 2 3 7" xfId="10339" xr:uid="{00000000-0005-0000-0000-00008F2B0000}"/>
    <cellStyle name="20% - Accent4 2 2 2 3 7 2" xfId="29890" xr:uid="{00000000-0005-0000-0000-0000902B0000}"/>
    <cellStyle name="20% - Accent4 2 2 2 3 8" xfId="20115" xr:uid="{00000000-0005-0000-0000-0000912B0000}"/>
    <cellStyle name="20% - Accent4 2 2 2 4" xfId="683" xr:uid="{00000000-0005-0000-0000-0000922B0000}"/>
    <cellStyle name="20% - Accent4 2 2 2 4 2" xfId="1635" xr:uid="{00000000-0005-0000-0000-0000932B0000}"/>
    <cellStyle name="20% - Accent4 2 2 2 4 2 2" xfId="4149" xr:uid="{00000000-0005-0000-0000-0000942B0000}"/>
    <cellStyle name="20% - Accent4 2 2 2 4 2 2 2" xfId="9046" xr:uid="{00000000-0005-0000-0000-0000952B0000}"/>
    <cellStyle name="20% - Accent4 2 2 2 4 2 2 2 2" xfId="18835" xr:uid="{00000000-0005-0000-0000-0000962B0000}"/>
    <cellStyle name="20% - Accent4 2 2 2 4 2 2 2 2 2" xfId="38386" xr:uid="{00000000-0005-0000-0000-0000972B0000}"/>
    <cellStyle name="20% - Accent4 2 2 2 4 2 2 2 3" xfId="28611" xr:uid="{00000000-0005-0000-0000-0000982B0000}"/>
    <cellStyle name="20% - Accent4 2 2 2 4 2 2 3" xfId="13949" xr:uid="{00000000-0005-0000-0000-0000992B0000}"/>
    <cellStyle name="20% - Accent4 2 2 2 4 2 2 3 2" xfId="33500" xr:uid="{00000000-0005-0000-0000-00009A2B0000}"/>
    <cellStyle name="20% - Accent4 2 2 2 4 2 2 4" xfId="23725" xr:uid="{00000000-0005-0000-0000-00009B2B0000}"/>
    <cellStyle name="20% - Accent4 2 2 2 4 2 3" xfId="6603" xr:uid="{00000000-0005-0000-0000-00009C2B0000}"/>
    <cellStyle name="20% - Accent4 2 2 2 4 2 3 2" xfId="16395" xr:uid="{00000000-0005-0000-0000-00009D2B0000}"/>
    <cellStyle name="20% - Accent4 2 2 2 4 2 3 2 2" xfId="35946" xr:uid="{00000000-0005-0000-0000-00009E2B0000}"/>
    <cellStyle name="20% - Accent4 2 2 2 4 2 3 3" xfId="26171" xr:uid="{00000000-0005-0000-0000-00009F2B0000}"/>
    <cellStyle name="20% - Accent4 2 2 2 4 2 4" xfId="11509" xr:uid="{00000000-0005-0000-0000-0000A02B0000}"/>
    <cellStyle name="20% - Accent4 2 2 2 4 2 4 2" xfId="31060" xr:uid="{00000000-0005-0000-0000-0000A12B0000}"/>
    <cellStyle name="20% - Accent4 2 2 2 4 2 5" xfId="21285" xr:uid="{00000000-0005-0000-0000-0000A22B0000}"/>
    <cellStyle name="20% - Accent4 2 2 2 4 3" xfId="2454" xr:uid="{00000000-0005-0000-0000-0000A32B0000}"/>
    <cellStyle name="20% - Accent4 2 2 2 4 3 2" xfId="4936" xr:uid="{00000000-0005-0000-0000-0000A42B0000}"/>
    <cellStyle name="20% - Accent4 2 2 2 4 3 2 2" xfId="9833" xr:uid="{00000000-0005-0000-0000-0000A52B0000}"/>
    <cellStyle name="20% - Accent4 2 2 2 4 3 2 2 2" xfId="19622" xr:uid="{00000000-0005-0000-0000-0000A62B0000}"/>
    <cellStyle name="20% - Accent4 2 2 2 4 3 2 2 2 2" xfId="39173" xr:uid="{00000000-0005-0000-0000-0000A72B0000}"/>
    <cellStyle name="20% - Accent4 2 2 2 4 3 2 2 3" xfId="29398" xr:uid="{00000000-0005-0000-0000-0000A82B0000}"/>
    <cellStyle name="20% - Accent4 2 2 2 4 3 2 3" xfId="14736" xr:uid="{00000000-0005-0000-0000-0000A92B0000}"/>
    <cellStyle name="20% - Accent4 2 2 2 4 3 2 3 2" xfId="34287" xr:uid="{00000000-0005-0000-0000-0000AA2B0000}"/>
    <cellStyle name="20% - Accent4 2 2 2 4 3 2 4" xfId="24512" xr:uid="{00000000-0005-0000-0000-0000AB2B0000}"/>
    <cellStyle name="20% - Accent4 2 2 2 4 3 3" xfId="7390" xr:uid="{00000000-0005-0000-0000-0000AC2B0000}"/>
    <cellStyle name="20% - Accent4 2 2 2 4 3 3 2" xfId="17182" xr:uid="{00000000-0005-0000-0000-0000AD2B0000}"/>
    <cellStyle name="20% - Accent4 2 2 2 4 3 3 2 2" xfId="36733" xr:uid="{00000000-0005-0000-0000-0000AE2B0000}"/>
    <cellStyle name="20% - Accent4 2 2 2 4 3 3 3" xfId="26958" xr:uid="{00000000-0005-0000-0000-0000AF2B0000}"/>
    <cellStyle name="20% - Accent4 2 2 2 4 3 4" xfId="12296" xr:uid="{00000000-0005-0000-0000-0000B02B0000}"/>
    <cellStyle name="20% - Accent4 2 2 2 4 3 4 2" xfId="31847" xr:uid="{00000000-0005-0000-0000-0000B12B0000}"/>
    <cellStyle name="20% - Accent4 2 2 2 4 3 5" xfId="22072" xr:uid="{00000000-0005-0000-0000-0000B22B0000}"/>
    <cellStyle name="20% - Accent4 2 2 2 4 4" xfId="3268" xr:uid="{00000000-0005-0000-0000-0000B32B0000}"/>
    <cellStyle name="20% - Accent4 2 2 2 4 4 2" xfId="8165" xr:uid="{00000000-0005-0000-0000-0000B42B0000}"/>
    <cellStyle name="20% - Accent4 2 2 2 4 4 2 2" xfId="17954" xr:uid="{00000000-0005-0000-0000-0000B52B0000}"/>
    <cellStyle name="20% - Accent4 2 2 2 4 4 2 2 2" xfId="37505" xr:uid="{00000000-0005-0000-0000-0000B62B0000}"/>
    <cellStyle name="20% - Accent4 2 2 2 4 4 2 3" xfId="27730" xr:uid="{00000000-0005-0000-0000-0000B72B0000}"/>
    <cellStyle name="20% - Accent4 2 2 2 4 4 3" xfId="13068" xr:uid="{00000000-0005-0000-0000-0000B82B0000}"/>
    <cellStyle name="20% - Accent4 2 2 2 4 4 3 2" xfId="32619" xr:uid="{00000000-0005-0000-0000-0000B92B0000}"/>
    <cellStyle name="20% - Accent4 2 2 2 4 4 4" xfId="22844" xr:uid="{00000000-0005-0000-0000-0000BA2B0000}"/>
    <cellStyle name="20% - Accent4 2 2 2 4 5" xfId="5722" xr:uid="{00000000-0005-0000-0000-0000BB2B0000}"/>
    <cellStyle name="20% - Accent4 2 2 2 4 5 2" xfId="15514" xr:uid="{00000000-0005-0000-0000-0000BC2B0000}"/>
    <cellStyle name="20% - Accent4 2 2 2 4 5 2 2" xfId="35065" xr:uid="{00000000-0005-0000-0000-0000BD2B0000}"/>
    <cellStyle name="20% - Accent4 2 2 2 4 5 3" xfId="25290" xr:uid="{00000000-0005-0000-0000-0000BE2B0000}"/>
    <cellStyle name="20% - Accent4 2 2 2 4 6" xfId="10628" xr:uid="{00000000-0005-0000-0000-0000BF2B0000}"/>
    <cellStyle name="20% - Accent4 2 2 2 4 6 2" xfId="30179" xr:uid="{00000000-0005-0000-0000-0000C02B0000}"/>
    <cellStyle name="20% - Accent4 2 2 2 4 7" xfId="20404" xr:uid="{00000000-0005-0000-0000-0000C12B0000}"/>
    <cellStyle name="20% - Accent4 2 2 2 5" xfId="1268" xr:uid="{00000000-0005-0000-0000-0000C22B0000}"/>
    <cellStyle name="20% - Accent4 2 2 2 5 2" xfId="3791" xr:uid="{00000000-0005-0000-0000-0000C32B0000}"/>
    <cellStyle name="20% - Accent4 2 2 2 5 2 2" xfId="8688" xr:uid="{00000000-0005-0000-0000-0000C42B0000}"/>
    <cellStyle name="20% - Accent4 2 2 2 5 2 2 2" xfId="18477" xr:uid="{00000000-0005-0000-0000-0000C52B0000}"/>
    <cellStyle name="20% - Accent4 2 2 2 5 2 2 2 2" xfId="38028" xr:uid="{00000000-0005-0000-0000-0000C62B0000}"/>
    <cellStyle name="20% - Accent4 2 2 2 5 2 2 3" xfId="28253" xr:uid="{00000000-0005-0000-0000-0000C72B0000}"/>
    <cellStyle name="20% - Accent4 2 2 2 5 2 3" xfId="13591" xr:uid="{00000000-0005-0000-0000-0000C82B0000}"/>
    <cellStyle name="20% - Accent4 2 2 2 5 2 3 2" xfId="33142" xr:uid="{00000000-0005-0000-0000-0000C92B0000}"/>
    <cellStyle name="20% - Accent4 2 2 2 5 2 4" xfId="23367" xr:uid="{00000000-0005-0000-0000-0000CA2B0000}"/>
    <cellStyle name="20% - Accent4 2 2 2 5 3" xfId="6245" xr:uid="{00000000-0005-0000-0000-0000CB2B0000}"/>
    <cellStyle name="20% - Accent4 2 2 2 5 3 2" xfId="16037" xr:uid="{00000000-0005-0000-0000-0000CC2B0000}"/>
    <cellStyle name="20% - Accent4 2 2 2 5 3 2 2" xfId="35588" xr:uid="{00000000-0005-0000-0000-0000CD2B0000}"/>
    <cellStyle name="20% - Accent4 2 2 2 5 3 3" xfId="25813" xr:uid="{00000000-0005-0000-0000-0000CE2B0000}"/>
    <cellStyle name="20% - Accent4 2 2 2 5 4" xfId="11151" xr:uid="{00000000-0005-0000-0000-0000CF2B0000}"/>
    <cellStyle name="20% - Accent4 2 2 2 5 4 2" xfId="30702" xr:uid="{00000000-0005-0000-0000-0000D02B0000}"/>
    <cellStyle name="20% - Accent4 2 2 2 5 5" xfId="20927" xr:uid="{00000000-0005-0000-0000-0000D12B0000}"/>
    <cellStyle name="20% - Accent4 2 2 2 6" xfId="1027" xr:uid="{00000000-0005-0000-0000-0000D22B0000}"/>
    <cellStyle name="20% - Accent4 2 2 2 6 2" xfId="3600" xr:uid="{00000000-0005-0000-0000-0000D32B0000}"/>
    <cellStyle name="20% - Accent4 2 2 2 6 2 2" xfId="8497" xr:uid="{00000000-0005-0000-0000-0000D42B0000}"/>
    <cellStyle name="20% - Accent4 2 2 2 6 2 2 2" xfId="18286" xr:uid="{00000000-0005-0000-0000-0000D52B0000}"/>
    <cellStyle name="20% - Accent4 2 2 2 6 2 2 2 2" xfId="37837" xr:uid="{00000000-0005-0000-0000-0000D62B0000}"/>
    <cellStyle name="20% - Accent4 2 2 2 6 2 2 3" xfId="28062" xr:uid="{00000000-0005-0000-0000-0000D72B0000}"/>
    <cellStyle name="20% - Accent4 2 2 2 6 2 3" xfId="13400" xr:uid="{00000000-0005-0000-0000-0000D82B0000}"/>
    <cellStyle name="20% - Accent4 2 2 2 6 2 3 2" xfId="32951" xr:uid="{00000000-0005-0000-0000-0000D92B0000}"/>
    <cellStyle name="20% - Accent4 2 2 2 6 2 4" xfId="23176" xr:uid="{00000000-0005-0000-0000-0000DA2B0000}"/>
    <cellStyle name="20% - Accent4 2 2 2 6 3" xfId="6054" xr:uid="{00000000-0005-0000-0000-0000DB2B0000}"/>
    <cellStyle name="20% - Accent4 2 2 2 6 3 2" xfId="15846" xr:uid="{00000000-0005-0000-0000-0000DC2B0000}"/>
    <cellStyle name="20% - Accent4 2 2 2 6 3 2 2" xfId="35397" xr:uid="{00000000-0005-0000-0000-0000DD2B0000}"/>
    <cellStyle name="20% - Accent4 2 2 2 6 3 3" xfId="25622" xr:uid="{00000000-0005-0000-0000-0000DE2B0000}"/>
    <cellStyle name="20% - Accent4 2 2 2 6 4" xfId="10960" xr:uid="{00000000-0005-0000-0000-0000DF2B0000}"/>
    <cellStyle name="20% - Accent4 2 2 2 6 4 2" xfId="30511" xr:uid="{00000000-0005-0000-0000-0000E02B0000}"/>
    <cellStyle name="20% - Accent4 2 2 2 6 5" xfId="20736" xr:uid="{00000000-0005-0000-0000-0000E12B0000}"/>
    <cellStyle name="20% - Accent4 2 2 2 7" xfId="2047" xr:uid="{00000000-0005-0000-0000-0000E22B0000}"/>
    <cellStyle name="20% - Accent4 2 2 2 7 2" xfId="4549" xr:uid="{00000000-0005-0000-0000-0000E32B0000}"/>
    <cellStyle name="20% - Accent4 2 2 2 7 2 2" xfId="9446" xr:uid="{00000000-0005-0000-0000-0000E42B0000}"/>
    <cellStyle name="20% - Accent4 2 2 2 7 2 2 2" xfId="19235" xr:uid="{00000000-0005-0000-0000-0000E52B0000}"/>
    <cellStyle name="20% - Accent4 2 2 2 7 2 2 2 2" xfId="38786" xr:uid="{00000000-0005-0000-0000-0000E62B0000}"/>
    <cellStyle name="20% - Accent4 2 2 2 7 2 2 3" xfId="29011" xr:uid="{00000000-0005-0000-0000-0000E72B0000}"/>
    <cellStyle name="20% - Accent4 2 2 2 7 2 3" xfId="14349" xr:uid="{00000000-0005-0000-0000-0000E82B0000}"/>
    <cellStyle name="20% - Accent4 2 2 2 7 2 3 2" xfId="33900" xr:uid="{00000000-0005-0000-0000-0000E92B0000}"/>
    <cellStyle name="20% - Accent4 2 2 2 7 2 4" xfId="24125" xr:uid="{00000000-0005-0000-0000-0000EA2B0000}"/>
    <cellStyle name="20% - Accent4 2 2 2 7 3" xfId="7003" xr:uid="{00000000-0005-0000-0000-0000EB2B0000}"/>
    <cellStyle name="20% - Accent4 2 2 2 7 3 2" xfId="16795" xr:uid="{00000000-0005-0000-0000-0000EC2B0000}"/>
    <cellStyle name="20% - Accent4 2 2 2 7 3 2 2" xfId="36346" xr:uid="{00000000-0005-0000-0000-0000ED2B0000}"/>
    <cellStyle name="20% - Accent4 2 2 2 7 3 3" xfId="26571" xr:uid="{00000000-0005-0000-0000-0000EE2B0000}"/>
    <cellStyle name="20% - Accent4 2 2 2 7 4" xfId="11909" xr:uid="{00000000-0005-0000-0000-0000EF2B0000}"/>
    <cellStyle name="20% - Accent4 2 2 2 7 4 2" xfId="31460" xr:uid="{00000000-0005-0000-0000-0000F02B0000}"/>
    <cellStyle name="20% - Accent4 2 2 2 7 5" xfId="21685" xr:uid="{00000000-0005-0000-0000-0000F12B0000}"/>
    <cellStyle name="20% - Accent4 2 2 2 8" xfId="2876" xr:uid="{00000000-0005-0000-0000-0000F22B0000}"/>
    <cellStyle name="20% - Accent4 2 2 2 8 2" xfId="7774" xr:uid="{00000000-0005-0000-0000-0000F32B0000}"/>
    <cellStyle name="20% - Accent4 2 2 2 8 2 2" xfId="17563" xr:uid="{00000000-0005-0000-0000-0000F42B0000}"/>
    <cellStyle name="20% - Accent4 2 2 2 8 2 2 2" xfId="37114" xr:uid="{00000000-0005-0000-0000-0000F52B0000}"/>
    <cellStyle name="20% - Accent4 2 2 2 8 2 3" xfId="27339" xr:uid="{00000000-0005-0000-0000-0000F62B0000}"/>
    <cellStyle name="20% - Accent4 2 2 2 8 3" xfId="12677" xr:uid="{00000000-0005-0000-0000-0000F72B0000}"/>
    <cellStyle name="20% - Accent4 2 2 2 8 3 2" xfId="32228" xr:uid="{00000000-0005-0000-0000-0000F82B0000}"/>
    <cellStyle name="20% - Accent4 2 2 2 8 4" xfId="22453" xr:uid="{00000000-0005-0000-0000-0000F92B0000}"/>
    <cellStyle name="20% - Accent4 2 2 2 9" xfId="5330" xr:uid="{00000000-0005-0000-0000-0000FA2B0000}"/>
    <cellStyle name="20% - Accent4 2 2 2 9 2" xfId="15123" xr:uid="{00000000-0005-0000-0000-0000FB2B0000}"/>
    <cellStyle name="20% - Accent4 2 2 2 9 2 2" xfId="34674" xr:uid="{00000000-0005-0000-0000-0000FC2B0000}"/>
    <cellStyle name="20% - Accent4 2 2 2 9 3" xfId="24899" xr:uid="{00000000-0005-0000-0000-0000FD2B0000}"/>
    <cellStyle name="20% - Accent4 2 2 3" xfId="371" xr:uid="{00000000-0005-0000-0000-0000FE2B0000}"/>
    <cellStyle name="20% - Accent4 2 2 3 2" xfId="788" xr:uid="{00000000-0005-0000-0000-0000FF2B0000}"/>
    <cellStyle name="20% - Accent4 2 2 3 2 2" xfId="1738" xr:uid="{00000000-0005-0000-0000-0000002C0000}"/>
    <cellStyle name="20% - Accent4 2 2 3 2 2 2" xfId="4252" xr:uid="{00000000-0005-0000-0000-0000012C0000}"/>
    <cellStyle name="20% - Accent4 2 2 3 2 2 2 2" xfId="9149" xr:uid="{00000000-0005-0000-0000-0000022C0000}"/>
    <cellStyle name="20% - Accent4 2 2 3 2 2 2 2 2" xfId="18938" xr:uid="{00000000-0005-0000-0000-0000032C0000}"/>
    <cellStyle name="20% - Accent4 2 2 3 2 2 2 2 2 2" xfId="38489" xr:uid="{00000000-0005-0000-0000-0000042C0000}"/>
    <cellStyle name="20% - Accent4 2 2 3 2 2 2 2 3" xfId="28714" xr:uid="{00000000-0005-0000-0000-0000052C0000}"/>
    <cellStyle name="20% - Accent4 2 2 3 2 2 2 3" xfId="14052" xr:uid="{00000000-0005-0000-0000-0000062C0000}"/>
    <cellStyle name="20% - Accent4 2 2 3 2 2 2 3 2" xfId="33603" xr:uid="{00000000-0005-0000-0000-0000072C0000}"/>
    <cellStyle name="20% - Accent4 2 2 3 2 2 2 4" xfId="23828" xr:uid="{00000000-0005-0000-0000-0000082C0000}"/>
    <cellStyle name="20% - Accent4 2 2 3 2 2 3" xfId="6706" xr:uid="{00000000-0005-0000-0000-0000092C0000}"/>
    <cellStyle name="20% - Accent4 2 2 3 2 2 3 2" xfId="16498" xr:uid="{00000000-0005-0000-0000-00000A2C0000}"/>
    <cellStyle name="20% - Accent4 2 2 3 2 2 3 2 2" xfId="36049" xr:uid="{00000000-0005-0000-0000-00000B2C0000}"/>
    <cellStyle name="20% - Accent4 2 2 3 2 2 3 3" xfId="26274" xr:uid="{00000000-0005-0000-0000-00000C2C0000}"/>
    <cellStyle name="20% - Accent4 2 2 3 2 2 4" xfId="11612" xr:uid="{00000000-0005-0000-0000-00000D2C0000}"/>
    <cellStyle name="20% - Accent4 2 2 3 2 2 4 2" xfId="31163" xr:uid="{00000000-0005-0000-0000-00000E2C0000}"/>
    <cellStyle name="20% - Accent4 2 2 3 2 2 5" xfId="21388" xr:uid="{00000000-0005-0000-0000-00000F2C0000}"/>
    <cellStyle name="20% - Accent4 2 2 3 2 3" xfId="2527" xr:uid="{00000000-0005-0000-0000-0000102C0000}"/>
    <cellStyle name="20% - Accent4 2 2 3 2 3 2" xfId="5002" xr:uid="{00000000-0005-0000-0000-0000112C0000}"/>
    <cellStyle name="20% - Accent4 2 2 3 2 3 2 2" xfId="9899" xr:uid="{00000000-0005-0000-0000-0000122C0000}"/>
    <cellStyle name="20% - Accent4 2 2 3 2 3 2 2 2" xfId="19688" xr:uid="{00000000-0005-0000-0000-0000132C0000}"/>
    <cellStyle name="20% - Accent4 2 2 3 2 3 2 2 2 2" xfId="39239" xr:uid="{00000000-0005-0000-0000-0000142C0000}"/>
    <cellStyle name="20% - Accent4 2 2 3 2 3 2 2 3" xfId="29464" xr:uid="{00000000-0005-0000-0000-0000152C0000}"/>
    <cellStyle name="20% - Accent4 2 2 3 2 3 2 3" xfId="14802" xr:uid="{00000000-0005-0000-0000-0000162C0000}"/>
    <cellStyle name="20% - Accent4 2 2 3 2 3 2 3 2" xfId="34353" xr:uid="{00000000-0005-0000-0000-0000172C0000}"/>
    <cellStyle name="20% - Accent4 2 2 3 2 3 2 4" xfId="24578" xr:uid="{00000000-0005-0000-0000-0000182C0000}"/>
    <cellStyle name="20% - Accent4 2 2 3 2 3 3" xfId="7456" xr:uid="{00000000-0005-0000-0000-0000192C0000}"/>
    <cellStyle name="20% - Accent4 2 2 3 2 3 3 2" xfId="17248" xr:uid="{00000000-0005-0000-0000-00001A2C0000}"/>
    <cellStyle name="20% - Accent4 2 2 3 2 3 3 2 2" xfId="36799" xr:uid="{00000000-0005-0000-0000-00001B2C0000}"/>
    <cellStyle name="20% - Accent4 2 2 3 2 3 3 3" xfId="27024" xr:uid="{00000000-0005-0000-0000-00001C2C0000}"/>
    <cellStyle name="20% - Accent4 2 2 3 2 3 4" xfId="12362" xr:uid="{00000000-0005-0000-0000-00001D2C0000}"/>
    <cellStyle name="20% - Accent4 2 2 3 2 3 4 2" xfId="31913" xr:uid="{00000000-0005-0000-0000-00001E2C0000}"/>
    <cellStyle name="20% - Accent4 2 2 3 2 3 5" xfId="22138" xr:uid="{00000000-0005-0000-0000-00001F2C0000}"/>
    <cellStyle name="20% - Accent4 2 2 3 2 4" xfId="3371" xr:uid="{00000000-0005-0000-0000-0000202C0000}"/>
    <cellStyle name="20% - Accent4 2 2 3 2 4 2" xfId="8268" xr:uid="{00000000-0005-0000-0000-0000212C0000}"/>
    <cellStyle name="20% - Accent4 2 2 3 2 4 2 2" xfId="18057" xr:uid="{00000000-0005-0000-0000-0000222C0000}"/>
    <cellStyle name="20% - Accent4 2 2 3 2 4 2 2 2" xfId="37608" xr:uid="{00000000-0005-0000-0000-0000232C0000}"/>
    <cellStyle name="20% - Accent4 2 2 3 2 4 2 3" xfId="27833" xr:uid="{00000000-0005-0000-0000-0000242C0000}"/>
    <cellStyle name="20% - Accent4 2 2 3 2 4 3" xfId="13171" xr:uid="{00000000-0005-0000-0000-0000252C0000}"/>
    <cellStyle name="20% - Accent4 2 2 3 2 4 3 2" xfId="32722" xr:uid="{00000000-0005-0000-0000-0000262C0000}"/>
    <cellStyle name="20% - Accent4 2 2 3 2 4 4" xfId="22947" xr:uid="{00000000-0005-0000-0000-0000272C0000}"/>
    <cellStyle name="20% - Accent4 2 2 3 2 5" xfId="5825" xr:uid="{00000000-0005-0000-0000-0000282C0000}"/>
    <cellStyle name="20% - Accent4 2 2 3 2 5 2" xfId="15617" xr:uid="{00000000-0005-0000-0000-0000292C0000}"/>
    <cellStyle name="20% - Accent4 2 2 3 2 5 2 2" xfId="35168" xr:uid="{00000000-0005-0000-0000-00002A2C0000}"/>
    <cellStyle name="20% - Accent4 2 2 3 2 5 3" xfId="25393" xr:uid="{00000000-0005-0000-0000-00002B2C0000}"/>
    <cellStyle name="20% - Accent4 2 2 3 2 6" xfId="10731" xr:uid="{00000000-0005-0000-0000-00002C2C0000}"/>
    <cellStyle name="20% - Accent4 2 2 3 2 6 2" xfId="30282" xr:uid="{00000000-0005-0000-0000-00002D2C0000}"/>
    <cellStyle name="20% - Accent4 2 2 3 2 7" xfId="20507" xr:uid="{00000000-0005-0000-0000-00002E2C0000}"/>
    <cellStyle name="20% - Accent4 2 2 3 3" xfId="1358" xr:uid="{00000000-0005-0000-0000-00002F2C0000}"/>
    <cellStyle name="20% - Accent4 2 2 3 3 2" xfId="3877" xr:uid="{00000000-0005-0000-0000-0000302C0000}"/>
    <cellStyle name="20% - Accent4 2 2 3 3 2 2" xfId="8774" xr:uid="{00000000-0005-0000-0000-0000312C0000}"/>
    <cellStyle name="20% - Accent4 2 2 3 3 2 2 2" xfId="18563" xr:uid="{00000000-0005-0000-0000-0000322C0000}"/>
    <cellStyle name="20% - Accent4 2 2 3 3 2 2 2 2" xfId="38114" xr:uid="{00000000-0005-0000-0000-0000332C0000}"/>
    <cellStyle name="20% - Accent4 2 2 3 3 2 2 3" xfId="28339" xr:uid="{00000000-0005-0000-0000-0000342C0000}"/>
    <cellStyle name="20% - Accent4 2 2 3 3 2 3" xfId="13677" xr:uid="{00000000-0005-0000-0000-0000352C0000}"/>
    <cellStyle name="20% - Accent4 2 2 3 3 2 3 2" xfId="33228" xr:uid="{00000000-0005-0000-0000-0000362C0000}"/>
    <cellStyle name="20% - Accent4 2 2 3 3 2 4" xfId="23453" xr:uid="{00000000-0005-0000-0000-0000372C0000}"/>
    <cellStyle name="20% - Accent4 2 2 3 3 3" xfId="6331" xr:uid="{00000000-0005-0000-0000-0000382C0000}"/>
    <cellStyle name="20% - Accent4 2 2 3 3 3 2" xfId="16123" xr:uid="{00000000-0005-0000-0000-0000392C0000}"/>
    <cellStyle name="20% - Accent4 2 2 3 3 3 2 2" xfId="35674" xr:uid="{00000000-0005-0000-0000-00003A2C0000}"/>
    <cellStyle name="20% - Accent4 2 2 3 3 3 3" xfId="25899" xr:uid="{00000000-0005-0000-0000-00003B2C0000}"/>
    <cellStyle name="20% - Accent4 2 2 3 3 4" xfId="11237" xr:uid="{00000000-0005-0000-0000-00003C2C0000}"/>
    <cellStyle name="20% - Accent4 2 2 3 3 4 2" xfId="30788" xr:uid="{00000000-0005-0000-0000-00003D2C0000}"/>
    <cellStyle name="20% - Accent4 2 2 3 3 5" xfId="21013" xr:uid="{00000000-0005-0000-0000-00003E2C0000}"/>
    <cellStyle name="20% - Accent4 2 2 3 4" xfId="2113" xr:uid="{00000000-0005-0000-0000-00003F2C0000}"/>
    <cellStyle name="20% - Accent4 2 2 3 4 2" xfId="4615" xr:uid="{00000000-0005-0000-0000-0000402C0000}"/>
    <cellStyle name="20% - Accent4 2 2 3 4 2 2" xfId="9512" xr:uid="{00000000-0005-0000-0000-0000412C0000}"/>
    <cellStyle name="20% - Accent4 2 2 3 4 2 2 2" xfId="19301" xr:uid="{00000000-0005-0000-0000-0000422C0000}"/>
    <cellStyle name="20% - Accent4 2 2 3 4 2 2 2 2" xfId="38852" xr:uid="{00000000-0005-0000-0000-0000432C0000}"/>
    <cellStyle name="20% - Accent4 2 2 3 4 2 2 3" xfId="29077" xr:uid="{00000000-0005-0000-0000-0000442C0000}"/>
    <cellStyle name="20% - Accent4 2 2 3 4 2 3" xfId="14415" xr:uid="{00000000-0005-0000-0000-0000452C0000}"/>
    <cellStyle name="20% - Accent4 2 2 3 4 2 3 2" xfId="33966" xr:uid="{00000000-0005-0000-0000-0000462C0000}"/>
    <cellStyle name="20% - Accent4 2 2 3 4 2 4" xfId="24191" xr:uid="{00000000-0005-0000-0000-0000472C0000}"/>
    <cellStyle name="20% - Accent4 2 2 3 4 3" xfId="7069" xr:uid="{00000000-0005-0000-0000-0000482C0000}"/>
    <cellStyle name="20% - Accent4 2 2 3 4 3 2" xfId="16861" xr:uid="{00000000-0005-0000-0000-0000492C0000}"/>
    <cellStyle name="20% - Accent4 2 2 3 4 3 2 2" xfId="36412" xr:uid="{00000000-0005-0000-0000-00004A2C0000}"/>
    <cellStyle name="20% - Accent4 2 2 3 4 3 3" xfId="26637" xr:uid="{00000000-0005-0000-0000-00004B2C0000}"/>
    <cellStyle name="20% - Accent4 2 2 3 4 4" xfId="11975" xr:uid="{00000000-0005-0000-0000-00004C2C0000}"/>
    <cellStyle name="20% - Accent4 2 2 3 4 4 2" xfId="31526" xr:uid="{00000000-0005-0000-0000-00004D2C0000}"/>
    <cellStyle name="20% - Accent4 2 2 3 4 5" xfId="21751" xr:uid="{00000000-0005-0000-0000-00004E2C0000}"/>
    <cellStyle name="20% - Accent4 2 2 3 5" xfId="2980" xr:uid="{00000000-0005-0000-0000-00004F2C0000}"/>
    <cellStyle name="20% - Accent4 2 2 3 5 2" xfId="7877" xr:uid="{00000000-0005-0000-0000-0000502C0000}"/>
    <cellStyle name="20% - Accent4 2 2 3 5 2 2" xfId="17666" xr:uid="{00000000-0005-0000-0000-0000512C0000}"/>
    <cellStyle name="20% - Accent4 2 2 3 5 2 2 2" xfId="37217" xr:uid="{00000000-0005-0000-0000-0000522C0000}"/>
    <cellStyle name="20% - Accent4 2 2 3 5 2 3" xfId="27442" xr:uid="{00000000-0005-0000-0000-0000532C0000}"/>
    <cellStyle name="20% - Accent4 2 2 3 5 3" xfId="12780" xr:uid="{00000000-0005-0000-0000-0000542C0000}"/>
    <cellStyle name="20% - Accent4 2 2 3 5 3 2" xfId="32331" xr:uid="{00000000-0005-0000-0000-0000552C0000}"/>
    <cellStyle name="20% - Accent4 2 2 3 5 4" xfId="22556" xr:uid="{00000000-0005-0000-0000-0000562C0000}"/>
    <cellStyle name="20% - Accent4 2 2 3 6" xfId="5434" xr:uid="{00000000-0005-0000-0000-0000572C0000}"/>
    <cellStyle name="20% - Accent4 2 2 3 6 2" xfId="15226" xr:uid="{00000000-0005-0000-0000-0000582C0000}"/>
    <cellStyle name="20% - Accent4 2 2 3 6 2 2" xfId="34777" xr:uid="{00000000-0005-0000-0000-0000592C0000}"/>
    <cellStyle name="20% - Accent4 2 2 3 6 3" xfId="25002" xr:uid="{00000000-0005-0000-0000-00005A2C0000}"/>
    <cellStyle name="20% - Accent4 2 2 3 7" xfId="10340" xr:uid="{00000000-0005-0000-0000-00005B2C0000}"/>
    <cellStyle name="20% - Accent4 2 2 3 7 2" xfId="29891" xr:uid="{00000000-0005-0000-0000-00005C2C0000}"/>
    <cellStyle name="20% - Accent4 2 2 3 8" xfId="20116" xr:uid="{00000000-0005-0000-0000-00005D2C0000}"/>
    <cellStyle name="20% - Accent4 2 2 4" xfId="372" xr:uid="{00000000-0005-0000-0000-00005E2C0000}"/>
    <cellStyle name="20% - Accent4 2 2 4 2" xfId="789" xr:uid="{00000000-0005-0000-0000-00005F2C0000}"/>
    <cellStyle name="20% - Accent4 2 2 4 2 2" xfId="1739" xr:uid="{00000000-0005-0000-0000-0000602C0000}"/>
    <cellStyle name="20% - Accent4 2 2 4 2 2 2" xfId="4253" xr:uid="{00000000-0005-0000-0000-0000612C0000}"/>
    <cellStyle name="20% - Accent4 2 2 4 2 2 2 2" xfId="9150" xr:uid="{00000000-0005-0000-0000-0000622C0000}"/>
    <cellStyle name="20% - Accent4 2 2 4 2 2 2 2 2" xfId="18939" xr:uid="{00000000-0005-0000-0000-0000632C0000}"/>
    <cellStyle name="20% - Accent4 2 2 4 2 2 2 2 2 2" xfId="38490" xr:uid="{00000000-0005-0000-0000-0000642C0000}"/>
    <cellStyle name="20% - Accent4 2 2 4 2 2 2 2 3" xfId="28715" xr:uid="{00000000-0005-0000-0000-0000652C0000}"/>
    <cellStyle name="20% - Accent4 2 2 4 2 2 2 3" xfId="14053" xr:uid="{00000000-0005-0000-0000-0000662C0000}"/>
    <cellStyle name="20% - Accent4 2 2 4 2 2 2 3 2" xfId="33604" xr:uid="{00000000-0005-0000-0000-0000672C0000}"/>
    <cellStyle name="20% - Accent4 2 2 4 2 2 2 4" xfId="23829" xr:uid="{00000000-0005-0000-0000-0000682C0000}"/>
    <cellStyle name="20% - Accent4 2 2 4 2 2 3" xfId="6707" xr:uid="{00000000-0005-0000-0000-0000692C0000}"/>
    <cellStyle name="20% - Accent4 2 2 4 2 2 3 2" xfId="16499" xr:uid="{00000000-0005-0000-0000-00006A2C0000}"/>
    <cellStyle name="20% - Accent4 2 2 4 2 2 3 2 2" xfId="36050" xr:uid="{00000000-0005-0000-0000-00006B2C0000}"/>
    <cellStyle name="20% - Accent4 2 2 4 2 2 3 3" xfId="26275" xr:uid="{00000000-0005-0000-0000-00006C2C0000}"/>
    <cellStyle name="20% - Accent4 2 2 4 2 2 4" xfId="11613" xr:uid="{00000000-0005-0000-0000-00006D2C0000}"/>
    <cellStyle name="20% - Accent4 2 2 4 2 2 4 2" xfId="31164" xr:uid="{00000000-0005-0000-0000-00006E2C0000}"/>
    <cellStyle name="20% - Accent4 2 2 4 2 2 5" xfId="21389" xr:uid="{00000000-0005-0000-0000-00006F2C0000}"/>
    <cellStyle name="20% - Accent4 2 2 4 2 3" xfId="2682" xr:uid="{00000000-0005-0000-0000-0000702C0000}"/>
    <cellStyle name="20% - Accent4 2 2 4 2 3 2" xfId="5127" xr:uid="{00000000-0005-0000-0000-0000712C0000}"/>
    <cellStyle name="20% - Accent4 2 2 4 2 3 2 2" xfId="10024" xr:uid="{00000000-0005-0000-0000-0000722C0000}"/>
    <cellStyle name="20% - Accent4 2 2 4 2 3 2 2 2" xfId="19813" xr:uid="{00000000-0005-0000-0000-0000732C0000}"/>
    <cellStyle name="20% - Accent4 2 2 4 2 3 2 2 2 2" xfId="39364" xr:uid="{00000000-0005-0000-0000-0000742C0000}"/>
    <cellStyle name="20% - Accent4 2 2 4 2 3 2 2 3" xfId="29589" xr:uid="{00000000-0005-0000-0000-0000752C0000}"/>
    <cellStyle name="20% - Accent4 2 2 4 2 3 2 3" xfId="14927" xr:uid="{00000000-0005-0000-0000-0000762C0000}"/>
    <cellStyle name="20% - Accent4 2 2 4 2 3 2 3 2" xfId="34478" xr:uid="{00000000-0005-0000-0000-0000772C0000}"/>
    <cellStyle name="20% - Accent4 2 2 4 2 3 2 4" xfId="24703" xr:uid="{00000000-0005-0000-0000-0000782C0000}"/>
    <cellStyle name="20% - Accent4 2 2 4 2 3 3" xfId="7581" xr:uid="{00000000-0005-0000-0000-0000792C0000}"/>
    <cellStyle name="20% - Accent4 2 2 4 2 3 3 2" xfId="17373" xr:uid="{00000000-0005-0000-0000-00007A2C0000}"/>
    <cellStyle name="20% - Accent4 2 2 4 2 3 3 2 2" xfId="36924" xr:uid="{00000000-0005-0000-0000-00007B2C0000}"/>
    <cellStyle name="20% - Accent4 2 2 4 2 3 3 3" xfId="27149" xr:uid="{00000000-0005-0000-0000-00007C2C0000}"/>
    <cellStyle name="20% - Accent4 2 2 4 2 3 4" xfId="12487" xr:uid="{00000000-0005-0000-0000-00007D2C0000}"/>
    <cellStyle name="20% - Accent4 2 2 4 2 3 4 2" xfId="32038" xr:uid="{00000000-0005-0000-0000-00007E2C0000}"/>
    <cellStyle name="20% - Accent4 2 2 4 2 3 5" xfId="22263" xr:uid="{00000000-0005-0000-0000-00007F2C0000}"/>
    <cellStyle name="20% - Accent4 2 2 4 2 4" xfId="3372" xr:uid="{00000000-0005-0000-0000-0000802C0000}"/>
    <cellStyle name="20% - Accent4 2 2 4 2 4 2" xfId="8269" xr:uid="{00000000-0005-0000-0000-0000812C0000}"/>
    <cellStyle name="20% - Accent4 2 2 4 2 4 2 2" xfId="18058" xr:uid="{00000000-0005-0000-0000-0000822C0000}"/>
    <cellStyle name="20% - Accent4 2 2 4 2 4 2 2 2" xfId="37609" xr:uid="{00000000-0005-0000-0000-0000832C0000}"/>
    <cellStyle name="20% - Accent4 2 2 4 2 4 2 3" xfId="27834" xr:uid="{00000000-0005-0000-0000-0000842C0000}"/>
    <cellStyle name="20% - Accent4 2 2 4 2 4 3" xfId="13172" xr:uid="{00000000-0005-0000-0000-0000852C0000}"/>
    <cellStyle name="20% - Accent4 2 2 4 2 4 3 2" xfId="32723" xr:uid="{00000000-0005-0000-0000-0000862C0000}"/>
    <cellStyle name="20% - Accent4 2 2 4 2 4 4" xfId="22948" xr:uid="{00000000-0005-0000-0000-0000872C0000}"/>
    <cellStyle name="20% - Accent4 2 2 4 2 5" xfId="5826" xr:uid="{00000000-0005-0000-0000-0000882C0000}"/>
    <cellStyle name="20% - Accent4 2 2 4 2 5 2" xfId="15618" xr:uid="{00000000-0005-0000-0000-0000892C0000}"/>
    <cellStyle name="20% - Accent4 2 2 4 2 5 2 2" xfId="35169" xr:uid="{00000000-0005-0000-0000-00008A2C0000}"/>
    <cellStyle name="20% - Accent4 2 2 4 2 5 3" xfId="25394" xr:uid="{00000000-0005-0000-0000-00008B2C0000}"/>
    <cellStyle name="20% - Accent4 2 2 4 2 6" xfId="10732" xr:uid="{00000000-0005-0000-0000-00008C2C0000}"/>
    <cellStyle name="20% - Accent4 2 2 4 2 6 2" xfId="30283" xr:uid="{00000000-0005-0000-0000-00008D2C0000}"/>
    <cellStyle name="20% - Accent4 2 2 4 2 7" xfId="20508" xr:uid="{00000000-0005-0000-0000-00008E2C0000}"/>
    <cellStyle name="20% - Accent4 2 2 4 3" xfId="1359" xr:uid="{00000000-0005-0000-0000-00008F2C0000}"/>
    <cellStyle name="20% - Accent4 2 2 4 3 2" xfId="3878" xr:uid="{00000000-0005-0000-0000-0000902C0000}"/>
    <cellStyle name="20% - Accent4 2 2 4 3 2 2" xfId="8775" xr:uid="{00000000-0005-0000-0000-0000912C0000}"/>
    <cellStyle name="20% - Accent4 2 2 4 3 2 2 2" xfId="18564" xr:uid="{00000000-0005-0000-0000-0000922C0000}"/>
    <cellStyle name="20% - Accent4 2 2 4 3 2 2 2 2" xfId="38115" xr:uid="{00000000-0005-0000-0000-0000932C0000}"/>
    <cellStyle name="20% - Accent4 2 2 4 3 2 2 3" xfId="28340" xr:uid="{00000000-0005-0000-0000-0000942C0000}"/>
    <cellStyle name="20% - Accent4 2 2 4 3 2 3" xfId="13678" xr:uid="{00000000-0005-0000-0000-0000952C0000}"/>
    <cellStyle name="20% - Accent4 2 2 4 3 2 3 2" xfId="33229" xr:uid="{00000000-0005-0000-0000-0000962C0000}"/>
    <cellStyle name="20% - Accent4 2 2 4 3 2 4" xfId="23454" xr:uid="{00000000-0005-0000-0000-0000972C0000}"/>
    <cellStyle name="20% - Accent4 2 2 4 3 3" xfId="6332" xr:uid="{00000000-0005-0000-0000-0000982C0000}"/>
    <cellStyle name="20% - Accent4 2 2 4 3 3 2" xfId="16124" xr:uid="{00000000-0005-0000-0000-0000992C0000}"/>
    <cellStyle name="20% - Accent4 2 2 4 3 3 2 2" xfId="35675" xr:uid="{00000000-0005-0000-0000-00009A2C0000}"/>
    <cellStyle name="20% - Accent4 2 2 4 3 3 3" xfId="25900" xr:uid="{00000000-0005-0000-0000-00009B2C0000}"/>
    <cellStyle name="20% - Accent4 2 2 4 3 4" xfId="11238" xr:uid="{00000000-0005-0000-0000-00009C2C0000}"/>
    <cellStyle name="20% - Accent4 2 2 4 3 4 2" xfId="30789" xr:uid="{00000000-0005-0000-0000-00009D2C0000}"/>
    <cellStyle name="20% - Accent4 2 2 4 3 5" xfId="21014" xr:uid="{00000000-0005-0000-0000-00009E2C0000}"/>
    <cellStyle name="20% - Accent4 2 2 4 4" xfId="2238" xr:uid="{00000000-0005-0000-0000-00009F2C0000}"/>
    <cellStyle name="20% - Accent4 2 2 4 4 2" xfId="4740" xr:uid="{00000000-0005-0000-0000-0000A02C0000}"/>
    <cellStyle name="20% - Accent4 2 2 4 4 2 2" xfId="9637" xr:uid="{00000000-0005-0000-0000-0000A12C0000}"/>
    <cellStyle name="20% - Accent4 2 2 4 4 2 2 2" xfId="19426" xr:uid="{00000000-0005-0000-0000-0000A22C0000}"/>
    <cellStyle name="20% - Accent4 2 2 4 4 2 2 2 2" xfId="38977" xr:uid="{00000000-0005-0000-0000-0000A32C0000}"/>
    <cellStyle name="20% - Accent4 2 2 4 4 2 2 3" xfId="29202" xr:uid="{00000000-0005-0000-0000-0000A42C0000}"/>
    <cellStyle name="20% - Accent4 2 2 4 4 2 3" xfId="14540" xr:uid="{00000000-0005-0000-0000-0000A52C0000}"/>
    <cellStyle name="20% - Accent4 2 2 4 4 2 3 2" xfId="34091" xr:uid="{00000000-0005-0000-0000-0000A62C0000}"/>
    <cellStyle name="20% - Accent4 2 2 4 4 2 4" xfId="24316" xr:uid="{00000000-0005-0000-0000-0000A72C0000}"/>
    <cellStyle name="20% - Accent4 2 2 4 4 3" xfId="7194" xr:uid="{00000000-0005-0000-0000-0000A82C0000}"/>
    <cellStyle name="20% - Accent4 2 2 4 4 3 2" xfId="16986" xr:uid="{00000000-0005-0000-0000-0000A92C0000}"/>
    <cellStyle name="20% - Accent4 2 2 4 4 3 2 2" xfId="36537" xr:uid="{00000000-0005-0000-0000-0000AA2C0000}"/>
    <cellStyle name="20% - Accent4 2 2 4 4 3 3" xfId="26762" xr:uid="{00000000-0005-0000-0000-0000AB2C0000}"/>
    <cellStyle name="20% - Accent4 2 2 4 4 4" xfId="12100" xr:uid="{00000000-0005-0000-0000-0000AC2C0000}"/>
    <cellStyle name="20% - Accent4 2 2 4 4 4 2" xfId="31651" xr:uid="{00000000-0005-0000-0000-0000AD2C0000}"/>
    <cellStyle name="20% - Accent4 2 2 4 4 5" xfId="21876" xr:uid="{00000000-0005-0000-0000-0000AE2C0000}"/>
    <cellStyle name="20% - Accent4 2 2 4 5" xfId="2981" xr:uid="{00000000-0005-0000-0000-0000AF2C0000}"/>
    <cellStyle name="20% - Accent4 2 2 4 5 2" xfId="7878" xr:uid="{00000000-0005-0000-0000-0000B02C0000}"/>
    <cellStyle name="20% - Accent4 2 2 4 5 2 2" xfId="17667" xr:uid="{00000000-0005-0000-0000-0000B12C0000}"/>
    <cellStyle name="20% - Accent4 2 2 4 5 2 2 2" xfId="37218" xr:uid="{00000000-0005-0000-0000-0000B22C0000}"/>
    <cellStyle name="20% - Accent4 2 2 4 5 2 3" xfId="27443" xr:uid="{00000000-0005-0000-0000-0000B32C0000}"/>
    <cellStyle name="20% - Accent4 2 2 4 5 3" xfId="12781" xr:uid="{00000000-0005-0000-0000-0000B42C0000}"/>
    <cellStyle name="20% - Accent4 2 2 4 5 3 2" xfId="32332" xr:uid="{00000000-0005-0000-0000-0000B52C0000}"/>
    <cellStyle name="20% - Accent4 2 2 4 5 4" xfId="22557" xr:uid="{00000000-0005-0000-0000-0000B62C0000}"/>
    <cellStyle name="20% - Accent4 2 2 4 6" xfId="5435" xr:uid="{00000000-0005-0000-0000-0000B72C0000}"/>
    <cellStyle name="20% - Accent4 2 2 4 6 2" xfId="15227" xr:uid="{00000000-0005-0000-0000-0000B82C0000}"/>
    <cellStyle name="20% - Accent4 2 2 4 6 2 2" xfId="34778" xr:uid="{00000000-0005-0000-0000-0000B92C0000}"/>
    <cellStyle name="20% - Accent4 2 2 4 6 3" xfId="25003" xr:uid="{00000000-0005-0000-0000-0000BA2C0000}"/>
    <cellStyle name="20% - Accent4 2 2 4 7" xfId="10341" xr:uid="{00000000-0005-0000-0000-0000BB2C0000}"/>
    <cellStyle name="20% - Accent4 2 2 4 7 2" xfId="29892" xr:uid="{00000000-0005-0000-0000-0000BC2C0000}"/>
    <cellStyle name="20% - Accent4 2 2 4 8" xfId="20117" xr:uid="{00000000-0005-0000-0000-0000BD2C0000}"/>
    <cellStyle name="20% - Accent4 2 2 5" xfId="621" xr:uid="{00000000-0005-0000-0000-0000BE2C0000}"/>
    <cellStyle name="20% - Accent4 2 2 5 2" xfId="1574" xr:uid="{00000000-0005-0000-0000-0000BF2C0000}"/>
    <cellStyle name="20% - Accent4 2 2 5 2 2" xfId="4088" xr:uid="{00000000-0005-0000-0000-0000C02C0000}"/>
    <cellStyle name="20% - Accent4 2 2 5 2 2 2" xfId="8985" xr:uid="{00000000-0005-0000-0000-0000C12C0000}"/>
    <cellStyle name="20% - Accent4 2 2 5 2 2 2 2" xfId="18774" xr:uid="{00000000-0005-0000-0000-0000C22C0000}"/>
    <cellStyle name="20% - Accent4 2 2 5 2 2 2 2 2" xfId="38325" xr:uid="{00000000-0005-0000-0000-0000C32C0000}"/>
    <cellStyle name="20% - Accent4 2 2 5 2 2 2 3" xfId="28550" xr:uid="{00000000-0005-0000-0000-0000C42C0000}"/>
    <cellStyle name="20% - Accent4 2 2 5 2 2 3" xfId="13888" xr:uid="{00000000-0005-0000-0000-0000C52C0000}"/>
    <cellStyle name="20% - Accent4 2 2 5 2 2 3 2" xfId="33439" xr:uid="{00000000-0005-0000-0000-0000C62C0000}"/>
    <cellStyle name="20% - Accent4 2 2 5 2 2 4" xfId="23664" xr:uid="{00000000-0005-0000-0000-0000C72C0000}"/>
    <cellStyle name="20% - Accent4 2 2 5 2 3" xfId="6542" xr:uid="{00000000-0005-0000-0000-0000C82C0000}"/>
    <cellStyle name="20% - Accent4 2 2 5 2 3 2" xfId="16334" xr:uid="{00000000-0005-0000-0000-0000C92C0000}"/>
    <cellStyle name="20% - Accent4 2 2 5 2 3 2 2" xfId="35885" xr:uid="{00000000-0005-0000-0000-0000CA2C0000}"/>
    <cellStyle name="20% - Accent4 2 2 5 2 3 3" xfId="26110" xr:uid="{00000000-0005-0000-0000-0000CB2C0000}"/>
    <cellStyle name="20% - Accent4 2 2 5 2 4" xfId="11448" xr:uid="{00000000-0005-0000-0000-0000CC2C0000}"/>
    <cellStyle name="20% - Accent4 2 2 5 2 4 2" xfId="30999" xr:uid="{00000000-0005-0000-0000-0000CD2C0000}"/>
    <cellStyle name="20% - Accent4 2 2 5 2 5" xfId="21224" xr:uid="{00000000-0005-0000-0000-0000CE2C0000}"/>
    <cellStyle name="20% - Accent4 2 2 5 3" xfId="2378" xr:uid="{00000000-0005-0000-0000-0000CF2C0000}"/>
    <cellStyle name="20% - Accent4 2 2 5 3 2" xfId="4868" xr:uid="{00000000-0005-0000-0000-0000D02C0000}"/>
    <cellStyle name="20% - Accent4 2 2 5 3 2 2" xfId="9765" xr:uid="{00000000-0005-0000-0000-0000D12C0000}"/>
    <cellStyle name="20% - Accent4 2 2 5 3 2 2 2" xfId="19554" xr:uid="{00000000-0005-0000-0000-0000D22C0000}"/>
    <cellStyle name="20% - Accent4 2 2 5 3 2 2 2 2" xfId="39105" xr:uid="{00000000-0005-0000-0000-0000D32C0000}"/>
    <cellStyle name="20% - Accent4 2 2 5 3 2 2 3" xfId="29330" xr:uid="{00000000-0005-0000-0000-0000D42C0000}"/>
    <cellStyle name="20% - Accent4 2 2 5 3 2 3" xfId="14668" xr:uid="{00000000-0005-0000-0000-0000D52C0000}"/>
    <cellStyle name="20% - Accent4 2 2 5 3 2 3 2" xfId="34219" xr:uid="{00000000-0005-0000-0000-0000D62C0000}"/>
    <cellStyle name="20% - Accent4 2 2 5 3 2 4" xfId="24444" xr:uid="{00000000-0005-0000-0000-0000D72C0000}"/>
    <cellStyle name="20% - Accent4 2 2 5 3 3" xfId="7322" xr:uid="{00000000-0005-0000-0000-0000D82C0000}"/>
    <cellStyle name="20% - Accent4 2 2 5 3 3 2" xfId="17114" xr:uid="{00000000-0005-0000-0000-0000D92C0000}"/>
    <cellStyle name="20% - Accent4 2 2 5 3 3 2 2" xfId="36665" xr:uid="{00000000-0005-0000-0000-0000DA2C0000}"/>
    <cellStyle name="20% - Accent4 2 2 5 3 3 3" xfId="26890" xr:uid="{00000000-0005-0000-0000-0000DB2C0000}"/>
    <cellStyle name="20% - Accent4 2 2 5 3 4" xfId="12228" xr:uid="{00000000-0005-0000-0000-0000DC2C0000}"/>
    <cellStyle name="20% - Accent4 2 2 5 3 4 2" xfId="31779" xr:uid="{00000000-0005-0000-0000-0000DD2C0000}"/>
    <cellStyle name="20% - Accent4 2 2 5 3 5" xfId="22004" xr:uid="{00000000-0005-0000-0000-0000DE2C0000}"/>
    <cellStyle name="20% - Accent4 2 2 5 4" xfId="3207" xr:uid="{00000000-0005-0000-0000-0000DF2C0000}"/>
    <cellStyle name="20% - Accent4 2 2 5 4 2" xfId="8104" xr:uid="{00000000-0005-0000-0000-0000E02C0000}"/>
    <cellStyle name="20% - Accent4 2 2 5 4 2 2" xfId="17893" xr:uid="{00000000-0005-0000-0000-0000E12C0000}"/>
    <cellStyle name="20% - Accent4 2 2 5 4 2 2 2" xfId="37444" xr:uid="{00000000-0005-0000-0000-0000E22C0000}"/>
    <cellStyle name="20% - Accent4 2 2 5 4 2 3" xfId="27669" xr:uid="{00000000-0005-0000-0000-0000E32C0000}"/>
    <cellStyle name="20% - Accent4 2 2 5 4 3" xfId="13007" xr:uid="{00000000-0005-0000-0000-0000E42C0000}"/>
    <cellStyle name="20% - Accent4 2 2 5 4 3 2" xfId="32558" xr:uid="{00000000-0005-0000-0000-0000E52C0000}"/>
    <cellStyle name="20% - Accent4 2 2 5 4 4" xfId="22783" xr:uid="{00000000-0005-0000-0000-0000E62C0000}"/>
    <cellStyle name="20% - Accent4 2 2 5 5" xfId="5661" xr:uid="{00000000-0005-0000-0000-0000E72C0000}"/>
    <cellStyle name="20% - Accent4 2 2 5 5 2" xfId="15453" xr:uid="{00000000-0005-0000-0000-0000E82C0000}"/>
    <cellStyle name="20% - Accent4 2 2 5 5 2 2" xfId="35004" xr:uid="{00000000-0005-0000-0000-0000E92C0000}"/>
    <cellStyle name="20% - Accent4 2 2 5 5 3" xfId="25229" xr:uid="{00000000-0005-0000-0000-0000EA2C0000}"/>
    <cellStyle name="20% - Accent4 2 2 5 6" xfId="10567" xr:uid="{00000000-0005-0000-0000-0000EB2C0000}"/>
    <cellStyle name="20% - Accent4 2 2 5 6 2" xfId="30118" xr:uid="{00000000-0005-0000-0000-0000EC2C0000}"/>
    <cellStyle name="20% - Accent4 2 2 5 7" xfId="20343" xr:uid="{00000000-0005-0000-0000-0000ED2C0000}"/>
    <cellStyle name="20% - Accent4 2 2 6" xfId="1216" xr:uid="{00000000-0005-0000-0000-0000EE2C0000}"/>
    <cellStyle name="20% - Accent4 2 2 6 2" xfId="3744" xr:uid="{00000000-0005-0000-0000-0000EF2C0000}"/>
    <cellStyle name="20% - Accent4 2 2 6 2 2" xfId="8641" xr:uid="{00000000-0005-0000-0000-0000F02C0000}"/>
    <cellStyle name="20% - Accent4 2 2 6 2 2 2" xfId="18430" xr:uid="{00000000-0005-0000-0000-0000F12C0000}"/>
    <cellStyle name="20% - Accent4 2 2 6 2 2 2 2" xfId="37981" xr:uid="{00000000-0005-0000-0000-0000F22C0000}"/>
    <cellStyle name="20% - Accent4 2 2 6 2 2 3" xfId="28206" xr:uid="{00000000-0005-0000-0000-0000F32C0000}"/>
    <cellStyle name="20% - Accent4 2 2 6 2 3" xfId="13544" xr:uid="{00000000-0005-0000-0000-0000F42C0000}"/>
    <cellStyle name="20% - Accent4 2 2 6 2 3 2" xfId="33095" xr:uid="{00000000-0005-0000-0000-0000F52C0000}"/>
    <cellStyle name="20% - Accent4 2 2 6 2 4" xfId="23320" xr:uid="{00000000-0005-0000-0000-0000F62C0000}"/>
    <cellStyle name="20% - Accent4 2 2 6 3" xfId="6198" xr:uid="{00000000-0005-0000-0000-0000F72C0000}"/>
    <cellStyle name="20% - Accent4 2 2 6 3 2" xfId="15990" xr:uid="{00000000-0005-0000-0000-0000F82C0000}"/>
    <cellStyle name="20% - Accent4 2 2 6 3 2 2" xfId="35541" xr:uid="{00000000-0005-0000-0000-0000F92C0000}"/>
    <cellStyle name="20% - Accent4 2 2 6 3 3" xfId="25766" xr:uid="{00000000-0005-0000-0000-0000FA2C0000}"/>
    <cellStyle name="20% - Accent4 2 2 6 4" xfId="11104" xr:uid="{00000000-0005-0000-0000-0000FB2C0000}"/>
    <cellStyle name="20% - Accent4 2 2 6 4 2" xfId="30655" xr:uid="{00000000-0005-0000-0000-0000FC2C0000}"/>
    <cellStyle name="20% - Accent4 2 2 6 5" xfId="20880" xr:uid="{00000000-0005-0000-0000-0000FD2C0000}"/>
    <cellStyle name="20% - Accent4 2 2 7" xfId="1026" xr:uid="{00000000-0005-0000-0000-0000FE2C0000}"/>
    <cellStyle name="20% - Accent4 2 2 7 2" xfId="3599" xr:uid="{00000000-0005-0000-0000-0000FF2C0000}"/>
    <cellStyle name="20% - Accent4 2 2 7 2 2" xfId="8496" xr:uid="{00000000-0005-0000-0000-0000002D0000}"/>
    <cellStyle name="20% - Accent4 2 2 7 2 2 2" xfId="18285" xr:uid="{00000000-0005-0000-0000-0000012D0000}"/>
    <cellStyle name="20% - Accent4 2 2 7 2 2 2 2" xfId="37836" xr:uid="{00000000-0005-0000-0000-0000022D0000}"/>
    <cellStyle name="20% - Accent4 2 2 7 2 2 3" xfId="28061" xr:uid="{00000000-0005-0000-0000-0000032D0000}"/>
    <cellStyle name="20% - Accent4 2 2 7 2 3" xfId="13399" xr:uid="{00000000-0005-0000-0000-0000042D0000}"/>
    <cellStyle name="20% - Accent4 2 2 7 2 3 2" xfId="32950" xr:uid="{00000000-0005-0000-0000-0000052D0000}"/>
    <cellStyle name="20% - Accent4 2 2 7 2 4" xfId="23175" xr:uid="{00000000-0005-0000-0000-0000062D0000}"/>
    <cellStyle name="20% - Accent4 2 2 7 3" xfId="6053" xr:uid="{00000000-0005-0000-0000-0000072D0000}"/>
    <cellStyle name="20% - Accent4 2 2 7 3 2" xfId="15845" xr:uid="{00000000-0005-0000-0000-0000082D0000}"/>
    <cellStyle name="20% - Accent4 2 2 7 3 2 2" xfId="35396" xr:uid="{00000000-0005-0000-0000-0000092D0000}"/>
    <cellStyle name="20% - Accent4 2 2 7 3 3" xfId="25621" xr:uid="{00000000-0005-0000-0000-00000A2D0000}"/>
    <cellStyle name="20% - Accent4 2 2 7 4" xfId="10959" xr:uid="{00000000-0005-0000-0000-00000B2D0000}"/>
    <cellStyle name="20% - Accent4 2 2 7 4 2" xfId="30510" xr:uid="{00000000-0005-0000-0000-00000C2D0000}"/>
    <cellStyle name="20% - Accent4 2 2 7 5" xfId="20735" xr:uid="{00000000-0005-0000-0000-00000D2D0000}"/>
    <cellStyle name="20% - Accent4 2 2 8" xfId="1976" xr:uid="{00000000-0005-0000-0000-00000E2D0000}"/>
    <cellStyle name="20% - Accent4 2 2 8 2" xfId="4481" xr:uid="{00000000-0005-0000-0000-00000F2D0000}"/>
    <cellStyle name="20% - Accent4 2 2 8 2 2" xfId="9378" xr:uid="{00000000-0005-0000-0000-0000102D0000}"/>
    <cellStyle name="20% - Accent4 2 2 8 2 2 2" xfId="19167" xr:uid="{00000000-0005-0000-0000-0000112D0000}"/>
    <cellStyle name="20% - Accent4 2 2 8 2 2 2 2" xfId="38718" xr:uid="{00000000-0005-0000-0000-0000122D0000}"/>
    <cellStyle name="20% - Accent4 2 2 8 2 2 3" xfId="28943" xr:uid="{00000000-0005-0000-0000-0000132D0000}"/>
    <cellStyle name="20% - Accent4 2 2 8 2 3" xfId="14281" xr:uid="{00000000-0005-0000-0000-0000142D0000}"/>
    <cellStyle name="20% - Accent4 2 2 8 2 3 2" xfId="33832" xr:uid="{00000000-0005-0000-0000-0000152D0000}"/>
    <cellStyle name="20% - Accent4 2 2 8 2 4" xfId="24057" xr:uid="{00000000-0005-0000-0000-0000162D0000}"/>
    <cellStyle name="20% - Accent4 2 2 8 3" xfId="6935" xr:uid="{00000000-0005-0000-0000-0000172D0000}"/>
    <cellStyle name="20% - Accent4 2 2 8 3 2" xfId="16727" xr:uid="{00000000-0005-0000-0000-0000182D0000}"/>
    <cellStyle name="20% - Accent4 2 2 8 3 2 2" xfId="36278" xr:uid="{00000000-0005-0000-0000-0000192D0000}"/>
    <cellStyle name="20% - Accent4 2 2 8 3 3" xfId="26503" xr:uid="{00000000-0005-0000-0000-00001A2D0000}"/>
    <cellStyle name="20% - Accent4 2 2 8 4" xfId="11841" xr:uid="{00000000-0005-0000-0000-00001B2D0000}"/>
    <cellStyle name="20% - Accent4 2 2 8 4 2" xfId="31392" xr:uid="{00000000-0005-0000-0000-00001C2D0000}"/>
    <cellStyle name="20% - Accent4 2 2 8 5" xfId="21617" xr:uid="{00000000-0005-0000-0000-00001D2D0000}"/>
    <cellStyle name="20% - Accent4 2 2 9" xfId="2815" xr:uid="{00000000-0005-0000-0000-00001E2D0000}"/>
    <cellStyle name="20% - Accent4 2 2 9 2" xfId="7713" xr:uid="{00000000-0005-0000-0000-00001F2D0000}"/>
    <cellStyle name="20% - Accent4 2 2 9 2 2" xfId="17502" xr:uid="{00000000-0005-0000-0000-0000202D0000}"/>
    <cellStyle name="20% - Accent4 2 2 9 2 2 2" xfId="37053" xr:uid="{00000000-0005-0000-0000-0000212D0000}"/>
    <cellStyle name="20% - Accent4 2 2 9 2 3" xfId="27278" xr:uid="{00000000-0005-0000-0000-0000222D0000}"/>
    <cellStyle name="20% - Accent4 2 2 9 3" xfId="12616" xr:uid="{00000000-0005-0000-0000-0000232D0000}"/>
    <cellStyle name="20% - Accent4 2 2 9 3 2" xfId="32167" xr:uid="{00000000-0005-0000-0000-0000242D0000}"/>
    <cellStyle name="20% - Accent4 2 2 9 4" xfId="22392" xr:uid="{00000000-0005-0000-0000-0000252D0000}"/>
    <cellStyle name="20% - Accent4 2 3" xfId="185" xr:uid="{00000000-0005-0000-0000-0000262D0000}"/>
    <cellStyle name="20% - Accent4 2 3 10" xfId="5281" xr:uid="{00000000-0005-0000-0000-0000272D0000}"/>
    <cellStyle name="20% - Accent4 2 3 10 2" xfId="15074" xr:uid="{00000000-0005-0000-0000-0000282D0000}"/>
    <cellStyle name="20% - Accent4 2 3 10 2 2" xfId="34625" xr:uid="{00000000-0005-0000-0000-0000292D0000}"/>
    <cellStyle name="20% - Accent4 2 3 10 3" xfId="24850" xr:uid="{00000000-0005-0000-0000-00002A2D0000}"/>
    <cellStyle name="20% - Accent4 2 3 11" xfId="10188" xr:uid="{00000000-0005-0000-0000-00002B2D0000}"/>
    <cellStyle name="20% - Accent4 2 3 11 2" xfId="29739" xr:uid="{00000000-0005-0000-0000-00002C2D0000}"/>
    <cellStyle name="20% - Accent4 2 3 12" xfId="19964" xr:uid="{00000000-0005-0000-0000-00002D2D0000}"/>
    <cellStyle name="20% - Accent4 2 3 2" xfId="373" xr:uid="{00000000-0005-0000-0000-00002E2D0000}"/>
    <cellStyle name="20% - Accent4 2 3 2 2" xfId="790" xr:uid="{00000000-0005-0000-0000-00002F2D0000}"/>
    <cellStyle name="20% - Accent4 2 3 2 2 2" xfId="1740" xr:uid="{00000000-0005-0000-0000-0000302D0000}"/>
    <cellStyle name="20% - Accent4 2 3 2 2 2 2" xfId="4254" xr:uid="{00000000-0005-0000-0000-0000312D0000}"/>
    <cellStyle name="20% - Accent4 2 3 2 2 2 2 2" xfId="9151" xr:uid="{00000000-0005-0000-0000-0000322D0000}"/>
    <cellStyle name="20% - Accent4 2 3 2 2 2 2 2 2" xfId="18940" xr:uid="{00000000-0005-0000-0000-0000332D0000}"/>
    <cellStyle name="20% - Accent4 2 3 2 2 2 2 2 2 2" xfId="38491" xr:uid="{00000000-0005-0000-0000-0000342D0000}"/>
    <cellStyle name="20% - Accent4 2 3 2 2 2 2 2 3" xfId="28716" xr:uid="{00000000-0005-0000-0000-0000352D0000}"/>
    <cellStyle name="20% - Accent4 2 3 2 2 2 2 3" xfId="14054" xr:uid="{00000000-0005-0000-0000-0000362D0000}"/>
    <cellStyle name="20% - Accent4 2 3 2 2 2 2 3 2" xfId="33605" xr:uid="{00000000-0005-0000-0000-0000372D0000}"/>
    <cellStyle name="20% - Accent4 2 3 2 2 2 2 4" xfId="23830" xr:uid="{00000000-0005-0000-0000-0000382D0000}"/>
    <cellStyle name="20% - Accent4 2 3 2 2 2 3" xfId="6708" xr:uid="{00000000-0005-0000-0000-0000392D0000}"/>
    <cellStyle name="20% - Accent4 2 3 2 2 2 3 2" xfId="16500" xr:uid="{00000000-0005-0000-0000-00003A2D0000}"/>
    <cellStyle name="20% - Accent4 2 3 2 2 2 3 2 2" xfId="36051" xr:uid="{00000000-0005-0000-0000-00003B2D0000}"/>
    <cellStyle name="20% - Accent4 2 3 2 2 2 3 3" xfId="26276" xr:uid="{00000000-0005-0000-0000-00003C2D0000}"/>
    <cellStyle name="20% - Accent4 2 3 2 2 2 4" xfId="11614" xr:uid="{00000000-0005-0000-0000-00003D2D0000}"/>
    <cellStyle name="20% - Accent4 2 3 2 2 2 4 2" xfId="31165" xr:uid="{00000000-0005-0000-0000-00003E2D0000}"/>
    <cellStyle name="20% - Accent4 2 3 2 2 2 5" xfId="21390" xr:uid="{00000000-0005-0000-0000-00003F2D0000}"/>
    <cellStyle name="20% - Accent4 2 3 2 2 3" xfId="2468" xr:uid="{00000000-0005-0000-0000-0000402D0000}"/>
    <cellStyle name="20% - Accent4 2 3 2 2 3 2" xfId="4950" xr:uid="{00000000-0005-0000-0000-0000412D0000}"/>
    <cellStyle name="20% - Accent4 2 3 2 2 3 2 2" xfId="9847" xr:uid="{00000000-0005-0000-0000-0000422D0000}"/>
    <cellStyle name="20% - Accent4 2 3 2 2 3 2 2 2" xfId="19636" xr:uid="{00000000-0005-0000-0000-0000432D0000}"/>
    <cellStyle name="20% - Accent4 2 3 2 2 3 2 2 2 2" xfId="39187" xr:uid="{00000000-0005-0000-0000-0000442D0000}"/>
    <cellStyle name="20% - Accent4 2 3 2 2 3 2 2 3" xfId="29412" xr:uid="{00000000-0005-0000-0000-0000452D0000}"/>
    <cellStyle name="20% - Accent4 2 3 2 2 3 2 3" xfId="14750" xr:uid="{00000000-0005-0000-0000-0000462D0000}"/>
    <cellStyle name="20% - Accent4 2 3 2 2 3 2 3 2" xfId="34301" xr:uid="{00000000-0005-0000-0000-0000472D0000}"/>
    <cellStyle name="20% - Accent4 2 3 2 2 3 2 4" xfId="24526" xr:uid="{00000000-0005-0000-0000-0000482D0000}"/>
    <cellStyle name="20% - Accent4 2 3 2 2 3 3" xfId="7404" xr:uid="{00000000-0005-0000-0000-0000492D0000}"/>
    <cellStyle name="20% - Accent4 2 3 2 2 3 3 2" xfId="17196" xr:uid="{00000000-0005-0000-0000-00004A2D0000}"/>
    <cellStyle name="20% - Accent4 2 3 2 2 3 3 2 2" xfId="36747" xr:uid="{00000000-0005-0000-0000-00004B2D0000}"/>
    <cellStyle name="20% - Accent4 2 3 2 2 3 3 3" xfId="26972" xr:uid="{00000000-0005-0000-0000-00004C2D0000}"/>
    <cellStyle name="20% - Accent4 2 3 2 2 3 4" xfId="12310" xr:uid="{00000000-0005-0000-0000-00004D2D0000}"/>
    <cellStyle name="20% - Accent4 2 3 2 2 3 4 2" xfId="31861" xr:uid="{00000000-0005-0000-0000-00004E2D0000}"/>
    <cellStyle name="20% - Accent4 2 3 2 2 3 5" xfId="22086" xr:uid="{00000000-0005-0000-0000-00004F2D0000}"/>
    <cellStyle name="20% - Accent4 2 3 2 2 4" xfId="3373" xr:uid="{00000000-0005-0000-0000-0000502D0000}"/>
    <cellStyle name="20% - Accent4 2 3 2 2 4 2" xfId="8270" xr:uid="{00000000-0005-0000-0000-0000512D0000}"/>
    <cellStyle name="20% - Accent4 2 3 2 2 4 2 2" xfId="18059" xr:uid="{00000000-0005-0000-0000-0000522D0000}"/>
    <cellStyle name="20% - Accent4 2 3 2 2 4 2 2 2" xfId="37610" xr:uid="{00000000-0005-0000-0000-0000532D0000}"/>
    <cellStyle name="20% - Accent4 2 3 2 2 4 2 3" xfId="27835" xr:uid="{00000000-0005-0000-0000-0000542D0000}"/>
    <cellStyle name="20% - Accent4 2 3 2 2 4 3" xfId="13173" xr:uid="{00000000-0005-0000-0000-0000552D0000}"/>
    <cellStyle name="20% - Accent4 2 3 2 2 4 3 2" xfId="32724" xr:uid="{00000000-0005-0000-0000-0000562D0000}"/>
    <cellStyle name="20% - Accent4 2 3 2 2 4 4" xfId="22949" xr:uid="{00000000-0005-0000-0000-0000572D0000}"/>
    <cellStyle name="20% - Accent4 2 3 2 2 5" xfId="5827" xr:uid="{00000000-0005-0000-0000-0000582D0000}"/>
    <cellStyle name="20% - Accent4 2 3 2 2 5 2" xfId="15619" xr:uid="{00000000-0005-0000-0000-0000592D0000}"/>
    <cellStyle name="20% - Accent4 2 3 2 2 5 2 2" xfId="35170" xr:uid="{00000000-0005-0000-0000-00005A2D0000}"/>
    <cellStyle name="20% - Accent4 2 3 2 2 5 3" xfId="25395" xr:uid="{00000000-0005-0000-0000-00005B2D0000}"/>
    <cellStyle name="20% - Accent4 2 3 2 2 6" xfId="10733" xr:uid="{00000000-0005-0000-0000-00005C2D0000}"/>
    <cellStyle name="20% - Accent4 2 3 2 2 6 2" xfId="30284" xr:uid="{00000000-0005-0000-0000-00005D2D0000}"/>
    <cellStyle name="20% - Accent4 2 3 2 2 7" xfId="20509" xr:uid="{00000000-0005-0000-0000-00005E2D0000}"/>
    <cellStyle name="20% - Accent4 2 3 2 3" xfId="1360" xr:uid="{00000000-0005-0000-0000-00005F2D0000}"/>
    <cellStyle name="20% - Accent4 2 3 2 3 2" xfId="3879" xr:uid="{00000000-0005-0000-0000-0000602D0000}"/>
    <cellStyle name="20% - Accent4 2 3 2 3 2 2" xfId="8776" xr:uid="{00000000-0005-0000-0000-0000612D0000}"/>
    <cellStyle name="20% - Accent4 2 3 2 3 2 2 2" xfId="18565" xr:uid="{00000000-0005-0000-0000-0000622D0000}"/>
    <cellStyle name="20% - Accent4 2 3 2 3 2 2 2 2" xfId="38116" xr:uid="{00000000-0005-0000-0000-0000632D0000}"/>
    <cellStyle name="20% - Accent4 2 3 2 3 2 2 3" xfId="28341" xr:uid="{00000000-0005-0000-0000-0000642D0000}"/>
    <cellStyle name="20% - Accent4 2 3 2 3 2 3" xfId="13679" xr:uid="{00000000-0005-0000-0000-0000652D0000}"/>
    <cellStyle name="20% - Accent4 2 3 2 3 2 3 2" xfId="33230" xr:uid="{00000000-0005-0000-0000-0000662D0000}"/>
    <cellStyle name="20% - Accent4 2 3 2 3 2 4" xfId="23455" xr:uid="{00000000-0005-0000-0000-0000672D0000}"/>
    <cellStyle name="20% - Accent4 2 3 2 3 3" xfId="6333" xr:uid="{00000000-0005-0000-0000-0000682D0000}"/>
    <cellStyle name="20% - Accent4 2 3 2 3 3 2" xfId="16125" xr:uid="{00000000-0005-0000-0000-0000692D0000}"/>
    <cellStyle name="20% - Accent4 2 3 2 3 3 2 2" xfId="35676" xr:uid="{00000000-0005-0000-0000-00006A2D0000}"/>
    <cellStyle name="20% - Accent4 2 3 2 3 3 3" xfId="25901" xr:uid="{00000000-0005-0000-0000-00006B2D0000}"/>
    <cellStyle name="20% - Accent4 2 3 2 3 4" xfId="11239" xr:uid="{00000000-0005-0000-0000-00006C2D0000}"/>
    <cellStyle name="20% - Accent4 2 3 2 3 4 2" xfId="30790" xr:uid="{00000000-0005-0000-0000-00006D2D0000}"/>
    <cellStyle name="20% - Accent4 2 3 2 3 5" xfId="21015" xr:uid="{00000000-0005-0000-0000-00006E2D0000}"/>
    <cellStyle name="20% - Accent4 2 3 2 4" xfId="1029" xr:uid="{00000000-0005-0000-0000-00006F2D0000}"/>
    <cellStyle name="20% - Accent4 2 3 2 4 2" xfId="3602" xr:uid="{00000000-0005-0000-0000-0000702D0000}"/>
    <cellStyle name="20% - Accent4 2 3 2 4 2 2" xfId="8499" xr:uid="{00000000-0005-0000-0000-0000712D0000}"/>
    <cellStyle name="20% - Accent4 2 3 2 4 2 2 2" xfId="18288" xr:uid="{00000000-0005-0000-0000-0000722D0000}"/>
    <cellStyle name="20% - Accent4 2 3 2 4 2 2 2 2" xfId="37839" xr:uid="{00000000-0005-0000-0000-0000732D0000}"/>
    <cellStyle name="20% - Accent4 2 3 2 4 2 2 3" xfId="28064" xr:uid="{00000000-0005-0000-0000-0000742D0000}"/>
    <cellStyle name="20% - Accent4 2 3 2 4 2 3" xfId="13402" xr:uid="{00000000-0005-0000-0000-0000752D0000}"/>
    <cellStyle name="20% - Accent4 2 3 2 4 2 3 2" xfId="32953" xr:uid="{00000000-0005-0000-0000-0000762D0000}"/>
    <cellStyle name="20% - Accent4 2 3 2 4 2 4" xfId="23178" xr:uid="{00000000-0005-0000-0000-0000772D0000}"/>
    <cellStyle name="20% - Accent4 2 3 2 4 3" xfId="6056" xr:uid="{00000000-0005-0000-0000-0000782D0000}"/>
    <cellStyle name="20% - Accent4 2 3 2 4 3 2" xfId="15848" xr:uid="{00000000-0005-0000-0000-0000792D0000}"/>
    <cellStyle name="20% - Accent4 2 3 2 4 3 2 2" xfId="35399" xr:uid="{00000000-0005-0000-0000-00007A2D0000}"/>
    <cellStyle name="20% - Accent4 2 3 2 4 3 3" xfId="25624" xr:uid="{00000000-0005-0000-0000-00007B2D0000}"/>
    <cellStyle name="20% - Accent4 2 3 2 4 4" xfId="10962" xr:uid="{00000000-0005-0000-0000-00007C2D0000}"/>
    <cellStyle name="20% - Accent4 2 3 2 4 4 2" xfId="30513" xr:uid="{00000000-0005-0000-0000-00007D2D0000}"/>
    <cellStyle name="20% - Accent4 2 3 2 4 5" xfId="20738" xr:uid="{00000000-0005-0000-0000-00007E2D0000}"/>
    <cellStyle name="20% - Accent4 2 3 2 5" xfId="2061" xr:uid="{00000000-0005-0000-0000-00007F2D0000}"/>
    <cellStyle name="20% - Accent4 2 3 2 5 2" xfId="4563" xr:uid="{00000000-0005-0000-0000-0000802D0000}"/>
    <cellStyle name="20% - Accent4 2 3 2 5 2 2" xfId="9460" xr:uid="{00000000-0005-0000-0000-0000812D0000}"/>
    <cellStyle name="20% - Accent4 2 3 2 5 2 2 2" xfId="19249" xr:uid="{00000000-0005-0000-0000-0000822D0000}"/>
    <cellStyle name="20% - Accent4 2 3 2 5 2 2 2 2" xfId="38800" xr:uid="{00000000-0005-0000-0000-0000832D0000}"/>
    <cellStyle name="20% - Accent4 2 3 2 5 2 2 3" xfId="29025" xr:uid="{00000000-0005-0000-0000-0000842D0000}"/>
    <cellStyle name="20% - Accent4 2 3 2 5 2 3" xfId="14363" xr:uid="{00000000-0005-0000-0000-0000852D0000}"/>
    <cellStyle name="20% - Accent4 2 3 2 5 2 3 2" xfId="33914" xr:uid="{00000000-0005-0000-0000-0000862D0000}"/>
    <cellStyle name="20% - Accent4 2 3 2 5 2 4" xfId="24139" xr:uid="{00000000-0005-0000-0000-0000872D0000}"/>
    <cellStyle name="20% - Accent4 2 3 2 5 3" xfId="7017" xr:uid="{00000000-0005-0000-0000-0000882D0000}"/>
    <cellStyle name="20% - Accent4 2 3 2 5 3 2" xfId="16809" xr:uid="{00000000-0005-0000-0000-0000892D0000}"/>
    <cellStyle name="20% - Accent4 2 3 2 5 3 2 2" xfId="36360" xr:uid="{00000000-0005-0000-0000-00008A2D0000}"/>
    <cellStyle name="20% - Accent4 2 3 2 5 3 3" xfId="26585" xr:uid="{00000000-0005-0000-0000-00008B2D0000}"/>
    <cellStyle name="20% - Accent4 2 3 2 5 4" xfId="11923" xr:uid="{00000000-0005-0000-0000-00008C2D0000}"/>
    <cellStyle name="20% - Accent4 2 3 2 5 4 2" xfId="31474" xr:uid="{00000000-0005-0000-0000-00008D2D0000}"/>
    <cellStyle name="20% - Accent4 2 3 2 5 5" xfId="21699" xr:uid="{00000000-0005-0000-0000-00008E2D0000}"/>
    <cellStyle name="20% - Accent4 2 3 2 6" xfId="2982" xr:uid="{00000000-0005-0000-0000-00008F2D0000}"/>
    <cellStyle name="20% - Accent4 2 3 2 6 2" xfId="7879" xr:uid="{00000000-0005-0000-0000-0000902D0000}"/>
    <cellStyle name="20% - Accent4 2 3 2 6 2 2" xfId="17668" xr:uid="{00000000-0005-0000-0000-0000912D0000}"/>
    <cellStyle name="20% - Accent4 2 3 2 6 2 2 2" xfId="37219" xr:uid="{00000000-0005-0000-0000-0000922D0000}"/>
    <cellStyle name="20% - Accent4 2 3 2 6 2 3" xfId="27444" xr:uid="{00000000-0005-0000-0000-0000932D0000}"/>
    <cellStyle name="20% - Accent4 2 3 2 6 3" xfId="12782" xr:uid="{00000000-0005-0000-0000-0000942D0000}"/>
    <cellStyle name="20% - Accent4 2 3 2 6 3 2" xfId="32333" xr:uid="{00000000-0005-0000-0000-0000952D0000}"/>
    <cellStyle name="20% - Accent4 2 3 2 6 4" xfId="22558" xr:uid="{00000000-0005-0000-0000-0000962D0000}"/>
    <cellStyle name="20% - Accent4 2 3 2 7" xfId="5436" xr:uid="{00000000-0005-0000-0000-0000972D0000}"/>
    <cellStyle name="20% - Accent4 2 3 2 7 2" xfId="15228" xr:uid="{00000000-0005-0000-0000-0000982D0000}"/>
    <cellStyle name="20% - Accent4 2 3 2 7 2 2" xfId="34779" xr:uid="{00000000-0005-0000-0000-0000992D0000}"/>
    <cellStyle name="20% - Accent4 2 3 2 7 3" xfId="25004" xr:uid="{00000000-0005-0000-0000-00009A2D0000}"/>
    <cellStyle name="20% - Accent4 2 3 2 8" xfId="10342" xr:uid="{00000000-0005-0000-0000-00009B2D0000}"/>
    <cellStyle name="20% - Accent4 2 3 2 8 2" xfId="29893" xr:uid="{00000000-0005-0000-0000-00009C2D0000}"/>
    <cellStyle name="20% - Accent4 2 3 2 9" xfId="20118" xr:uid="{00000000-0005-0000-0000-00009D2D0000}"/>
    <cellStyle name="20% - Accent4 2 3 3" xfId="374" xr:uid="{00000000-0005-0000-0000-00009E2D0000}"/>
    <cellStyle name="20% - Accent4 2 3 3 2" xfId="791" xr:uid="{00000000-0005-0000-0000-00009F2D0000}"/>
    <cellStyle name="20% - Accent4 2 3 3 2 2" xfId="1741" xr:uid="{00000000-0005-0000-0000-0000A02D0000}"/>
    <cellStyle name="20% - Accent4 2 3 3 2 2 2" xfId="4255" xr:uid="{00000000-0005-0000-0000-0000A12D0000}"/>
    <cellStyle name="20% - Accent4 2 3 3 2 2 2 2" xfId="9152" xr:uid="{00000000-0005-0000-0000-0000A22D0000}"/>
    <cellStyle name="20% - Accent4 2 3 3 2 2 2 2 2" xfId="18941" xr:uid="{00000000-0005-0000-0000-0000A32D0000}"/>
    <cellStyle name="20% - Accent4 2 3 3 2 2 2 2 2 2" xfId="38492" xr:uid="{00000000-0005-0000-0000-0000A42D0000}"/>
    <cellStyle name="20% - Accent4 2 3 3 2 2 2 2 3" xfId="28717" xr:uid="{00000000-0005-0000-0000-0000A52D0000}"/>
    <cellStyle name="20% - Accent4 2 3 3 2 2 2 3" xfId="14055" xr:uid="{00000000-0005-0000-0000-0000A62D0000}"/>
    <cellStyle name="20% - Accent4 2 3 3 2 2 2 3 2" xfId="33606" xr:uid="{00000000-0005-0000-0000-0000A72D0000}"/>
    <cellStyle name="20% - Accent4 2 3 3 2 2 2 4" xfId="23831" xr:uid="{00000000-0005-0000-0000-0000A82D0000}"/>
    <cellStyle name="20% - Accent4 2 3 3 2 2 3" xfId="6709" xr:uid="{00000000-0005-0000-0000-0000A92D0000}"/>
    <cellStyle name="20% - Accent4 2 3 3 2 2 3 2" xfId="16501" xr:uid="{00000000-0005-0000-0000-0000AA2D0000}"/>
    <cellStyle name="20% - Accent4 2 3 3 2 2 3 2 2" xfId="36052" xr:uid="{00000000-0005-0000-0000-0000AB2D0000}"/>
    <cellStyle name="20% - Accent4 2 3 3 2 2 3 3" xfId="26277" xr:uid="{00000000-0005-0000-0000-0000AC2D0000}"/>
    <cellStyle name="20% - Accent4 2 3 3 2 2 4" xfId="11615" xr:uid="{00000000-0005-0000-0000-0000AD2D0000}"/>
    <cellStyle name="20% - Accent4 2 3 3 2 2 4 2" xfId="31166" xr:uid="{00000000-0005-0000-0000-0000AE2D0000}"/>
    <cellStyle name="20% - Accent4 2 3 3 2 2 5" xfId="21391" xr:uid="{00000000-0005-0000-0000-0000AF2D0000}"/>
    <cellStyle name="20% - Accent4 2 3 3 2 3" xfId="2544" xr:uid="{00000000-0005-0000-0000-0000B02D0000}"/>
    <cellStyle name="20% - Accent4 2 3 3 2 3 2" xfId="5014" xr:uid="{00000000-0005-0000-0000-0000B12D0000}"/>
    <cellStyle name="20% - Accent4 2 3 3 2 3 2 2" xfId="9911" xr:uid="{00000000-0005-0000-0000-0000B22D0000}"/>
    <cellStyle name="20% - Accent4 2 3 3 2 3 2 2 2" xfId="19700" xr:uid="{00000000-0005-0000-0000-0000B32D0000}"/>
    <cellStyle name="20% - Accent4 2 3 3 2 3 2 2 2 2" xfId="39251" xr:uid="{00000000-0005-0000-0000-0000B42D0000}"/>
    <cellStyle name="20% - Accent4 2 3 3 2 3 2 2 3" xfId="29476" xr:uid="{00000000-0005-0000-0000-0000B52D0000}"/>
    <cellStyle name="20% - Accent4 2 3 3 2 3 2 3" xfId="14814" xr:uid="{00000000-0005-0000-0000-0000B62D0000}"/>
    <cellStyle name="20% - Accent4 2 3 3 2 3 2 3 2" xfId="34365" xr:uid="{00000000-0005-0000-0000-0000B72D0000}"/>
    <cellStyle name="20% - Accent4 2 3 3 2 3 2 4" xfId="24590" xr:uid="{00000000-0005-0000-0000-0000B82D0000}"/>
    <cellStyle name="20% - Accent4 2 3 3 2 3 3" xfId="7468" xr:uid="{00000000-0005-0000-0000-0000B92D0000}"/>
    <cellStyle name="20% - Accent4 2 3 3 2 3 3 2" xfId="17260" xr:uid="{00000000-0005-0000-0000-0000BA2D0000}"/>
    <cellStyle name="20% - Accent4 2 3 3 2 3 3 2 2" xfId="36811" xr:uid="{00000000-0005-0000-0000-0000BB2D0000}"/>
    <cellStyle name="20% - Accent4 2 3 3 2 3 3 3" xfId="27036" xr:uid="{00000000-0005-0000-0000-0000BC2D0000}"/>
    <cellStyle name="20% - Accent4 2 3 3 2 3 4" xfId="12374" xr:uid="{00000000-0005-0000-0000-0000BD2D0000}"/>
    <cellStyle name="20% - Accent4 2 3 3 2 3 4 2" xfId="31925" xr:uid="{00000000-0005-0000-0000-0000BE2D0000}"/>
    <cellStyle name="20% - Accent4 2 3 3 2 3 5" xfId="22150" xr:uid="{00000000-0005-0000-0000-0000BF2D0000}"/>
    <cellStyle name="20% - Accent4 2 3 3 2 4" xfId="3374" xr:uid="{00000000-0005-0000-0000-0000C02D0000}"/>
    <cellStyle name="20% - Accent4 2 3 3 2 4 2" xfId="8271" xr:uid="{00000000-0005-0000-0000-0000C12D0000}"/>
    <cellStyle name="20% - Accent4 2 3 3 2 4 2 2" xfId="18060" xr:uid="{00000000-0005-0000-0000-0000C22D0000}"/>
    <cellStyle name="20% - Accent4 2 3 3 2 4 2 2 2" xfId="37611" xr:uid="{00000000-0005-0000-0000-0000C32D0000}"/>
    <cellStyle name="20% - Accent4 2 3 3 2 4 2 3" xfId="27836" xr:uid="{00000000-0005-0000-0000-0000C42D0000}"/>
    <cellStyle name="20% - Accent4 2 3 3 2 4 3" xfId="13174" xr:uid="{00000000-0005-0000-0000-0000C52D0000}"/>
    <cellStyle name="20% - Accent4 2 3 3 2 4 3 2" xfId="32725" xr:uid="{00000000-0005-0000-0000-0000C62D0000}"/>
    <cellStyle name="20% - Accent4 2 3 3 2 4 4" xfId="22950" xr:uid="{00000000-0005-0000-0000-0000C72D0000}"/>
    <cellStyle name="20% - Accent4 2 3 3 2 5" xfId="5828" xr:uid="{00000000-0005-0000-0000-0000C82D0000}"/>
    <cellStyle name="20% - Accent4 2 3 3 2 5 2" xfId="15620" xr:uid="{00000000-0005-0000-0000-0000C92D0000}"/>
    <cellStyle name="20% - Accent4 2 3 3 2 5 2 2" xfId="35171" xr:uid="{00000000-0005-0000-0000-0000CA2D0000}"/>
    <cellStyle name="20% - Accent4 2 3 3 2 5 3" xfId="25396" xr:uid="{00000000-0005-0000-0000-0000CB2D0000}"/>
    <cellStyle name="20% - Accent4 2 3 3 2 6" xfId="10734" xr:uid="{00000000-0005-0000-0000-0000CC2D0000}"/>
    <cellStyle name="20% - Accent4 2 3 3 2 6 2" xfId="30285" xr:uid="{00000000-0005-0000-0000-0000CD2D0000}"/>
    <cellStyle name="20% - Accent4 2 3 3 2 7" xfId="20510" xr:uid="{00000000-0005-0000-0000-0000CE2D0000}"/>
    <cellStyle name="20% - Accent4 2 3 3 3" xfId="1361" xr:uid="{00000000-0005-0000-0000-0000CF2D0000}"/>
    <cellStyle name="20% - Accent4 2 3 3 3 2" xfId="3880" xr:uid="{00000000-0005-0000-0000-0000D02D0000}"/>
    <cellStyle name="20% - Accent4 2 3 3 3 2 2" xfId="8777" xr:uid="{00000000-0005-0000-0000-0000D12D0000}"/>
    <cellStyle name="20% - Accent4 2 3 3 3 2 2 2" xfId="18566" xr:uid="{00000000-0005-0000-0000-0000D22D0000}"/>
    <cellStyle name="20% - Accent4 2 3 3 3 2 2 2 2" xfId="38117" xr:uid="{00000000-0005-0000-0000-0000D32D0000}"/>
    <cellStyle name="20% - Accent4 2 3 3 3 2 2 3" xfId="28342" xr:uid="{00000000-0005-0000-0000-0000D42D0000}"/>
    <cellStyle name="20% - Accent4 2 3 3 3 2 3" xfId="13680" xr:uid="{00000000-0005-0000-0000-0000D52D0000}"/>
    <cellStyle name="20% - Accent4 2 3 3 3 2 3 2" xfId="33231" xr:uid="{00000000-0005-0000-0000-0000D62D0000}"/>
    <cellStyle name="20% - Accent4 2 3 3 3 2 4" xfId="23456" xr:uid="{00000000-0005-0000-0000-0000D72D0000}"/>
    <cellStyle name="20% - Accent4 2 3 3 3 3" xfId="6334" xr:uid="{00000000-0005-0000-0000-0000D82D0000}"/>
    <cellStyle name="20% - Accent4 2 3 3 3 3 2" xfId="16126" xr:uid="{00000000-0005-0000-0000-0000D92D0000}"/>
    <cellStyle name="20% - Accent4 2 3 3 3 3 2 2" xfId="35677" xr:uid="{00000000-0005-0000-0000-0000DA2D0000}"/>
    <cellStyle name="20% - Accent4 2 3 3 3 3 3" xfId="25902" xr:uid="{00000000-0005-0000-0000-0000DB2D0000}"/>
    <cellStyle name="20% - Accent4 2 3 3 3 4" xfId="11240" xr:uid="{00000000-0005-0000-0000-0000DC2D0000}"/>
    <cellStyle name="20% - Accent4 2 3 3 3 4 2" xfId="30791" xr:uid="{00000000-0005-0000-0000-0000DD2D0000}"/>
    <cellStyle name="20% - Accent4 2 3 3 3 5" xfId="21016" xr:uid="{00000000-0005-0000-0000-0000DE2D0000}"/>
    <cellStyle name="20% - Accent4 2 3 3 4" xfId="2125" xr:uid="{00000000-0005-0000-0000-0000DF2D0000}"/>
    <cellStyle name="20% - Accent4 2 3 3 4 2" xfId="4627" xr:uid="{00000000-0005-0000-0000-0000E02D0000}"/>
    <cellStyle name="20% - Accent4 2 3 3 4 2 2" xfId="9524" xr:uid="{00000000-0005-0000-0000-0000E12D0000}"/>
    <cellStyle name="20% - Accent4 2 3 3 4 2 2 2" xfId="19313" xr:uid="{00000000-0005-0000-0000-0000E22D0000}"/>
    <cellStyle name="20% - Accent4 2 3 3 4 2 2 2 2" xfId="38864" xr:uid="{00000000-0005-0000-0000-0000E32D0000}"/>
    <cellStyle name="20% - Accent4 2 3 3 4 2 2 3" xfId="29089" xr:uid="{00000000-0005-0000-0000-0000E42D0000}"/>
    <cellStyle name="20% - Accent4 2 3 3 4 2 3" xfId="14427" xr:uid="{00000000-0005-0000-0000-0000E52D0000}"/>
    <cellStyle name="20% - Accent4 2 3 3 4 2 3 2" xfId="33978" xr:uid="{00000000-0005-0000-0000-0000E62D0000}"/>
    <cellStyle name="20% - Accent4 2 3 3 4 2 4" xfId="24203" xr:uid="{00000000-0005-0000-0000-0000E72D0000}"/>
    <cellStyle name="20% - Accent4 2 3 3 4 3" xfId="7081" xr:uid="{00000000-0005-0000-0000-0000E82D0000}"/>
    <cellStyle name="20% - Accent4 2 3 3 4 3 2" xfId="16873" xr:uid="{00000000-0005-0000-0000-0000E92D0000}"/>
    <cellStyle name="20% - Accent4 2 3 3 4 3 2 2" xfId="36424" xr:uid="{00000000-0005-0000-0000-0000EA2D0000}"/>
    <cellStyle name="20% - Accent4 2 3 3 4 3 3" xfId="26649" xr:uid="{00000000-0005-0000-0000-0000EB2D0000}"/>
    <cellStyle name="20% - Accent4 2 3 3 4 4" xfId="11987" xr:uid="{00000000-0005-0000-0000-0000EC2D0000}"/>
    <cellStyle name="20% - Accent4 2 3 3 4 4 2" xfId="31538" xr:uid="{00000000-0005-0000-0000-0000ED2D0000}"/>
    <cellStyle name="20% - Accent4 2 3 3 4 5" xfId="21763" xr:uid="{00000000-0005-0000-0000-0000EE2D0000}"/>
    <cellStyle name="20% - Accent4 2 3 3 5" xfId="2983" xr:uid="{00000000-0005-0000-0000-0000EF2D0000}"/>
    <cellStyle name="20% - Accent4 2 3 3 5 2" xfId="7880" xr:uid="{00000000-0005-0000-0000-0000F02D0000}"/>
    <cellStyle name="20% - Accent4 2 3 3 5 2 2" xfId="17669" xr:uid="{00000000-0005-0000-0000-0000F12D0000}"/>
    <cellStyle name="20% - Accent4 2 3 3 5 2 2 2" xfId="37220" xr:uid="{00000000-0005-0000-0000-0000F22D0000}"/>
    <cellStyle name="20% - Accent4 2 3 3 5 2 3" xfId="27445" xr:uid="{00000000-0005-0000-0000-0000F32D0000}"/>
    <cellStyle name="20% - Accent4 2 3 3 5 3" xfId="12783" xr:uid="{00000000-0005-0000-0000-0000F42D0000}"/>
    <cellStyle name="20% - Accent4 2 3 3 5 3 2" xfId="32334" xr:uid="{00000000-0005-0000-0000-0000F52D0000}"/>
    <cellStyle name="20% - Accent4 2 3 3 5 4" xfId="22559" xr:uid="{00000000-0005-0000-0000-0000F62D0000}"/>
    <cellStyle name="20% - Accent4 2 3 3 6" xfId="5437" xr:uid="{00000000-0005-0000-0000-0000F72D0000}"/>
    <cellStyle name="20% - Accent4 2 3 3 6 2" xfId="15229" xr:uid="{00000000-0005-0000-0000-0000F82D0000}"/>
    <cellStyle name="20% - Accent4 2 3 3 6 2 2" xfId="34780" xr:uid="{00000000-0005-0000-0000-0000F92D0000}"/>
    <cellStyle name="20% - Accent4 2 3 3 6 3" xfId="25005" xr:uid="{00000000-0005-0000-0000-0000FA2D0000}"/>
    <cellStyle name="20% - Accent4 2 3 3 7" xfId="10343" xr:uid="{00000000-0005-0000-0000-0000FB2D0000}"/>
    <cellStyle name="20% - Accent4 2 3 3 7 2" xfId="29894" xr:uid="{00000000-0005-0000-0000-0000FC2D0000}"/>
    <cellStyle name="20% - Accent4 2 3 3 8" xfId="20119" xr:uid="{00000000-0005-0000-0000-0000FD2D0000}"/>
    <cellStyle name="20% - Accent4 2 3 4" xfId="375" xr:uid="{00000000-0005-0000-0000-0000FE2D0000}"/>
    <cellStyle name="20% - Accent4 2 3 4 2" xfId="792" xr:uid="{00000000-0005-0000-0000-0000FF2D0000}"/>
    <cellStyle name="20% - Accent4 2 3 4 2 2" xfId="1742" xr:uid="{00000000-0005-0000-0000-0000002E0000}"/>
    <cellStyle name="20% - Accent4 2 3 4 2 2 2" xfId="4256" xr:uid="{00000000-0005-0000-0000-0000012E0000}"/>
    <cellStyle name="20% - Accent4 2 3 4 2 2 2 2" xfId="9153" xr:uid="{00000000-0005-0000-0000-0000022E0000}"/>
    <cellStyle name="20% - Accent4 2 3 4 2 2 2 2 2" xfId="18942" xr:uid="{00000000-0005-0000-0000-0000032E0000}"/>
    <cellStyle name="20% - Accent4 2 3 4 2 2 2 2 2 2" xfId="38493" xr:uid="{00000000-0005-0000-0000-0000042E0000}"/>
    <cellStyle name="20% - Accent4 2 3 4 2 2 2 2 3" xfId="28718" xr:uid="{00000000-0005-0000-0000-0000052E0000}"/>
    <cellStyle name="20% - Accent4 2 3 4 2 2 2 3" xfId="14056" xr:uid="{00000000-0005-0000-0000-0000062E0000}"/>
    <cellStyle name="20% - Accent4 2 3 4 2 2 2 3 2" xfId="33607" xr:uid="{00000000-0005-0000-0000-0000072E0000}"/>
    <cellStyle name="20% - Accent4 2 3 4 2 2 2 4" xfId="23832" xr:uid="{00000000-0005-0000-0000-0000082E0000}"/>
    <cellStyle name="20% - Accent4 2 3 4 2 2 3" xfId="6710" xr:uid="{00000000-0005-0000-0000-0000092E0000}"/>
    <cellStyle name="20% - Accent4 2 3 4 2 2 3 2" xfId="16502" xr:uid="{00000000-0005-0000-0000-00000A2E0000}"/>
    <cellStyle name="20% - Accent4 2 3 4 2 2 3 2 2" xfId="36053" xr:uid="{00000000-0005-0000-0000-00000B2E0000}"/>
    <cellStyle name="20% - Accent4 2 3 4 2 2 3 3" xfId="26278" xr:uid="{00000000-0005-0000-0000-00000C2E0000}"/>
    <cellStyle name="20% - Accent4 2 3 4 2 2 4" xfId="11616" xr:uid="{00000000-0005-0000-0000-00000D2E0000}"/>
    <cellStyle name="20% - Accent4 2 3 4 2 2 4 2" xfId="31167" xr:uid="{00000000-0005-0000-0000-00000E2E0000}"/>
    <cellStyle name="20% - Accent4 2 3 4 2 2 5" xfId="21392" xr:uid="{00000000-0005-0000-0000-00000F2E0000}"/>
    <cellStyle name="20% - Accent4 2 3 4 2 3" xfId="2694" xr:uid="{00000000-0005-0000-0000-0000102E0000}"/>
    <cellStyle name="20% - Accent4 2 3 4 2 3 2" xfId="5139" xr:uid="{00000000-0005-0000-0000-0000112E0000}"/>
    <cellStyle name="20% - Accent4 2 3 4 2 3 2 2" xfId="10036" xr:uid="{00000000-0005-0000-0000-0000122E0000}"/>
    <cellStyle name="20% - Accent4 2 3 4 2 3 2 2 2" xfId="19825" xr:uid="{00000000-0005-0000-0000-0000132E0000}"/>
    <cellStyle name="20% - Accent4 2 3 4 2 3 2 2 2 2" xfId="39376" xr:uid="{00000000-0005-0000-0000-0000142E0000}"/>
    <cellStyle name="20% - Accent4 2 3 4 2 3 2 2 3" xfId="29601" xr:uid="{00000000-0005-0000-0000-0000152E0000}"/>
    <cellStyle name="20% - Accent4 2 3 4 2 3 2 3" xfId="14939" xr:uid="{00000000-0005-0000-0000-0000162E0000}"/>
    <cellStyle name="20% - Accent4 2 3 4 2 3 2 3 2" xfId="34490" xr:uid="{00000000-0005-0000-0000-0000172E0000}"/>
    <cellStyle name="20% - Accent4 2 3 4 2 3 2 4" xfId="24715" xr:uid="{00000000-0005-0000-0000-0000182E0000}"/>
    <cellStyle name="20% - Accent4 2 3 4 2 3 3" xfId="7593" xr:uid="{00000000-0005-0000-0000-0000192E0000}"/>
    <cellStyle name="20% - Accent4 2 3 4 2 3 3 2" xfId="17385" xr:uid="{00000000-0005-0000-0000-00001A2E0000}"/>
    <cellStyle name="20% - Accent4 2 3 4 2 3 3 2 2" xfId="36936" xr:uid="{00000000-0005-0000-0000-00001B2E0000}"/>
    <cellStyle name="20% - Accent4 2 3 4 2 3 3 3" xfId="27161" xr:uid="{00000000-0005-0000-0000-00001C2E0000}"/>
    <cellStyle name="20% - Accent4 2 3 4 2 3 4" xfId="12499" xr:uid="{00000000-0005-0000-0000-00001D2E0000}"/>
    <cellStyle name="20% - Accent4 2 3 4 2 3 4 2" xfId="32050" xr:uid="{00000000-0005-0000-0000-00001E2E0000}"/>
    <cellStyle name="20% - Accent4 2 3 4 2 3 5" xfId="22275" xr:uid="{00000000-0005-0000-0000-00001F2E0000}"/>
    <cellStyle name="20% - Accent4 2 3 4 2 4" xfId="3375" xr:uid="{00000000-0005-0000-0000-0000202E0000}"/>
    <cellStyle name="20% - Accent4 2 3 4 2 4 2" xfId="8272" xr:uid="{00000000-0005-0000-0000-0000212E0000}"/>
    <cellStyle name="20% - Accent4 2 3 4 2 4 2 2" xfId="18061" xr:uid="{00000000-0005-0000-0000-0000222E0000}"/>
    <cellStyle name="20% - Accent4 2 3 4 2 4 2 2 2" xfId="37612" xr:uid="{00000000-0005-0000-0000-0000232E0000}"/>
    <cellStyle name="20% - Accent4 2 3 4 2 4 2 3" xfId="27837" xr:uid="{00000000-0005-0000-0000-0000242E0000}"/>
    <cellStyle name="20% - Accent4 2 3 4 2 4 3" xfId="13175" xr:uid="{00000000-0005-0000-0000-0000252E0000}"/>
    <cellStyle name="20% - Accent4 2 3 4 2 4 3 2" xfId="32726" xr:uid="{00000000-0005-0000-0000-0000262E0000}"/>
    <cellStyle name="20% - Accent4 2 3 4 2 4 4" xfId="22951" xr:uid="{00000000-0005-0000-0000-0000272E0000}"/>
    <cellStyle name="20% - Accent4 2 3 4 2 5" xfId="5829" xr:uid="{00000000-0005-0000-0000-0000282E0000}"/>
    <cellStyle name="20% - Accent4 2 3 4 2 5 2" xfId="15621" xr:uid="{00000000-0005-0000-0000-0000292E0000}"/>
    <cellStyle name="20% - Accent4 2 3 4 2 5 2 2" xfId="35172" xr:uid="{00000000-0005-0000-0000-00002A2E0000}"/>
    <cellStyle name="20% - Accent4 2 3 4 2 5 3" xfId="25397" xr:uid="{00000000-0005-0000-0000-00002B2E0000}"/>
    <cellStyle name="20% - Accent4 2 3 4 2 6" xfId="10735" xr:uid="{00000000-0005-0000-0000-00002C2E0000}"/>
    <cellStyle name="20% - Accent4 2 3 4 2 6 2" xfId="30286" xr:uid="{00000000-0005-0000-0000-00002D2E0000}"/>
    <cellStyle name="20% - Accent4 2 3 4 2 7" xfId="20511" xr:uid="{00000000-0005-0000-0000-00002E2E0000}"/>
    <cellStyle name="20% - Accent4 2 3 4 3" xfId="1362" xr:uid="{00000000-0005-0000-0000-00002F2E0000}"/>
    <cellStyle name="20% - Accent4 2 3 4 3 2" xfId="3881" xr:uid="{00000000-0005-0000-0000-0000302E0000}"/>
    <cellStyle name="20% - Accent4 2 3 4 3 2 2" xfId="8778" xr:uid="{00000000-0005-0000-0000-0000312E0000}"/>
    <cellStyle name="20% - Accent4 2 3 4 3 2 2 2" xfId="18567" xr:uid="{00000000-0005-0000-0000-0000322E0000}"/>
    <cellStyle name="20% - Accent4 2 3 4 3 2 2 2 2" xfId="38118" xr:uid="{00000000-0005-0000-0000-0000332E0000}"/>
    <cellStyle name="20% - Accent4 2 3 4 3 2 2 3" xfId="28343" xr:uid="{00000000-0005-0000-0000-0000342E0000}"/>
    <cellStyle name="20% - Accent4 2 3 4 3 2 3" xfId="13681" xr:uid="{00000000-0005-0000-0000-0000352E0000}"/>
    <cellStyle name="20% - Accent4 2 3 4 3 2 3 2" xfId="33232" xr:uid="{00000000-0005-0000-0000-0000362E0000}"/>
    <cellStyle name="20% - Accent4 2 3 4 3 2 4" xfId="23457" xr:uid="{00000000-0005-0000-0000-0000372E0000}"/>
    <cellStyle name="20% - Accent4 2 3 4 3 3" xfId="6335" xr:uid="{00000000-0005-0000-0000-0000382E0000}"/>
    <cellStyle name="20% - Accent4 2 3 4 3 3 2" xfId="16127" xr:uid="{00000000-0005-0000-0000-0000392E0000}"/>
    <cellStyle name="20% - Accent4 2 3 4 3 3 2 2" xfId="35678" xr:uid="{00000000-0005-0000-0000-00003A2E0000}"/>
    <cellStyle name="20% - Accent4 2 3 4 3 3 3" xfId="25903" xr:uid="{00000000-0005-0000-0000-00003B2E0000}"/>
    <cellStyle name="20% - Accent4 2 3 4 3 4" xfId="11241" xr:uid="{00000000-0005-0000-0000-00003C2E0000}"/>
    <cellStyle name="20% - Accent4 2 3 4 3 4 2" xfId="30792" xr:uid="{00000000-0005-0000-0000-00003D2E0000}"/>
    <cellStyle name="20% - Accent4 2 3 4 3 5" xfId="21017" xr:uid="{00000000-0005-0000-0000-00003E2E0000}"/>
    <cellStyle name="20% - Accent4 2 3 4 4" xfId="2250" xr:uid="{00000000-0005-0000-0000-00003F2E0000}"/>
    <cellStyle name="20% - Accent4 2 3 4 4 2" xfId="4752" xr:uid="{00000000-0005-0000-0000-0000402E0000}"/>
    <cellStyle name="20% - Accent4 2 3 4 4 2 2" xfId="9649" xr:uid="{00000000-0005-0000-0000-0000412E0000}"/>
    <cellStyle name="20% - Accent4 2 3 4 4 2 2 2" xfId="19438" xr:uid="{00000000-0005-0000-0000-0000422E0000}"/>
    <cellStyle name="20% - Accent4 2 3 4 4 2 2 2 2" xfId="38989" xr:uid="{00000000-0005-0000-0000-0000432E0000}"/>
    <cellStyle name="20% - Accent4 2 3 4 4 2 2 3" xfId="29214" xr:uid="{00000000-0005-0000-0000-0000442E0000}"/>
    <cellStyle name="20% - Accent4 2 3 4 4 2 3" xfId="14552" xr:uid="{00000000-0005-0000-0000-0000452E0000}"/>
    <cellStyle name="20% - Accent4 2 3 4 4 2 3 2" xfId="34103" xr:uid="{00000000-0005-0000-0000-0000462E0000}"/>
    <cellStyle name="20% - Accent4 2 3 4 4 2 4" xfId="24328" xr:uid="{00000000-0005-0000-0000-0000472E0000}"/>
    <cellStyle name="20% - Accent4 2 3 4 4 3" xfId="7206" xr:uid="{00000000-0005-0000-0000-0000482E0000}"/>
    <cellStyle name="20% - Accent4 2 3 4 4 3 2" xfId="16998" xr:uid="{00000000-0005-0000-0000-0000492E0000}"/>
    <cellStyle name="20% - Accent4 2 3 4 4 3 2 2" xfId="36549" xr:uid="{00000000-0005-0000-0000-00004A2E0000}"/>
    <cellStyle name="20% - Accent4 2 3 4 4 3 3" xfId="26774" xr:uid="{00000000-0005-0000-0000-00004B2E0000}"/>
    <cellStyle name="20% - Accent4 2 3 4 4 4" xfId="12112" xr:uid="{00000000-0005-0000-0000-00004C2E0000}"/>
    <cellStyle name="20% - Accent4 2 3 4 4 4 2" xfId="31663" xr:uid="{00000000-0005-0000-0000-00004D2E0000}"/>
    <cellStyle name="20% - Accent4 2 3 4 4 5" xfId="21888" xr:uid="{00000000-0005-0000-0000-00004E2E0000}"/>
    <cellStyle name="20% - Accent4 2 3 4 5" xfId="2984" xr:uid="{00000000-0005-0000-0000-00004F2E0000}"/>
    <cellStyle name="20% - Accent4 2 3 4 5 2" xfId="7881" xr:uid="{00000000-0005-0000-0000-0000502E0000}"/>
    <cellStyle name="20% - Accent4 2 3 4 5 2 2" xfId="17670" xr:uid="{00000000-0005-0000-0000-0000512E0000}"/>
    <cellStyle name="20% - Accent4 2 3 4 5 2 2 2" xfId="37221" xr:uid="{00000000-0005-0000-0000-0000522E0000}"/>
    <cellStyle name="20% - Accent4 2 3 4 5 2 3" xfId="27446" xr:uid="{00000000-0005-0000-0000-0000532E0000}"/>
    <cellStyle name="20% - Accent4 2 3 4 5 3" xfId="12784" xr:uid="{00000000-0005-0000-0000-0000542E0000}"/>
    <cellStyle name="20% - Accent4 2 3 4 5 3 2" xfId="32335" xr:uid="{00000000-0005-0000-0000-0000552E0000}"/>
    <cellStyle name="20% - Accent4 2 3 4 5 4" xfId="22560" xr:uid="{00000000-0005-0000-0000-0000562E0000}"/>
    <cellStyle name="20% - Accent4 2 3 4 6" xfId="5438" xr:uid="{00000000-0005-0000-0000-0000572E0000}"/>
    <cellStyle name="20% - Accent4 2 3 4 6 2" xfId="15230" xr:uid="{00000000-0005-0000-0000-0000582E0000}"/>
    <cellStyle name="20% - Accent4 2 3 4 6 2 2" xfId="34781" xr:uid="{00000000-0005-0000-0000-0000592E0000}"/>
    <cellStyle name="20% - Accent4 2 3 4 6 3" xfId="25006" xr:uid="{00000000-0005-0000-0000-00005A2E0000}"/>
    <cellStyle name="20% - Accent4 2 3 4 7" xfId="10344" xr:uid="{00000000-0005-0000-0000-00005B2E0000}"/>
    <cellStyle name="20% - Accent4 2 3 4 7 2" xfId="29895" xr:uid="{00000000-0005-0000-0000-00005C2E0000}"/>
    <cellStyle name="20% - Accent4 2 3 4 8" xfId="20120" xr:uid="{00000000-0005-0000-0000-00005D2E0000}"/>
    <cellStyle name="20% - Accent4 2 3 5" xfId="633" xr:uid="{00000000-0005-0000-0000-00005E2E0000}"/>
    <cellStyle name="20% - Accent4 2 3 5 2" xfId="1586" xr:uid="{00000000-0005-0000-0000-00005F2E0000}"/>
    <cellStyle name="20% - Accent4 2 3 5 2 2" xfId="4100" xr:uid="{00000000-0005-0000-0000-0000602E0000}"/>
    <cellStyle name="20% - Accent4 2 3 5 2 2 2" xfId="8997" xr:uid="{00000000-0005-0000-0000-0000612E0000}"/>
    <cellStyle name="20% - Accent4 2 3 5 2 2 2 2" xfId="18786" xr:uid="{00000000-0005-0000-0000-0000622E0000}"/>
    <cellStyle name="20% - Accent4 2 3 5 2 2 2 2 2" xfId="38337" xr:uid="{00000000-0005-0000-0000-0000632E0000}"/>
    <cellStyle name="20% - Accent4 2 3 5 2 2 2 3" xfId="28562" xr:uid="{00000000-0005-0000-0000-0000642E0000}"/>
    <cellStyle name="20% - Accent4 2 3 5 2 2 3" xfId="13900" xr:uid="{00000000-0005-0000-0000-0000652E0000}"/>
    <cellStyle name="20% - Accent4 2 3 5 2 2 3 2" xfId="33451" xr:uid="{00000000-0005-0000-0000-0000662E0000}"/>
    <cellStyle name="20% - Accent4 2 3 5 2 2 4" xfId="23676" xr:uid="{00000000-0005-0000-0000-0000672E0000}"/>
    <cellStyle name="20% - Accent4 2 3 5 2 3" xfId="6554" xr:uid="{00000000-0005-0000-0000-0000682E0000}"/>
    <cellStyle name="20% - Accent4 2 3 5 2 3 2" xfId="16346" xr:uid="{00000000-0005-0000-0000-0000692E0000}"/>
    <cellStyle name="20% - Accent4 2 3 5 2 3 2 2" xfId="35897" xr:uid="{00000000-0005-0000-0000-00006A2E0000}"/>
    <cellStyle name="20% - Accent4 2 3 5 2 3 3" xfId="26122" xr:uid="{00000000-0005-0000-0000-00006B2E0000}"/>
    <cellStyle name="20% - Accent4 2 3 5 2 4" xfId="11460" xr:uid="{00000000-0005-0000-0000-00006C2E0000}"/>
    <cellStyle name="20% - Accent4 2 3 5 2 4 2" xfId="31011" xr:uid="{00000000-0005-0000-0000-00006D2E0000}"/>
    <cellStyle name="20% - Accent4 2 3 5 2 5" xfId="21236" xr:uid="{00000000-0005-0000-0000-00006E2E0000}"/>
    <cellStyle name="20% - Accent4 2 3 5 3" xfId="2398" xr:uid="{00000000-0005-0000-0000-00006F2E0000}"/>
    <cellStyle name="20% - Accent4 2 3 5 3 2" xfId="4882" xr:uid="{00000000-0005-0000-0000-0000702E0000}"/>
    <cellStyle name="20% - Accent4 2 3 5 3 2 2" xfId="9779" xr:uid="{00000000-0005-0000-0000-0000712E0000}"/>
    <cellStyle name="20% - Accent4 2 3 5 3 2 2 2" xfId="19568" xr:uid="{00000000-0005-0000-0000-0000722E0000}"/>
    <cellStyle name="20% - Accent4 2 3 5 3 2 2 2 2" xfId="39119" xr:uid="{00000000-0005-0000-0000-0000732E0000}"/>
    <cellStyle name="20% - Accent4 2 3 5 3 2 2 3" xfId="29344" xr:uid="{00000000-0005-0000-0000-0000742E0000}"/>
    <cellStyle name="20% - Accent4 2 3 5 3 2 3" xfId="14682" xr:uid="{00000000-0005-0000-0000-0000752E0000}"/>
    <cellStyle name="20% - Accent4 2 3 5 3 2 3 2" xfId="34233" xr:uid="{00000000-0005-0000-0000-0000762E0000}"/>
    <cellStyle name="20% - Accent4 2 3 5 3 2 4" xfId="24458" xr:uid="{00000000-0005-0000-0000-0000772E0000}"/>
    <cellStyle name="20% - Accent4 2 3 5 3 3" xfId="7336" xr:uid="{00000000-0005-0000-0000-0000782E0000}"/>
    <cellStyle name="20% - Accent4 2 3 5 3 3 2" xfId="17128" xr:uid="{00000000-0005-0000-0000-0000792E0000}"/>
    <cellStyle name="20% - Accent4 2 3 5 3 3 2 2" xfId="36679" xr:uid="{00000000-0005-0000-0000-00007A2E0000}"/>
    <cellStyle name="20% - Accent4 2 3 5 3 3 3" xfId="26904" xr:uid="{00000000-0005-0000-0000-00007B2E0000}"/>
    <cellStyle name="20% - Accent4 2 3 5 3 4" xfId="12242" xr:uid="{00000000-0005-0000-0000-00007C2E0000}"/>
    <cellStyle name="20% - Accent4 2 3 5 3 4 2" xfId="31793" xr:uid="{00000000-0005-0000-0000-00007D2E0000}"/>
    <cellStyle name="20% - Accent4 2 3 5 3 5" xfId="22018" xr:uid="{00000000-0005-0000-0000-00007E2E0000}"/>
    <cellStyle name="20% - Accent4 2 3 5 4" xfId="3219" xr:uid="{00000000-0005-0000-0000-00007F2E0000}"/>
    <cellStyle name="20% - Accent4 2 3 5 4 2" xfId="8116" xr:uid="{00000000-0005-0000-0000-0000802E0000}"/>
    <cellStyle name="20% - Accent4 2 3 5 4 2 2" xfId="17905" xr:uid="{00000000-0005-0000-0000-0000812E0000}"/>
    <cellStyle name="20% - Accent4 2 3 5 4 2 2 2" xfId="37456" xr:uid="{00000000-0005-0000-0000-0000822E0000}"/>
    <cellStyle name="20% - Accent4 2 3 5 4 2 3" xfId="27681" xr:uid="{00000000-0005-0000-0000-0000832E0000}"/>
    <cellStyle name="20% - Accent4 2 3 5 4 3" xfId="13019" xr:uid="{00000000-0005-0000-0000-0000842E0000}"/>
    <cellStyle name="20% - Accent4 2 3 5 4 3 2" xfId="32570" xr:uid="{00000000-0005-0000-0000-0000852E0000}"/>
    <cellStyle name="20% - Accent4 2 3 5 4 4" xfId="22795" xr:uid="{00000000-0005-0000-0000-0000862E0000}"/>
    <cellStyle name="20% - Accent4 2 3 5 5" xfId="5673" xr:uid="{00000000-0005-0000-0000-0000872E0000}"/>
    <cellStyle name="20% - Accent4 2 3 5 5 2" xfId="15465" xr:uid="{00000000-0005-0000-0000-0000882E0000}"/>
    <cellStyle name="20% - Accent4 2 3 5 5 2 2" xfId="35016" xr:uid="{00000000-0005-0000-0000-0000892E0000}"/>
    <cellStyle name="20% - Accent4 2 3 5 5 3" xfId="25241" xr:uid="{00000000-0005-0000-0000-00008A2E0000}"/>
    <cellStyle name="20% - Accent4 2 3 5 6" xfId="10579" xr:uid="{00000000-0005-0000-0000-00008B2E0000}"/>
    <cellStyle name="20% - Accent4 2 3 5 6 2" xfId="30130" xr:uid="{00000000-0005-0000-0000-00008C2E0000}"/>
    <cellStyle name="20% - Accent4 2 3 5 7" xfId="20355" xr:uid="{00000000-0005-0000-0000-00008D2E0000}"/>
    <cellStyle name="20% - Accent4 2 3 6" xfId="1229" xr:uid="{00000000-0005-0000-0000-00008E2E0000}"/>
    <cellStyle name="20% - Accent4 2 3 6 2" xfId="3756" xr:uid="{00000000-0005-0000-0000-00008F2E0000}"/>
    <cellStyle name="20% - Accent4 2 3 6 2 2" xfId="8653" xr:uid="{00000000-0005-0000-0000-0000902E0000}"/>
    <cellStyle name="20% - Accent4 2 3 6 2 2 2" xfId="18442" xr:uid="{00000000-0005-0000-0000-0000912E0000}"/>
    <cellStyle name="20% - Accent4 2 3 6 2 2 2 2" xfId="37993" xr:uid="{00000000-0005-0000-0000-0000922E0000}"/>
    <cellStyle name="20% - Accent4 2 3 6 2 2 3" xfId="28218" xr:uid="{00000000-0005-0000-0000-0000932E0000}"/>
    <cellStyle name="20% - Accent4 2 3 6 2 3" xfId="13556" xr:uid="{00000000-0005-0000-0000-0000942E0000}"/>
    <cellStyle name="20% - Accent4 2 3 6 2 3 2" xfId="33107" xr:uid="{00000000-0005-0000-0000-0000952E0000}"/>
    <cellStyle name="20% - Accent4 2 3 6 2 4" xfId="23332" xr:uid="{00000000-0005-0000-0000-0000962E0000}"/>
    <cellStyle name="20% - Accent4 2 3 6 3" xfId="6210" xr:uid="{00000000-0005-0000-0000-0000972E0000}"/>
    <cellStyle name="20% - Accent4 2 3 6 3 2" xfId="16002" xr:uid="{00000000-0005-0000-0000-0000982E0000}"/>
    <cellStyle name="20% - Accent4 2 3 6 3 2 2" xfId="35553" xr:uid="{00000000-0005-0000-0000-0000992E0000}"/>
    <cellStyle name="20% - Accent4 2 3 6 3 3" xfId="25778" xr:uid="{00000000-0005-0000-0000-00009A2E0000}"/>
    <cellStyle name="20% - Accent4 2 3 6 4" xfId="11116" xr:uid="{00000000-0005-0000-0000-00009B2E0000}"/>
    <cellStyle name="20% - Accent4 2 3 6 4 2" xfId="30667" xr:uid="{00000000-0005-0000-0000-00009C2E0000}"/>
    <cellStyle name="20% - Accent4 2 3 6 5" xfId="20892" xr:uid="{00000000-0005-0000-0000-00009D2E0000}"/>
    <cellStyle name="20% - Accent4 2 3 7" xfId="1028" xr:uid="{00000000-0005-0000-0000-00009E2E0000}"/>
    <cellStyle name="20% - Accent4 2 3 7 2" xfId="3601" xr:uid="{00000000-0005-0000-0000-00009F2E0000}"/>
    <cellStyle name="20% - Accent4 2 3 7 2 2" xfId="8498" xr:uid="{00000000-0005-0000-0000-0000A02E0000}"/>
    <cellStyle name="20% - Accent4 2 3 7 2 2 2" xfId="18287" xr:uid="{00000000-0005-0000-0000-0000A12E0000}"/>
    <cellStyle name="20% - Accent4 2 3 7 2 2 2 2" xfId="37838" xr:uid="{00000000-0005-0000-0000-0000A22E0000}"/>
    <cellStyle name="20% - Accent4 2 3 7 2 2 3" xfId="28063" xr:uid="{00000000-0005-0000-0000-0000A32E0000}"/>
    <cellStyle name="20% - Accent4 2 3 7 2 3" xfId="13401" xr:uid="{00000000-0005-0000-0000-0000A42E0000}"/>
    <cellStyle name="20% - Accent4 2 3 7 2 3 2" xfId="32952" xr:uid="{00000000-0005-0000-0000-0000A52E0000}"/>
    <cellStyle name="20% - Accent4 2 3 7 2 4" xfId="23177" xr:uid="{00000000-0005-0000-0000-0000A62E0000}"/>
    <cellStyle name="20% - Accent4 2 3 7 3" xfId="6055" xr:uid="{00000000-0005-0000-0000-0000A72E0000}"/>
    <cellStyle name="20% - Accent4 2 3 7 3 2" xfId="15847" xr:uid="{00000000-0005-0000-0000-0000A82E0000}"/>
    <cellStyle name="20% - Accent4 2 3 7 3 2 2" xfId="35398" xr:uid="{00000000-0005-0000-0000-0000A92E0000}"/>
    <cellStyle name="20% - Accent4 2 3 7 3 3" xfId="25623" xr:uid="{00000000-0005-0000-0000-0000AA2E0000}"/>
    <cellStyle name="20% - Accent4 2 3 7 4" xfId="10961" xr:uid="{00000000-0005-0000-0000-0000AB2E0000}"/>
    <cellStyle name="20% - Accent4 2 3 7 4 2" xfId="30512" xr:uid="{00000000-0005-0000-0000-0000AC2E0000}"/>
    <cellStyle name="20% - Accent4 2 3 7 5" xfId="20737" xr:uid="{00000000-0005-0000-0000-0000AD2E0000}"/>
    <cellStyle name="20% - Accent4 2 3 8" xfId="1992" xr:uid="{00000000-0005-0000-0000-0000AE2E0000}"/>
    <cellStyle name="20% - Accent4 2 3 8 2" xfId="4495" xr:uid="{00000000-0005-0000-0000-0000AF2E0000}"/>
    <cellStyle name="20% - Accent4 2 3 8 2 2" xfId="9392" xr:uid="{00000000-0005-0000-0000-0000B02E0000}"/>
    <cellStyle name="20% - Accent4 2 3 8 2 2 2" xfId="19181" xr:uid="{00000000-0005-0000-0000-0000B12E0000}"/>
    <cellStyle name="20% - Accent4 2 3 8 2 2 2 2" xfId="38732" xr:uid="{00000000-0005-0000-0000-0000B22E0000}"/>
    <cellStyle name="20% - Accent4 2 3 8 2 2 3" xfId="28957" xr:uid="{00000000-0005-0000-0000-0000B32E0000}"/>
    <cellStyle name="20% - Accent4 2 3 8 2 3" xfId="14295" xr:uid="{00000000-0005-0000-0000-0000B42E0000}"/>
    <cellStyle name="20% - Accent4 2 3 8 2 3 2" xfId="33846" xr:uid="{00000000-0005-0000-0000-0000B52E0000}"/>
    <cellStyle name="20% - Accent4 2 3 8 2 4" xfId="24071" xr:uid="{00000000-0005-0000-0000-0000B62E0000}"/>
    <cellStyle name="20% - Accent4 2 3 8 3" xfId="6949" xr:uid="{00000000-0005-0000-0000-0000B72E0000}"/>
    <cellStyle name="20% - Accent4 2 3 8 3 2" xfId="16741" xr:uid="{00000000-0005-0000-0000-0000B82E0000}"/>
    <cellStyle name="20% - Accent4 2 3 8 3 2 2" xfId="36292" xr:uid="{00000000-0005-0000-0000-0000B92E0000}"/>
    <cellStyle name="20% - Accent4 2 3 8 3 3" xfId="26517" xr:uid="{00000000-0005-0000-0000-0000BA2E0000}"/>
    <cellStyle name="20% - Accent4 2 3 8 4" xfId="11855" xr:uid="{00000000-0005-0000-0000-0000BB2E0000}"/>
    <cellStyle name="20% - Accent4 2 3 8 4 2" xfId="31406" xr:uid="{00000000-0005-0000-0000-0000BC2E0000}"/>
    <cellStyle name="20% - Accent4 2 3 8 5" xfId="21631" xr:uid="{00000000-0005-0000-0000-0000BD2E0000}"/>
    <cellStyle name="20% - Accent4 2 3 9" xfId="2827" xr:uid="{00000000-0005-0000-0000-0000BE2E0000}"/>
    <cellStyle name="20% - Accent4 2 3 9 2" xfId="7725" xr:uid="{00000000-0005-0000-0000-0000BF2E0000}"/>
    <cellStyle name="20% - Accent4 2 3 9 2 2" xfId="17514" xr:uid="{00000000-0005-0000-0000-0000C02E0000}"/>
    <cellStyle name="20% - Accent4 2 3 9 2 2 2" xfId="37065" xr:uid="{00000000-0005-0000-0000-0000C12E0000}"/>
    <cellStyle name="20% - Accent4 2 3 9 2 3" xfId="27290" xr:uid="{00000000-0005-0000-0000-0000C22E0000}"/>
    <cellStyle name="20% - Accent4 2 3 9 3" xfId="12628" xr:uid="{00000000-0005-0000-0000-0000C32E0000}"/>
    <cellStyle name="20% - Accent4 2 3 9 3 2" xfId="32179" xr:uid="{00000000-0005-0000-0000-0000C42E0000}"/>
    <cellStyle name="20% - Accent4 2 3 9 4" xfId="22404" xr:uid="{00000000-0005-0000-0000-0000C52E0000}"/>
    <cellStyle name="20% - Accent4 2 4" xfId="232" xr:uid="{00000000-0005-0000-0000-0000C62E0000}"/>
    <cellStyle name="20% - Accent4 2 4 10" xfId="10209" xr:uid="{00000000-0005-0000-0000-0000C72E0000}"/>
    <cellStyle name="20% - Accent4 2 4 10 2" xfId="29760" xr:uid="{00000000-0005-0000-0000-0000C82E0000}"/>
    <cellStyle name="20% - Accent4 2 4 11" xfId="19985" xr:uid="{00000000-0005-0000-0000-0000C92E0000}"/>
    <cellStyle name="20% - Accent4 2 4 2" xfId="376" xr:uid="{00000000-0005-0000-0000-0000CA2E0000}"/>
    <cellStyle name="20% - Accent4 2 4 2 2" xfId="793" xr:uid="{00000000-0005-0000-0000-0000CB2E0000}"/>
    <cellStyle name="20% - Accent4 2 4 2 2 2" xfId="1743" xr:uid="{00000000-0005-0000-0000-0000CC2E0000}"/>
    <cellStyle name="20% - Accent4 2 4 2 2 2 2" xfId="4257" xr:uid="{00000000-0005-0000-0000-0000CD2E0000}"/>
    <cellStyle name="20% - Accent4 2 4 2 2 2 2 2" xfId="9154" xr:uid="{00000000-0005-0000-0000-0000CE2E0000}"/>
    <cellStyle name="20% - Accent4 2 4 2 2 2 2 2 2" xfId="18943" xr:uid="{00000000-0005-0000-0000-0000CF2E0000}"/>
    <cellStyle name="20% - Accent4 2 4 2 2 2 2 2 2 2" xfId="38494" xr:uid="{00000000-0005-0000-0000-0000D02E0000}"/>
    <cellStyle name="20% - Accent4 2 4 2 2 2 2 2 3" xfId="28719" xr:uid="{00000000-0005-0000-0000-0000D12E0000}"/>
    <cellStyle name="20% - Accent4 2 4 2 2 2 2 3" xfId="14057" xr:uid="{00000000-0005-0000-0000-0000D22E0000}"/>
    <cellStyle name="20% - Accent4 2 4 2 2 2 2 3 2" xfId="33608" xr:uid="{00000000-0005-0000-0000-0000D32E0000}"/>
    <cellStyle name="20% - Accent4 2 4 2 2 2 2 4" xfId="23833" xr:uid="{00000000-0005-0000-0000-0000D42E0000}"/>
    <cellStyle name="20% - Accent4 2 4 2 2 2 3" xfId="6711" xr:uid="{00000000-0005-0000-0000-0000D52E0000}"/>
    <cellStyle name="20% - Accent4 2 4 2 2 2 3 2" xfId="16503" xr:uid="{00000000-0005-0000-0000-0000D62E0000}"/>
    <cellStyle name="20% - Accent4 2 4 2 2 2 3 2 2" xfId="36054" xr:uid="{00000000-0005-0000-0000-0000D72E0000}"/>
    <cellStyle name="20% - Accent4 2 4 2 2 2 3 3" xfId="26279" xr:uid="{00000000-0005-0000-0000-0000D82E0000}"/>
    <cellStyle name="20% - Accent4 2 4 2 2 2 4" xfId="11617" xr:uid="{00000000-0005-0000-0000-0000D92E0000}"/>
    <cellStyle name="20% - Accent4 2 4 2 2 2 4 2" xfId="31168" xr:uid="{00000000-0005-0000-0000-0000DA2E0000}"/>
    <cellStyle name="20% - Accent4 2 4 2 2 2 5" xfId="21393" xr:uid="{00000000-0005-0000-0000-0000DB2E0000}"/>
    <cellStyle name="20% - Accent4 2 4 2 2 3" xfId="2587" xr:uid="{00000000-0005-0000-0000-0000DC2E0000}"/>
    <cellStyle name="20% - Accent4 2 4 2 2 3 2" xfId="5035" xr:uid="{00000000-0005-0000-0000-0000DD2E0000}"/>
    <cellStyle name="20% - Accent4 2 4 2 2 3 2 2" xfId="9932" xr:uid="{00000000-0005-0000-0000-0000DE2E0000}"/>
    <cellStyle name="20% - Accent4 2 4 2 2 3 2 2 2" xfId="19721" xr:uid="{00000000-0005-0000-0000-0000DF2E0000}"/>
    <cellStyle name="20% - Accent4 2 4 2 2 3 2 2 2 2" xfId="39272" xr:uid="{00000000-0005-0000-0000-0000E02E0000}"/>
    <cellStyle name="20% - Accent4 2 4 2 2 3 2 2 3" xfId="29497" xr:uid="{00000000-0005-0000-0000-0000E12E0000}"/>
    <cellStyle name="20% - Accent4 2 4 2 2 3 2 3" xfId="14835" xr:uid="{00000000-0005-0000-0000-0000E22E0000}"/>
    <cellStyle name="20% - Accent4 2 4 2 2 3 2 3 2" xfId="34386" xr:uid="{00000000-0005-0000-0000-0000E32E0000}"/>
    <cellStyle name="20% - Accent4 2 4 2 2 3 2 4" xfId="24611" xr:uid="{00000000-0005-0000-0000-0000E42E0000}"/>
    <cellStyle name="20% - Accent4 2 4 2 2 3 3" xfId="7489" xr:uid="{00000000-0005-0000-0000-0000E52E0000}"/>
    <cellStyle name="20% - Accent4 2 4 2 2 3 3 2" xfId="17281" xr:uid="{00000000-0005-0000-0000-0000E62E0000}"/>
    <cellStyle name="20% - Accent4 2 4 2 2 3 3 2 2" xfId="36832" xr:uid="{00000000-0005-0000-0000-0000E72E0000}"/>
    <cellStyle name="20% - Accent4 2 4 2 2 3 3 3" xfId="27057" xr:uid="{00000000-0005-0000-0000-0000E82E0000}"/>
    <cellStyle name="20% - Accent4 2 4 2 2 3 4" xfId="12395" xr:uid="{00000000-0005-0000-0000-0000E92E0000}"/>
    <cellStyle name="20% - Accent4 2 4 2 2 3 4 2" xfId="31946" xr:uid="{00000000-0005-0000-0000-0000EA2E0000}"/>
    <cellStyle name="20% - Accent4 2 4 2 2 3 5" xfId="22171" xr:uid="{00000000-0005-0000-0000-0000EB2E0000}"/>
    <cellStyle name="20% - Accent4 2 4 2 2 4" xfId="3376" xr:uid="{00000000-0005-0000-0000-0000EC2E0000}"/>
    <cellStyle name="20% - Accent4 2 4 2 2 4 2" xfId="8273" xr:uid="{00000000-0005-0000-0000-0000ED2E0000}"/>
    <cellStyle name="20% - Accent4 2 4 2 2 4 2 2" xfId="18062" xr:uid="{00000000-0005-0000-0000-0000EE2E0000}"/>
    <cellStyle name="20% - Accent4 2 4 2 2 4 2 2 2" xfId="37613" xr:uid="{00000000-0005-0000-0000-0000EF2E0000}"/>
    <cellStyle name="20% - Accent4 2 4 2 2 4 2 3" xfId="27838" xr:uid="{00000000-0005-0000-0000-0000F02E0000}"/>
    <cellStyle name="20% - Accent4 2 4 2 2 4 3" xfId="13176" xr:uid="{00000000-0005-0000-0000-0000F12E0000}"/>
    <cellStyle name="20% - Accent4 2 4 2 2 4 3 2" xfId="32727" xr:uid="{00000000-0005-0000-0000-0000F22E0000}"/>
    <cellStyle name="20% - Accent4 2 4 2 2 4 4" xfId="22952" xr:uid="{00000000-0005-0000-0000-0000F32E0000}"/>
    <cellStyle name="20% - Accent4 2 4 2 2 5" xfId="5830" xr:uid="{00000000-0005-0000-0000-0000F42E0000}"/>
    <cellStyle name="20% - Accent4 2 4 2 2 5 2" xfId="15622" xr:uid="{00000000-0005-0000-0000-0000F52E0000}"/>
    <cellStyle name="20% - Accent4 2 4 2 2 5 2 2" xfId="35173" xr:uid="{00000000-0005-0000-0000-0000F62E0000}"/>
    <cellStyle name="20% - Accent4 2 4 2 2 5 3" xfId="25398" xr:uid="{00000000-0005-0000-0000-0000F72E0000}"/>
    <cellStyle name="20% - Accent4 2 4 2 2 6" xfId="10736" xr:uid="{00000000-0005-0000-0000-0000F82E0000}"/>
    <cellStyle name="20% - Accent4 2 4 2 2 6 2" xfId="30287" xr:uid="{00000000-0005-0000-0000-0000F92E0000}"/>
    <cellStyle name="20% - Accent4 2 4 2 2 7" xfId="20512" xr:uid="{00000000-0005-0000-0000-0000FA2E0000}"/>
    <cellStyle name="20% - Accent4 2 4 2 3" xfId="1363" xr:uid="{00000000-0005-0000-0000-0000FB2E0000}"/>
    <cellStyle name="20% - Accent4 2 4 2 3 2" xfId="3882" xr:uid="{00000000-0005-0000-0000-0000FC2E0000}"/>
    <cellStyle name="20% - Accent4 2 4 2 3 2 2" xfId="8779" xr:uid="{00000000-0005-0000-0000-0000FD2E0000}"/>
    <cellStyle name="20% - Accent4 2 4 2 3 2 2 2" xfId="18568" xr:uid="{00000000-0005-0000-0000-0000FE2E0000}"/>
    <cellStyle name="20% - Accent4 2 4 2 3 2 2 2 2" xfId="38119" xr:uid="{00000000-0005-0000-0000-0000FF2E0000}"/>
    <cellStyle name="20% - Accent4 2 4 2 3 2 2 3" xfId="28344" xr:uid="{00000000-0005-0000-0000-0000002F0000}"/>
    <cellStyle name="20% - Accent4 2 4 2 3 2 3" xfId="13682" xr:uid="{00000000-0005-0000-0000-0000012F0000}"/>
    <cellStyle name="20% - Accent4 2 4 2 3 2 3 2" xfId="33233" xr:uid="{00000000-0005-0000-0000-0000022F0000}"/>
    <cellStyle name="20% - Accent4 2 4 2 3 2 4" xfId="23458" xr:uid="{00000000-0005-0000-0000-0000032F0000}"/>
    <cellStyle name="20% - Accent4 2 4 2 3 3" xfId="6336" xr:uid="{00000000-0005-0000-0000-0000042F0000}"/>
    <cellStyle name="20% - Accent4 2 4 2 3 3 2" xfId="16128" xr:uid="{00000000-0005-0000-0000-0000052F0000}"/>
    <cellStyle name="20% - Accent4 2 4 2 3 3 2 2" xfId="35679" xr:uid="{00000000-0005-0000-0000-0000062F0000}"/>
    <cellStyle name="20% - Accent4 2 4 2 3 3 3" xfId="25904" xr:uid="{00000000-0005-0000-0000-0000072F0000}"/>
    <cellStyle name="20% - Accent4 2 4 2 3 4" xfId="11242" xr:uid="{00000000-0005-0000-0000-0000082F0000}"/>
    <cellStyle name="20% - Accent4 2 4 2 3 4 2" xfId="30793" xr:uid="{00000000-0005-0000-0000-0000092F0000}"/>
    <cellStyle name="20% - Accent4 2 4 2 3 5" xfId="21018" xr:uid="{00000000-0005-0000-0000-00000A2F0000}"/>
    <cellStyle name="20% - Accent4 2 4 2 4" xfId="1031" xr:uid="{00000000-0005-0000-0000-00000B2F0000}"/>
    <cellStyle name="20% - Accent4 2 4 2 4 2" xfId="3604" xr:uid="{00000000-0005-0000-0000-00000C2F0000}"/>
    <cellStyle name="20% - Accent4 2 4 2 4 2 2" xfId="8501" xr:uid="{00000000-0005-0000-0000-00000D2F0000}"/>
    <cellStyle name="20% - Accent4 2 4 2 4 2 2 2" xfId="18290" xr:uid="{00000000-0005-0000-0000-00000E2F0000}"/>
    <cellStyle name="20% - Accent4 2 4 2 4 2 2 2 2" xfId="37841" xr:uid="{00000000-0005-0000-0000-00000F2F0000}"/>
    <cellStyle name="20% - Accent4 2 4 2 4 2 2 3" xfId="28066" xr:uid="{00000000-0005-0000-0000-0000102F0000}"/>
    <cellStyle name="20% - Accent4 2 4 2 4 2 3" xfId="13404" xr:uid="{00000000-0005-0000-0000-0000112F0000}"/>
    <cellStyle name="20% - Accent4 2 4 2 4 2 3 2" xfId="32955" xr:uid="{00000000-0005-0000-0000-0000122F0000}"/>
    <cellStyle name="20% - Accent4 2 4 2 4 2 4" xfId="23180" xr:uid="{00000000-0005-0000-0000-0000132F0000}"/>
    <cellStyle name="20% - Accent4 2 4 2 4 3" xfId="6058" xr:uid="{00000000-0005-0000-0000-0000142F0000}"/>
    <cellStyle name="20% - Accent4 2 4 2 4 3 2" xfId="15850" xr:uid="{00000000-0005-0000-0000-0000152F0000}"/>
    <cellStyle name="20% - Accent4 2 4 2 4 3 2 2" xfId="35401" xr:uid="{00000000-0005-0000-0000-0000162F0000}"/>
    <cellStyle name="20% - Accent4 2 4 2 4 3 3" xfId="25626" xr:uid="{00000000-0005-0000-0000-0000172F0000}"/>
    <cellStyle name="20% - Accent4 2 4 2 4 4" xfId="10964" xr:uid="{00000000-0005-0000-0000-0000182F0000}"/>
    <cellStyle name="20% - Accent4 2 4 2 4 4 2" xfId="30515" xr:uid="{00000000-0005-0000-0000-0000192F0000}"/>
    <cellStyle name="20% - Accent4 2 4 2 4 5" xfId="20740" xr:uid="{00000000-0005-0000-0000-00001A2F0000}"/>
    <cellStyle name="20% - Accent4 2 4 2 5" xfId="2146" xr:uid="{00000000-0005-0000-0000-00001B2F0000}"/>
    <cellStyle name="20% - Accent4 2 4 2 5 2" xfId="4648" xr:uid="{00000000-0005-0000-0000-00001C2F0000}"/>
    <cellStyle name="20% - Accent4 2 4 2 5 2 2" xfId="9545" xr:uid="{00000000-0005-0000-0000-00001D2F0000}"/>
    <cellStyle name="20% - Accent4 2 4 2 5 2 2 2" xfId="19334" xr:uid="{00000000-0005-0000-0000-00001E2F0000}"/>
    <cellStyle name="20% - Accent4 2 4 2 5 2 2 2 2" xfId="38885" xr:uid="{00000000-0005-0000-0000-00001F2F0000}"/>
    <cellStyle name="20% - Accent4 2 4 2 5 2 2 3" xfId="29110" xr:uid="{00000000-0005-0000-0000-0000202F0000}"/>
    <cellStyle name="20% - Accent4 2 4 2 5 2 3" xfId="14448" xr:uid="{00000000-0005-0000-0000-0000212F0000}"/>
    <cellStyle name="20% - Accent4 2 4 2 5 2 3 2" xfId="33999" xr:uid="{00000000-0005-0000-0000-0000222F0000}"/>
    <cellStyle name="20% - Accent4 2 4 2 5 2 4" xfId="24224" xr:uid="{00000000-0005-0000-0000-0000232F0000}"/>
    <cellStyle name="20% - Accent4 2 4 2 5 3" xfId="7102" xr:uid="{00000000-0005-0000-0000-0000242F0000}"/>
    <cellStyle name="20% - Accent4 2 4 2 5 3 2" xfId="16894" xr:uid="{00000000-0005-0000-0000-0000252F0000}"/>
    <cellStyle name="20% - Accent4 2 4 2 5 3 2 2" xfId="36445" xr:uid="{00000000-0005-0000-0000-0000262F0000}"/>
    <cellStyle name="20% - Accent4 2 4 2 5 3 3" xfId="26670" xr:uid="{00000000-0005-0000-0000-0000272F0000}"/>
    <cellStyle name="20% - Accent4 2 4 2 5 4" xfId="12008" xr:uid="{00000000-0005-0000-0000-0000282F0000}"/>
    <cellStyle name="20% - Accent4 2 4 2 5 4 2" xfId="31559" xr:uid="{00000000-0005-0000-0000-0000292F0000}"/>
    <cellStyle name="20% - Accent4 2 4 2 5 5" xfId="21784" xr:uid="{00000000-0005-0000-0000-00002A2F0000}"/>
    <cellStyle name="20% - Accent4 2 4 2 6" xfId="2985" xr:uid="{00000000-0005-0000-0000-00002B2F0000}"/>
    <cellStyle name="20% - Accent4 2 4 2 6 2" xfId="7882" xr:uid="{00000000-0005-0000-0000-00002C2F0000}"/>
    <cellStyle name="20% - Accent4 2 4 2 6 2 2" xfId="17671" xr:uid="{00000000-0005-0000-0000-00002D2F0000}"/>
    <cellStyle name="20% - Accent4 2 4 2 6 2 2 2" xfId="37222" xr:uid="{00000000-0005-0000-0000-00002E2F0000}"/>
    <cellStyle name="20% - Accent4 2 4 2 6 2 3" xfId="27447" xr:uid="{00000000-0005-0000-0000-00002F2F0000}"/>
    <cellStyle name="20% - Accent4 2 4 2 6 3" xfId="12785" xr:uid="{00000000-0005-0000-0000-0000302F0000}"/>
    <cellStyle name="20% - Accent4 2 4 2 6 3 2" xfId="32336" xr:uid="{00000000-0005-0000-0000-0000312F0000}"/>
    <cellStyle name="20% - Accent4 2 4 2 6 4" xfId="22561" xr:uid="{00000000-0005-0000-0000-0000322F0000}"/>
    <cellStyle name="20% - Accent4 2 4 2 7" xfId="5439" xr:uid="{00000000-0005-0000-0000-0000332F0000}"/>
    <cellStyle name="20% - Accent4 2 4 2 7 2" xfId="15231" xr:uid="{00000000-0005-0000-0000-0000342F0000}"/>
    <cellStyle name="20% - Accent4 2 4 2 7 2 2" xfId="34782" xr:uid="{00000000-0005-0000-0000-0000352F0000}"/>
    <cellStyle name="20% - Accent4 2 4 2 7 3" xfId="25007" xr:uid="{00000000-0005-0000-0000-0000362F0000}"/>
    <cellStyle name="20% - Accent4 2 4 2 8" xfId="10345" xr:uid="{00000000-0005-0000-0000-0000372F0000}"/>
    <cellStyle name="20% - Accent4 2 4 2 8 2" xfId="29896" xr:uid="{00000000-0005-0000-0000-0000382F0000}"/>
    <cellStyle name="20% - Accent4 2 4 2 9" xfId="20121" xr:uid="{00000000-0005-0000-0000-0000392F0000}"/>
    <cellStyle name="20% - Accent4 2 4 3" xfId="377" xr:uid="{00000000-0005-0000-0000-00003A2F0000}"/>
    <cellStyle name="20% - Accent4 2 4 3 2" xfId="794" xr:uid="{00000000-0005-0000-0000-00003B2F0000}"/>
    <cellStyle name="20% - Accent4 2 4 3 2 2" xfId="1744" xr:uid="{00000000-0005-0000-0000-00003C2F0000}"/>
    <cellStyle name="20% - Accent4 2 4 3 2 2 2" xfId="4258" xr:uid="{00000000-0005-0000-0000-00003D2F0000}"/>
    <cellStyle name="20% - Accent4 2 4 3 2 2 2 2" xfId="9155" xr:uid="{00000000-0005-0000-0000-00003E2F0000}"/>
    <cellStyle name="20% - Accent4 2 4 3 2 2 2 2 2" xfId="18944" xr:uid="{00000000-0005-0000-0000-00003F2F0000}"/>
    <cellStyle name="20% - Accent4 2 4 3 2 2 2 2 2 2" xfId="38495" xr:uid="{00000000-0005-0000-0000-0000402F0000}"/>
    <cellStyle name="20% - Accent4 2 4 3 2 2 2 2 3" xfId="28720" xr:uid="{00000000-0005-0000-0000-0000412F0000}"/>
    <cellStyle name="20% - Accent4 2 4 3 2 2 2 3" xfId="14058" xr:uid="{00000000-0005-0000-0000-0000422F0000}"/>
    <cellStyle name="20% - Accent4 2 4 3 2 2 2 3 2" xfId="33609" xr:uid="{00000000-0005-0000-0000-0000432F0000}"/>
    <cellStyle name="20% - Accent4 2 4 3 2 2 2 4" xfId="23834" xr:uid="{00000000-0005-0000-0000-0000442F0000}"/>
    <cellStyle name="20% - Accent4 2 4 3 2 2 3" xfId="6712" xr:uid="{00000000-0005-0000-0000-0000452F0000}"/>
    <cellStyle name="20% - Accent4 2 4 3 2 2 3 2" xfId="16504" xr:uid="{00000000-0005-0000-0000-0000462F0000}"/>
    <cellStyle name="20% - Accent4 2 4 3 2 2 3 2 2" xfId="36055" xr:uid="{00000000-0005-0000-0000-0000472F0000}"/>
    <cellStyle name="20% - Accent4 2 4 3 2 2 3 3" xfId="26280" xr:uid="{00000000-0005-0000-0000-0000482F0000}"/>
    <cellStyle name="20% - Accent4 2 4 3 2 2 4" xfId="11618" xr:uid="{00000000-0005-0000-0000-0000492F0000}"/>
    <cellStyle name="20% - Accent4 2 4 3 2 2 4 2" xfId="31169" xr:uid="{00000000-0005-0000-0000-00004A2F0000}"/>
    <cellStyle name="20% - Accent4 2 4 3 2 2 5" xfId="21394" xr:uid="{00000000-0005-0000-0000-00004B2F0000}"/>
    <cellStyle name="20% - Accent4 2 4 3 2 3" xfId="2715" xr:uid="{00000000-0005-0000-0000-00004C2F0000}"/>
    <cellStyle name="20% - Accent4 2 4 3 2 3 2" xfId="5160" xr:uid="{00000000-0005-0000-0000-00004D2F0000}"/>
    <cellStyle name="20% - Accent4 2 4 3 2 3 2 2" xfId="10057" xr:uid="{00000000-0005-0000-0000-00004E2F0000}"/>
    <cellStyle name="20% - Accent4 2 4 3 2 3 2 2 2" xfId="19846" xr:uid="{00000000-0005-0000-0000-00004F2F0000}"/>
    <cellStyle name="20% - Accent4 2 4 3 2 3 2 2 2 2" xfId="39397" xr:uid="{00000000-0005-0000-0000-0000502F0000}"/>
    <cellStyle name="20% - Accent4 2 4 3 2 3 2 2 3" xfId="29622" xr:uid="{00000000-0005-0000-0000-0000512F0000}"/>
    <cellStyle name="20% - Accent4 2 4 3 2 3 2 3" xfId="14960" xr:uid="{00000000-0005-0000-0000-0000522F0000}"/>
    <cellStyle name="20% - Accent4 2 4 3 2 3 2 3 2" xfId="34511" xr:uid="{00000000-0005-0000-0000-0000532F0000}"/>
    <cellStyle name="20% - Accent4 2 4 3 2 3 2 4" xfId="24736" xr:uid="{00000000-0005-0000-0000-0000542F0000}"/>
    <cellStyle name="20% - Accent4 2 4 3 2 3 3" xfId="7614" xr:uid="{00000000-0005-0000-0000-0000552F0000}"/>
    <cellStyle name="20% - Accent4 2 4 3 2 3 3 2" xfId="17406" xr:uid="{00000000-0005-0000-0000-0000562F0000}"/>
    <cellStyle name="20% - Accent4 2 4 3 2 3 3 2 2" xfId="36957" xr:uid="{00000000-0005-0000-0000-0000572F0000}"/>
    <cellStyle name="20% - Accent4 2 4 3 2 3 3 3" xfId="27182" xr:uid="{00000000-0005-0000-0000-0000582F0000}"/>
    <cellStyle name="20% - Accent4 2 4 3 2 3 4" xfId="12520" xr:uid="{00000000-0005-0000-0000-0000592F0000}"/>
    <cellStyle name="20% - Accent4 2 4 3 2 3 4 2" xfId="32071" xr:uid="{00000000-0005-0000-0000-00005A2F0000}"/>
    <cellStyle name="20% - Accent4 2 4 3 2 3 5" xfId="22296" xr:uid="{00000000-0005-0000-0000-00005B2F0000}"/>
    <cellStyle name="20% - Accent4 2 4 3 2 4" xfId="3377" xr:uid="{00000000-0005-0000-0000-00005C2F0000}"/>
    <cellStyle name="20% - Accent4 2 4 3 2 4 2" xfId="8274" xr:uid="{00000000-0005-0000-0000-00005D2F0000}"/>
    <cellStyle name="20% - Accent4 2 4 3 2 4 2 2" xfId="18063" xr:uid="{00000000-0005-0000-0000-00005E2F0000}"/>
    <cellStyle name="20% - Accent4 2 4 3 2 4 2 2 2" xfId="37614" xr:uid="{00000000-0005-0000-0000-00005F2F0000}"/>
    <cellStyle name="20% - Accent4 2 4 3 2 4 2 3" xfId="27839" xr:uid="{00000000-0005-0000-0000-0000602F0000}"/>
    <cellStyle name="20% - Accent4 2 4 3 2 4 3" xfId="13177" xr:uid="{00000000-0005-0000-0000-0000612F0000}"/>
    <cellStyle name="20% - Accent4 2 4 3 2 4 3 2" xfId="32728" xr:uid="{00000000-0005-0000-0000-0000622F0000}"/>
    <cellStyle name="20% - Accent4 2 4 3 2 4 4" xfId="22953" xr:uid="{00000000-0005-0000-0000-0000632F0000}"/>
    <cellStyle name="20% - Accent4 2 4 3 2 5" xfId="5831" xr:uid="{00000000-0005-0000-0000-0000642F0000}"/>
    <cellStyle name="20% - Accent4 2 4 3 2 5 2" xfId="15623" xr:uid="{00000000-0005-0000-0000-0000652F0000}"/>
    <cellStyle name="20% - Accent4 2 4 3 2 5 2 2" xfId="35174" xr:uid="{00000000-0005-0000-0000-0000662F0000}"/>
    <cellStyle name="20% - Accent4 2 4 3 2 5 3" xfId="25399" xr:uid="{00000000-0005-0000-0000-0000672F0000}"/>
    <cellStyle name="20% - Accent4 2 4 3 2 6" xfId="10737" xr:uid="{00000000-0005-0000-0000-0000682F0000}"/>
    <cellStyle name="20% - Accent4 2 4 3 2 6 2" xfId="30288" xr:uid="{00000000-0005-0000-0000-0000692F0000}"/>
    <cellStyle name="20% - Accent4 2 4 3 2 7" xfId="20513" xr:uid="{00000000-0005-0000-0000-00006A2F0000}"/>
    <cellStyle name="20% - Accent4 2 4 3 3" xfId="1364" xr:uid="{00000000-0005-0000-0000-00006B2F0000}"/>
    <cellStyle name="20% - Accent4 2 4 3 3 2" xfId="3883" xr:uid="{00000000-0005-0000-0000-00006C2F0000}"/>
    <cellStyle name="20% - Accent4 2 4 3 3 2 2" xfId="8780" xr:uid="{00000000-0005-0000-0000-00006D2F0000}"/>
    <cellStyle name="20% - Accent4 2 4 3 3 2 2 2" xfId="18569" xr:uid="{00000000-0005-0000-0000-00006E2F0000}"/>
    <cellStyle name="20% - Accent4 2 4 3 3 2 2 2 2" xfId="38120" xr:uid="{00000000-0005-0000-0000-00006F2F0000}"/>
    <cellStyle name="20% - Accent4 2 4 3 3 2 2 3" xfId="28345" xr:uid="{00000000-0005-0000-0000-0000702F0000}"/>
    <cellStyle name="20% - Accent4 2 4 3 3 2 3" xfId="13683" xr:uid="{00000000-0005-0000-0000-0000712F0000}"/>
    <cellStyle name="20% - Accent4 2 4 3 3 2 3 2" xfId="33234" xr:uid="{00000000-0005-0000-0000-0000722F0000}"/>
    <cellStyle name="20% - Accent4 2 4 3 3 2 4" xfId="23459" xr:uid="{00000000-0005-0000-0000-0000732F0000}"/>
    <cellStyle name="20% - Accent4 2 4 3 3 3" xfId="6337" xr:uid="{00000000-0005-0000-0000-0000742F0000}"/>
    <cellStyle name="20% - Accent4 2 4 3 3 3 2" xfId="16129" xr:uid="{00000000-0005-0000-0000-0000752F0000}"/>
    <cellStyle name="20% - Accent4 2 4 3 3 3 2 2" xfId="35680" xr:uid="{00000000-0005-0000-0000-0000762F0000}"/>
    <cellStyle name="20% - Accent4 2 4 3 3 3 3" xfId="25905" xr:uid="{00000000-0005-0000-0000-0000772F0000}"/>
    <cellStyle name="20% - Accent4 2 4 3 3 4" xfId="11243" xr:uid="{00000000-0005-0000-0000-0000782F0000}"/>
    <cellStyle name="20% - Accent4 2 4 3 3 4 2" xfId="30794" xr:uid="{00000000-0005-0000-0000-0000792F0000}"/>
    <cellStyle name="20% - Accent4 2 4 3 3 5" xfId="21019" xr:uid="{00000000-0005-0000-0000-00007A2F0000}"/>
    <cellStyle name="20% - Accent4 2 4 3 4" xfId="2271" xr:uid="{00000000-0005-0000-0000-00007B2F0000}"/>
    <cellStyle name="20% - Accent4 2 4 3 4 2" xfId="4773" xr:uid="{00000000-0005-0000-0000-00007C2F0000}"/>
    <cellStyle name="20% - Accent4 2 4 3 4 2 2" xfId="9670" xr:uid="{00000000-0005-0000-0000-00007D2F0000}"/>
    <cellStyle name="20% - Accent4 2 4 3 4 2 2 2" xfId="19459" xr:uid="{00000000-0005-0000-0000-00007E2F0000}"/>
    <cellStyle name="20% - Accent4 2 4 3 4 2 2 2 2" xfId="39010" xr:uid="{00000000-0005-0000-0000-00007F2F0000}"/>
    <cellStyle name="20% - Accent4 2 4 3 4 2 2 3" xfId="29235" xr:uid="{00000000-0005-0000-0000-0000802F0000}"/>
    <cellStyle name="20% - Accent4 2 4 3 4 2 3" xfId="14573" xr:uid="{00000000-0005-0000-0000-0000812F0000}"/>
    <cellStyle name="20% - Accent4 2 4 3 4 2 3 2" xfId="34124" xr:uid="{00000000-0005-0000-0000-0000822F0000}"/>
    <cellStyle name="20% - Accent4 2 4 3 4 2 4" xfId="24349" xr:uid="{00000000-0005-0000-0000-0000832F0000}"/>
    <cellStyle name="20% - Accent4 2 4 3 4 3" xfId="7227" xr:uid="{00000000-0005-0000-0000-0000842F0000}"/>
    <cellStyle name="20% - Accent4 2 4 3 4 3 2" xfId="17019" xr:uid="{00000000-0005-0000-0000-0000852F0000}"/>
    <cellStyle name="20% - Accent4 2 4 3 4 3 2 2" xfId="36570" xr:uid="{00000000-0005-0000-0000-0000862F0000}"/>
    <cellStyle name="20% - Accent4 2 4 3 4 3 3" xfId="26795" xr:uid="{00000000-0005-0000-0000-0000872F0000}"/>
    <cellStyle name="20% - Accent4 2 4 3 4 4" xfId="12133" xr:uid="{00000000-0005-0000-0000-0000882F0000}"/>
    <cellStyle name="20% - Accent4 2 4 3 4 4 2" xfId="31684" xr:uid="{00000000-0005-0000-0000-0000892F0000}"/>
    <cellStyle name="20% - Accent4 2 4 3 4 5" xfId="21909" xr:uid="{00000000-0005-0000-0000-00008A2F0000}"/>
    <cellStyle name="20% - Accent4 2 4 3 5" xfId="2986" xr:uid="{00000000-0005-0000-0000-00008B2F0000}"/>
    <cellStyle name="20% - Accent4 2 4 3 5 2" xfId="7883" xr:uid="{00000000-0005-0000-0000-00008C2F0000}"/>
    <cellStyle name="20% - Accent4 2 4 3 5 2 2" xfId="17672" xr:uid="{00000000-0005-0000-0000-00008D2F0000}"/>
    <cellStyle name="20% - Accent4 2 4 3 5 2 2 2" xfId="37223" xr:uid="{00000000-0005-0000-0000-00008E2F0000}"/>
    <cellStyle name="20% - Accent4 2 4 3 5 2 3" xfId="27448" xr:uid="{00000000-0005-0000-0000-00008F2F0000}"/>
    <cellStyle name="20% - Accent4 2 4 3 5 3" xfId="12786" xr:uid="{00000000-0005-0000-0000-0000902F0000}"/>
    <cellStyle name="20% - Accent4 2 4 3 5 3 2" xfId="32337" xr:uid="{00000000-0005-0000-0000-0000912F0000}"/>
    <cellStyle name="20% - Accent4 2 4 3 5 4" xfId="22562" xr:uid="{00000000-0005-0000-0000-0000922F0000}"/>
    <cellStyle name="20% - Accent4 2 4 3 6" xfId="5440" xr:uid="{00000000-0005-0000-0000-0000932F0000}"/>
    <cellStyle name="20% - Accent4 2 4 3 6 2" xfId="15232" xr:uid="{00000000-0005-0000-0000-0000942F0000}"/>
    <cellStyle name="20% - Accent4 2 4 3 6 2 2" xfId="34783" xr:uid="{00000000-0005-0000-0000-0000952F0000}"/>
    <cellStyle name="20% - Accent4 2 4 3 6 3" xfId="25008" xr:uid="{00000000-0005-0000-0000-0000962F0000}"/>
    <cellStyle name="20% - Accent4 2 4 3 7" xfId="10346" xr:uid="{00000000-0005-0000-0000-0000972F0000}"/>
    <cellStyle name="20% - Accent4 2 4 3 7 2" xfId="29897" xr:uid="{00000000-0005-0000-0000-0000982F0000}"/>
    <cellStyle name="20% - Accent4 2 4 3 8" xfId="20122" xr:uid="{00000000-0005-0000-0000-0000992F0000}"/>
    <cellStyle name="20% - Accent4 2 4 4" xfId="655" xr:uid="{00000000-0005-0000-0000-00009A2F0000}"/>
    <cellStyle name="20% - Accent4 2 4 4 2" xfId="1607" xr:uid="{00000000-0005-0000-0000-00009B2F0000}"/>
    <cellStyle name="20% - Accent4 2 4 4 2 2" xfId="4121" xr:uid="{00000000-0005-0000-0000-00009C2F0000}"/>
    <cellStyle name="20% - Accent4 2 4 4 2 2 2" xfId="9018" xr:uid="{00000000-0005-0000-0000-00009D2F0000}"/>
    <cellStyle name="20% - Accent4 2 4 4 2 2 2 2" xfId="18807" xr:uid="{00000000-0005-0000-0000-00009E2F0000}"/>
    <cellStyle name="20% - Accent4 2 4 4 2 2 2 2 2" xfId="38358" xr:uid="{00000000-0005-0000-0000-00009F2F0000}"/>
    <cellStyle name="20% - Accent4 2 4 4 2 2 2 3" xfId="28583" xr:uid="{00000000-0005-0000-0000-0000A02F0000}"/>
    <cellStyle name="20% - Accent4 2 4 4 2 2 3" xfId="13921" xr:uid="{00000000-0005-0000-0000-0000A12F0000}"/>
    <cellStyle name="20% - Accent4 2 4 4 2 2 3 2" xfId="33472" xr:uid="{00000000-0005-0000-0000-0000A22F0000}"/>
    <cellStyle name="20% - Accent4 2 4 4 2 2 4" xfId="23697" xr:uid="{00000000-0005-0000-0000-0000A32F0000}"/>
    <cellStyle name="20% - Accent4 2 4 4 2 3" xfId="6575" xr:uid="{00000000-0005-0000-0000-0000A42F0000}"/>
    <cellStyle name="20% - Accent4 2 4 4 2 3 2" xfId="16367" xr:uid="{00000000-0005-0000-0000-0000A52F0000}"/>
    <cellStyle name="20% - Accent4 2 4 4 2 3 2 2" xfId="35918" xr:uid="{00000000-0005-0000-0000-0000A62F0000}"/>
    <cellStyle name="20% - Accent4 2 4 4 2 3 3" xfId="26143" xr:uid="{00000000-0005-0000-0000-0000A72F0000}"/>
    <cellStyle name="20% - Accent4 2 4 4 2 4" xfId="11481" xr:uid="{00000000-0005-0000-0000-0000A82F0000}"/>
    <cellStyle name="20% - Accent4 2 4 4 2 4 2" xfId="31032" xr:uid="{00000000-0005-0000-0000-0000A92F0000}"/>
    <cellStyle name="20% - Accent4 2 4 4 2 5" xfId="21257" xr:uid="{00000000-0005-0000-0000-0000AA2F0000}"/>
    <cellStyle name="20% - Accent4 2 4 4 3" xfId="2432" xr:uid="{00000000-0005-0000-0000-0000AB2F0000}"/>
    <cellStyle name="20% - Accent4 2 4 4 3 2" xfId="4914" xr:uid="{00000000-0005-0000-0000-0000AC2F0000}"/>
    <cellStyle name="20% - Accent4 2 4 4 3 2 2" xfId="9811" xr:uid="{00000000-0005-0000-0000-0000AD2F0000}"/>
    <cellStyle name="20% - Accent4 2 4 4 3 2 2 2" xfId="19600" xr:uid="{00000000-0005-0000-0000-0000AE2F0000}"/>
    <cellStyle name="20% - Accent4 2 4 4 3 2 2 2 2" xfId="39151" xr:uid="{00000000-0005-0000-0000-0000AF2F0000}"/>
    <cellStyle name="20% - Accent4 2 4 4 3 2 2 3" xfId="29376" xr:uid="{00000000-0005-0000-0000-0000B02F0000}"/>
    <cellStyle name="20% - Accent4 2 4 4 3 2 3" xfId="14714" xr:uid="{00000000-0005-0000-0000-0000B12F0000}"/>
    <cellStyle name="20% - Accent4 2 4 4 3 2 3 2" xfId="34265" xr:uid="{00000000-0005-0000-0000-0000B22F0000}"/>
    <cellStyle name="20% - Accent4 2 4 4 3 2 4" xfId="24490" xr:uid="{00000000-0005-0000-0000-0000B32F0000}"/>
    <cellStyle name="20% - Accent4 2 4 4 3 3" xfId="7368" xr:uid="{00000000-0005-0000-0000-0000B42F0000}"/>
    <cellStyle name="20% - Accent4 2 4 4 3 3 2" xfId="17160" xr:uid="{00000000-0005-0000-0000-0000B52F0000}"/>
    <cellStyle name="20% - Accent4 2 4 4 3 3 2 2" xfId="36711" xr:uid="{00000000-0005-0000-0000-0000B62F0000}"/>
    <cellStyle name="20% - Accent4 2 4 4 3 3 3" xfId="26936" xr:uid="{00000000-0005-0000-0000-0000B72F0000}"/>
    <cellStyle name="20% - Accent4 2 4 4 3 4" xfId="12274" xr:uid="{00000000-0005-0000-0000-0000B82F0000}"/>
    <cellStyle name="20% - Accent4 2 4 4 3 4 2" xfId="31825" xr:uid="{00000000-0005-0000-0000-0000B92F0000}"/>
    <cellStyle name="20% - Accent4 2 4 4 3 5" xfId="22050" xr:uid="{00000000-0005-0000-0000-0000BA2F0000}"/>
    <cellStyle name="20% - Accent4 2 4 4 4" xfId="3240" xr:uid="{00000000-0005-0000-0000-0000BB2F0000}"/>
    <cellStyle name="20% - Accent4 2 4 4 4 2" xfId="8137" xr:uid="{00000000-0005-0000-0000-0000BC2F0000}"/>
    <cellStyle name="20% - Accent4 2 4 4 4 2 2" xfId="17926" xr:uid="{00000000-0005-0000-0000-0000BD2F0000}"/>
    <cellStyle name="20% - Accent4 2 4 4 4 2 2 2" xfId="37477" xr:uid="{00000000-0005-0000-0000-0000BE2F0000}"/>
    <cellStyle name="20% - Accent4 2 4 4 4 2 3" xfId="27702" xr:uid="{00000000-0005-0000-0000-0000BF2F0000}"/>
    <cellStyle name="20% - Accent4 2 4 4 4 3" xfId="13040" xr:uid="{00000000-0005-0000-0000-0000C02F0000}"/>
    <cellStyle name="20% - Accent4 2 4 4 4 3 2" xfId="32591" xr:uid="{00000000-0005-0000-0000-0000C12F0000}"/>
    <cellStyle name="20% - Accent4 2 4 4 4 4" xfId="22816" xr:uid="{00000000-0005-0000-0000-0000C22F0000}"/>
    <cellStyle name="20% - Accent4 2 4 4 5" xfId="5694" xr:uid="{00000000-0005-0000-0000-0000C32F0000}"/>
    <cellStyle name="20% - Accent4 2 4 4 5 2" xfId="15486" xr:uid="{00000000-0005-0000-0000-0000C42F0000}"/>
    <cellStyle name="20% - Accent4 2 4 4 5 2 2" xfId="35037" xr:uid="{00000000-0005-0000-0000-0000C52F0000}"/>
    <cellStyle name="20% - Accent4 2 4 4 5 3" xfId="25262" xr:uid="{00000000-0005-0000-0000-0000C62F0000}"/>
    <cellStyle name="20% - Accent4 2 4 4 6" xfId="10600" xr:uid="{00000000-0005-0000-0000-0000C72F0000}"/>
    <cellStyle name="20% - Accent4 2 4 4 6 2" xfId="30151" xr:uid="{00000000-0005-0000-0000-0000C82F0000}"/>
    <cellStyle name="20% - Accent4 2 4 4 7" xfId="20376" xr:uid="{00000000-0005-0000-0000-0000C92F0000}"/>
    <cellStyle name="20% - Accent4 2 4 5" xfId="1247" xr:uid="{00000000-0005-0000-0000-0000CA2F0000}"/>
    <cellStyle name="20% - Accent4 2 4 5 2" xfId="3770" xr:uid="{00000000-0005-0000-0000-0000CB2F0000}"/>
    <cellStyle name="20% - Accent4 2 4 5 2 2" xfId="8667" xr:uid="{00000000-0005-0000-0000-0000CC2F0000}"/>
    <cellStyle name="20% - Accent4 2 4 5 2 2 2" xfId="18456" xr:uid="{00000000-0005-0000-0000-0000CD2F0000}"/>
    <cellStyle name="20% - Accent4 2 4 5 2 2 2 2" xfId="38007" xr:uid="{00000000-0005-0000-0000-0000CE2F0000}"/>
    <cellStyle name="20% - Accent4 2 4 5 2 2 3" xfId="28232" xr:uid="{00000000-0005-0000-0000-0000CF2F0000}"/>
    <cellStyle name="20% - Accent4 2 4 5 2 3" xfId="13570" xr:uid="{00000000-0005-0000-0000-0000D02F0000}"/>
    <cellStyle name="20% - Accent4 2 4 5 2 3 2" xfId="33121" xr:uid="{00000000-0005-0000-0000-0000D12F0000}"/>
    <cellStyle name="20% - Accent4 2 4 5 2 4" xfId="23346" xr:uid="{00000000-0005-0000-0000-0000D22F0000}"/>
    <cellStyle name="20% - Accent4 2 4 5 3" xfId="6224" xr:uid="{00000000-0005-0000-0000-0000D32F0000}"/>
    <cellStyle name="20% - Accent4 2 4 5 3 2" xfId="16016" xr:uid="{00000000-0005-0000-0000-0000D42F0000}"/>
    <cellStyle name="20% - Accent4 2 4 5 3 2 2" xfId="35567" xr:uid="{00000000-0005-0000-0000-0000D52F0000}"/>
    <cellStyle name="20% - Accent4 2 4 5 3 3" xfId="25792" xr:uid="{00000000-0005-0000-0000-0000D62F0000}"/>
    <cellStyle name="20% - Accent4 2 4 5 4" xfId="11130" xr:uid="{00000000-0005-0000-0000-0000D72F0000}"/>
    <cellStyle name="20% - Accent4 2 4 5 4 2" xfId="30681" xr:uid="{00000000-0005-0000-0000-0000D82F0000}"/>
    <cellStyle name="20% - Accent4 2 4 5 5" xfId="20906" xr:uid="{00000000-0005-0000-0000-0000D92F0000}"/>
    <cellStyle name="20% - Accent4 2 4 6" xfId="1030" xr:uid="{00000000-0005-0000-0000-0000DA2F0000}"/>
    <cellStyle name="20% - Accent4 2 4 6 2" xfId="3603" xr:uid="{00000000-0005-0000-0000-0000DB2F0000}"/>
    <cellStyle name="20% - Accent4 2 4 6 2 2" xfId="8500" xr:uid="{00000000-0005-0000-0000-0000DC2F0000}"/>
    <cellStyle name="20% - Accent4 2 4 6 2 2 2" xfId="18289" xr:uid="{00000000-0005-0000-0000-0000DD2F0000}"/>
    <cellStyle name="20% - Accent4 2 4 6 2 2 2 2" xfId="37840" xr:uid="{00000000-0005-0000-0000-0000DE2F0000}"/>
    <cellStyle name="20% - Accent4 2 4 6 2 2 3" xfId="28065" xr:uid="{00000000-0005-0000-0000-0000DF2F0000}"/>
    <cellStyle name="20% - Accent4 2 4 6 2 3" xfId="13403" xr:uid="{00000000-0005-0000-0000-0000E02F0000}"/>
    <cellStyle name="20% - Accent4 2 4 6 2 3 2" xfId="32954" xr:uid="{00000000-0005-0000-0000-0000E12F0000}"/>
    <cellStyle name="20% - Accent4 2 4 6 2 4" xfId="23179" xr:uid="{00000000-0005-0000-0000-0000E22F0000}"/>
    <cellStyle name="20% - Accent4 2 4 6 3" xfId="6057" xr:uid="{00000000-0005-0000-0000-0000E32F0000}"/>
    <cellStyle name="20% - Accent4 2 4 6 3 2" xfId="15849" xr:uid="{00000000-0005-0000-0000-0000E42F0000}"/>
    <cellStyle name="20% - Accent4 2 4 6 3 2 2" xfId="35400" xr:uid="{00000000-0005-0000-0000-0000E52F0000}"/>
    <cellStyle name="20% - Accent4 2 4 6 3 3" xfId="25625" xr:uid="{00000000-0005-0000-0000-0000E62F0000}"/>
    <cellStyle name="20% - Accent4 2 4 6 4" xfId="10963" xr:uid="{00000000-0005-0000-0000-0000E72F0000}"/>
    <cellStyle name="20% - Accent4 2 4 6 4 2" xfId="30514" xr:uid="{00000000-0005-0000-0000-0000E82F0000}"/>
    <cellStyle name="20% - Accent4 2 4 6 5" xfId="20739" xr:uid="{00000000-0005-0000-0000-0000E92F0000}"/>
    <cellStyle name="20% - Accent4 2 4 7" xfId="2025" xr:uid="{00000000-0005-0000-0000-0000EA2F0000}"/>
    <cellStyle name="20% - Accent4 2 4 7 2" xfId="4527" xr:uid="{00000000-0005-0000-0000-0000EB2F0000}"/>
    <cellStyle name="20% - Accent4 2 4 7 2 2" xfId="9424" xr:uid="{00000000-0005-0000-0000-0000EC2F0000}"/>
    <cellStyle name="20% - Accent4 2 4 7 2 2 2" xfId="19213" xr:uid="{00000000-0005-0000-0000-0000ED2F0000}"/>
    <cellStyle name="20% - Accent4 2 4 7 2 2 2 2" xfId="38764" xr:uid="{00000000-0005-0000-0000-0000EE2F0000}"/>
    <cellStyle name="20% - Accent4 2 4 7 2 2 3" xfId="28989" xr:uid="{00000000-0005-0000-0000-0000EF2F0000}"/>
    <cellStyle name="20% - Accent4 2 4 7 2 3" xfId="14327" xr:uid="{00000000-0005-0000-0000-0000F02F0000}"/>
    <cellStyle name="20% - Accent4 2 4 7 2 3 2" xfId="33878" xr:uid="{00000000-0005-0000-0000-0000F12F0000}"/>
    <cellStyle name="20% - Accent4 2 4 7 2 4" xfId="24103" xr:uid="{00000000-0005-0000-0000-0000F22F0000}"/>
    <cellStyle name="20% - Accent4 2 4 7 3" xfId="6981" xr:uid="{00000000-0005-0000-0000-0000F32F0000}"/>
    <cellStyle name="20% - Accent4 2 4 7 3 2" xfId="16773" xr:uid="{00000000-0005-0000-0000-0000F42F0000}"/>
    <cellStyle name="20% - Accent4 2 4 7 3 2 2" xfId="36324" xr:uid="{00000000-0005-0000-0000-0000F52F0000}"/>
    <cellStyle name="20% - Accent4 2 4 7 3 3" xfId="26549" xr:uid="{00000000-0005-0000-0000-0000F62F0000}"/>
    <cellStyle name="20% - Accent4 2 4 7 4" xfId="11887" xr:uid="{00000000-0005-0000-0000-0000F72F0000}"/>
    <cellStyle name="20% - Accent4 2 4 7 4 2" xfId="31438" xr:uid="{00000000-0005-0000-0000-0000F82F0000}"/>
    <cellStyle name="20% - Accent4 2 4 7 5" xfId="21663" xr:uid="{00000000-0005-0000-0000-0000F92F0000}"/>
    <cellStyle name="20% - Accent4 2 4 8" xfId="2848" xr:uid="{00000000-0005-0000-0000-0000FA2F0000}"/>
    <cellStyle name="20% - Accent4 2 4 8 2" xfId="7746" xr:uid="{00000000-0005-0000-0000-0000FB2F0000}"/>
    <cellStyle name="20% - Accent4 2 4 8 2 2" xfId="17535" xr:uid="{00000000-0005-0000-0000-0000FC2F0000}"/>
    <cellStyle name="20% - Accent4 2 4 8 2 2 2" xfId="37086" xr:uid="{00000000-0005-0000-0000-0000FD2F0000}"/>
    <cellStyle name="20% - Accent4 2 4 8 2 3" xfId="27311" xr:uid="{00000000-0005-0000-0000-0000FE2F0000}"/>
    <cellStyle name="20% - Accent4 2 4 8 3" xfId="12649" xr:uid="{00000000-0005-0000-0000-0000FF2F0000}"/>
    <cellStyle name="20% - Accent4 2 4 8 3 2" xfId="32200" xr:uid="{00000000-0005-0000-0000-000000300000}"/>
    <cellStyle name="20% - Accent4 2 4 8 4" xfId="22425" xr:uid="{00000000-0005-0000-0000-000001300000}"/>
    <cellStyle name="20% - Accent4 2 4 9" xfId="5302" xr:uid="{00000000-0005-0000-0000-000002300000}"/>
    <cellStyle name="20% - Accent4 2 4 9 2" xfId="15095" xr:uid="{00000000-0005-0000-0000-000003300000}"/>
    <cellStyle name="20% - Accent4 2 4 9 2 2" xfId="34646" xr:uid="{00000000-0005-0000-0000-000004300000}"/>
    <cellStyle name="20% - Accent4 2 4 9 3" xfId="24871" xr:uid="{00000000-0005-0000-0000-000005300000}"/>
    <cellStyle name="20% - Accent4 2 5" xfId="259" xr:uid="{00000000-0005-0000-0000-000006300000}"/>
    <cellStyle name="20% - Accent4 2 5 10" xfId="20012" xr:uid="{00000000-0005-0000-0000-000007300000}"/>
    <cellStyle name="20% - Accent4 2 5 2" xfId="378" xr:uid="{00000000-0005-0000-0000-000008300000}"/>
    <cellStyle name="20% - Accent4 2 5 2 2" xfId="795" xr:uid="{00000000-0005-0000-0000-000009300000}"/>
    <cellStyle name="20% - Accent4 2 5 2 2 2" xfId="1745" xr:uid="{00000000-0005-0000-0000-00000A300000}"/>
    <cellStyle name="20% - Accent4 2 5 2 2 2 2" xfId="4259" xr:uid="{00000000-0005-0000-0000-00000B300000}"/>
    <cellStyle name="20% - Accent4 2 5 2 2 2 2 2" xfId="9156" xr:uid="{00000000-0005-0000-0000-00000C300000}"/>
    <cellStyle name="20% - Accent4 2 5 2 2 2 2 2 2" xfId="18945" xr:uid="{00000000-0005-0000-0000-00000D300000}"/>
    <cellStyle name="20% - Accent4 2 5 2 2 2 2 2 2 2" xfId="38496" xr:uid="{00000000-0005-0000-0000-00000E300000}"/>
    <cellStyle name="20% - Accent4 2 5 2 2 2 2 2 3" xfId="28721" xr:uid="{00000000-0005-0000-0000-00000F300000}"/>
    <cellStyle name="20% - Accent4 2 5 2 2 2 2 3" xfId="14059" xr:uid="{00000000-0005-0000-0000-000010300000}"/>
    <cellStyle name="20% - Accent4 2 5 2 2 2 2 3 2" xfId="33610" xr:uid="{00000000-0005-0000-0000-000011300000}"/>
    <cellStyle name="20% - Accent4 2 5 2 2 2 2 4" xfId="23835" xr:uid="{00000000-0005-0000-0000-000012300000}"/>
    <cellStyle name="20% - Accent4 2 5 2 2 2 3" xfId="6713" xr:uid="{00000000-0005-0000-0000-000013300000}"/>
    <cellStyle name="20% - Accent4 2 5 2 2 2 3 2" xfId="16505" xr:uid="{00000000-0005-0000-0000-000014300000}"/>
    <cellStyle name="20% - Accent4 2 5 2 2 2 3 2 2" xfId="36056" xr:uid="{00000000-0005-0000-0000-000015300000}"/>
    <cellStyle name="20% - Accent4 2 5 2 2 2 3 3" xfId="26281" xr:uid="{00000000-0005-0000-0000-000016300000}"/>
    <cellStyle name="20% - Accent4 2 5 2 2 2 4" xfId="11619" xr:uid="{00000000-0005-0000-0000-000017300000}"/>
    <cellStyle name="20% - Accent4 2 5 2 2 2 4 2" xfId="31170" xr:uid="{00000000-0005-0000-0000-000018300000}"/>
    <cellStyle name="20% - Accent4 2 5 2 2 2 5" xfId="21395" xr:uid="{00000000-0005-0000-0000-000019300000}"/>
    <cellStyle name="20% - Accent4 2 5 2 2 3" xfId="2742" xr:uid="{00000000-0005-0000-0000-00001A300000}"/>
    <cellStyle name="20% - Accent4 2 5 2 2 3 2" xfId="5187" xr:uid="{00000000-0005-0000-0000-00001B300000}"/>
    <cellStyle name="20% - Accent4 2 5 2 2 3 2 2" xfId="10084" xr:uid="{00000000-0005-0000-0000-00001C300000}"/>
    <cellStyle name="20% - Accent4 2 5 2 2 3 2 2 2" xfId="19873" xr:uid="{00000000-0005-0000-0000-00001D300000}"/>
    <cellStyle name="20% - Accent4 2 5 2 2 3 2 2 2 2" xfId="39424" xr:uid="{00000000-0005-0000-0000-00001E300000}"/>
    <cellStyle name="20% - Accent4 2 5 2 2 3 2 2 3" xfId="29649" xr:uid="{00000000-0005-0000-0000-00001F300000}"/>
    <cellStyle name="20% - Accent4 2 5 2 2 3 2 3" xfId="14987" xr:uid="{00000000-0005-0000-0000-000020300000}"/>
    <cellStyle name="20% - Accent4 2 5 2 2 3 2 3 2" xfId="34538" xr:uid="{00000000-0005-0000-0000-000021300000}"/>
    <cellStyle name="20% - Accent4 2 5 2 2 3 2 4" xfId="24763" xr:uid="{00000000-0005-0000-0000-000022300000}"/>
    <cellStyle name="20% - Accent4 2 5 2 2 3 3" xfId="7641" xr:uid="{00000000-0005-0000-0000-000023300000}"/>
    <cellStyle name="20% - Accent4 2 5 2 2 3 3 2" xfId="17433" xr:uid="{00000000-0005-0000-0000-000024300000}"/>
    <cellStyle name="20% - Accent4 2 5 2 2 3 3 2 2" xfId="36984" xr:uid="{00000000-0005-0000-0000-000025300000}"/>
    <cellStyle name="20% - Accent4 2 5 2 2 3 3 3" xfId="27209" xr:uid="{00000000-0005-0000-0000-000026300000}"/>
    <cellStyle name="20% - Accent4 2 5 2 2 3 4" xfId="12547" xr:uid="{00000000-0005-0000-0000-000027300000}"/>
    <cellStyle name="20% - Accent4 2 5 2 2 3 4 2" xfId="32098" xr:uid="{00000000-0005-0000-0000-000028300000}"/>
    <cellStyle name="20% - Accent4 2 5 2 2 3 5" xfId="22323" xr:uid="{00000000-0005-0000-0000-000029300000}"/>
    <cellStyle name="20% - Accent4 2 5 2 2 4" xfId="3378" xr:uid="{00000000-0005-0000-0000-00002A300000}"/>
    <cellStyle name="20% - Accent4 2 5 2 2 4 2" xfId="8275" xr:uid="{00000000-0005-0000-0000-00002B300000}"/>
    <cellStyle name="20% - Accent4 2 5 2 2 4 2 2" xfId="18064" xr:uid="{00000000-0005-0000-0000-00002C300000}"/>
    <cellStyle name="20% - Accent4 2 5 2 2 4 2 2 2" xfId="37615" xr:uid="{00000000-0005-0000-0000-00002D300000}"/>
    <cellStyle name="20% - Accent4 2 5 2 2 4 2 3" xfId="27840" xr:uid="{00000000-0005-0000-0000-00002E300000}"/>
    <cellStyle name="20% - Accent4 2 5 2 2 4 3" xfId="13178" xr:uid="{00000000-0005-0000-0000-00002F300000}"/>
    <cellStyle name="20% - Accent4 2 5 2 2 4 3 2" xfId="32729" xr:uid="{00000000-0005-0000-0000-000030300000}"/>
    <cellStyle name="20% - Accent4 2 5 2 2 4 4" xfId="22954" xr:uid="{00000000-0005-0000-0000-000031300000}"/>
    <cellStyle name="20% - Accent4 2 5 2 2 5" xfId="5832" xr:uid="{00000000-0005-0000-0000-000032300000}"/>
    <cellStyle name="20% - Accent4 2 5 2 2 5 2" xfId="15624" xr:uid="{00000000-0005-0000-0000-000033300000}"/>
    <cellStyle name="20% - Accent4 2 5 2 2 5 2 2" xfId="35175" xr:uid="{00000000-0005-0000-0000-000034300000}"/>
    <cellStyle name="20% - Accent4 2 5 2 2 5 3" xfId="25400" xr:uid="{00000000-0005-0000-0000-000035300000}"/>
    <cellStyle name="20% - Accent4 2 5 2 2 6" xfId="10738" xr:uid="{00000000-0005-0000-0000-000036300000}"/>
    <cellStyle name="20% - Accent4 2 5 2 2 6 2" xfId="30289" xr:uid="{00000000-0005-0000-0000-000037300000}"/>
    <cellStyle name="20% - Accent4 2 5 2 2 7" xfId="20514" xr:uid="{00000000-0005-0000-0000-000038300000}"/>
    <cellStyle name="20% - Accent4 2 5 2 3" xfId="1365" xr:uid="{00000000-0005-0000-0000-000039300000}"/>
    <cellStyle name="20% - Accent4 2 5 2 3 2" xfId="3884" xr:uid="{00000000-0005-0000-0000-00003A300000}"/>
    <cellStyle name="20% - Accent4 2 5 2 3 2 2" xfId="8781" xr:uid="{00000000-0005-0000-0000-00003B300000}"/>
    <cellStyle name="20% - Accent4 2 5 2 3 2 2 2" xfId="18570" xr:uid="{00000000-0005-0000-0000-00003C300000}"/>
    <cellStyle name="20% - Accent4 2 5 2 3 2 2 2 2" xfId="38121" xr:uid="{00000000-0005-0000-0000-00003D300000}"/>
    <cellStyle name="20% - Accent4 2 5 2 3 2 2 3" xfId="28346" xr:uid="{00000000-0005-0000-0000-00003E300000}"/>
    <cellStyle name="20% - Accent4 2 5 2 3 2 3" xfId="13684" xr:uid="{00000000-0005-0000-0000-00003F300000}"/>
    <cellStyle name="20% - Accent4 2 5 2 3 2 3 2" xfId="33235" xr:uid="{00000000-0005-0000-0000-000040300000}"/>
    <cellStyle name="20% - Accent4 2 5 2 3 2 4" xfId="23460" xr:uid="{00000000-0005-0000-0000-000041300000}"/>
    <cellStyle name="20% - Accent4 2 5 2 3 3" xfId="6338" xr:uid="{00000000-0005-0000-0000-000042300000}"/>
    <cellStyle name="20% - Accent4 2 5 2 3 3 2" xfId="16130" xr:uid="{00000000-0005-0000-0000-000043300000}"/>
    <cellStyle name="20% - Accent4 2 5 2 3 3 2 2" xfId="35681" xr:uid="{00000000-0005-0000-0000-000044300000}"/>
    <cellStyle name="20% - Accent4 2 5 2 3 3 3" xfId="25906" xr:uid="{00000000-0005-0000-0000-000045300000}"/>
    <cellStyle name="20% - Accent4 2 5 2 3 4" xfId="11244" xr:uid="{00000000-0005-0000-0000-000046300000}"/>
    <cellStyle name="20% - Accent4 2 5 2 3 4 2" xfId="30795" xr:uid="{00000000-0005-0000-0000-000047300000}"/>
    <cellStyle name="20% - Accent4 2 5 2 3 5" xfId="21020" xr:uid="{00000000-0005-0000-0000-000048300000}"/>
    <cellStyle name="20% - Accent4 2 5 2 4" xfId="2298" xr:uid="{00000000-0005-0000-0000-000049300000}"/>
    <cellStyle name="20% - Accent4 2 5 2 4 2" xfId="4800" xr:uid="{00000000-0005-0000-0000-00004A300000}"/>
    <cellStyle name="20% - Accent4 2 5 2 4 2 2" xfId="9697" xr:uid="{00000000-0005-0000-0000-00004B300000}"/>
    <cellStyle name="20% - Accent4 2 5 2 4 2 2 2" xfId="19486" xr:uid="{00000000-0005-0000-0000-00004C300000}"/>
    <cellStyle name="20% - Accent4 2 5 2 4 2 2 2 2" xfId="39037" xr:uid="{00000000-0005-0000-0000-00004D300000}"/>
    <cellStyle name="20% - Accent4 2 5 2 4 2 2 3" xfId="29262" xr:uid="{00000000-0005-0000-0000-00004E300000}"/>
    <cellStyle name="20% - Accent4 2 5 2 4 2 3" xfId="14600" xr:uid="{00000000-0005-0000-0000-00004F300000}"/>
    <cellStyle name="20% - Accent4 2 5 2 4 2 3 2" xfId="34151" xr:uid="{00000000-0005-0000-0000-000050300000}"/>
    <cellStyle name="20% - Accent4 2 5 2 4 2 4" xfId="24376" xr:uid="{00000000-0005-0000-0000-000051300000}"/>
    <cellStyle name="20% - Accent4 2 5 2 4 3" xfId="7254" xr:uid="{00000000-0005-0000-0000-000052300000}"/>
    <cellStyle name="20% - Accent4 2 5 2 4 3 2" xfId="17046" xr:uid="{00000000-0005-0000-0000-000053300000}"/>
    <cellStyle name="20% - Accent4 2 5 2 4 3 2 2" xfId="36597" xr:uid="{00000000-0005-0000-0000-000054300000}"/>
    <cellStyle name="20% - Accent4 2 5 2 4 3 3" xfId="26822" xr:uid="{00000000-0005-0000-0000-000055300000}"/>
    <cellStyle name="20% - Accent4 2 5 2 4 4" xfId="12160" xr:uid="{00000000-0005-0000-0000-000056300000}"/>
    <cellStyle name="20% - Accent4 2 5 2 4 4 2" xfId="31711" xr:uid="{00000000-0005-0000-0000-000057300000}"/>
    <cellStyle name="20% - Accent4 2 5 2 4 5" xfId="21936" xr:uid="{00000000-0005-0000-0000-000058300000}"/>
    <cellStyle name="20% - Accent4 2 5 2 5" xfId="2987" xr:uid="{00000000-0005-0000-0000-000059300000}"/>
    <cellStyle name="20% - Accent4 2 5 2 5 2" xfId="7884" xr:uid="{00000000-0005-0000-0000-00005A300000}"/>
    <cellStyle name="20% - Accent4 2 5 2 5 2 2" xfId="17673" xr:uid="{00000000-0005-0000-0000-00005B300000}"/>
    <cellStyle name="20% - Accent4 2 5 2 5 2 2 2" xfId="37224" xr:uid="{00000000-0005-0000-0000-00005C300000}"/>
    <cellStyle name="20% - Accent4 2 5 2 5 2 3" xfId="27449" xr:uid="{00000000-0005-0000-0000-00005D300000}"/>
    <cellStyle name="20% - Accent4 2 5 2 5 3" xfId="12787" xr:uid="{00000000-0005-0000-0000-00005E300000}"/>
    <cellStyle name="20% - Accent4 2 5 2 5 3 2" xfId="32338" xr:uid="{00000000-0005-0000-0000-00005F300000}"/>
    <cellStyle name="20% - Accent4 2 5 2 5 4" xfId="22563" xr:uid="{00000000-0005-0000-0000-000060300000}"/>
    <cellStyle name="20% - Accent4 2 5 2 6" xfId="5441" xr:uid="{00000000-0005-0000-0000-000061300000}"/>
    <cellStyle name="20% - Accent4 2 5 2 6 2" xfId="15233" xr:uid="{00000000-0005-0000-0000-000062300000}"/>
    <cellStyle name="20% - Accent4 2 5 2 6 2 2" xfId="34784" xr:uid="{00000000-0005-0000-0000-000063300000}"/>
    <cellStyle name="20% - Accent4 2 5 2 6 3" xfId="25009" xr:uid="{00000000-0005-0000-0000-000064300000}"/>
    <cellStyle name="20% - Accent4 2 5 2 7" xfId="10347" xr:uid="{00000000-0005-0000-0000-000065300000}"/>
    <cellStyle name="20% - Accent4 2 5 2 7 2" xfId="29898" xr:uid="{00000000-0005-0000-0000-000066300000}"/>
    <cellStyle name="20% - Accent4 2 5 2 8" xfId="20123" xr:uid="{00000000-0005-0000-0000-000067300000}"/>
    <cellStyle name="20% - Accent4 2 5 3" xfId="682" xr:uid="{00000000-0005-0000-0000-000068300000}"/>
    <cellStyle name="20% - Accent4 2 5 3 2" xfId="1634" xr:uid="{00000000-0005-0000-0000-000069300000}"/>
    <cellStyle name="20% - Accent4 2 5 3 2 2" xfId="4148" xr:uid="{00000000-0005-0000-0000-00006A300000}"/>
    <cellStyle name="20% - Accent4 2 5 3 2 2 2" xfId="9045" xr:uid="{00000000-0005-0000-0000-00006B300000}"/>
    <cellStyle name="20% - Accent4 2 5 3 2 2 2 2" xfId="18834" xr:uid="{00000000-0005-0000-0000-00006C300000}"/>
    <cellStyle name="20% - Accent4 2 5 3 2 2 2 2 2" xfId="38385" xr:uid="{00000000-0005-0000-0000-00006D300000}"/>
    <cellStyle name="20% - Accent4 2 5 3 2 2 2 3" xfId="28610" xr:uid="{00000000-0005-0000-0000-00006E300000}"/>
    <cellStyle name="20% - Accent4 2 5 3 2 2 3" xfId="13948" xr:uid="{00000000-0005-0000-0000-00006F300000}"/>
    <cellStyle name="20% - Accent4 2 5 3 2 2 3 2" xfId="33499" xr:uid="{00000000-0005-0000-0000-000070300000}"/>
    <cellStyle name="20% - Accent4 2 5 3 2 2 4" xfId="23724" xr:uid="{00000000-0005-0000-0000-000071300000}"/>
    <cellStyle name="20% - Accent4 2 5 3 2 3" xfId="6602" xr:uid="{00000000-0005-0000-0000-000072300000}"/>
    <cellStyle name="20% - Accent4 2 5 3 2 3 2" xfId="16394" xr:uid="{00000000-0005-0000-0000-000073300000}"/>
    <cellStyle name="20% - Accent4 2 5 3 2 3 2 2" xfId="35945" xr:uid="{00000000-0005-0000-0000-000074300000}"/>
    <cellStyle name="20% - Accent4 2 5 3 2 3 3" xfId="26170" xr:uid="{00000000-0005-0000-0000-000075300000}"/>
    <cellStyle name="20% - Accent4 2 5 3 2 4" xfId="11508" xr:uid="{00000000-0005-0000-0000-000076300000}"/>
    <cellStyle name="20% - Accent4 2 5 3 2 4 2" xfId="31059" xr:uid="{00000000-0005-0000-0000-000077300000}"/>
    <cellStyle name="20% - Accent4 2 5 3 2 5" xfId="21284" xr:uid="{00000000-0005-0000-0000-000078300000}"/>
    <cellStyle name="20% - Accent4 2 5 3 3" xfId="2614" xr:uid="{00000000-0005-0000-0000-000079300000}"/>
    <cellStyle name="20% - Accent4 2 5 3 3 2" xfId="5062" xr:uid="{00000000-0005-0000-0000-00007A300000}"/>
    <cellStyle name="20% - Accent4 2 5 3 3 2 2" xfId="9959" xr:uid="{00000000-0005-0000-0000-00007B300000}"/>
    <cellStyle name="20% - Accent4 2 5 3 3 2 2 2" xfId="19748" xr:uid="{00000000-0005-0000-0000-00007C300000}"/>
    <cellStyle name="20% - Accent4 2 5 3 3 2 2 2 2" xfId="39299" xr:uid="{00000000-0005-0000-0000-00007D300000}"/>
    <cellStyle name="20% - Accent4 2 5 3 3 2 2 3" xfId="29524" xr:uid="{00000000-0005-0000-0000-00007E300000}"/>
    <cellStyle name="20% - Accent4 2 5 3 3 2 3" xfId="14862" xr:uid="{00000000-0005-0000-0000-00007F300000}"/>
    <cellStyle name="20% - Accent4 2 5 3 3 2 3 2" xfId="34413" xr:uid="{00000000-0005-0000-0000-000080300000}"/>
    <cellStyle name="20% - Accent4 2 5 3 3 2 4" xfId="24638" xr:uid="{00000000-0005-0000-0000-000081300000}"/>
    <cellStyle name="20% - Accent4 2 5 3 3 3" xfId="7516" xr:uid="{00000000-0005-0000-0000-000082300000}"/>
    <cellStyle name="20% - Accent4 2 5 3 3 3 2" xfId="17308" xr:uid="{00000000-0005-0000-0000-000083300000}"/>
    <cellStyle name="20% - Accent4 2 5 3 3 3 2 2" xfId="36859" xr:uid="{00000000-0005-0000-0000-000084300000}"/>
    <cellStyle name="20% - Accent4 2 5 3 3 3 3" xfId="27084" xr:uid="{00000000-0005-0000-0000-000085300000}"/>
    <cellStyle name="20% - Accent4 2 5 3 3 4" xfId="12422" xr:uid="{00000000-0005-0000-0000-000086300000}"/>
    <cellStyle name="20% - Accent4 2 5 3 3 4 2" xfId="31973" xr:uid="{00000000-0005-0000-0000-000087300000}"/>
    <cellStyle name="20% - Accent4 2 5 3 3 5" xfId="22198" xr:uid="{00000000-0005-0000-0000-000088300000}"/>
    <cellStyle name="20% - Accent4 2 5 3 4" xfId="3267" xr:uid="{00000000-0005-0000-0000-000089300000}"/>
    <cellStyle name="20% - Accent4 2 5 3 4 2" xfId="8164" xr:uid="{00000000-0005-0000-0000-00008A300000}"/>
    <cellStyle name="20% - Accent4 2 5 3 4 2 2" xfId="17953" xr:uid="{00000000-0005-0000-0000-00008B300000}"/>
    <cellStyle name="20% - Accent4 2 5 3 4 2 2 2" xfId="37504" xr:uid="{00000000-0005-0000-0000-00008C300000}"/>
    <cellStyle name="20% - Accent4 2 5 3 4 2 3" xfId="27729" xr:uid="{00000000-0005-0000-0000-00008D300000}"/>
    <cellStyle name="20% - Accent4 2 5 3 4 3" xfId="13067" xr:uid="{00000000-0005-0000-0000-00008E300000}"/>
    <cellStyle name="20% - Accent4 2 5 3 4 3 2" xfId="32618" xr:uid="{00000000-0005-0000-0000-00008F300000}"/>
    <cellStyle name="20% - Accent4 2 5 3 4 4" xfId="22843" xr:uid="{00000000-0005-0000-0000-000090300000}"/>
    <cellStyle name="20% - Accent4 2 5 3 5" xfId="5721" xr:uid="{00000000-0005-0000-0000-000091300000}"/>
    <cellStyle name="20% - Accent4 2 5 3 5 2" xfId="15513" xr:uid="{00000000-0005-0000-0000-000092300000}"/>
    <cellStyle name="20% - Accent4 2 5 3 5 2 2" xfId="35064" xr:uid="{00000000-0005-0000-0000-000093300000}"/>
    <cellStyle name="20% - Accent4 2 5 3 5 3" xfId="25289" xr:uid="{00000000-0005-0000-0000-000094300000}"/>
    <cellStyle name="20% - Accent4 2 5 3 6" xfId="10627" xr:uid="{00000000-0005-0000-0000-000095300000}"/>
    <cellStyle name="20% - Accent4 2 5 3 6 2" xfId="30178" xr:uid="{00000000-0005-0000-0000-000096300000}"/>
    <cellStyle name="20% - Accent4 2 5 3 7" xfId="20403" xr:uid="{00000000-0005-0000-0000-000097300000}"/>
    <cellStyle name="20% - Accent4 2 5 4" xfId="1267" xr:uid="{00000000-0005-0000-0000-000098300000}"/>
    <cellStyle name="20% - Accent4 2 5 4 2" xfId="3790" xr:uid="{00000000-0005-0000-0000-000099300000}"/>
    <cellStyle name="20% - Accent4 2 5 4 2 2" xfId="8687" xr:uid="{00000000-0005-0000-0000-00009A300000}"/>
    <cellStyle name="20% - Accent4 2 5 4 2 2 2" xfId="18476" xr:uid="{00000000-0005-0000-0000-00009B300000}"/>
    <cellStyle name="20% - Accent4 2 5 4 2 2 2 2" xfId="38027" xr:uid="{00000000-0005-0000-0000-00009C300000}"/>
    <cellStyle name="20% - Accent4 2 5 4 2 2 3" xfId="28252" xr:uid="{00000000-0005-0000-0000-00009D300000}"/>
    <cellStyle name="20% - Accent4 2 5 4 2 3" xfId="13590" xr:uid="{00000000-0005-0000-0000-00009E300000}"/>
    <cellStyle name="20% - Accent4 2 5 4 2 3 2" xfId="33141" xr:uid="{00000000-0005-0000-0000-00009F300000}"/>
    <cellStyle name="20% - Accent4 2 5 4 2 4" xfId="23366" xr:uid="{00000000-0005-0000-0000-0000A0300000}"/>
    <cellStyle name="20% - Accent4 2 5 4 3" xfId="6244" xr:uid="{00000000-0005-0000-0000-0000A1300000}"/>
    <cellStyle name="20% - Accent4 2 5 4 3 2" xfId="16036" xr:uid="{00000000-0005-0000-0000-0000A2300000}"/>
    <cellStyle name="20% - Accent4 2 5 4 3 2 2" xfId="35587" xr:uid="{00000000-0005-0000-0000-0000A3300000}"/>
    <cellStyle name="20% - Accent4 2 5 4 3 3" xfId="25812" xr:uid="{00000000-0005-0000-0000-0000A4300000}"/>
    <cellStyle name="20% - Accent4 2 5 4 4" xfId="11150" xr:uid="{00000000-0005-0000-0000-0000A5300000}"/>
    <cellStyle name="20% - Accent4 2 5 4 4 2" xfId="30701" xr:uid="{00000000-0005-0000-0000-0000A6300000}"/>
    <cellStyle name="20% - Accent4 2 5 4 5" xfId="20926" xr:uid="{00000000-0005-0000-0000-0000A7300000}"/>
    <cellStyle name="20% - Accent4 2 5 5" xfId="1032" xr:uid="{00000000-0005-0000-0000-0000A8300000}"/>
    <cellStyle name="20% - Accent4 2 5 5 2" xfId="3605" xr:uid="{00000000-0005-0000-0000-0000A9300000}"/>
    <cellStyle name="20% - Accent4 2 5 5 2 2" xfId="8502" xr:uid="{00000000-0005-0000-0000-0000AA300000}"/>
    <cellStyle name="20% - Accent4 2 5 5 2 2 2" xfId="18291" xr:uid="{00000000-0005-0000-0000-0000AB300000}"/>
    <cellStyle name="20% - Accent4 2 5 5 2 2 2 2" xfId="37842" xr:uid="{00000000-0005-0000-0000-0000AC300000}"/>
    <cellStyle name="20% - Accent4 2 5 5 2 2 3" xfId="28067" xr:uid="{00000000-0005-0000-0000-0000AD300000}"/>
    <cellStyle name="20% - Accent4 2 5 5 2 3" xfId="13405" xr:uid="{00000000-0005-0000-0000-0000AE300000}"/>
    <cellStyle name="20% - Accent4 2 5 5 2 3 2" xfId="32956" xr:uid="{00000000-0005-0000-0000-0000AF300000}"/>
    <cellStyle name="20% - Accent4 2 5 5 2 4" xfId="23181" xr:uid="{00000000-0005-0000-0000-0000B0300000}"/>
    <cellStyle name="20% - Accent4 2 5 5 3" xfId="6059" xr:uid="{00000000-0005-0000-0000-0000B1300000}"/>
    <cellStyle name="20% - Accent4 2 5 5 3 2" xfId="15851" xr:uid="{00000000-0005-0000-0000-0000B2300000}"/>
    <cellStyle name="20% - Accent4 2 5 5 3 2 2" xfId="35402" xr:uid="{00000000-0005-0000-0000-0000B3300000}"/>
    <cellStyle name="20% - Accent4 2 5 5 3 3" xfId="25627" xr:uid="{00000000-0005-0000-0000-0000B4300000}"/>
    <cellStyle name="20% - Accent4 2 5 5 4" xfId="10965" xr:uid="{00000000-0005-0000-0000-0000B5300000}"/>
    <cellStyle name="20% - Accent4 2 5 5 4 2" xfId="30516" xr:uid="{00000000-0005-0000-0000-0000B6300000}"/>
    <cellStyle name="20% - Accent4 2 5 5 5" xfId="20741" xr:uid="{00000000-0005-0000-0000-0000B7300000}"/>
    <cellStyle name="20% - Accent4 2 5 6" xfId="2173" xr:uid="{00000000-0005-0000-0000-0000B8300000}"/>
    <cellStyle name="20% - Accent4 2 5 6 2" xfId="4675" xr:uid="{00000000-0005-0000-0000-0000B9300000}"/>
    <cellStyle name="20% - Accent4 2 5 6 2 2" xfId="9572" xr:uid="{00000000-0005-0000-0000-0000BA300000}"/>
    <cellStyle name="20% - Accent4 2 5 6 2 2 2" xfId="19361" xr:uid="{00000000-0005-0000-0000-0000BB300000}"/>
    <cellStyle name="20% - Accent4 2 5 6 2 2 2 2" xfId="38912" xr:uid="{00000000-0005-0000-0000-0000BC300000}"/>
    <cellStyle name="20% - Accent4 2 5 6 2 2 3" xfId="29137" xr:uid="{00000000-0005-0000-0000-0000BD300000}"/>
    <cellStyle name="20% - Accent4 2 5 6 2 3" xfId="14475" xr:uid="{00000000-0005-0000-0000-0000BE300000}"/>
    <cellStyle name="20% - Accent4 2 5 6 2 3 2" xfId="34026" xr:uid="{00000000-0005-0000-0000-0000BF300000}"/>
    <cellStyle name="20% - Accent4 2 5 6 2 4" xfId="24251" xr:uid="{00000000-0005-0000-0000-0000C0300000}"/>
    <cellStyle name="20% - Accent4 2 5 6 3" xfId="7129" xr:uid="{00000000-0005-0000-0000-0000C1300000}"/>
    <cellStyle name="20% - Accent4 2 5 6 3 2" xfId="16921" xr:uid="{00000000-0005-0000-0000-0000C2300000}"/>
    <cellStyle name="20% - Accent4 2 5 6 3 2 2" xfId="36472" xr:uid="{00000000-0005-0000-0000-0000C3300000}"/>
    <cellStyle name="20% - Accent4 2 5 6 3 3" xfId="26697" xr:uid="{00000000-0005-0000-0000-0000C4300000}"/>
    <cellStyle name="20% - Accent4 2 5 6 4" xfId="12035" xr:uid="{00000000-0005-0000-0000-0000C5300000}"/>
    <cellStyle name="20% - Accent4 2 5 6 4 2" xfId="31586" xr:uid="{00000000-0005-0000-0000-0000C6300000}"/>
    <cellStyle name="20% - Accent4 2 5 6 5" xfId="21811" xr:uid="{00000000-0005-0000-0000-0000C7300000}"/>
    <cellStyle name="20% - Accent4 2 5 7" xfId="2875" xr:uid="{00000000-0005-0000-0000-0000C8300000}"/>
    <cellStyle name="20% - Accent4 2 5 7 2" xfId="7773" xr:uid="{00000000-0005-0000-0000-0000C9300000}"/>
    <cellStyle name="20% - Accent4 2 5 7 2 2" xfId="17562" xr:uid="{00000000-0005-0000-0000-0000CA300000}"/>
    <cellStyle name="20% - Accent4 2 5 7 2 2 2" xfId="37113" xr:uid="{00000000-0005-0000-0000-0000CB300000}"/>
    <cellStyle name="20% - Accent4 2 5 7 2 3" xfId="27338" xr:uid="{00000000-0005-0000-0000-0000CC300000}"/>
    <cellStyle name="20% - Accent4 2 5 7 3" xfId="12676" xr:uid="{00000000-0005-0000-0000-0000CD300000}"/>
    <cellStyle name="20% - Accent4 2 5 7 3 2" xfId="32227" xr:uid="{00000000-0005-0000-0000-0000CE300000}"/>
    <cellStyle name="20% - Accent4 2 5 7 4" xfId="22452" xr:uid="{00000000-0005-0000-0000-0000CF300000}"/>
    <cellStyle name="20% - Accent4 2 5 8" xfId="5329" xr:uid="{00000000-0005-0000-0000-0000D0300000}"/>
    <cellStyle name="20% - Accent4 2 5 8 2" xfId="15122" xr:uid="{00000000-0005-0000-0000-0000D1300000}"/>
    <cellStyle name="20% - Accent4 2 5 8 2 2" xfId="34673" xr:uid="{00000000-0005-0000-0000-0000D2300000}"/>
    <cellStyle name="20% - Accent4 2 5 8 3" xfId="24898" xr:uid="{00000000-0005-0000-0000-0000D3300000}"/>
    <cellStyle name="20% - Accent4 2 5 9" xfId="10236" xr:uid="{00000000-0005-0000-0000-0000D4300000}"/>
    <cellStyle name="20% - Accent4 2 5 9 2" xfId="29787" xr:uid="{00000000-0005-0000-0000-0000D5300000}"/>
    <cellStyle name="20% - Accent4 2 6" xfId="379" xr:uid="{00000000-0005-0000-0000-0000D6300000}"/>
    <cellStyle name="20% - Accent4 2 6 2" xfId="796" xr:uid="{00000000-0005-0000-0000-0000D7300000}"/>
    <cellStyle name="20% - Accent4 2 6 2 2" xfId="1746" xr:uid="{00000000-0005-0000-0000-0000D8300000}"/>
    <cellStyle name="20% - Accent4 2 6 2 2 2" xfId="4260" xr:uid="{00000000-0005-0000-0000-0000D9300000}"/>
    <cellStyle name="20% - Accent4 2 6 2 2 2 2" xfId="9157" xr:uid="{00000000-0005-0000-0000-0000DA300000}"/>
    <cellStyle name="20% - Accent4 2 6 2 2 2 2 2" xfId="18946" xr:uid="{00000000-0005-0000-0000-0000DB300000}"/>
    <cellStyle name="20% - Accent4 2 6 2 2 2 2 2 2" xfId="38497" xr:uid="{00000000-0005-0000-0000-0000DC300000}"/>
    <cellStyle name="20% - Accent4 2 6 2 2 2 2 3" xfId="28722" xr:uid="{00000000-0005-0000-0000-0000DD300000}"/>
    <cellStyle name="20% - Accent4 2 6 2 2 2 3" xfId="14060" xr:uid="{00000000-0005-0000-0000-0000DE300000}"/>
    <cellStyle name="20% - Accent4 2 6 2 2 2 3 2" xfId="33611" xr:uid="{00000000-0005-0000-0000-0000DF300000}"/>
    <cellStyle name="20% - Accent4 2 6 2 2 2 4" xfId="23836" xr:uid="{00000000-0005-0000-0000-0000E0300000}"/>
    <cellStyle name="20% - Accent4 2 6 2 2 3" xfId="6714" xr:uid="{00000000-0005-0000-0000-0000E1300000}"/>
    <cellStyle name="20% - Accent4 2 6 2 2 3 2" xfId="16506" xr:uid="{00000000-0005-0000-0000-0000E2300000}"/>
    <cellStyle name="20% - Accent4 2 6 2 2 3 2 2" xfId="36057" xr:uid="{00000000-0005-0000-0000-0000E3300000}"/>
    <cellStyle name="20% - Accent4 2 6 2 2 3 3" xfId="26282" xr:uid="{00000000-0005-0000-0000-0000E4300000}"/>
    <cellStyle name="20% - Accent4 2 6 2 2 4" xfId="11620" xr:uid="{00000000-0005-0000-0000-0000E5300000}"/>
    <cellStyle name="20% - Accent4 2 6 2 2 4 2" xfId="31171" xr:uid="{00000000-0005-0000-0000-0000E6300000}"/>
    <cellStyle name="20% - Accent4 2 6 2 2 5" xfId="21396" xr:uid="{00000000-0005-0000-0000-0000E7300000}"/>
    <cellStyle name="20% - Accent4 2 6 2 3" xfId="2491" xr:uid="{00000000-0005-0000-0000-0000E8300000}"/>
    <cellStyle name="20% - Accent4 2 6 2 3 2" xfId="4973" xr:uid="{00000000-0005-0000-0000-0000E9300000}"/>
    <cellStyle name="20% - Accent4 2 6 2 3 2 2" xfId="9870" xr:uid="{00000000-0005-0000-0000-0000EA300000}"/>
    <cellStyle name="20% - Accent4 2 6 2 3 2 2 2" xfId="19659" xr:uid="{00000000-0005-0000-0000-0000EB300000}"/>
    <cellStyle name="20% - Accent4 2 6 2 3 2 2 2 2" xfId="39210" xr:uid="{00000000-0005-0000-0000-0000EC300000}"/>
    <cellStyle name="20% - Accent4 2 6 2 3 2 2 3" xfId="29435" xr:uid="{00000000-0005-0000-0000-0000ED300000}"/>
    <cellStyle name="20% - Accent4 2 6 2 3 2 3" xfId="14773" xr:uid="{00000000-0005-0000-0000-0000EE300000}"/>
    <cellStyle name="20% - Accent4 2 6 2 3 2 3 2" xfId="34324" xr:uid="{00000000-0005-0000-0000-0000EF300000}"/>
    <cellStyle name="20% - Accent4 2 6 2 3 2 4" xfId="24549" xr:uid="{00000000-0005-0000-0000-0000F0300000}"/>
    <cellStyle name="20% - Accent4 2 6 2 3 3" xfId="7427" xr:uid="{00000000-0005-0000-0000-0000F1300000}"/>
    <cellStyle name="20% - Accent4 2 6 2 3 3 2" xfId="17219" xr:uid="{00000000-0005-0000-0000-0000F2300000}"/>
    <cellStyle name="20% - Accent4 2 6 2 3 3 2 2" xfId="36770" xr:uid="{00000000-0005-0000-0000-0000F3300000}"/>
    <cellStyle name="20% - Accent4 2 6 2 3 3 3" xfId="26995" xr:uid="{00000000-0005-0000-0000-0000F4300000}"/>
    <cellStyle name="20% - Accent4 2 6 2 3 4" xfId="12333" xr:uid="{00000000-0005-0000-0000-0000F5300000}"/>
    <cellStyle name="20% - Accent4 2 6 2 3 4 2" xfId="31884" xr:uid="{00000000-0005-0000-0000-0000F6300000}"/>
    <cellStyle name="20% - Accent4 2 6 2 3 5" xfId="22109" xr:uid="{00000000-0005-0000-0000-0000F7300000}"/>
    <cellStyle name="20% - Accent4 2 6 2 4" xfId="3379" xr:uid="{00000000-0005-0000-0000-0000F8300000}"/>
    <cellStyle name="20% - Accent4 2 6 2 4 2" xfId="8276" xr:uid="{00000000-0005-0000-0000-0000F9300000}"/>
    <cellStyle name="20% - Accent4 2 6 2 4 2 2" xfId="18065" xr:uid="{00000000-0005-0000-0000-0000FA300000}"/>
    <cellStyle name="20% - Accent4 2 6 2 4 2 2 2" xfId="37616" xr:uid="{00000000-0005-0000-0000-0000FB300000}"/>
    <cellStyle name="20% - Accent4 2 6 2 4 2 3" xfId="27841" xr:uid="{00000000-0005-0000-0000-0000FC300000}"/>
    <cellStyle name="20% - Accent4 2 6 2 4 3" xfId="13179" xr:uid="{00000000-0005-0000-0000-0000FD300000}"/>
    <cellStyle name="20% - Accent4 2 6 2 4 3 2" xfId="32730" xr:uid="{00000000-0005-0000-0000-0000FE300000}"/>
    <cellStyle name="20% - Accent4 2 6 2 4 4" xfId="22955" xr:uid="{00000000-0005-0000-0000-0000FF300000}"/>
    <cellStyle name="20% - Accent4 2 6 2 5" xfId="5833" xr:uid="{00000000-0005-0000-0000-000000310000}"/>
    <cellStyle name="20% - Accent4 2 6 2 5 2" xfId="15625" xr:uid="{00000000-0005-0000-0000-000001310000}"/>
    <cellStyle name="20% - Accent4 2 6 2 5 2 2" xfId="35176" xr:uid="{00000000-0005-0000-0000-000002310000}"/>
    <cellStyle name="20% - Accent4 2 6 2 5 3" xfId="25401" xr:uid="{00000000-0005-0000-0000-000003310000}"/>
    <cellStyle name="20% - Accent4 2 6 2 6" xfId="10739" xr:uid="{00000000-0005-0000-0000-000004310000}"/>
    <cellStyle name="20% - Accent4 2 6 2 6 2" xfId="30290" xr:uid="{00000000-0005-0000-0000-000005310000}"/>
    <cellStyle name="20% - Accent4 2 6 2 7" xfId="20515" xr:uid="{00000000-0005-0000-0000-000006310000}"/>
    <cellStyle name="20% - Accent4 2 6 3" xfId="1366" xr:uid="{00000000-0005-0000-0000-000007310000}"/>
    <cellStyle name="20% - Accent4 2 6 3 2" xfId="3885" xr:uid="{00000000-0005-0000-0000-000008310000}"/>
    <cellStyle name="20% - Accent4 2 6 3 2 2" xfId="8782" xr:uid="{00000000-0005-0000-0000-000009310000}"/>
    <cellStyle name="20% - Accent4 2 6 3 2 2 2" xfId="18571" xr:uid="{00000000-0005-0000-0000-00000A310000}"/>
    <cellStyle name="20% - Accent4 2 6 3 2 2 2 2" xfId="38122" xr:uid="{00000000-0005-0000-0000-00000B310000}"/>
    <cellStyle name="20% - Accent4 2 6 3 2 2 3" xfId="28347" xr:uid="{00000000-0005-0000-0000-00000C310000}"/>
    <cellStyle name="20% - Accent4 2 6 3 2 3" xfId="13685" xr:uid="{00000000-0005-0000-0000-00000D310000}"/>
    <cellStyle name="20% - Accent4 2 6 3 2 3 2" xfId="33236" xr:uid="{00000000-0005-0000-0000-00000E310000}"/>
    <cellStyle name="20% - Accent4 2 6 3 2 4" xfId="23461" xr:uid="{00000000-0005-0000-0000-00000F310000}"/>
    <cellStyle name="20% - Accent4 2 6 3 3" xfId="6339" xr:uid="{00000000-0005-0000-0000-000010310000}"/>
    <cellStyle name="20% - Accent4 2 6 3 3 2" xfId="16131" xr:uid="{00000000-0005-0000-0000-000011310000}"/>
    <cellStyle name="20% - Accent4 2 6 3 3 2 2" xfId="35682" xr:uid="{00000000-0005-0000-0000-000012310000}"/>
    <cellStyle name="20% - Accent4 2 6 3 3 3" xfId="25907" xr:uid="{00000000-0005-0000-0000-000013310000}"/>
    <cellStyle name="20% - Accent4 2 6 3 4" xfId="11245" xr:uid="{00000000-0005-0000-0000-000014310000}"/>
    <cellStyle name="20% - Accent4 2 6 3 4 2" xfId="30796" xr:uid="{00000000-0005-0000-0000-000015310000}"/>
    <cellStyle name="20% - Accent4 2 6 3 5" xfId="21021" xr:uid="{00000000-0005-0000-0000-000016310000}"/>
    <cellStyle name="20% - Accent4 2 6 4" xfId="2084" xr:uid="{00000000-0005-0000-0000-000017310000}"/>
    <cellStyle name="20% - Accent4 2 6 4 2" xfId="4586" xr:uid="{00000000-0005-0000-0000-000018310000}"/>
    <cellStyle name="20% - Accent4 2 6 4 2 2" xfId="9483" xr:uid="{00000000-0005-0000-0000-000019310000}"/>
    <cellStyle name="20% - Accent4 2 6 4 2 2 2" xfId="19272" xr:uid="{00000000-0005-0000-0000-00001A310000}"/>
    <cellStyle name="20% - Accent4 2 6 4 2 2 2 2" xfId="38823" xr:uid="{00000000-0005-0000-0000-00001B310000}"/>
    <cellStyle name="20% - Accent4 2 6 4 2 2 3" xfId="29048" xr:uid="{00000000-0005-0000-0000-00001C310000}"/>
    <cellStyle name="20% - Accent4 2 6 4 2 3" xfId="14386" xr:uid="{00000000-0005-0000-0000-00001D310000}"/>
    <cellStyle name="20% - Accent4 2 6 4 2 3 2" xfId="33937" xr:uid="{00000000-0005-0000-0000-00001E310000}"/>
    <cellStyle name="20% - Accent4 2 6 4 2 4" xfId="24162" xr:uid="{00000000-0005-0000-0000-00001F310000}"/>
    <cellStyle name="20% - Accent4 2 6 4 3" xfId="7040" xr:uid="{00000000-0005-0000-0000-000020310000}"/>
    <cellStyle name="20% - Accent4 2 6 4 3 2" xfId="16832" xr:uid="{00000000-0005-0000-0000-000021310000}"/>
    <cellStyle name="20% - Accent4 2 6 4 3 2 2" xfId="36383" xr:uid="{00000000-0005-0000-0000-000022310000}"/>
    <cellStyle name="20% - Accent4 2 6 4 3 3" xfId="26608" xr:uid="{00000000-0005-0000-0000-000023310000}"/>
    <cellStyle name="20% - Accent4 2 6 4 4" xfId="11946" xr:uid="{00000000-0005-0000-0000-000024310000}"/>
    <cellStyle name="20% - Accent4 2 6 4 4 2" xfId="31497" xr:uid="{00000000-0005-0000-0000-000025310000}"/>
    <cellStyle name="20% - Accent4 2 6 4 5" xfId="21722" xr:uid="{00000000-0005-0000-0000-000026310000}"/>
    <cellStyle name="20% - Accent4 2 6 5" xfId="2988" xr:uid="{00000000-0005-0000-0000-000027310000}"/>
    <cellStyle name="20% - Accent4 2 6 5 2" xfId="7885" xr:uid="{00000000-0005-0000-0000-000028310000}"/>
    <cellStyle name="20% - Accent4 2 6 5 2 2" xfId="17674" xr:uid="{00000000-0005-0000-0000-000029310000}"/>
    <cellStyle name="20% - Accent4 2 6 5 2 2 2" xfId="37225" xr:uid="{00000000-0005-0000-0000-00002A310000}"/>
    <cellStyle name="20% - Accent4 2 6 5 2 3" xfId="27450" xr:uid="{00000000-0005-0000-0000-00002B310000}"/>
    <cellStyle name="20% - Accent4 2 6 5 3" xfId="12788" xr:uid="{00000000-0005-0000-0000-00002C310000}"/>
    <cellStyle name="20% - Accent4 2 6 5 3 2" xfId="32339" xr:uid="{00000000-0005-0000-0000-00002D310000}"/>
    <cellStyle name="20% - Accent4 2 6 5 4" xfId="22564" xr:uid="{00000000-0005-0000-0000-00002E310000}"/>
    <cellStyle name="20% - Accent4 2 6 6" xfId="5442" xr:uid="{00000000-0005-0000-0000-00002F310000}"/>
    <cellStyle name="20% - Accent4 2 6 6 2" xfId="15234" xr:uid="{00000000-0005-0000-0000-000030310000}"/>
    <cellStyle name="20% - Accent4 2 6 6 2 2" xfId="34785" xr:uid="{00000000-0005-0000-0000-000031310000}"/>
    <cellStyle name="20% - Accent4 2 6 6 3" xfId="25010" xr:uid="{00000000-0005-0000-0000-000032310000}"/>
    <cellStyle name="20% - Accent4 2 6 7" xfId="10348" xr:uid="{00000000-0005-0000-0000-000033310000}"/>
    <cellStyle name="20% - Accent4 2 6 7 2" xfId="29899" xr:uid="{00000000-0005-0000-0000-000034310000}"/>
    <cellStyle name="20% - Accent4 2 6 8" xfId="20124" xr:uid="{00000000-0005-0000-0000-000035310000}"/>
    <cellStyle name="20% - Accent4 2 7" xfId="380" xr:uid="{00000000-0005-0000-0000-000036310000}"/>
    <cellStyle name="20% - Accent4 2 7 2" xfId="797" xr:uid="{00000000-0005-0000-0000-000037310000}"/>
    <cellStyle name="20% - Accent4 2 7 2 2" xfId="1747" xr:uid="{00000000-0005-0000-0000-000038310000}"/>
    <cellStyle name="20% - Accent4 2 7 2 2 2" xfId="4261" xr:uid="{00000000-0005-0000-0000-000039310000}"/>
    <cellStyle name="20% - Accent4 2 7 2 2 2 2" xfId="9158" xr:uid="{00000000-0005-0000-0000-00003A310000}"/>
    <cellStyle name="20% - Accent4 2 7 2 2 2 2 2" xfId="18947" xr:uid="{00000000-0005-0000-0000-00003B310000}"/>
    <cellStyle name="20% - Accent4 2 7 2 2 2 2 2 2" xfId="38498" xr:uid="{00000000-0005-0000-0000-00003C310000}"/>
    <cellStyle name="20% - Accent4 2 7 2 2 2 2 3" xfId="28723" xr:uid="{00000000-0005-0000-0000-00003D310000}"/>
    <cellStyle name="20% - Accent4 2 7 2 2 2 3" xfId="14061" xr:uid="{00000000-0005-0000-0000-00003E310000}"/>
    <cellStyle name="20% - Accent4 2 7 2 2 2 3 2" xfId="33612" xr:uid="{00000000-0005-0000-0000-00003F310000}"/>
    <cellStyle name="20% - Accent4 2 7 2 2 2 4" xfId="23837" xr:uid="{00000000-0005-0000-0000-000040310000}"/>
    <cellStyle name="20% - Accent4 2 7 2 2 3" xfId="6715" xr:uid="{00000000-0005-0000-0000-000041310000}"/>
    <cellStyle name="20% - Accent4 2 7 2 2 3 2" xfId="16507" xr:uid="{00000000-0005-0000-0000-000042310000}"/>
    <cellStyle name="20% - Accent4 2 7 2 2 3 2 2" xfId="36058" xr:uid="{00000000-0005-0000-0000-000043310000}"/>
    <cellStyle name="20% - Accent4 2 7 2 2 3 3" xfId="26283" xr:uid="{00000000-0005-0000-0000-000044310000}"/>
    <cellStyle name="20% - Accent4 2 7 2 2 4" xfId="11621" xr:uid="{00000000-0005-0000-0000-000045310000}"/>
    <cellStyle name="20% - Accent4 2 7 2 2 4 2" xfId="31172" xr:uid="{00000000-0005-0000-0000-000046310000}"/>
    <cellStyle name="20% - Accent4 2 7 2 2 5" xfId="21397" xr:uid="{00000000-0005-0000-0000-000047310000}"/>
    <cellStyle name="20% - Accent4 2 7 2 3" xfId="2653" xr:uid="{00000000-0005-0000-0000-000048310000}"/>
    <cellStyle name="20% - Accent4 2 7 2 3 2" xfId="5098" xr:uid="{00000000-0005-0000-0000-000049310000}"/>
    <cellStyle name="20% - Accent4 2 7 2 3 2 2" xfId="9995" xr:uid="{00000000-0005-0000-0000-00004A310000}"/>
    <cellStyle name="20% - Accent4 2 7 2 3 2 2 2" xfId="19784" xr:uid="{00000000-0005-0000-0000-00004B310000}"/>
    <cellStyle name="20% - Accent4 2 7 2 3 2 2 2 2" xfId="39335" xr:uid="{00000000-0005-0000-0000-00004C310000}"/>
    <cellStyle name="20% - Accent4 2 7 2 3 2 2 3" xfId="29560" xr:uid="{00000000-0005-0000-0000-00004D310000}"/>
    <cellStyle name="20% - Accent4 2 7 2 3 2 3" xfId="14898" xr:uid="{00000000-0005-0000-0000-00004E310000}"/>
    <cellStyle name="20% - Accent4 2 7 2 3 2 3 2" xfId="34449" xr:uid="{00000000-0005-0000-0000-00004F310000}"/>
    <cellStyle name="20% - Accent4 2 7 2 3 2 4" xfId="24674" xr:uid="{00000000-0005-0000-0000-000050310000}"/>
    <cellStyle name="20% - Accent4 2 7 2 3 3" xfId="7552" xr:uid="{00000000-0005-0000-0000-000051310000}"/>
    <cellStyle name="20% - Accent4 2 7 2 3 3 2" xfId="17344" xr:uid="{00000000-0005-0000-0000-000052310000}"/>
    <cellStyle name="20% - Accent4 2 7 2 3 3 2 2" xfId="36895" xr:uid="{00000000-0005-0000-0000-000053310000}"/>
    <cellStyle name="20% - Accent4 2 7 2 3 3 3" xfId="27120" xr:uid="{00000000-0005-0000-0000-000054310000}"/>
    <cellStyle name="20% - Accent4 2 7 2 3 4" xfId="12458" xr:uid="{00000000-0005-0000-0000-000055310000}"/>
    <cellStyle name="20% - Accent4 2 7 2 3 4 2" xfId="32009" xr:uid="{00000000-0005-0000-0000-000056310000}"/>
    <cellStyle name="20% - Accent4 2 7 2 3 5" xfId="22234" xr:uid="{00000000-0005-0000-0000-000057310000}"/>
    <cellStyle name="20% - Accent4 2 7 2 4" xfId="3380" xr:uid="{00000000-0005-0000-0000-000058310000}"/>
    <cellStyle name="20% - Accent4 2 7 2 4 2" xfId="8277" xr:uid="{00000000-0005-0000-0000-000059310000}"/>
    <cellStyle name="20% - Accent4 2 7 2 4 2 2" xfId="18066" xr:uid="{00000000-0005-0000-0000-00005A310000}"/>
    <cellStyle name="20% - Accent4 2 7 2 4 2 2 2" xfId="37617" xr:uid="{00000000-0005-0000-0000-00005B310000}"/>
    <cellStyle name="20% - Accent4 2 7 2 4 2 3" xfId="27842" xr:uid="{00000000-0005-0000-0000-00005C310000}"/>
    <cellStyle name="20% - Accent4 2 7 2 4 3" xfId="13180" xr:uid="{00000000-0005-0000-0000-00005D310000}"/>
    <cellStyle name="20% - Accent4 2 7 2 4 3 2" xfId="32731" xr:uid="{00000000-0005-0000-0000-00005E310000}"/>
    <cellStyle name="20% - Accent4 2 7 2 4 4" xfId="22956" xr:uid="{00000000-0005-0000-0000-00005F310000}"/>
    <cellStyle name="20% - Accent4 2 7 2 5" xfId="5834" xr:uid="{00000000-0005-0000-0000-000060310000}"/>
    <cellStyle name="20% - Accent4 2 7 2 5 2" xfId="15626" xr:uid="{00000000-0005-0000-0000-000061310000}"/>
    <cellStyle name="20% - Accent4 2 7 2 5 2 2" xfId="35177" xr:uid="{00000000-0005-0000-0000-000062310000}"/>
    <cellStyle name="20% - Accent4 2 7 2 5 3" xfId="25402" xr:uid="{00000000-0005-0000-0000-000063310000}"/>
    <cellStyle name="20% - Accent4 2 7 2 6" xfId="10740" xr:uid="{00000000-0005-0000-0000-000064310000}"/>
    <cellStyle name="20% - Accent4 2 7 2 6 2" xfId="30291" xr:uid="{00000000-0005-0000-0000-000065310000}"/>
    <cellStyle name="20% - Accent4 2 7 2 7" xfId="20516" xr:uid="{00000000-0005-0000-0000-000066310000}"/>
    <cellStyle name="20% - Accent4 2 7 3" xfId="1367" xr:uid="{00000000-0005-0000-0000-000067310000}"/>
    <cellStyle name="20% - Accent4 2 7 3 2" xfId="3886" xr:uid="{00000000-0005-0000-0000-000068310000}"/>
    <cellStyle name="20% - Accent4 2 7 3 2 2" xfId="8783" xr:uid="{00000000-0005-0000-0000-000069310000}"/>
    <cellStyle name="20% - Accent4 2 7 3 2 2 2" xfId="18572" xr:uid="{00000000-0005-0000-0000-00006A310000}"/>
    <cellStyle name="20% - Accent4 2 7 3 2 2 2 2" xfId="38123" xr:uid="{00000000-0005-0000-0000-00006B310000}"/>
    <cellStyle name="20% - Accent4 2 7 3 2 2 3" xfId="28348" xr:uid="{00000000-0005-0000-0000-00006C310000}"/>
    <cellStyle name="20% - Accent4 2 7 3 2 3" xfId="13686" xr:uid="{00000000-0005-0000-0000-00006D310000}"/>
    <cellStyle name="20% - Accent4 2 7 3 2 3 2" xfId="33237" xr:uid="{00000000-0005-0000-0000-00006E310000}"/>
    <cellStyle name="20% - Accent4 2 7 3 2 4" xfId="23462" xr:uid="{00000000-0005-0000-0000-00006F310000}"/>
    <cellStyle name="20% - Accent4 2 7 3 3" xfId="6340" xr:uid="{00000000-0005-0000-0000-000070310000}"/>
    <cellStyle name="20% - Accent4 2 7 3 3 2" xfId="16132" xr:uid="{00000000-0005-0000-0000-000071310000}"/>
    <cellStyle name="20% - Accent4 2 7 3 3 2 2" xfId="35683" xr:uid="{00000000-0005-0000-0000-000072310000}"/>
    <cellStyle name="20% - Accent4 2 7 3 3 3" xfId="25908" xr:uid="{00000000-0005-0000-0000-000073310000}"/>
    <cellStyle name="20% - Accent4 2 7 3 4" xfId="11246" xr:uid="{00000000-0005-0000-0000-000074310000}"/>
    <cellStyle name="20% - Accent4 2 7 3 4 2" xfId="30797" xr:uid="{00000000-0005-0000-0000-000075310000}"/>
    <cellStyle name="20% - Accent4 2 7 3 5" xfId="21022" xr:uid="{00000000-0005-0000-0000-000076310000}"/>
    <cellStyle name="20% - Accent4 2 7 4" xfId="2209" xr:uid="{00000000-0005-0000-0000-000077310000}"/>
    <cellStyle name="20% - Accent4 2 7 4 2" xfId="4711" xr:uid="{00000000-0005-0000-0000-000078310000}"/>
    <cellStyle name="20% - Accent4 2 7 4 2 2" xfId="9608" xr:uid="{00000000-0005-0000-0000-000079310000}"/>
    <cellStyle name="20% - Accent4 2 7 4 2 2 2" xfId="19397" xr:uid="{00000000-0005-0000-0000-00007A310000}"/>
    <cellStyle name="20% - Accent4 2 7 4 2 2 2 2" xfId="38948" xr:uid="{00000000-0005-0000-0000-00007B310000}"/>
    <cellStyle name="20% - Accent4 2 7 4 2 2 3" xfId="29173" xr:uid="{00000000-0005-0000-0000-00007C310000}"/>
    <cellStyle name="20% - Accent4 2 7 4 2 3" xfId="14511" xr:uid="{00000000-0005-0000-0000-00007D310000}"/>
    <cellStyle name="20% - Accent4 2 7 4 2 3 2" xfId="34062" xr:uid="{00000000-0005-0000-0000-00007E310000}"/>
    <cellStyle name="20% - Accent4 2 7 4 2 4" xfId="24287" xr:uid="{00000000-0005-0000-0000-00007F310000}"/>
    <cellStyle name="20% - Accent4 2 7 4 3" xfId="7165" xr:uid="{00000000-0005-0000-0000-000080310000}"/>
    <cellStyle name="20% - Accent4 2 7 4 3 2" xfId="16957" xr:uid="{00000000-0005-0000-0000-000081310000}"/>
    <cellStyle name="20% - Accent4 2 7 4 3 2 2" xfId="36508" xr:uid="{00000000-0005-0000-0000-000082310000}"/>
    <cellStyle name="20% - Accent4 2 7 4 3 3" xfId="26733" xr:uid="{00000000-0005-0000-0000-000083310000}"/>
    <cellStyle name="20% - Accent4 2 7 4 4" xfId="12071" xr:uid="{00000000-0005-0000-0000-000084310000}"/>
    <cellStyle name="20% - Accent4 2 7 4 4 2" xfId="31622" xr:uid="{00000000-0005-0000-0000-000085310000}"/>
    <cellStyle name="20% - Accent4 2 7 4 5" xfId="21847" xr:uid="{00000000-0005-0000-0000-000086310000}"/>
    <cellStyle name="20% - Accent4 2 7 5" xfId="2989" xr:uid="{00000000-0005-0000-0000-000087310000}"/>
    <cellStyle name="20% - Accent4 2 7 5 2" xfId="7886" xr:uid="{00000000-0005-0000-0000-000088310000}"/>
    <cellStyle name="20% - Accent4 2 7 5 2 2" xfId="17675" xr:uid="{00000000-0005-0000-0000-000089310000}"/>
    <cellStyle name="20% - Accent4 2 7 5 2 2 2" xfId="37226" xr:uid="{00000000-0005-0000-0000-00008A310000}"/>
    <cellStyle name="20% - Accent4 2 7 5 2 3" xfId="27451" xr:uid="{00000000-0005-0000-0000-00008B310000}"/>
    <cellStyle name="20% - Accent4 2 7 5 3" xfId="12789" xr:uid="{00000000-0005-0000-0000-00008C310000}"/>
    <cellStyle name="20% - Accent4 2 7 5 3 2" xfId="32340" xr:uid="{00000000-0005-0000-0000-00008D310000}"/>
    <cellStyle name="20% - Accent4 2 7 5 4" xfId="22565" xr:uid="{00000000-0005-0000-0000-00008E310000}"/>
    <cellStyle name="20% - Accent4 2 7 6" xfId="5443" xr:uid="{00000000-0005-0000-0000-00008F310000}"/>
    <cellStyle name="20% - Accent4 2 7 6 2" xfId="15235" xr:uid="{00000000-0005-0000-0000-000090310000}"/>
    <cellStyle name="20% - Accent4 2 7 6 2 2" xfId="34786" xr:uid="{00000000-0005-0000-0000-000091310000}"/>
    <cellStyle name="20% - Accent4 2 7 6 3" xfId="25011" xr:uid="{00000000-0005-0000-0000-000092310000}"/>
    <cellStyle name="20% - Accent4 2 7 7" xfId="10349" xr:uid="{00000000-0005-0000-0000-000093310000}"/>
    <cellStyle name="20% - Accent4 2 7 7 2" xfId="29900" xr:uid="{00000000-0005-0000-0000-000094310000}"/>
    <cellStyle name="20% - Accent4 2 7 8" xfId="20125" xr:uid="{00000000-0005-0000-0000-000095310000}"/>
    <cellStyle name="20% - Accent4 2 8" xfId="597" xr:uid="{00000000-0005-0000-0000-000096310000}"/>
    <cellStyle name="20% - Accent4 2 8 2" xfId="1553" xr:uid="{00000000-0005-0000-0000-000097310000}"/>
    <cellStyle name="20% - Accent4 2 8 2 2" xfId="4067" xr:uid="{00000000-0005-0000-0000-000098310000}"/>
    <cellStyle name="20% - Accent4 2 8 2 2 2" xfId="8964" xr:uid="{00000000-0005-0000-0000-000099310000}"/>
    <cellStyle name="20% - Accent4 2 8 2 2 2 2" xfId="18753" xr:uid="{00000000-0005-0000-0000-00009A310000}"/>
    <cellStyle name="20% - Accent4 2 8 2 2 2 2 2" xfId="38304" xr:uid="{00000000-0005-0000-0000-00009B310000}"/>
    <cellStyle name="20% - Accent4 2 8 2 2 2 3" xfId="28529" xr:uid="{00000000-0005-0000-0000-00009C310000}"/>
    <cellStyle name="20% - Accent4 2 8 2 2 3" xfId="13867" xr:uid="{00000000-0005-0000-0000-00009D310000}"/>
    <cellStyle name="20% - Accent4 2 8 2 2 3 2" xfId="33418" xr:uid="{00000000-0005-0000-0000-00009E310000}"/>
    <cellStyle name="20% - Accent4 2 8 2 2 4" xfId="23643" xr:uid="{00000000-0005-0000-0000-00009F310000}"/>
    <cellStyle name="20% - Accent4 2 8 2 3" xfId="6521" xr:uid="{00000000-0005-0000-0000-0000A0310000}"/>
    <cellStyle name="20% - Accent4 2 8 2 3 2" xfId="16313" xr:uid="{00000000-0005-0000-0000-0000A1310000}"/>
    <cellStyle name="20% - Accent4 2 8 2 3 2 2" xfId="35864" xr:uid="{00000000-0005-0000-0000-0000A2310000}"/>
    <cellStyle name="20% - Accent4 2 8 2 3 3" xfId="26089" xr:uid="{00000000-0005-0000-0000-0000A3310000}"/>
    <cellStyle name="20% - Accent4 2 8 2 4" xfId="11427" xr:uid="{00000000-0005-0000-0000-0000A4310000}"/>
    <cellStyle name="20% - Accent4 2 8 2 4 2" xfId="30978" xr:uid="{00000000-0005-0000-0000-0000A5310000}"/>
    <cellStyle name="20% - Accent4 2 8 2 5" xfId="21203" xr:uid="{00000000-0005-0000-0000-0000A6310000}"/>
    <cellStyle name="20% - Accent4 2 8 3" xfId="2336" xr:uid="{00000000-0005-0000-0000-0000A7310000}"/>
    <cellStyle name="20% - Accent4 2 8 3 2" xfId="4838" xr:uid="{00000000-0005-0000-0000-0000A8310000}"/>
    <cellStyle name="20% - Accent4 2 8 3 2 2" xfId="9735" xr:uid="{00000000-0005-0000-0000-0000A9310000}"/>
    <cellStyle name="20% - Accent4 2 8 3 2 2 2" xfId="19524" xr:uid="{00000000-0005-0000-0000-0000AA310000}"/>
    <cellStyle name="20% - Accent4 2 8 3 2 2 2 2" xfId="39075" xr:uid="{00000000-0005-0000-0000-0000AB310000}"/>
    <cellStyle name="20% - Accent4 2 8 3 2 2 3" xfId="29300" xr:uid="{00000000-0005-0000-0000-0000AC310000}"/>
    <cellStyle name="20% - Accent4 2 8 3 2 3" xfId="14638" xr:uid="{00000000-0005-0000-0000-0000AD310000}"/>
    <cellStyle name="20% - Accent4 2 8 3 2 3 2" xfId="34189" xr:uid="{00000000-0005-0000-0000-0000AE310000}"/>
    <cellStyle name="20% - Accent4 2 8 3 2 4" xfId="24414" xr:uid="{00000000-0005-0000-0000-0000AF310000}"/>
    <cellStyle name="20% - Accent4 2 8 3 3" xfId="7292" xr:uid="{00000000-0005-0000-0000-0000B0310000}"/>
    <cellStyle name="20% - Accent4 2 8 3 3 2" xfId="17084" xr:uid="{00000000-0005-0000-0000-0000B1310000}"/>
    <cellStyle name="20% - Accent4 2 8 3 3 2 2" xfId="36635" xr:uid="{00000000-0005-0000-0000-0000B2310000}"/>
    <cellStyle name="20% - Accent4 2 8 3 3 3" xfId="26860" xr:uid="{00000000-0005-0000-0000-0000B3310000}"/>
    <cellStyle name="20% - Accent4 2 8 3 4" xfId="12198" xr:uid="{00000000-0005-0000-0000-0000B4310000}"/>
    <cellStyle name="20% - Accent4 2 8 3 4 2" xfId="31749" xr:uid="{00000000-0005-0000-0000-0000B5310000}"/>
    <cellStyle name="20% - Accent4 2 8 3 5" xfId="21974" xr:uid="{00000000-0005-0000-0000-0000B6310000}"/>
    <cellStyle name="20% - Accent4 2 8 4" xfId="3186" xr:uid="{00000000-0005-0000-0000-0000B7310000}"/>
    <cellStyle name="20% - Accent4 2 8 4 2" xfId="8083" xr:uid="{00000000-0005-0000-0000-0000B8310000}"/>
    <cellStyle name="20% - Accent4 2 8 4 2 2" xfId="17872" xr:uid="{00000000-0005-0000-0000-0000B9310000}"/>
    <cellStyle name="20% - Accent4 2 8 4 2 2 2" xfId="37423" xr:uid="{00000000-0005-0000-0000-0000BA310000}"/>
    <cellStyle name="20% - Accent4 2 8 4 2 3" xfId="27648" xr:uid="{00000000-0005-0000-0000-0000BB310000}"/>
    <cellStyle name="20% - Accent4 2 8 4 3" xfId="12986" xr:uid="{00000000-0005-0000-0000-0000BC310000}"/>
    <cellStyle name="20% - Accent4 2 8 4 3 2" xfId="32537" xr:uid="{00000000-0005-0000-0000-0000BD310000}"/>
    <cellStyle name="20% - Accent4 2 8 4 4" xfId="22762" xr:uid="{00000000-0005-0000-0000-0000BE310000}"/>
    <cellStyle name="20% - Accent4 2 8 5" xfId="5640" xr:uid="{00000000-0005-0000-0000-0000BF310000}"/>
    <cellStyle name="20% - Accent4 2 8 5 2" xfId="15432" xr:uid="{00000000-0005-0000-0000-0000C0310000}"/>
    <cellStyle name="20% - Accent4 2 8 5 2 2" xfId="34983" xr:uid="{00000000-0005-0000-0000-0000C1310000}"/>
    <cellStyle name="20% - Accent4 2 8 5 3" xfId="25208" xr:uid="{00000000-0005-0000-0000-0000C2310000}"/>
    <cellStyle name="20% - Accent4 2 8 6" xfId="10546" xr:uid="{00000000-0005-0000-0000-0000C3310000}"/>
    <cellStyle name="20% - Accent4 2 8 6 2" xfId="30097" xr:uid="{00000000-0005-0000-0000-0000C4310000}"/>
    <cellStyle name="20% - Accent4 2 8 7" xfId="20322" xr:uid="{00000000-0005-0000-0000-0000C5310000}"/>
    <cellStyle name="20% - Accent4 2 9" xfId="1175" xr:uid="{00000000-0005-0000-0000-0000C6310000}"/>
    <cellStyle name="20% - Accent4 2 9 2" xfId="3737" xr:uid="{00000000-0005-0000-0000-0000C7310000}"/>
    <cellStyle name="20% - Accent4 2 9 2 2" xfId="8634" xr:uid="{00000000-0005-0000-0000-0000C8310000}"/>
    <cellStyle name="20% - Accent4 2 9 2 2 2" xfId="18423" xr:uid="{00000000-0005-0000-0000-0000C9310000}"/>
    <cellStyle name="20% - Accent4 2 9 2 2 2 2" xfId="37974" xr:uid="{00000000-0005-0000-0000-0000CA310000}"/>
    <cellStyle name="20% - Accent4 2 9 2 2 3" xfId="28199" xr:uid="{00000000-0005-0000-0000-0000CB310000}"/>
    <cellStyle name="20% - Accent4 2 9 2 3" xfId="13537" xr:uid="{00000000-0005-0000-0000-0000CC310000}"/>
    <cellStyle name="20% - Accent4 2 9 2 3 2" xfId="33088" xr:uid="{00000000-0005-0000-0000-0000CD310000}"/>
    <cellStyle name="20% - Accent4 2 9 2 4" xfId="23313" xr:uid="{00000000-0005-0000-0000-0000CE310000}"/>
    <cellStyle name="20% - Accent4 2 9 3" xfId="6191" xr:uid="{00000000-0005-0000-0000-0000CF310000}"/>
    <cellStyle name="20% - Accent4 2 9 3 2" xfId="15983" xr:uid="{00000000-0005-0000-0000-0000D0310000}"/>
    <cellStyle name="20% - Accent4 2 9 3 2 2" xfId="35534" xr:uid="{00000000-0005-0000-0000-0000D1310000}"/>
    <cellStyle name="20% - Accent4 2 9 3 3" xfId="25759" xr:uid="{00000000-0005-0000-0000-0000D2310000}"/>
    <cellStyle name="20% - Accent4 2 9 4" xfId="11097" xr:uid="{00000000-0005-0000-0000-0000D3310000}"/>
    <cellStyle name="20% - Accent4 2 9 4 2" xfId="30648" xr:uid="{00000000-0005-0000-0000-0000D4310000}"/>
    <cellStyle name="20% - Accent4 2 9 5" xfId="20873" xr:uid="{00000000-0005-0000-0000-0000D5310000}"/>
    <cellStyle name="20% - Accent4 3" xfId="12" xr:uid="{00000000-0005-0000-0000-0000D6310000}"/>
    <cellStyle name="20% - Accent4 3 2" xfId="1176" xr:uid="{00000000-0005-0000-0000-0000D7310000}"/>
    <cellStyle name="20% - Accent4 3 3" xfId="1033" xr:uid="{00000000-0005-0000-0000-0000D8310000}"/>
    <cellStyle name="20% - Accent4 3 3 2" xfId="3606" xr:uid="{00000000-0005-0000-0000-0000D9310000}"/>
    <cellStyle name="20% - Accent4 3 3 2 2" xfId="8503" xr:uid="{00000000-0005-0000-0000-0000DA310000}"/>
    <cellStyle name="20% - Accent4 3 3 2 2 2" xfId="18292" xr:uid="{00000000-0005-0000-0000-0000DB310000}"/>
    <cellStyle name="20% - Accent4 3 3 2 2 2 2" xfId="37843" xr:uid="{00000000-0005-0000-0000-0000DC310000}"/>
    <cellStyle name="20% - Accent4 3 3 2 2 3" xfId="28068" xr:uid="{00000000-0005-0000-0000-0000DD310000}"/>
    <cellStyle name="20% - Accent4 3 3 2 3" xfId="13406" xr:uid="{00000000-0005-0000-0000-0000DE310000}"/>
    <cellStyle name="20% - Accent4 3 3 2 3 2" xfId="32957" xr:uid="{00000000-0005-0000-0000-0000DF310000}"/>
    <cellStyle name="20% - Accent4 3 3 2 4" xfId="23182" xr:uid="{00000000-0005-0000-0000-0000E0310000}"/>
    <cellStyle name="20% - Accent4 3 3 3" xfId="6060" xr:uid="{00000000-0005-0000-0000-0000E1310000}"/>
    <cellStyle name="20% - Accent4 3 3 3 2" xfId="15852" xr:uid="{00000000-0005-0000-0000-0000E2310000}"/>
    <cellStyle name="20% - Accent4 3 3 3 2 2" xfId="35403" xr:uid="{00000000-0005-0000-0000-0000E3310000}"/>
    <cellStyle name="20% - Accent4 3 3 3 3" xfId="25628" xr:uid="{00000000-0005-0000-0000-0000E4310000}"/>
    <cellStyle name="20% - Accent4 3 3 4" xfId="10966" xr:uid="{00000000-0005-0000-0000-0000E5310000}"/>
    <cellStyle name="20% - Accent4 3 3 4 2" xfId="30517" xr:uid="{00000000-0005-0000-0000-0000E6310000}"/>
    <cellStyle name="20% - Accent4 3 3 5" xfId="20742" xr:uid="{00000000-0005-0000-0000-0000E7310000}"/>
    <cellStyle name="20% - Accent4 4" xfId="157" xr:uid="{00000000-0005-0000-0000-0000E8310000}"/>
    <cellStyle name="20% - Accent4 4 10" xfId="10167" xr:uid="{00000000-0005-0000-0000-0000E9310000}"/>
    <cellStyle name="20% - Accent4 4 10 2" xfId="29718" xr:uid="{00000000-0005-0000-0000-0000EA310000}"/>
    <cellStyle name="20% - Accent4 4 11" xfId="19943" xr:uid="{00000000-0005-0000-0000-0000EB310000}"/>
    <cellStyle name="20% - Accent4 4 2" xfId="261" xr:uid="{00000000-0005-0000-0000-0000EC310000}"/>
    <cellStyle name="20% - Accent4 4 2 10" xfId="20014" xr:uid="{00000000-0005-0000-0000-0000ED310000}"/>
    <cellStyle name="20% - Accent4 4 2 2" xfId="381" xr:uid="{00000000-0005-0000-0000-0000EE310000}"/>
    <cellStyle name="20% - Accent4 4 2 2 2" xfId="798" xr:uid="{00000000-0005-0000-0000-0000EF310000}"/>
    <cellStyle name="20% - Accent4 4 2 2 2 2" xfId="1748" xr:uid="{00000000-0005-0000-0000-0000F0310000}"/>
    <cellStyle name="20% - Accent4 4 2 2 2 2 2" xfId="4262" xr:uid="{00000000-0005-0000-0000-0000F1310000}"/>
    <cellStyle name="20% - Accent4 4 2 2 2 2 2 2" xfId="9159" xr:uid="{00000000-0005-0000-0000-0000F2310000}"/>
    <cellStyle name="20% - Accent4 4 2 2 2 2 2 2 2" xfId="18948" xr:uid="{00000000-0005-0000-0000-0000F3310000}"/>
    <cellStyle name="20% - Accent4 4 2 2 2 2 2 2 2 2" xfId="38499" xr:uid="{00000000-0005-0000-0000-0000F4310000}"/>
    <cellStyle name="20% - Accent4 4 2 2 2 2 2 2 3" xfId="28724" xr:uid="{00000000-0005-0000-0000-0000F5310000}"/>
    <cellStyle name="20% - Accent4 4 2 2 2 2 2 3" xfId="14062" xr:uid="{00000000-0005-0000-0000-0000F6310000}"/>
    <cellStyle name="20% - Accent4 4 2 2 2 2 2 3 2" xfId="33613" xr:uid="{00000000-0005-0000-0000-0000F7310000}"/>
    <cellStyle name="20% - Accent4 4 2 2 2 2 2 4" xfId="23838" xr:uid="{00000000-0005-0000-0000-0000F8310000}"/>
    <cellStyle name="20% - Accent4 4 2 2 2 2 3" xfId="6716" xr:uid="{00000000-0005-0000-0000-0000F9310000}"/>
    <cellStyle name="20% - Accent4 4 2 2 2 2 3 2" xfId="16508" xr:uid="{00000000-0005-0000-0000-0000FA310000}"/>
    <cellStyle name="20% - Accent4 4 2 2 2 2 3 2 2" xfId="36059" xr:uid="{00000000-0005-0000-0000-0000FB310000}"/>
    <cellStyle name="20% - Accent4 4 2 2 2 2 3 3" xfId="26284" xr:uid="{00000000-0005-0000-0000-0000FC310000}"/>
    <cellStyle name="20% - Accent4 4 2 2 2 2 4" xfId="11622" xr:uid="{00000000-0005-0000-0000-0000FD310000}"/>
    <cellStyle name="20% - Accent4 4 2 2 2 2 4 2" xfId="31173" xr:uid="{00000000-0005-0000-0000-0000FE310000}"/>
    <cellStyle name="20% - Accent4 4 2 2 2 2 5" xfId="21398" xr:uid="{00000000-0005-0000-0000-0000FF310000}"/>
    <cellStyle name="20% - Accent4 4 2 2 2 3" xfId="2616" xr:uid="{00000000-0005-0000-0000-000000320000}"/>
    <cellStyle name="20% - Accent4 4 2 2 2 3 2" xfId="5064" xr:uid="{00000000-0005-0000-0000-000001320000}"/>
    <cellStyle name="20% - Accent4 4 2 2 2 3 2 2" xfId="9961" xr:uid="{00000000-0005-0000-0000-000002320000}"/>
    <cellStyle name="20% - Accent4 4 2 2 2 3 2 2 2" xfId="19750" xr:uid="{00000000-0005-0000-0000-000003320000}"/>
    <cellStyle name="20% - Accent4 4 2 2 2 3 2 2 2 2" xfId="39301" xr:uid="{00000000-0005-0000-0000-000004320000}"/>
    <cellStyle name="20% - Accent4 4 2 2 2 3 2 2 3" xfId="29526" xr:uid="{00000000-0005-0000-0000-000005320000}"/>
    <cellStyle name="20% - Accent4 4 2 2 2 3 2 3" xfId="14864" xr:uid="{00000000-0005-0000-0000-000006320000}"/>
    <cellStyle name="20% - Accent4 4 2 2 2 3 2 3 2" xfId="34415" xr:uid="{00000000-0005-0000-0000-000007320000}"/>
    <cellStyle name="20% - Accent4 4 2 2 2 3 2 4" xfId="24640" xr:uid="{00000000-0005-0000-0000-000008320000}"/>
    <cellStyle name="20% - Accent4 4 2 2 2 3 3" xfId="7518" xr:uid="{00000000-0005-0000-0000-000009320000}"/>
    <cellStyle name="20% - Accent4 4 2 2 2 3 3 2" xfId="17310" xr:uid="{00000000-0005-0000-0000-00000A320000}"/>
    <cellStyle name="20% - Accent4 4 2 2 2 3 3 2 2" xfId="36861" xr:uid="{00000000-0005-0000-0000-00000B320000}"/>
    <cellStyle name="20% - Accent4 4 2 2 2 3 3 3" xfId="27086" xr:uid="{00000000-0005-0000-0000-00000C320000}"/>
    <cellStyle name="20% - Accent4 4 2 2 2 3 4" xfId="12424" xr:uid="{00000000-0005-0000-0000-00000D320000}"/>
    <cellStyle name="20% - Accent4 4 2 2 2 3 4 2" xfId="31975" xr:uid="{00000000-0005-0000-0000-00000E320000}"/>
    <cellStyle name="20% - Accent4 4 2 2 2 3 5" xfId="22200" xr:uid="{00000000-0005-0000-0000-00000F320000}"/>
    <cellStyle name="20% - Accent4 4 2 2 2 4" xfId="3381" xr:uid="{00000000-0005-0000-0000-000010320000}"/>
    <cellStyle name="20% - Accent4 4 2 2 2 4 2" xfId="8278" xr:uid="{00000000-0005-0000-0000-000011320000}"/>
    <cellStyle name="20% - Accent4 4 2 2 2 4 2 2" xfId="18067" xr:uid="{00000000-0005-0000-0000-000012320000}"/>
    <cellStyle name="20% - Accent4 4 2 2 2 4 2 2 2" xfId="37618" xr:uid="{00000000-0005-0000-0000-000013320000}"/>
    <cellStyle name="20% - Accent4 4 2 2 2 4 2 3" xfId="27843" xr:uid="{00000000-0005-0000-0000-000014320000}"/>
    <cellStyle name="20% - Accent4 4 2 2 2 4 3" xfId="13181" xr:uid="{00000000-0005-0000-0000-000015320000}"/>
    <cellStyle name="20% - Accent4 4 2 2 2 4 3 2" xfId="32732" xr:uid="{00000000-0005-0000-0000-000016320000}"/>
    <cellStyle name="20% - Accent4 4 2 2 2 4 4" xfId="22957" xr:uid="{00000000-0005-0000-0000-000017320000}"/>
    <cellStyle name="20% - Accent4 4 2 2 2 5" xfId="5835" xr:uid="{00000000-0005-0000-0000-000018320000}"/>
    <cellStyle name="20% - Accent4 4 2 2 2 5 2" xfId="15627" xr:uid="{00000000-0005-0000-0000-000019320000}"/>
    <cellStyle name="20% - Accent4 4 2 2 2 5 2 2" xfId="35178" xr:uid="{00000000-0005-0000-0000-00001A320000}"/>
    <cellStyle name="20% - Accent4 4 2 2 2 5 3" xfId="25403" xr:uid="{00000000-0005-0000-0000-00001B320000}"/>
    <cellStyle name="20% - Accent4 4 2 2 2 6" xfId="10741" xr:uid="{00000000-0005-0000-0000-00001C320000}"/>
    <cellStyle name="20% - Accent4 4 2 2 2 6 2" xfId="30292" xr:uid="{00000000-0005-0000-0000-00001D320000}"/>
    <cellStyle name="20% - Accent4 4 2 2 2 7" xfId="20517" xr:uid="{00000000-0005-0000-0000-00001E320000}"/>
    <cellStyle name="20% - Accent4 4 2 2 3" xfId="1368" xr:uid="{00000000-0005-0000-0000-00001F320000}"/>
    <cellStyle name="20% - Accent4 4 2 2 3 2" xfId="3887" xr:uid="{00000000-0005-0000-0000-000020320000}"/>
    <cellStyle name="20% - Accent4 4 2 2 3 2 2" xfId="8784" xr:uid="{00000000-0005-0000-0000-000021320000}"/>
    <cellStyle name="20% - Accent4 4 2 2 3 2 2 2" xfId="18573" xr:uid="{00000000-0005-0000-0000-000022320000}"/>
    <cellStyle name="20% - Accent4 4 2 2 3 2 2 2 2" xfId="38124" xr:uid="{00000000-0005-0000-0000-000023320000}"/>
    <cellStyle name="20% - Accent4 4 2 2 3 2 2 3" xfId="28349" xr:uid="{00000000-0005-0000-0000-000024320000}"/>
    <cellStyle name="20% - Accent4 4 2 2 3 2 3" xfId="13687" xr:uid="{00000000-0005-0000-0000-000025320000}"/>
    <cellStyle name="20% - Accent4 4 2 2 3 2 3 2" xfId="33238" xr:uid="{00000000-0005-0000-0000-000026320000}"/>
    <cellStyle name="20% - Accent4 4 2 2 3 2 4" xfId="23463" xr:uid="{00000000-0005-0000-0000-000027320000}"/>
    <cellStyle name="20% - Accent4 4 2 2 3 3" xfId="6341" xr:uid="{00000000-0005-0000-0000-000028320000}"/>
    <cellStyle name="20% - Accent4 4 2 2 3 3 2" xfId="16133" xr:uid="{00000000-0005-0000-0000-000029320000}"/>
    <cellStyle name="20% - Accent4 4 2 2 3 3 2 2" xfId="35684" xr:uid="{00000000-0005-0000-0000-00002A320000}"/>
    <cellStyle name="20% - Accent4 4 2 2 3 3 3" xfId="25909" xr:uid="{00000000-0005-0000-0000-00002B320000}"/>
    <cellStyle name="20% - Accent4 4 2 2 3 4" xfId="11247" xr:uid="{00000000-0005-0000-0000-00002C320000}"/>
    <cellStyle name="20% - Accent4 4 2 2 3 4 2" xfId="30798" xr:uid="{00000000-0005-0000-0000-00002D320000}"/>
    <cellStyle name="20% - Accent4 4 2 2 3 5" xfId="21023" xr:uid="{00000000-0005-0000-0000-00002E320000}"/>
    <cellStyle name="20% - Accent4 4 2 2 4" xfId="2175" xr:uid="{00000000-0005-0000-0000-00002F320000}"/>
    <cellStyle name="20% - Accent4 4 2 2 4 2" xfId="4677" xr:uid="{00000000-0005-0000-0000-000030320000}"/>
    <cellStyle name="20% - Accent4 4 2 2 4 2 2" xfId="9574" xr:uid="{00000000-0005-0000-0000-000031320000}"/>
    <cellStyle name="20% - Accent4 4 2 2 4 2 2 2" xfId="19363" xr:uid="{00000000-0005-0000-0000-000032320000}"/>
    <cellStyle name="20% - Accent4 4 2 2 4 2 2 2 2" xfId="38914" xr:uid="{00000000-0005-0000-0000-000033320000}"/>
    <cellStyle name="20% - Accent4 4 2 2 4 2 2 3" xfId="29139" xr:uid="{00000000-0005-0000-0000-000034320000}"/>
    <cellStyle name="20% - Accent4 4 2 2 4 2 3" xfId="14477" xr:uid="{00000000-0005-0000-0000-000035320000}"/>
    <cellStyle name="20% - Accent4 4 2 2 4 2 3 2" xfId="34028" xr:uid="{00000000-0005-0000-0000-000036320000}"/>
    <cellStyle name="20% - Accent4 4 2 2 4 2 4" xfId="24253" xr:uid="{00000000-0005-0000-0000-000037320000}"/>
    <cellStyle name="20% - Accent4 4 2 2 4 3" xfId="7131" xr:uid="{00000000-0005-0000-0000-000038320000}"/>
    <cellStyle name="20% - Accent4 4 2 2 4 3 2" xfId="16923" xr:uid="{00000000-0005-0000-0000-000039320000}"/>
    <cellStyle name="20% - Accent4 4 2 2 4 3 2 2" xfId="36474" xr:uid="{00000000-0005-0000-0000-00003A320000}"/>
    <cellStyle name="20% - Accent4 4 2 2 4 3 3" xfId="26699" xr:uid="{00000000-0005-0000-0000-00003B320000}"/>
    <cellStyle name="20% - Accent4 4 2 2 4 4" xfId="12037" xr:uid="{00000000-0005-0000-0000-00003C320000}"/>
    <cellStyle name="20% - Accent4 4 2 2 4 4 2" xfId="31588" xr:uid="{00000000-0005-0000-0000-00003D320000}"/>
    <cellStyle name="20% - Accent4 4 2 2 4 5" xfId="21813" xr:uid="{00000000-0005-0000-0000-00003E320000}"/>
    <cellStyle name="20% - Accent4 4 2 2 5" xfId="2990" xr:uid="{00000000-0005-0000-0000-00003F320000}"/>
    <cellStyle name="20% - Accent4 4 2 2 5 2" xfId="7887" xr:uid="{00000000-0005-0000-0000-000040320000}"/>
    <cellStyle name="20% - Accent4 4 2 2 5 2 2" xfId="17676" xr:uid="{00000000-0005-0000-0000-000041320000}"/>
    <cellStyle name="20% - Accent4 4 2 2 5 2 2 2" xfId="37227" xr:uid="{00000000-0005-0000-0000-000042320000}"/>
    <cellStyle name="20% - Accent4 4 2 2 5 2 3" xfId="27452" xr:uid="{00000000-0005-0000-0000-000043320000}"/>
    <cellStyle name="20% - Accent4 4 2 2 5 3" xfId="12790" xr:uid="{00000000-0005-0000-0000-000044320000}"/>
    <cellStyle name="20% - Accent4 4 2 2 5 3 2" xfId="32341" xr:uid="{00000000-0005-0000-0000-000045320000}"/>
    <cellStyle name="20% - Accent4 4 2 2 5 4" xfId="22566" xr:uid="{00000000-0005-0000-0000-000046320000}"/>
    <cellStyle name="20% - Accent4 4 2 2 6" xfId="5444" xr:uid="{00000000-0005-0000-0000-000047320000}"/>
    <cellStyle name="20% - Accent4 4 2 2 6 2" xfId="15236" xr:uid="{00000000-0005-0000-0000-000048320000}"/>
    <cellStyle name="20% - Accent4 4 2 2 6 2 2" xfId="34787" xr:uid="{00000000-0005-0000-0000-000049320000}"/>
    <cellStyle name="20% - Accent4 4 2 2 6 3" xfId="25012" xr:uid="{00000000-0005-0000-0000-00004A320000}"/>
    <cellStyle name="20% - Accent4 4 2 2 7" xfId="10350" xr:uid="{00000000-0005-0000-0000-00004B320000}"/>
    <cellStyle name="20% - Accent4 4 2 2 7 2" xfId="29901" xr:uid="{00000000-0005-0000-0000-00004C320000}"/>
    <cellStyle name="20% - Accent4 4 2 2 8" xfId="20126" xr:uid="{00000000-0005-0000-0000-00004D320000}"/>
    <cellStyle name="20% - Accent4 4 2 3" xfId="382" xr:uid="{00000000-0005-0000-0000-00004E320000}"/>
    <cellStyle name="20% - Accent4 4 2 3 2" xfId="799" xr:uid="{00000000-0005-0000-0000-00004F320000}"/>
    <cellStyle name="20% - Accent4 4 2 3 2 2" xfId="1749" xr:uid="{00000000-0005-0000-0000-000050320000}"/>
    <cellStyle name="20% - Accent4 4 2 3 2 2 2" xfId="4263" xr:uid="{00000000-0005-0000-0000-000051320000}"/>
    <cellStyle name="20% - Accent4 4 2 3 2 2 2 2" xfId="9160" xr:uid="{00000000-0005-0000-0000-000052320000}"/>
    <cellStyle name="20% - Accent4 4 2 3 2 2 2 2 2" xfId="18949" xr:uid="{00000000-0005-0000-0000-000053320000}"/>
    <cellStyle name="20% - Accent4 4 2 3 2 2 2 2 2 2" xfId="38500" xr:uid="{00000000-0005-0000-0000-000054320000}"/>
    <cellStyle name="20% - Accent4 4 2 3 2 2 2 2 3" xfId="28725" xr:uid="{00000000-0005-0000-0000-000055320000}"/>
    <cellStyle name="20% - Accent4 4 2 3 2 2 2 3" xfId="14063" xr:uid="{00000000-0005-0000-0000-000056320000}"/>
    <cellStyle name="20% - Accent4 4 2 3 2 2 2 3 2" xfId="33614" xr:uid="{00000000-0005-0000-0000-000057320000}"/>
    <cellStyle name="20% - Accent4 4 2 3 2 2 2 4" xfId="23839" xr:uid="{00000000-0005-0000-0000-000058320000}"/>
    <cellStyle name="20% - Accent4 4 2 3 2 2 3" xfId="6717" xr:uid="{00000000-0005-0000-0000-000059320000}"/>
    <cellStyle name="20% - Accent4 4 2 3 2 2 3 2" xfId="16509" xr:uid="{00000000-0005-0000-0000-00005A320000}"/>
    <cellStyle name="20% - Accent4 4 2 3 2 2 3 2 2" xfId="36060" xr:uid="{00000000-0005-0000-0000-00005B320000}"/>
    <cellStyle name="20% - Accent4 4 2 3 2 2 3 3" xfId="26285" xr:uid="{00000000-0005-0000-0000-00005C320000}"/>
    <cellStyle name="20% - Accent4 4 2 3 2 2 4" xfId="11623" xr:uid="{00000000-0005-0000-0000-00005D320000}"/>
    <cellStyle name="20% - Accent4 4 2 3 2 2 4 2" xfId="31174" xr:uid="{00000000-0005-0000-0000-00005E320000}"/>
    <cellStyle name="20% - Accent4 4 2 3 2 2 5" xfId="21399" xr:uid="{00000000-0005-0000-0000-00005F320000}"/>
    <cellStyle name="20% - Accent4 4 2 3 2 3" xfId="2744" xr:uid="{00000000-0005-0000-0000-000060320000}"/>
    <cellStyle name="20% - Accent4 4 2 3 2 3 2" xfId="5189" xr:uid="{00000000-0005-0000-0000-000061320000}"/>
    <cellStyle name="20% - Accent4 4 2 3 2 3 2 2" xfId="10086" xr:uid="{00000000-0005-0000-0000-000062320000}"/>
    <cellStyle name="20% - Accent4 4 2 3 2 3 2 2 2" xfId="19875" xr:uid="{00000000-0005-0000-0000-000063320000}"/>
    <cellStyle name="20% - Accent4 4 2 3 2 3 2 2 2 2" xfId="39426" xr:uid="{00000000-0005-0000-0000-000064320000}"/>
    <cellStyle name="20% - Accent4 4 2 3 2 3 2 2 3" xfId="29651" xr:uid="{00000000-0005-0000-0000-000065320000}"/>
    <cellStyle name="20% - Accent4 4 2 3 2 3 2 3" xfId="14989" xr:uid="{00000000-0005-0000-0000-000066320000}"/>
    <cellStyle name="20% - Accent4 4 2 3 2 3 2 3 2" xfId="34540" xr:uid="{00000000-0005-0000-0000-000067320000}"/>
    <cellStyle name="20% - Accent4 4 2 3 2 3 2 4" xfId="24765" xr:uid="{00000000-0005-0000-0000-000068320000}"/>
    <cellStyle name="20% - Accent4 4 2 3 2 3 3" xfId="7643" xr:uid="{00000000-0005-0000-0000-000069320000}"/>
    <cellStyle name="20% - Accent4 4 2 3 2 3 3 2" xfId="17435" xr:uid="{00000000-0005-0000-0000-00006A320000}"/>
    <cellStyle name="20% - Accent4 4 2 3 2 3 3 2 2" xfId="36986" xr:uid="{00000000-0005-0000-0000-00006B320000}"/>
    <cellStyle name="20% - Accent4 4 2 3 2 3 3 3" xfId="27211" xr:uid="{00000000-0005-0000-0000-00006C320000}"/>
    <cellStyle name="20% - Accent4 4 2 3 2 3 4" xfId="12549" xr:uid="{00000000-0005-0000-0000-00006D320000}"/>
    <cellStyle name="20% - Accent4 4 2 3 2 3 4 2" xfId="32100" xr:uid="{00000000-0005-0000-0000-00006E320000}"/>
    <cellStyle name="20% - Accent4 4 2 3 2 3 5" xfId="22325" xr:uid="{00000000-0005-0000-0000-00006F320000}"/>
    <cellStyle name="20% - Accent4 4 2 3 2 4" xfId="3382" xr:uid="{00000000-0005-0000-0000-000070320000}"/>
    <cellStyle name="20% - Accent4 4 2 3 2 4 2" xfId="8279" xr:uid="{00000000-0005-0000-0000-000071320000}"/>
    <cellStyle name="20% - Accent4 4 2 3 2 4 2 2" xfId="18068" xr:uid="{00000000-0005-0000-0000-000072320000}"/>
    <cellStyle name="20% - Accent4 4 2 3 2 4 2 2 2" xfId="37619" xr:uid="{00000000-0005-0000-0000-000073320000}"/>
    <cellStyle name="20% - Accent4 4 2 3 2 4 2 3" xfId="27844" xr:uid="{00000000-0005-0000-0000-000074320000}"/>
    <cellStyle name="20% - Accent4 4 2 3 2 4 3" xfId="13182" xr:uid="{00000000-0005-0000-0000-000075320000}"/>
    <cellStyle name="20% - Accent4 4 2 3 2 4 3 2" xfId="32733" xr:uid="{00000000-0005-0000-0000-000076320000}"/>
    <cellStyle name="20% - Accent4 4 2 3 2 4 4" xfId="22958" xr:uid="{00000000-0005-0000-0000-000077320000}"/>
    <cellStyle name="20% - Accent4 4 2 3 2 5" xfId="5836" xr:uid="{00000000-0005-0000-0000-000078320000}"/>
    <cellStyle name="20% - Accent4 4 2 3 2 5 2" xfId="15628" xr:uid="{00000000-0005-0000-0000-000079320000}"/>
    <cellStyle name="20% - Accent4 4 2 3 2 5 2 2" xfId="35179" xr:uid="{00000000-0005-0000-0000-00007A320000}"/>
    <cellStyle name="20% - Accent4 4 2 3 2 5 3" xfId="25404" xr:uid="{00000000-0005-0000-0000-00007B320000}"/>
    <cellStyle name="20% - Accent4 4 2 3 2 6" xfId="10742" xr:uid="{00000000-0005-0000-0000-00007C320000}"/>
    <cellStyle name="20% - Accent4 4 2 3 2 6 2" xfId="30293" xr:uid="{00000000-0005-0000-0000-00007D320000}"/>
    <cellStyle name="20% - Accent4 4 2 3 2 7" xfId="20518" xr:uid="{00000000-0005-0000-0000-00007E320000}"/>
    <cellStyle name="20% - Accent4 4 2 3 3" xfId="1369" xr:uid="{00000000-0005-0000-0000-00007F320000}"/>
    <cellStyle name="20% - Accent4 4 2 3 3 2" xfId="3888" xr:uid="{00000000-0005-0000-0000-000080320000}"/>
    <cellStyle name="20% - Accent4 4 2 3 3 2 2" xfId="8785" xr:uid="{00000000-0005-0000-0000-000081320000}"/>
    <cellStyle name="20% - Accent4 4 2 3 3 2 2 2" xfId="18574" xr:uid="{00000000-0005-0000-0000-000082320000}"/>
    <cellStyle name="20% - Accent4 4 2 3 3 2 2 2 2" xfId="38125" xr:uid="{00000000-0005-0000-0000-000083320000}"/>
    <cellStyle name="20% - Accent4 4 2 3 3 2 2 3" xfId="28350" xr:uid="{00000000-0005-0000-0000-000084320000}"/>
    <cellStyle name="20% - Accent4 4 2 3 3 2 3" xfId="13688" xr:uid="{00000000-0005-0000-0000-000085320000}"/>
    <cellStyle name="20% - Accent4 4 2 3 3 2 3 2" xfId="33239" xr:uid="{00000000-0005-0000-0000-000086320000}"/>
    <cellStyle name="20% - Accent4 4 2 3 3 2 4" xfId="23464" xr:uid="{00000000-0005-0000-0000-000087320000}"/>
    <cellStyle name="20% - Accent4 4 2 3 3 3" xfId="6342" xr:uid="{00000000-0005-0000-0000-000088320000}"/>
    <cellStyle name="20% - Accent4 4 2 3 3 3 2" xfId="16134" xr:uid="{00000000-0005-0000-0000-000089320000}"/>
    <cellStyle name="20% - Accent4 4 2 3 3 3 2 2" xfId="35685" xr:uid="{00000000-0005-0000-0000-00008A320000}"/>
    <cellStyle name="20% - Accent4 4 2 3 3 3 3" xfId="25910" xr:uid="{00000000-0005-0000-0000-00008B320000}"/>
    <cellStyle name="20% - Accent4 4 2 3 3 4" xfId="11248" xr:uid="{00000000-0005-0000-0000-00008C320000}"/>
    <cellStyle name="20% - Accent4 4 2 3 3 4 2" xfId="30799" xr:uid="{00000000-0005-0000-0000-00008D320000}"/>
    <cellStyle name="20% - Accent4 4 2 3 3 5" xfId="21024" xr:uid="{00000000-0005-0000-0000-00008E320000}"/>
    <cellStyle name="20% - Accent4 4 2 3 4" xfId="2300" xr:uid="{00000000-0005-0000-0000-00008F320000}"/>
    <cellStyle name="20% - Accent4 4 2 3 4 2" xfId="4802" xr:uid="{00000000-0005-0000-0000-000090320000}"/>
    <cellStyle name="20% - Accent4 4 2 3 4 2 2" xfId="9699" xr:uid="{00000000-0005-0000-0000-000091320000}"/>
    <cellStyle name="20% - Accent4 4 2 3 4 2 2 2" xfId="19488" xr:uid="{00000000-0005-0000-0000-000092320000}"/>
    <cellStyle name="20% - Accent4 4 2 3 4 2 2 2 2" xfId="39039" xr:uid="{00000000-0005-0000-0000-000093320000}"/>
    <cellStyle name="20% - Accent4 4 2 3 4 2 2 3" xfId="29264" xr:uid="{00000000-0005-0000-0000-000094320000}"/>
    <cellStyle name="20% - Accent4 4 2 3 4 2 3" xfId="14602" xr:uid="{00000000-0005-0000-0000-000095320000}"/>
    <cellStyle name="20% - Accent4 4 2 3 4 2 3 2" xfId="34153" xr:uid="{00000000-0005-0000-0000-000096320000}"/>
    <cellStyle name="20% - Accent4 4 2 3 4 2 4" xfId="24378" xr:uid="{00000000-0005-0000-0000-000097320000}"/>
    <cellStyle name="20% - Accent4 4 2 3 4 3" xfId="7256" xr:uid="{00000000-0005-0000-0000-000098320000}"/>
    <cellStyle name="20% - Accent4 4 2 3 4 3 2" xfId="17048" xr:uid="{00000000-0005-0000-0000-000099320000}"/>
    <cellStyle name="20% - Accent4 4 2 3 4 3 2 2" xfId="36599" xr:uid="{00000000-0005-0000-0000-00009A320000}"/>
    <cellStyle name="20% - Accent4 4 2 3 4 3 3" xfId="26824" xr:uid="{00000000-0005-0000-0000-00009B320000}"/>
    <cellStyle name="20% - Accent4 4 2 3 4 4" xfId="12162" xr:uid="{00000000-0005-0000-0000-00009C320000}"/>
    <cellStyle name="20% - Accent4 4 2 3 4 4 2" xfId="31713" xr:uid="{00000000-0005-0000-0000-00009D320000}"/>
    <cellStyle name="20% - Accent4 4 2 3 4 5" xfId="21938" xr:uid="{00000000-0005-0000-0000-00009E320000}"/>
    <cellStyle name="20% - Accent4 4 2 3 5" xfId="2991" xr:uid="{00000000-0005-0000-0000-00009F320000}"/>
    <cellStyle name="20% - Accent4 4 2 3 5 2" xfId="7888" xr:uid="{00000000-0005-0000-0000-0000A0320000}"/>
    <cellStyle name="20% - Accent4 4 2 3 5 2 2" xfId="17677" xr:uid="{00000000-0005-0000-0000-0000A1320000}"/>
    <cellStyle name="20% - Accent4 4 2 3 5 2 2 2" xfId="37228" xr:uid="{00000000-0005-0000-0000-0000A2320000}"/>
    <cellStyle name="20% - Accent4 4 2 3 5 2 3" xfId="27453" xr:uid="{00000000-0005-0000-0000-0000A3320000}"/>
    <cellStyle name="20% - Accent4 4 2 3 5 3" xfId="12791" xr:uid="{00000000-0005-0000-0000-0000A4320000}"/>
    <cellStyle name="20% - Accent4 4 2 3 5 3 2" xfId="32342" xr:uid="{00000000-0005-0000-0000-0000A5320000}"/>
    <cellStyle name="20% - Accent4 4 2 3 5 4" xfId="22567" xr:uid="{00000000-0005-0000-0000-0000A6320000}"/>
    <cellStyle name="20% - Accent4 4 2 3 6" xfId="5445" xr:uid="{00000000-0005-0000-0000-0000A7320000}"/>
    <cellStyle name="20% - Accent4 4 2 3 6 2" xfId="15237" xr:uid="{00000000-0005-0000-0000-0000A8320000}"/>
    <cellStyle name="20% - Accent4 4 2 3 6 2 2" xfId="34788" xr:uid="{00000000-0005-0000-0000-0000A9320000}"/>
    <cellStyle name="20% - Accent4 4 2 3 6 3" xfId="25013" xr:uid="{00000000-0005-0000-0000-0000AA320000}"/>
    <cellStyle name="20% - Accent4 4 2 3 7" xfId="10351" xr:uid="{00000000-0005-0000-0000-0000AB320000}"/>
    <cellStyle name="20% - Accent4 4 2 3 7 2" xfId="29902" xr:uid="{00000000-0005-0000-0000-0000AC320000}"/>
    <cellStyle name="20% - Accent4 4 2 3 8" xfId="20127" xr:uid="{00000000-0005-0000-0000-0000AD320000}"/>
    <cellStyle name="20% - Accent4 4 2 4" xfId="684" xr:uid="{00000000-0005-0000-0000-0000AE320000}"/>
    <cellStyle name="20% - Accent4 4 2 4 2" xfId="1636" xr:uid="{00000000-0005-0000-0000-0000AF320000}"/>
    <cellStyle name="20% - Accent4 4 2 4 2 2" xfId="4150" xr:uid="{00000000-0005-0000-0000-0000B0320000}"/>
    <cellStyle name="20% - Accent4 4 2 4 2 2 2" xfId="9047" xr:uid="{00000000-0005-0000-0000-0000B1320000}"/>
    <cellStyle name="20% - Accent4 4 2 4 2 2 2 2" xfId="18836" xr:uid="{00000000-0005-0000-0000-0000B2320000}"/>
    <cellStyle name="20% - Accent4 4 2 4 2 2 2 2 2" xfId="38387" xr:uid="{00000000-0005-0000-0000-0000B3320000}"/>
    <cellStyle name="20% - Accent4 4 2 4 2 2 2 3" xfId="28612" xr:uid="{00000000-0005-0000-0000-0000B4320000}"/>
    <cellStyle name="20% - Accent4 4 2 4 2 2 3" xfId="13950" xr:uid="{00000000-0005-0000-0000-0000B5320000}"/>
    <cellStyle name="20% - Accent4 4 2 4 2 2 3 2" xfId="33501" xr:uid="{00000000-0005-0000-0000-0000B6320000}"/>
    <cellStyle name="20% - Accent4 4 2 4 2 2 4" xfId="23726" xr:uid="{00000000-0005-0000-0000-0000B7320000}"/>
    <cellStyle name="20% - Accent4 4 2 4 2 3" xfId="6604" xr:uid="{00000000-0005-0000-0000-0000B8320000}"/>
    <cellStyle name="20% - Accent4 4 2 4 2 3 2" xfId="16396" xr:uid="{00000000-0005-0000-0000-0000B9320000}"/>
    <cellStyle name="20% - Accent4 4 2 4 2 3 2 2" xfId="35947" xr:uid="{00000000-0005-0000-0000-0000BA320000}"/>
    <cellStyle name="20% - Accent4 4 2 4 2 3 3" xfId="26172" xr:uid="{00000000-0005-0000-0000-0000BB320000}"/>
    <cellStyle name="20% - Accent4 4 2 4 2 4" xfId="11510" xr:uid="{00000000-0005-0000-0000-0000BC320000}"/>
    <cellStyle name="20% - Accent4 4 2 4 2 4 2" xfId="31061" xr:uid="{00000000-0005-0000-0000-0000BD320000}"/>
    <cellStyle name="20% - Accent4 4 2 4 2 5" xfId="21286" xr:uid="{00000000-0005-0000-0000-0000BE320000}"/>
    <cellStyle name="20% - Accent4 4 2 4 3" xfId="2442" xr:uid="{00000000-0005-0000-0000-0000BF320000}"/>
    <cellStyle name="20% - Accent4 4 2 4 3 2" xfId="4924" xr:uid="{00000000-0005-0000-0000-0000C0320000}"/>
    <cellStyle name="20% - Accent4 4 2 4 3 2 2" xfId="9821" xr:uid="{00000000-0005-0000-0000-0000C1320000}"/>
    <cellStyle name="20% - Accent4 4 2 4 3 2 2 2" xfId="19610" xr:uid="{00000000-0005-0000-0000-0000C2320000}"/>
    <cellStyle name="20% - Accent4 4 2 4 3 2 2 2 2" xfId="39161" xr:uid="{00000000-0005-0000-0000-0000C3320000}"/>
    <cellStyle name="20% - Accent4 4 2 4 3 2 2 3" xfId="29386" xr:uid="{00000000-0005-0000-0000-0000C4320000}"/>
    <cellStyle name="20% - Accent4 4 2 4 3 2 3" xfId="14724" xr:uid="{00000000-0005-0000-0000-0000C5320000}"/>
    <cellStyle name="20% - Accent4 4 2 4 3 2 3 2" xfId="34275" xr:uid="{00000000-0005-0000-0000-0000C6320000}"/>
    <cellStyle name="20% - Accent4 4 2 4 3 2 4" xfId="24500" xr:uid="{00000000-0005-0000-0000-0000C7320000}"/>
    <cellStyle name="20% - Accent4 4 2 4 3 3" xfId="7378" xr:uid="{00000000-0005-0000-0000-0000C8320000}"/>
    <cellStyle name="20% - Accent4 4 2 4 3 3 2" xfId="17170" xr:uid="{00000000-0005-0000-0000-0000C9320000}"/>
    <cellStyle name="20% - Accent4 4 2 4 3 3 2 2" xfId="36721" xr:uid="{00000000-0005-0000-0000-0000CA320000}"/>
    <cellStyle name="20% - Accent4 4 2 4 3 3 3" xfId="26946" xr:uid="{00000000-0005-0000-0000-0000CB320000}"/>
    <cellStyle name="20% - Accent4 4 2 4 3 4" xfId="12284" xr:uid="{00000000-0005-0000-0000-0000CC320000}"/>
    <cellStyle name="20% - Accent4 4 2 4 3 4 2" xfId="31835" xr:uid="{00000000-0005-0000-0000-0000CD320000}"/>
    <cellStyle name="20% - Accent4 4 2 4 3 5" xfId="22060" xr:uid="{00000000-0005-0000-0000-0000CE320000}"/>
    <cellStyle name="20% - Accent4 4 2 4 4" xfId="3269" xr:uid="{00000000-0005-0000-0000-0000CF320000}"/>
    <cellStyle name="20% - Accent4 4 2 4 4 2" xfId="8166" xr:uid="{00000000-0005-0000-0000-0000D0320000}"/>
    <cellStyle name="20% - Accent4 4 2 4 4 2 2" xfId="17955" xr:uid="{00000000-0005-0000-0000-0000D1320000}"/>
    <cellStyle name="20% - Accent4 4 2 4 4 2 2 2" xfId="37506" xr:uid="{00000000-0005-0000-0000-0000D2320000}"/>
    <cellStyle name="20% - Accent4 4 2 4 4 2 3" xfId="27731" xr:uid="{00000000-0005-0000-0000-0000D3320000}"/>
    <cellStyle name="20% - Accent4 4 2 4 4 3" xfId="13069" xr:uid="{00000000-0005-0000-0000-0000D4320000}"/>
    <cellStyle name="20% - Accent4 4 2 4 4 3 2" xfId="32620" xr:uid="{00000000-0005-0000-0000-0000D5320000}"/>
    <cellStyle name="20% - Accent4 4 2 4 4 4" xfId="22845" xr:uid="{00000000-0005-0000-0000-0000D6320000}"/>
    <cellStyle name="20% - Accent4 4 2 4 5" xfId="5723" xr:uid="{00000000-0005-0000-0000-0000D7320000}"/>
    <cellStyle name="20% - Accent4 4 2 4 5 2" xfId="15515" xr:uid="{00000000-0005-0000-0000-0000D8320000}"/>
    <cellStyle name="20% - Accent4 4 2 4 5 2 2" xfId="35066" xr:uid="{00000000-0005-0000-0000-0000D9320000}"/>
    <cellStyle name="20% - Accent4 4 2 4 5 3" xfId="25291" xr:uid="{00000000-0005-0000-0000-0000DA320000}"/>
    <cellStyle name="20% - Accent4 4 2 4 6" xfId="10629" xr:uid="{00000000-0005-0000-0000-0000DB320000}"/>
    <cellStyle name="20% - Accent4 4 2 4 6 2" xfId="30180" xr:uid="{00000000-0005-0000-0000-0000DC320000}"/>
    <cellStyle name="20% - Accent4 4 2 4 7" xfId="20405" xr:uid="{00000000-0005-0000-0000-0000DD320000}"/>
    <cellStyle name="20% - Accent4 4 2 5" xfId="1269" xr:uid="{00000000-0005-0000-0000-0000DE320000}"/>
    <cellStyle name="20% - Accent4 4 2 5 2" xfId="3792" xr:uid="{00000000-0005-0000-0000-0000DF320000}"/>
    <cellStyle name="20% - Accent4 4 2 5 2 2" xfId="8689" xr:uid="{00000000-0005-0000-0000-0000E0320000}"/>
    <cellStyle name="20% - Accent4 4 2 5 2 2 2" xfId="18478" xr:uid="{00000000-0005-0000-0000-0000E1320000}"/>
    <cellStyle name="20% - Accent4 4 2 5 2 2 2 2" xfId="38029" xr:uid="{00000000-0005-0000-0000-0000E2320000}"/>
    <cellStyle name="20% - Accent4 4 2 5 2 2 3" xfId="28254" xr:uid="{00000000-0005-0000-0000-0000E3320000}"/>
    <cellStyle name="20% - Accent4 4 2 5 2 3" xfId="13592" xr:uid="{00000000-0005-0000-0000-0000E4320000}"/>
    <cellStyle name="20% - Accent4 4 2 5 2 3 2" xfId="33143" xr:uid="{00000000-0005-0000-0000-0000E5320000}"/>
    <cellStyle name="20% - Accent4 4 2 5 2 4" xfId="23368" xr:uid="{00000000-0005-0000-0000-0000E6320000}"/>
    <cellStyle name="20% - Accent4 4 2 5 3" xfId="6246" xr:uid="{00000000-0005-0000-0000-0000E7320000}"/>
    <cellStyle name="20% - Accent4 4 2 5 3 2" xfId="16038" xr:uid="{00000000-0005-0000-0000-0000E8320000}"/>
    <cellStyle name="20% - Accent4 4 2 5 3 2 2" xfId="35589" xr:uid="{00000000-0005-0000-0000-0000E9320000}"/>
    <cellStyle name="20% - Accent4 4 2 5 3 3" xfId="25814" xr:uid="{00000000-0005-0000-0000-0000EA320000}"/>
    <cellStyle name="20% - Accent4 4 2 5 4" xfId="11152" xr:uid="{00000000-0005-0000-0000-0000EB320000}"/>
    <cellStyle name="20% - Accent4 4 2 5 4 2" xfId="30703" xr:uid="{00000000-0005-0000-0000-0000EC320000}"/>
    <cellStyle name="20% - Accent4 4 2 5 5" xfId="20928" xr:uid="{00000000-0005-0000-0000-0000ED320000}"/>
    <cellStyle name="20% - Accent4 4 2 6" xfId="2035" xr:uid="{00000000-0005-0000-0000-0000EE320000}"/>
    <cellStyle name="20% - Accent4 4 2 6 2" xfId="4537" xr:uid="{00000000-0005-0000-0000-0000EF320000}"/>
    <cellStyle name="20% - Accent4 4 2 6 2 2" xfId="9434" xr:uid="{00000000-0005-0000-0000-0000F0320000}"/>
    <cellStyle name="20% - Accent4 4 2 6 2 2 2" xfId="19223" xr:uid="{00000000-0005-0000-0000-0000F1320000}"/>
    <cellStyle name="20% - Accent4 4 2 6 2 2 2 2" xfId="38774" xr:uid="{00000000-0005-0000-0000-0000F2320000}"/>
    <cellStyle name="20% - Accent4 4 2 6 2 2 3" xfId="28999" xr:uid="{00000000-0005-0000-0000-0000F3320000}"/>
    <cellStyle name="20% - Accent4 4 2 6 2 3" xfId="14337" xr:uid="{00000000-0005-0000-0000-0000F4320000}"/>
    <cellStyle name="20% - Accent4 4 2 6 2 3 2" xfId="33888" xr:uid="{00000000-0005-0000-0000-0000F5320000}"/>
    <cellStyle name="20% - Accent4 4 2 6 2 4" xfId="24113" xr:uid="{00000000-0005-0000-0000-0000F6320000}"/>
    <cellStyle name="20% - Accent4 4 2 6 3" xfId="6991" xr:uid="{00000000-0005-0000-0000-0000F7320000}"/>
    <cellStyle name="20% - Accent4 4 2 6 3 2" xfId="16783" xr:uid="{00000000-0005-0000-0000-0000F8320000}"/>
    <cellStyle name="20% - Accent4 4 2 6 3 2 2" xfId="36334" xr:uid="{00000000-0005-0000-0000-0000F9320000}"/>
    <cellStyle name="20% - Accent4 4 2 6 3 3" xfId="26559" xr:uid="{00000000-0005-0000-0000-0000FA320000}"/>
    <cellStyle name="20% - Accent4 4 2 6 4" xfId="11897" xr:uid="{00000000-0005-0000-0000-0000FB320000}"/>
    <cellStyle name="20% - Accent4 4 2 6 4 2" xfId="31448" xr:uid="{00000000-0005-0000-0000-0000FC320000}"/>
    <cellStyle name="20% - Accent4 4 2 6 5" xfId="21673" xr:uid="{00000000-0005-0000-0000-0000FD320000}"/>
    <cellStyle name="20% - Accent4 4 2 7" xfId="2877" xr:uid="{00000000-0005-0000-0000-0000FE320000}"/>
    <cellStyle name="20% - Accent4 4 2 7 2" xfId="7775" xr:uid="{00000000-0005-0000-0000-0000FF320000}"/>
    <cellStyle name="20% - Accent4 4 2 7 2 2" xfId="17564" xr:uid="{00000000-0005-0000-0000-000000330000}"/>
    <cellStyle name="20% - Accent4 4 2 7 2 2 2" xfId="37115" xr:uid="{00000000-0005-0000-0000-000001330000}"/>
    <cellStyle name="20% - Accent4 4 2 7 2 3" xfId="27340" xr:uid="{00000000-0005-0000-0000-000002330000}"/>
    <cellStyle name="20% - Accent4 4 2 7 3" xfId="12678" xr:uid="{00000000-0005-0000-0000-000003330000}"/>
    <cellStyle name="20% - Accent4 4 2 7 3 2" xfId="32229" xr:uid="{00000000-0005-0000-0000-000004330000}"/>
    <cellStyle name="20% - Accent4 4 2 7 4" xfId="22454" xr:uid="{00000000-0005-0000-0000-000005330000}"/>
    <cellStyle name="20% - Accent4 4 2 8" xfId="5331" xr:uid="{00000000-0005-0000-0000-000006330000}"/>
    <cellStyle name="20% - Accent4 4 2 8 2" xfId="15124" xr:uid="{00000000-0005-0000-0000-000007330000}"/>
    <cellStyle name="20% - Accent4 4 2 8 2 2" xfId="34675" xr:uid="{00000000-0005-0000-0000-000008330000}"/>
    <cellStyle name="20% - Accent4 4 2 8 3" xfId="24900" xr:uid="{00000000-0005-0000-0000-000009330000}"/>
    <cellStyle name="20% - Accent4 4 2 9" xfId="10238" xr:uid="{00000000-0005-0000-0000-00000A330000}"/>
    <cellStyle name="20% - Accent4 4 2 9 2" xfId="29789" xr:uid="{00000000-0005-0000-0000-00000B330000}"/>
    <cellStyle name="20% - Accent4 4 3" xfId="383" xr:uid="{00000000-0005-0000-0000-00000C330000}"/>
    <cellStyle name="20% - Accent4 4 3 2" xfId="800" xr:uid="{00000000-0005-0000-0000-00000D330000}"/>
    <cellStyle name="20% - Accent4 4 3 2 2" xfId="1750" xr:uid="{00000000-0005-0000-0000-00000E330000}"/>
    <cellStyle name="20% - Accent4 4 3 2 2 2" xfId="4264" xr:uid="{00000000-0005-0000-0000-00000F330000}"/>
    <cellStyle name="20% - Accent4 4 3 2 2 2 2" xfId="9161" xr:uid="{00000000-0005-0000-0000-000010330000}"/>
    <cellStyle name="20% - Accent4 4 3 2 2 2 2 2" xfId="18950" xr:uid="{00000000-0005-0000-0000-000011330000}"/>
    <cellStyle name="20% - Accent4 4 3 2 2 2 2 2 2" xfId="38501" xr:uid="{00000000-0005-0000-0000-000012330000}"/>
    <cellStyle name="20% - Accent4 4 3 2 2 2 2 3" xfId="28726" xr:uid="{00000000-0005-0000-0000-000013330000}"/>
    <cellStyle name="20% - Accent4 4 3 2 2 2 3" xfId="14064" xr:uid="{00000000-0005-0000-0000-000014330000}"/>
    <cellStyle name="20% - Accent4 4 3 2 2 2 3 2" xfId="33615" xr:uid="{00000000-0005-0000-0000-000015330000}"/>
    <cellStyle name="20% - Accent4 4 3 2 2 2 4" xfId="23840" xr:uid="{00000000-0005-0000-0000-000016330000}"/>
    <cellStyle name="20% - Accent4 4 3 2 2 3" xfId="6718" xr:uid="{00000000-0005-0000-0000-000017330000}"/>
    <cellStyle name="20% - Accent4 4 3 2 2 3 2" xfId="16510" xr:uid="{00000000-0005-0000-0000-000018330000}"/>
    <cellStyle name="20% - Accent4 4 3 2 2 3 2 2" xfId="36061" xr:uid="{00000000-0005-0000-0000-000019330000}"/>
    <cellStyle name="20% - Accent4 4 3 2 2 3 3" xfId="26286" xr:uid="{00000000-0005-0000-0000-00001A330000}"/>
    <cellStyle name="20% - Accent4 4 3 2 2 4" xfId="11624" xr:uid="{00000000-0005-0000-0000-00001B330000}"/>
    <cellStyle name="20% - Accent4 4 3 2 2 4 2" xfId="31175" xr:uid="{00000000-0005-0000-0000-00001C330000}"/>
    <cellStyle name="20% - Accent4 4 3 2 2 5" xfId="21400" xr:uid="{00000000-0005-0000-0000-00001D330000}"/>
    <cellStyle name="20% - Accent4 4 3 2 3" xfId="2516" xr:uid="{00000000-0005-0000-0000-00001E330000}"/>
    <cellStyle name="20% - Accent4 4 3 2 3 2" xfId="4993" xr:uid="{00000000-0005-0000-0000-00001F330000}"/>
    <cellStyle name="20% - Accent4 4 3 2 3 2 2" xfId="9890" xr:uid="{00000000-0005-0000-0000-000020330000}"/>
    <cellStyle name="20% - Accent4 4 3 2 3 2 2 2" xfId="19679" xr:uid="{00000000-0005-0000-0000-000021330000}"/>
    <cellStyle name="20% - Accent4 4 3 2 3 2 2 2 2" xfId="39230" xr:uid="{00000000-0005-0000-0000-000022330000}"/>
    <cellStyle name="20% - Accent4 4 3 2 3 2 2 3" xfId="29455" xr:uid="{00000000-0005-0000-0000-000023330000}"/>
    <cellStyle name="20% - Accent4 4 3 2 3 2 3" xfId="14793" xr:uid="{00000000-0005-0000-0000-000024330000}"/>
    <cellStyle name="20% - Accent4 4 3 2 3 2 3 2" xfId="34344" xr:uid="{00000000-0005-0000-0000-000025330000}"/>
    <cellStyle name="20% - Accent4 4 3 2 3 2 4" xfId="24569" xr:uid="{00000000-0005-0000-0000-000026330000}"/>
    <cellStyle name="20% - Accent4 4 3 2 3 3" xfId="7447" xr:uid="{00000000-0005-0000-0000-000027330000}"/>
    <cellStyle name="20% - Accent4 4 3 2 3 3 2" xfId="17239" xr:uid="{00000000-0005-0000-0000-000028330000}"/>
    <cellStyle name="20% - Accent4 4 3 2 3 3 2 2" xfId="36790" xr:uid="{00000000-0005-0000-0000-000029330000}"/>
    <cellStyle name="20% - Accent4 4 3 2 3 3 3" xfId="27015" xr:uid="{00000000-0005-0000-0000-00002A330000}"/>
    <cellStyle name="20% - Accent4 4 3 2 3 4" xfId="12353" xr:uid="{00000000-0005-0000-0000-00002B330000}"/>
    <cellStyle name="20% - Accent4 4 3 2 3 4 2" xfId="31904" xr:uid="{00000000-0005-0000-0000-00002C330000}"/>
    <cellStyle name="20% - Accent4 4 3 2 3 5" xfId="22129" xr:uid="{00000000-0005-0000-0000-00002D330000}"/>
    <cellStyle name="20% - Accent4 4 3 2 4" xfId="3383" xr:uid="{00000000-0005-0000-0000-00002E330000}"/>
    <cellStyle name="20% - Accent4 4 3 2 4 2" xfId="8280" xr:uid="{00000000-0005-0000-0000-00002F330000}"/>
    <cellStyle name="20% - Accent4 4 3 2 4 2 2" xfId="18069" xr:uid="{00000000-0005-0000-0000-000030330000}"/>
    <cellStyle name="20% - Accent4 4 3 2 4 2 2 2" xfId="37620" xr:uid="{00000000-0005-0000-0000-000031330000}"/>
    <cellStyle name="20% - Accent4 4 3 2 4 2 3" xfId="27845" xr:uid="{00000000-0005-0000-0000-000032330000}"/>
    <cellStyle name="20% - Accent4 4 3 2 4 3" xfId="13183" xr:uid="{00000000-0005-0000-0000-000033330000}"/>
    <cellStyle name="20% - Accent4 4 3 2 4 3 2" xfId="32734" xr:uid="{00000000-0005-0000-0000-000034330000}"/>
    <cellStyle name="20% - Accent4 4 3 2 4 4" xfId="22959" xr:uid="{00000000-0005-0000-0000-000035330000}"/>
    <cellStyle name="20% - Accent4 4 3 2 5" xfId="5837" xr:uid="{00000000-0005-0000-0000-000036330000}"/>
    <cellStyle name="20% - Accent4 4 3 2 5 2" xfId="15629" xr:uid="{00000000-0005-0000-0000-000037330000}"/>
    <cellStyle name="20% - Accent4 4 3 2 5 2 2" xfId="35180" xr:uid="{00000000-0005-0000-0000-000038330000}"/>
    <cellStyle name="20% - Accent4 4 3 2 5 3" xfId="25405" xr:uid="{00000000-0005-0000-0000-000039330000}"/>
    <cellStyle name="20% - Accent4 4 3 2 6" xfId="10743" xr:uid="{00000000-0005-0000-0000-00003A330000}"/>
    <cellStyle name="20% - Accent4 4 3 2 6 2" xfId="30294" xr:uid="{00000000-0005-0000-0000-00003B330000}"/>
    <cellStyle name="20% - Accent4 4 3 2 7" xfId="20519" xr:uid="{00000000-0005-0000-0000-00003C330000}"/>
    <cellStyle name="20% - Accent4 4 3 3" xfId="1370" xr:uid="{00000000-0005-0000-0000-00003D330000}"/>
    <cellStyle name="20% - Accent4 4 3 3 2" xfId="3889" xr:uid="{00000000-0005-0000-0000-00003E330000}"/>
    <cellStyle name="20% - Accent4 4 3 3 2 2" xfId="8786" xr:uid="{00000000-0005-0000-0000-00003F330000}"/>
    <cellStyle name="20% - Accent4 4 3 3 2 2 2" xfId="18575" xr:uid="{00000000-0005-0000-0000-000040330000}"/>
    <cellStyle name="20% - Accent4 4 3 3 2 2 2 2" xfId="38126" xr:uid="{00000000-0005-0000-0000-000041330000}"/>
    <cellStyle name="20% - Accent4 4 3 3 2 2 3" xfId="28351" xr:uid="{00000000-0005-0000-0000-000042330000}"/>
    <cellStyle name="20% - Accent4 4 3 3 2 3" xfId="13689" xr:uid="{00000000-0005-0000-0000-000043330000}"/>
    <cellStyle name="20% - Accent4 4 3 3 2 3 2" xfId="33240" xr:uid="{00000000-0005-0000-0000-000044330000}"/>
    <cellStyle name="20% - Accent4 4 3 3 2 4" xfId="23465" xr:uid="{00000000-0005-0000-0000-000045330000}"/>
    <cellStyle name="20% - Accent4 4 3 3 3" xfId="6343" xr:uid="{00000000-0005-0000-0000-000046330000}"/>
    <cellStyle name="20% - Accent4 4 3 3 3 2" xfId="16135" xr:uid="{00000000-0005-0000-0000-000047330000}"/>
    <cellStyle name="20% - Accent4 4 3 3 3 2 2" xfId="35686" xr:uid="{00000000-0005-0000-0000-000048330000}"/>
    <cellStyle name="20% - Accent4 4 3 3 3 3" xfId="25911" xr:uid="{00000000-0005-0000-0000-000049330000}"/>
    <cellStyle name="20% - Accent4 4 3 3 4" xfId="11249" xr:uid="{00000000-0005-0000-0000-00004A330000}"/>
    <cellStyle name="20% - Accent4 4 3 3 4 2" xfId="30800" xr:uid="{00000000-0005-0000-0000-00004B330000}"/>
    <cellStyle name="20% - Accent4 4 3 3 5" xfId="21025" xr:uid="{00000000-0005-0000-0000-00004C330000}"/>
    <cellStyle name="20% - Accent4 4 3 4" xfId="2104" xr:uid="{00000000-0005-0000-0000-00004D330000}"/>
    <cellStyle name="20% - Accent4 4 3 4 2" xfId="4606" xr:uid="{00000000-0005-0000-0000-00004E330000}"/>
    <cellStyle name="20% - Accent4 4 3 4 2 2" xfId="9503" xr:uid="{00000000-0005-0000-0000-00004F330000}"/>
    <cellStyle name="20% - Accent4 4 3 4 2 2 2" xfId="19292" xr:uid="{00000000-0005-0000-0000-000050330000}"/>
    <cellStyle name="20% - Accent4 4 3 4 2 2 2 2" xfId="38843" xr:uid="{00000000-0005-0000-0000-000051330000}"/>
    <cellStyle name="20% - Accent4 4 3 4 2 2 3" xfId="29068" xr:uid="{00000000-0005-0000-0000-000052330000}"/>
    <cellStyle name="20% - Accent4 4 3 4 2 3" xfId="14406" xr:uid="{00000000-0005-0000-0000-000053330000}"/>
    <cellStyle name="20% - Accent4 4 3 4 2 3 2" xfId="33957" xr:uid="{00000000-0005-0000-0000-000054330000}"/>
    <cellStyle name="20% - Accent4 4 3 4 2 4" xfId="24182" xr:uid="{00000000-0005-0000-0000-000055330000}"/>
    <cellStyle name="20% - Accent4 4 3 4 3" xfId="7060" xr:uid="{00000000-0005-0000-0000-000056330000}"/>
    <cellStyle name="20% - Accent4 4 3 4 3 2" xfId="16852" xr:uid="{00000000-0005-0000-0000-000057330000}"/>
    <cellStyle name="20% - Accent4 4 3 4 3 2 2" xfId="36403" xr:uid="{00000000-0005-0000-0000-000058330000}"/>
    <cellStyle name="20% - Accent4 4 3 4 3 3" xfId="26628" xr:uid="{00000000-0005-0000-0000-000059330000}"/>
    <cellStyle name="20% - Accent4 4 3 4 4" xfId="11966" xr:uid="{00000000-0005-0000-0000-00005A330000}"/>
    <cellStyle name="20% - Accent4 4 3 4 4 2" xfId="31517" xr:uid="{00000000-0005-0000-0000-00005B330000}"/>
    <cellStyle name="20% - Accent4 4 3 4 5" xfId="21742" xr:uid="{00000000-0005-0000-0000-00005C330000}"/>
    <cellStyle name="20% - Accent4 4 3 5" xfId="2992" xr:uid="{00000000-0005-0000-0000-00005D330000}"/>
    <cellStyle name="20% - Accent4 4 3 5 2" xfId="7889" xr:uid="{00000000-0005-0000-0000-00005E330000}"/>
    <cellStyle name="20% - Accent4 4 3 5 2 2" xfId="17678" xr:uid="{00000000-0005-0000-0000-00005F330000}"/>
    <cellStyle name="20% - Accent4 4 3 5 2 2 2" xfId="37229" xr:uid="{00000000-0005-0000-0000-000060330000}"/>
    <cellStyle name="20% - Accent4 4 3 5 2 3" xfId="27454" xr:uid="{00000000-0005-0000-0000-000061330000}"/>
    <cellStyle name="20% - Accent4 4 3 5 3" xfId="12792" xr:uid="{00000000-0005-0000-0000-000062330000}"/>
    <cellStyle name="20% - Accent4 4 3 5 3 2" xfId="32343" xr:uid="{00000000-0005-0000-0000-000063330000}"/>
    <cellStyle name="20% - Accent4 4 3 5 4" xfId="22568" xr:uid="{00000000-0005-0000-0000-000064330000}"/>
    <cellStyle name="20% - Accent4 4 3 6" xfId="5446" xr:uid="{00000000-0005-0000-0000-000065330000}"/>
    <cellStyle name="20% - Accent4 4 3 6 2" xfId="15238" xr:uid="{00000000-0005-0000-0000-000066330000}"/>
    <cellStyle name="20% - Accent4 4 3 6 2 2" xfId="34789" xr:uid="{00000000-0005-0000-0000-000067330000}"/>
    <cellStyle name="20% - Accent4 4 3 6 3" xfId="25014" xr:uid="{00000000-0005-0000-0000-000068330000}"/>
    <cellStyle name="20% - Accent4 4 3 7" xfId="10352" xr:uid="{00000000-0005-0000-0000-000069330000}"/>
    <cellStyle name="20% - Accent4 4 3 7 2" xfId="29903" xr:uid="{00000000-0005-0000-0000-00006A330000}"/>
    <cellStyle name="20% - Accent4 4 3 8" xfId="20128" xr:uid="{00000000-0005-0000-0000-00006B330000}"/>
    <cellStyle name="20% - Accent4 4 4" xfId="384" xr:uid="{00000000-0005-0000-0000-00006C330000}"/>
    <cellStyle name="20% - Accent4 4 4 2" xfId="801" xr:uid="{00000000-0005-0000-0000-00006D330000}"/>
    <cellStyle name="20% - Accent4 4 4 2 2" xfId="1751" xr:uid="{00000000-0005-0000-0000-00006E330000}"/>
    <cellStyle name="20% - Accent4 4 4 2 2 2" xfId="4265" xr:uid="{00000000-0005-0000-0000-00006F330000}"/>
    <cellStyle name="20% - Accent4 4 4 2 2 2 2" xfId="9162" xr:uid="{00000000-0005-0000-0000-000070330000}"/>
    <cellStyle name="20% - Accent4 4 4 2 2 2 2 2" xfId="18951" xr:uid="{00000000-0005-0000-0000-000071330000}"/>
    <cellStyle name="20% - Accent4 4 4 2 2 2 2 2 2" xfId="38502" xr:uid="{00000000-0005-0000-0000-000072330000}"/>
    <cellStyle name="20% - Accent4 4 4 2 2 2 2 3" xfId="28727" xr:uid="{00000000-0005-0000-0000-000073330000}"/>
    <cellStyle name="20% - Accent4 4 4 2 2 2 3" xfId="14065" xr:uid="{00000000-0005-0000-0000-000074330000}"/>
    <cellStyle name="20% - Accent4 4 4 2 2 2 3 2" xfId="33616" xr:uid="{00000000-0005-0000-0000-000075330000}"/>
    <cellStyle name="20% - Accent4 4 4 2 2 2 4" xfId="23841" xr:uid="{00000000-0005-0000-0000-000076330000}"/>
    <cellStyle name="20% - Accent4 4 4 2 2 3" xfId="6719" xr:uid="{00000000-0005-0000-0000-000077330000}"/>
    <cellStyle name="20% - Accent4 4 4 2 2 3 2" xfId="16511" xr:uid="{00000000-0005-0000-0000-000078330000}"/>
    <cellStyle name="20% - Accent4 4 4 2 2 3 2 2" xfId="36062" xr:uid="{00000000-0005-0000-0000-000079330000}"/>
    <cellStyle name="20% - Accent4 4 4 2 2 3 3" xfId="26287" xr:uid="{00000000-0005-0000-0000-00007A330000}"/>
    <cellStyle name="20% - Accent4 4 4 2 2 4" xfId="11625" xr:uid="{00000000-0005-0000-0000-00007B330000}"/>
    <cellStyle name="20% - Accent4 4 4 2 2 4 2" xfId="31176" xr:uid="{00000000-0005-0000-0000-00007C330000}"/>
    <cellStyle name="20% - Accent4 4 4 2 2 5" xfId="21401" xr:uid="{00000000-0005-0000-0000-00007D330000}"/>
    <cellStyle name="20% - Accent4 4 4 2 3" xfId="2673" xr:uid="{00000000-0005-0000-0000-00007E330000}"/>
    <cellStyle name="20% - Accent4 4 4 2 3 2" xfId="5118" xr:uid="{00000000-0005-0000-0000-00007F330000}"/>
    <cellStyle name="20% - Accent4 4 4 2 3 2 2" xfId="10015" xr:uid="{00000000-0005-0000-0000-000080330000}"/>
    <cellStyle name="20% - Accent4 4 4 2 3 2 2 2" xfId="19804" xr:uid="{00000000-0005-0000-0000-000081330000}"/>
    <cellStyle name="20% - Accent4 4 4 2 3 2 2 2 2" xfId="39355" xr:uid="{00000000-0005-0000-0000-000082330000}"/>
    <cellStyle name="20% - Accent4 4 4 2 3 2 2 3" xfId="29580" xr:uid="{00000000-0005-0000-0000-000083330000}"/>
    <cellStyle name="20% - Accent4 4 4 2 3 2 3" xfId="14918" xr:uid="{00000000-0005-0000-0000-000084330000}"/>
    <cellStyle name="20% - Accent4 4 4 2 3 2 3 2" xfId="34469" xr:uid="{00000000-0005-0000-0000-000085330000}"/>
    <cellStyle name="20% - Accent4 4 4 2 3 2 4" xfId="24694" xr:uid="{00000000-0005-0000-0000-000086330000}"/>
    <cellStyle name="20% - Accent4 4 4 2 3 3" xfId="7572" xr:uid="{00000000-0005-0000-0000-000087330000}"/>
    <cellStyle name="20% - Accent4 4 4 2 3 3 2" xfId="17364" xr:uid="{00000000-0005-0000-0000-000088330000}"/>
    <cellStyle name="20% - Accent4 4 4 2 3 3 2 2" xfId="36915" xr:uid="{00000000-0005-0000-0000-000089330000}"/>
    <cellStyle name="20% - Accent4 4 4 2 3 3 3" xfId="27140" xr:uid="{00000000-0005-0000-0000-00008A330000}"/>
    <cellStyle name="20% - Accent4 4 4 2 3 4" xfId="12478" xr:uid="{00000000-0005-0000-0000-00008B330000}"/>
    <cellStyle name="20% - Accent4 4 4 2 3 4 2" xfId="32029" xr:uid="{00000000-0005-0000-0000-00008C330000}"/>
    <cellStyle name="20% - Accent4 4 4 2 3 5" xfId="22254" xr:uid="{00000000-0005-0000-0000-00008D330000}"/>
    <cellStyle name="20% - Accent4 4 4 2 4" xfId="3384" xr:uid="{00000000-0005-0000-0000-00008E330000}"/>
    <cellStyle name="20% - Accent4 4 4 2 4 2" xfId="8281" xr:uid="{00000000-0005-0000-0000-00008F330000}"/>
    <cellStyle name="20% - Accent4 4 4 2 4 2 2" xfId="18070" xr:uid="{00000000-0005-0000-0000-000090330000}"/>
    <cellStyle name="20% - Accent4 4 4 2 4 2 2 2" xfId="37621" xr:uid="{00000000-0005-0000-0000-000091330000}"/>
    <cellStyle name="20% - Accent4 4 4 2 4 2 3" xfId="27846" xr:uid="{00000000-0005-0000-0000-000092330000}"/>
    <cellStyle name="20% - Accent4 4 4 2 4 3" xfId="13184" xr:uid="{00000000-0005-0000-0000-000093330000}"/>
    <cellStyle name="20% - Accent4 4 4 2 4 3 2" xfId="32735" xr:uid="{00000000-0005-0000-0000-000094330000}"/>
    <cellStyle name="20% - Accent4 4 4 2 4 4" xfId="22960" xr:uid="{00000000-0005-0000-0000-000095330000}"/>
    <cellStyle name="20% - Accent4 4 4 2 5" xfId="5838" xr:uid="{00000000-0005-0000-0000-000096330000}"/>
    <cellStyle name="20% - Accent4 4 4 2 5 2" xfId="15630" xr:uid="{00000000-0005-0000-0000-000097330000}"/>
    <cellStyle name="20% - Accent4 4 4 2 5 2 2" xfId="35181" xr:uid="{00000000-0005-0000-0000-000098330000}"/>
    <cellStyle name="20% - Accent4 4 4 2 5 3" xfId="25406" xr:uid="{00000000-0005-0000-0000-000099330000}"/>
    <cellStyle name="20% - Accent4 4 4 2 6" xfId="10744" xr:uid="{00000000-0005-0000-0000-00009A330000}"/>
    <cellStyle name="20% - Accent4 4 4 2 6 2" xfId="30295" xr:uid="{00000000-0005-0000-0000-00009B330000}"/>
    <cellStyle name="20% - Accent4 4 4 2 7" xfId="20520" xr:uid="{00000000-0005-0000-0000-00009C330000}"/>
    <cellStyle name="20% - Accent4 4 4 3" xfId="1371" xr:uid="{00000000-0005-0000-0000-00009D330000}"/>
    <cellStyle name="20% - Accent4 4 4 3 2" xfId="3890" xr:uid="{00000000-0005-0000-0000-00009E330000}"/>
    <cellStyle name="20% - Accent4 4 4 3 2 2" xfId="8787" xr:uid="{00000000-0005-0000-0000-00009F330000}"/>
    <cellStyle name="20% - Accent4 4 4 3 2 2 2" xfId="18576" xr:uid="{00000000-0005-0000-0000-0000A0330000}"/>
    <cellStyle name="20% - Accent4 4 4 3 2 2 2 2" xfId="38127" xr:uid="{00000000-0005-0000-0000-0000A1330000}"/>
    <cellStyle name="20% - Accent4 4 4 3 2 2 3" xfId="28352" xr:uid="{00000000-0005-0000-0000-0000A2330000}"/>
    <cellStyle name="20% - Accent4 4 4 3 2 3" xfId="13690" xr:uid="{00000000-0005-0000-0000-0000A3330000}"/>
    <cellStyle name="20% - Accent4 4 4 3 2 3 2" xfId="33241" xr:uid="{00000000-0005-0000-0000-0000A4330000}"/>
    <cellStyle name="20% - Accent4 4 4 3 2 4" xfId="23466" xr:uid="{00000000-0005-0000-0000-0000A5330000}"/>
    <cellStyle name="20% - Accent4 4 4 3 3" xfId="6344" xr:uid="{00000000-0005-0000-0000-0000A6330000}"/>
    <cellStyle name="20% - Accent4 4 4 3 3 2" xfId="16136" xr:uid="{00000000-0005-0000-0000-0000A7330000}"/>
    <cellStyle name="20% - Accent4 4 4 3 3 2 2" xfId="35687" xr:uid="{00000000-0005-0000-0000-0000A8330000}"/>
    <cellStyle name="20% - Accent4 4 4 3 3 3" xfId="25912" xr:uid="{00000000-0005-0000-0000-0000A9330000}"/>
    <cellStyle name="20% - Accent4 4 4 3 4" xfId="11250" xr:uid="{00000000-0005-0000-0000-0000AA330000}"/>
    <cellStyle name="20% - Accent4 4 4 3 4 2" xfId="30801" xr:uid="{00000000-0005-0000-0000-0000AB330000}"/>
    <cellStyle name="20% - Accent4 4 4 3 5" xfId="21026" xr:uid="{00000000-0005-0000-0000-0000AC330000}"/>
    <cellStyle name="20% - Accent4 4 4 4" xfId="2229" xr:uid="{00000000-0005-0000-0000-0000AD330000}"/>
    <cellStyle name="20% - Accent4 4 4 4 2" xfId="4731" xr:uid="{00000000-0005-0000-0000-0000AE330000}"/>
    <cellStyle name="20% - Accent4 4 4 4 2 2" xfId="9628" xr:uid="{00000000-0005-0000-0000-0000AF330000}"/>
    <cellStyle name="20% - Accent4 4 4 4 2 2 2" xfId="19417" xr:uid="{00000000-0005-0000-0000-0000B0330000}"/>
    <cellStyle name="20% - Accent4 4 4 4 2 2 2 2" xfId="38968" xr:uid="{00000000-0005-0000-0000-0000B1330000}"/>
    <cellStyle name="20% - Accent4 4 4 4 2 2 3" xfId="29193" xr:uid="{00000000-0005-0000-0000-0000B2330000}"/>
    <cellStyle name="20% - Accent4 4 4 4 2 3" xfId="14531" xr:uid="{00000000-0005-0000-0000-0000B3330000}"/>
    <cellStyle name="20% - Accent4 4 4 4 2 3 2" xfId="34082" xr:uid="{00000000-0005-0000-0000-0000B4330000}"/>
    <cellStyle name="20% - Accent4 4 4 4 2 4" xfId="24307" xr:uid="{00000000-0005-0000-0000-0000B5330000}"/>
    <cellStyle name="20% - Accent4 4 4 4 3" xfId="7185" xr:uid="{00000000-0005-0000-0000-0000B6330000}"/>
    <cellStyle name="20% - Accent4 4 4 4 3 2" xfId="16977" xr:uid="{00000000-0005-0000-0000-0000B7330000}"/>
    <cellStyle name="20% - Accent4 4 4 4 3 2 2" xfId="36528" xr:uid="{00000000-0005-0000-0000-0000B8330000}"/>
    <cellStyle name="20% - Accent4 4 4 4 3 3" xfId="26753" xr:uid="{00000000-0005-0000-0000-0000B9330000}"/>
    <cellStyle name="20% - Accent4 4 4 4 4" xfId="12091" xr:uid="{00000000-0005-0000-0000-0000BA330000}"/>
    <cellStyle name="20% - Accent4 4 4 4 4 2" xfId="31642" xr:uid="{00000000-0005-0000-0000-0000BB330000}"/>
    <cellStyle name="20% - Accent4 4 4 4 5" xfId="21867" xr:uid="{00000000-0005-0000-0000-0000BC330000}"/>
    <cellStyle name="20% - Accent4 4 4 5" xfId="2993" xr:uid="{00000000-0005-0000-0000-0000BD330000}"/>
    <cellStyle name="20% - Accent4 4 4 5 2" xfId="7890" xr:uid="{00000000-0005-0000-0000-0000BE330000}"/>
    <cellStyle name="20% - Accent4 4 4 5 2 2" xfId="17679" xr:uid="{00000000-0005-0000-0000-0000BF330000}"/>
    <cellStyle name="20% - Accent4 4 4 5 2 2 2" xfId="37230" xr:uid="{00000000-0005-0000-0000-0000C0330000}"/>
    <cellStyle name="20% - Accent4 4 4 5 2 3" xfId="27455" xr:uid="{00000000-0005-0000-0000-0000C1330000}"/>
    <cellStyle name="20% - Accent4 4 4 5 3" xfId="12793" xr:uid="{00000000-0005-0000-0000-0000C2330000}"/>
    <cellStyle name="20% - Accent4 4 4 5 3 2" xfId="32344" xr:uid="{00000000-0005-0000-0000-0000C3330000}"/>
    <cellStyle name="20% - Accent4 4 4 5 4" xfId="22569" xr:uid="{00000000-0005-0000-0000-0000C4330000}"/>
    <cellStyle name="20% - Accent4 4 4 6" xfId="5447" xr:uid="{00000000-0005-0000-0000-0000C5330000}"/>
    <cellStyle name="20% - Accent4 4 4 6 2" xfId="15239" xr:uid="{00000000-0005-0000-0000-0000C6330000}"/>
    <cellStyle name="20% - Accent4 4 4 6 2 2" xfId="34790" xr:uid="{00000000-0005-0000-0000-0000C7330000}"/>
    <cellStyle name="20% - Accent4 4 4 6 3" xfId="25015" xr:uid="{00000000-0005-0000-0000-0000C8330000}"/>
    <cellStyle name="20% - Accent4 4 4 7" xfId="10353" xr:uid="{00000000-0005-0000-0000-0000C9330000}"/>
    <cellStyle name="20% - Accent4 4 4 7 2" xfId="29904" xr:uid="{00000000-0005-0000-0000-0000CA330000}"/>
    <cellStyle name="20% - Accent4 4 4 8" xfId="20129" xr:uid="{00000000-0005-0000-0000-0000CB330000}"/>
    <cellStyle name="20% - Accent4 4 5" xfId="612" xr:uid="{00000000-0005-0000-0000-0000CC330000}"/>
    <cellStyle name="20% - Accent4 4 5 2" xfId="1565" xr:uid="{00000000-0005-0000-0000-0000CD330000}"/>
    <cellStyle name="20% - Accent4 4 5 2 2" xfId="4079" xr:uid="{00000000-0005-0000-0000-0000CE330000}"/>
    <cellStyle name="20% - Accent4 4 5 2 2 2" xfId="8976" xr:uid="{00000000-0005-0000-0000-0000CF330000}"/>
    <cellStyle name="20% - Accent4 4 5 2 2 2 2" xfId="18765" xr:uid="{00000000-0005-0000-0000-0000D0330000}"/>
    <cellStyle name="20% - Accent4 4 5 2 2 2 2 2" xfId="38316" xr:uid="{00000000-0005-0000-0000-0000D1330000}"/>
    <cellStyle name="20% - Accent4 4 5 2 2 2 3" xfId="28541" xr:uid="{00000000-0005-0000-0000-0000D2330000}"/>
    <cellStyle name="20% - Accent4 4 5 2 2 3" xfId="13879" xr:uid="{00000000-0005-0000-0000-0000D3330000}"/>
    <cellStyle name="20% - Accent4 4 5 2 2 3 2" xfId="33430" xr:uid="{00000000-0005-0000-0000-0000D4330000}"/>
    <cellStyle name="20% - Accent4 4 5 2 2 4" xfId="23655" xr:uid="{00000000-0005-0000-0000-0000D5330000}"/>
    <cellStyle name="20% - Accent4 4 5 2 3" xfId="6533" xr:uid="{00000000-0005-0000-0000-0000D6330000}"/>
    <cellStyle name="20% - Accent4 4 5 2 3 2" xfId="16325" xr:uid="{00000000-0005-0000-0000-0000D7330000}"/>
    <cellStyle name="20% - Accent4 4 5 2 3 2 2" xfId="35876" xr:uid="{00000000-0005-0000-0000-0000D8330000}"/>
    <cellStyle name="20% - Accent4 4 5 2 3 3" xfId="26101" xr:uid="{00000000-0005-0000-0000-0000D9330000}"/>
    <cellStyle name="20% - Accent4 4 5 2 4" xfId="11439" xr:uid="{00000000-0005-0000-0000-0000DA330000}"/>
    <cellStyle name="20% - Accent4 4 5 2 4 2" xfId="30990" xr:uid="{00000000-0005-0000-0000-0000DB330000}"/>
    <cellStyle name="20% - Accent4 4 5 2 5" xfId="21215" xr:uid="{00000000-0005-0000-0000-0000DC330000}"/>
    <cellStyle name="20% - Accent4 4 5 3" xfId="2365" xr:uid="{00000000-0005-0000-0000-0000DD330000}"/>
    <cellStyle name="20% - Accent4 4 5 3 2" xfId="4856" xr:uid="{00000000-0005-0000-0000-0000DE330000}"/>
    <cellStyle name="20% - Accent4 4 5 3 2 2" xfId="9753" xr:uid="{00000000-0005-0000-0000-0000DF330000}"/>
    <cellStyle name="20% - Accent4 4 5 3 2 2 2" xfId="19542" xr:uid="{00000000-0005-0000-0000-0000E0330000}"/>
    <cellStyle name="20% - Accent4 4 5 3 2 2 2 2" xfId="39093" xr:uid="{00000000-0005-0000-0000-0000E1330000}"/>
    <cellStyle name="20% - Accent4 4 5 3 2 2 3" xfId="29318" xr:uid="{00000000-0005-0000-0000-0000E2330000}"/>
    <cellStyle name="20% - Accent4 4 5 3 2 3" xfId="14656" xr:uid="{00000000-0005-0000-0000-0000E3330000}"/>
    <cellStyle name="20% - Accent4 4 5 3 2 3 2" xfId="34207" xr:uid="{00000000-0005-0000-0000-0000E4330000}"/>
    <cellStyle name="20% - Accent4 4 5 3 2 4" xfId="24432" xr:uid="{00000000-0005-0000-0000-0000E5330000}"/>
    <cellStyle name="20% - Accent4 4 5 3 3" xfId="7310" xr:uid="{00000000-0005-0000-0000-0000E6330000}"/>
    <cellStyle name="20% - Accent4 4 5 3 3 2" xfId="17102" xr:uid="{00000000-0005-0000-0000-0000E7330000}"/>
    <cellStyle name="20% - Accent4 4 5 3 3 2 2" xfId="36653" xr:uid="{00000000-0005-0000-0000-0000E8330000}"/>
    <cellStyle name="20% - Accent4 4 5 3 3 3" xfId="26878" xr:uid="{00000000-0005-0000-0000-0000E9330000}"/>
    <cellStyle name="20% - Accent4 4 5 3 4" xfId="12216" xr:uid="{00000000-0005-0000-0000-0000EA330000}"/>
    <cellStyle name="20% - Accent4 4 5 3 4 2" xfId="31767" xr:uid="{00000000-0005-0000-0000-0000EB330000}"/>
    <cellStyle name="20% - Accent4 4 5 3 5" xfId="21992" xr:uid="{00000000-0005-0000-0000-0000EC330000}"/>
    <cellStyle name="20% - Accent4 4 5 4" xfId="3198" xr:uid="{00000000-0005-0000-0000-0000ED330000}"/>
    <cellStyle name="20% - Accent4 4 5 4 2" xfId="8095" xr:uid="{00000000-0005-0000-0000-0000EE330000}"/>
    <cellStyle name="20% - Accent4 4 5 4 2 2" xfId="17884" xr:uid="{00000000-0005-0000-0000-0000EF330000}"/>
    <cellStyle name="20% - Accent4 4 5 4 2 2 2" xfId="37435" xr:uid="{00000000-0005-0000-0000-0000F0330000}"/>
    <cellStyle name="20% - Accent4 4 5 4 2 3" xfId="27660" xr:uid="{00000000-0005-0000-0000-0000F1330000}"/>
    <cellStyle name="20% - Accent4 4 5 4 3" xfId="12998" xr:uid="{00000000-0005-0000-0000-0000F2330000}"/>
    <cellStyle name="20% - Accent4 4 5 4 3 2" xfId="32549" xr:uid="{00000000-0005-0000-0000-0000F3330000}"/>
    <cellStyle name="20% - Accent4 4 5 4 4" xfId="22774" xr:uid="{00000000-0005-0000-0000-0000F4330000}"/>
    <cellStyle name="20% - Accent4 4 5 5" xfId="5652" xr:uid="{00000000-0005-0000-0000-0000F5330000}"/>
    <cellStyle name="20% - Accent4 4 5 5 2" xfId="15444" xr:uid="{00000000-0005-0000-0000-0000F6330000}"/>
    <cellStyle name="20% - Accent4 4 5 5 2 2" xfId="34995" xr:uid="{00000000-0005-0000-0000-0000F7330000}"/>
    <cellStyle name="20% - Accent4 4 5 5 3" xfId="25220" xr:uid="{00000000-0005-0000-0000-0000F8330000}"/>
    <cellStyle name="20% - Accent4 4 5 6" xfId="10558" xr:uid="{00000000-0005-0000-0000-0000F9330000}"/>
    <cellStyle name="20% - Accent4 4 5 6 2" xfId="30109" xr:uid="{00000000-0005-0000-0000-0000FA330000}"/>
    <cellStyle name="20% - Accent4 4 5 7" xfId="20334" xr:uid="{00000000-0005-0000-0000-0000FB330000}"/>
    <cellStyle name="20% - Accent4 4 6" xfId="1034" xr:uid="{00000000-0005-0000-0000-0000FC330000}"/>
    <cellStyle name="20% - Accent4 4 6 2" xfId="3607" xr:uid="{00000000-0005-0000-0000-0000FD330000}"/>
    <cellStyle name="20% - Accent4 4 6 2 2" xfId="8504" xr:uid="{00000000-0005-0000-0000-0000FE330000}"/>
    <cellStyle name="20% - Accent4 4 6 2 2 2" xfId="18293" xr:uid="{00000000-0005-0000-0000-0000FF330000}"/>
    <cellStyle name="20% - Accent4 4 6 2 2 2 2" xfId="37844" xr:uid="{00000000-0005-0000-0000-000000340000}"/>
    <cellStyle name="20% - Accent4 4 6 2 2 3" xfId="28069" xr:uid="{00000000-0005-0000-0000-000001340000}"/>
    <cellStyle name="20% - Accent4 4 6 2 3" xfId="13407" xr:uid="{00000000-0005-0000-0000-000002340000}"/>
    <cellStyle name="20% - Accent4 4 6 2 3 2" xfId="32958" xr:uid="{00000000-0005-0000-0000-000003340000}"/>
    <cellStyle name="20% - Accent4 4 6 2 4" xfId="23183" xr:uid="{00000000-0005-0000-0000-000004340000}"/>
    <cellStyle name="20% - Accent4 4 6 3" xfId="6061" xr:uid="{00000000-0005-0000-0000-000005340000}"/>
    <cellStyle name="20% - Accent4 4 6 3 2" xfId="15853" xr:uid="{00000000-0005-0000-0000-000006340000}"/>
    <cellStyle name="20% - Accent4 4 6 3 2 2" xfId="35404" xr:uid="{00000000-0005-0000-0000-000007340000}"/>
    <cellStyle name="20% - Accent4 4 6 3 3" xfId="25629" xr:uid="{00000000-0005-0000-0000-000008340000}"/>
    <cellStyle name="20% - Accent4 4 6 4" xfId="10967" xr:uid="{00000000-0005-0000-0000-000009340000}"/>
    <cellStyle name="20% - Accent4 4 6 4 2" xfId="30518" xr:uid="{00000000-0005-0000-0000-00000A340000}"/>
    <cellStyle name="20% - Accent4 4 6 5" xfId="20743" xr:uid="{00000000-0005-0000-0000-00000B340000}"/>
    <cellStyle name="20% - Accent4 4 7" xfId="1963" xr:uid="{00000000-0005-0000-0000-00000C340000}"/>
    <cellStyle name="20% - Accent4 4 7 2" xfId="4469" xr:uid="{00000000-0005-0000-0000-00000D340000}"/>
    <cellStyle name="20% - Accent4 4 7 2 2" xfId="9366" xr:uid="{00000000-0005-0000-0000-00000E340000}"/>
    <cellStyle name="20% - Accent4 4 7 2 2 2" xfId="19155" xr:uid="{00000000-0005-0000-0000-00000F340000}"/>
    <cellStyle name="20% - Accent4 4 7 2 2 2 2" xfId="38706" xr:uid="{00000000-0005-0000-0000-000010340000}"/>
    <cellStyle name="20% - Accent4 4 7 2 2 3" xfId="28931" xr:uid="{00000000-0005-0000-0000-000011340000}"/>
    <cellStyle name="20% - Accent4 4 7 2 3" xfId="14269" xr:uid="{00000000-0005-0000-0000-000012340000}"/>
    <cellStyle name="20% - Accent4 4 7 2 3 2" xfId="33820" xr:uid="{00000000-0005-0000-0000-000013340000}"/>
    <cellStyle name="20% - Accent4 4 7 2 4" xfId="24045" xr:uid="{00000000-0005-0000-0000-000014340000}"/>
    <cellStyle name="20% - Accent4 4 7 3" xfId="6923" xr:uid="{00000000-0005-0000-0000-000015340000}"/>
    <cellStyle name="20% - Accent4 4 7 3 2" xfId="16715" xr:uid="{00000000-0005-0000-0000-000016340000}"/>
    <cellStyle name="20% - Accent4 4 7 3 2 2" xfId="36266" xr:uid="{00000000-0005-0000-0000-000017340000}"/>
    <cellStyle name="20% - Accent4 4 7 3 3" xfId="26491" xr:uid="{00000000-0005-0000-0000-000018340000}"/>
    <cellStyle name="20% - Accent4 4 7 4" xfId="11829" xr:uid="{00000000-0005-0000-0000-000019340000}"/>
    <cellStyle name="20% - Accent4 4 7 4 2" xfId="31380" xr:uid="{00000000-0005-0000-0000-00001A340000}"/>
    <cellStyle name="20% - Accent4 4 7 5" xfId="21605" xr:uid="{00000000-0005-0000-0000-00001B340000}"/>
    <cellStyle name="20% - Accent4 4 8" xfId="2806" xr:uid="{00000000-0005-0000-0000-00001C340000}"/>
    <cellStyle name="20% - Accent4 4 8 2" xfId="7704" xr:uid="{00000000-0005-0000-0000-00001D340000}"/>
    <cellStyle name="20% - Accent4 4 8 2 2" xfId="17493" xr:uid="{00000000-0005-0000-0000-00001E340000}"/>
    <cellStyle name="20% - Accent4 4 8 2 2 2" xfId="37044" xr:uid="{00000000-0005-0000-0000-00001F340000}"/>
    <cellStyle name="20% - Accent4 4 8 2 3" xfId="27269" xr:uid="{00000000-0005-0000-0000-000020340000}"/>
    <cellStyle name="20% - Accent4 4 8 3" xfId="12607" xr:uid="{00000000-0005-0000-0000-000021340000}"/>
    <cellStyle name="20% - Accent4 4 8 3 2" xfId="32158" xr:uid="{00000000-0005-0000-0000-000022340000}"/>
    <cellStyle name="20% - Accent4 4 8 4" xfId="22383" xr:uid="{00000000-0005-0000-0000-000023340000}"/>
    <cellStyle name="20% - Accent4 4 9" xfId="5260" xr:uid="{00000000-0005-0000-0000-000024340000}"/>
    <cellStyle name="20% - Accent4 4 9 2" xfId="15053" xr:uid="{00000000-0005-0000-0000-000025340000}"/>
    <cellStyle name="20% - Accent4 4 9 2 2" xfId="34604" xr:uid="{00000000-0005-0000-0000-000026340000}"/>
    <cellStyle name="20% - Accent4 4 9 3" xfId="24829" xr:uid="{00000000-0005-0000-0000-000027340000}"/>
    <cellStyle name="20% - Accent4 5" xfId="184" xr:uid="{00000000-0005-0000-0000-000028340000}"/>
    <cellStyle name="20% - Accent4 5 10" xfId="10187" xr:uid="{00000000-0005-0000-0000-000029340000}"/>
    <cellStyle name="20% - Accent4 5 10 2" xfId="29738" xr:uid="{00000000-0005-0000-0000-00002A340000}"/>
    <cellStyle name="20% - Accent4 5 11" xfId="19963" xr:uid="{00000000-0005-0000-0000-00002B340000}"/>
    <cellStyle name="20% - Accent4 5 2" xfId="385" xr:uid="{00000000-0005-0000-0000-00002C340000}"/>
    <cellStyle name="20% - Accent4 5 2 2" xfId="802" xr:uid="{00000000-0005-0000-0000-00002D340000}"/>
    <cellStyle name="20% - Accent4 5 2 2 2" xfId="1752" xr:uid="{00000000-0005-0000-0000-00002E340000}"/>
    <cellStyle name="20% - Accent4 5 2 2 2 2" xfId="4266" xr:uid="{00000000-0005-0000-0000-00002F340000}"/>
    <cellStyle name="20% - Accent4 5 2 2 2 2 2" xfId="9163" xr:uid="{00000000-0005-0000-0000-000030340000}"/>
    <cellStyle name="20% - Accent4 5 2 2 2 2 2 2" xfId="18952" xr:uid="{00000000-0005-0000-0000-000031340000}"/>
    <cellStyle name="20% - Accent4 5 2 2 2 2 2 2 2" xfId="38503" xr:uid="{00000000-0005-0000-0000-000032340000}"/>
    <cellStyle name="20% - Accent4 5 2 2 2 2 2 3" xfId="28728" xr:uid="{00000000-0005-0000-0000-000033340000}"/>
    <cellStyle name="20% - Accent4 5 2 2 2 2 3" xfId="14066" xr:uid="{00000000-0005-0000-0000-000034340000}"/>
    <cellStyle name="20% - Accent4 5 2 2 2 2 3 2" xfId="33617" xr:uid="{00000000-0005-0000-0000-000035340000}"/>
    <cellStyle name="20% - Accent4 5 2 2 2 2 4" xfId="23842" xr:uid="{00000000-0005-0000-0000-000036340000}"/>
    <cellStyle name="20% - Accent4 5 2 2 2 3" xfId="6720" xr:uid="{00000000-0005-0000-0000-000037340000}"/>
    <cellStyle name="20% - Accent4 5 2 2 2 3 2" xfId="16512" xr:uid="{00000000-0005-0000-0000-000038340000}"/>
    <cellStyle name="20% - Accent4 5 2 2 2 3 2 2" xfId="36063" xr:uid="{00000000-0005-0000-0000-000039340000}"/>
    <cellStyle name="20% - Accent4 5 2 2 2 3 3" xfId="26288" xr:uid="{00000000-0005-0000-0000-00003A340000}"/>
    <cellStyle name="20% - Accent4 5 2 2 2 4" xfId="11626" xr:uid="{00000000-0005-0000-0000-00003B340000}"/>
    <cellStyle name="20% - Accent4 5 2 2 2 4 2" xfId="31177" xr:uid="{00000000-0005-0000-0000-00003C340000}"/>
    <cellStyle name="20% - Accent4 5 2 2 2 5" xfId="21402" xr:uid="{00000000-0005-0000-0000-00003D340000}"/>
    <cellStyle name="20% - Accent4 5 2 2 3" xfId="2467" xr:uid="{00000000-0005-0000-0000-00003E340000}"/>
    <cellStyle name="20% - Accent4 5 2 2 3 2" xfId="4949" xr:uid="{00000000-0005-0000-0000-00003F340000}"/>
    <cellStyle name="20% - Accent4 5 2 2 3 2 2" xfId="9846" xr:uid="{00000000-0005-0000-0000-000040340000}"/>
    <cellStyle name="20% - Accent4 5 2 2 3 2 2 2" xfId="19635" xr:uid="{00000000-0005-0000-0000-000041340000}"/>
    <cellStyle name="20% - Accent4 5 2 2 3 2 2 2 2" xfId="39186" xr:uid="{00000000-0005-0000-0000-000042340000}"/>
    <cellStyle name="20% - Accent4 5 2 2 3 2 2 3" xfId="29411" xr:uid="{00000000-0005-0000-0000-000043340000}"/>
    <cellStyle name="20% - Accent4 5 2 2 3 2 3" xfId="14749" xr:uid="{00000000-0005-0000-0000-000044340000}"/>
    <cellStyle name="20% - Accent4 5 2 2 3 2 3 2" xfId="34300" xr:uid="{00000000-0005-0000-0000-000045340000}"/>
    <cellStyle name="20% - Accent4 5 2 2 3 2 4" xfId="24525" xr:uid="{00000000-0005-0000-0000-000046340000}"/>
    <cellStyle name="20% - Accent4 5 2 2 3 3" xfId="7403" xr:uid="{00000000-0005-0000-0000-000047340000}"/>
    <cellStyle name="20% - Accent4 5 2 2 3 3 2" xfId="17195" xr:uid="{00000000-0005-0000-0000-000048340000}"/>
    <cellStyle name="20% - Accent4 5 2 2 3 3 2 2" xfId="36746" xr:uid="{00000000-0005-0000-0000-000049340000}"/>
    <cellStyle name="20% - Accent4 5 2 2 3 3 3" xfId="26971" xr:uid="{00000000-0005-0000-0000-00004A340000}"/>
    <cellStyle name="20% - Accent4 5 2 2 3 4" xfId="12309" xr:uid="{00000000-0005-0000-0000-00004B340000}"/>
    <cellStyle name="20% - Accent4 5 2 2 3 4 2" xfId="31860" xr:uid="{00000000-0005-0000-0000-00004C340000}"/>
    <cellStyle name="20% - Accent4 5 2 2 3 5" xfId="22085" xr:uid="{00000000-0005-0000-0000-00004D340000}"/>
    <cellStyle name="20% - Accent4 5 2 2 4" xfId="3385" xr:uid="{00000000-0005-0000-0000-00004E340000}"/>
    <cellStyle name="20% - Accent4 5 2 2 4 2" xfId="8282" xr:uid="{00000000-0005-0000-0000-00004F340000}"/>
    <cellStyle name="20% - Accent4 5 2 2 4 2 2" xfId="18071" xr:uid="{00000000-0005-0000-0000-000050340000}"/>
    <cellStyle name="20% - Accent4 5 2 2 4 2 2 2" xfId="37622" xr:uid="{00000000-0005-0000-0000-000051340000}"/>
    <cellStyle name="20% - Accent4 5 2 2 4 2 3" xfId="27847" xr:uid="{00000000-0005-0000-0000-000052340000}"/>
    <cellStyle name="20% - Accent4 5 2 2 4 3" xfId="13185" xr:uid="{00000000-0005-0000-0000-000053340000}"/>
    <cellStyle name="20% - Accent4 5 2 2 4 3 2" xfId="32736" xr:uid="{00000000-0005-0000-0000-000054340000}"/>
    <cellStyle name="20% - Accent4 5 2 2 4 4" xfId="22961" xr:uid="{00000000-0005-0000-0000-000055340000}"/>
    <cellStyle name="20% - Accent4 5 2 2 5" xfId="5839" xr:uid="{00000000-0005-0000-0000-000056340000}"/>
    <cellStyle name="20% - Accent4 5 2 2 5 2" xfId="15631" xr:uid="{00000000-0005-0000-0000-000057340000}"/>
    <cellStyle name="20% - Accent4 5 2 2 5 2 2" xfId="35182" xr:uid="{00000000-0005-0000-0000-000058340000}"/>
    <cellStyle name="20% - Accent4 5 2 2 5 3" xfId="25407" xr:uid="{00000000-0005-0000-0000-000059340000}"/>
    <cellStyle name="20% - Accent4 5 2 2 6" xfId="10745" xr:uid="{00000000-0005-0000-0000-00005A340000}"/>
    <cellStyle name="20% - Accent4 5 2 2 6 2" xfId="30296" xr:uid="{00000000-0005-0000-0000-00005B340000}"/>
    <cellStyle name="20% - Accent4 5 2 2 7" xfId="20521" xr:uid="{00000000-0005-0000-0000-00005C340000}"/>
    <cellStyle name="20% - Accent4 5 2 3" xfId="1372" xr:uid="{00000000-0005-0000-0000-00005D340000}"/>
    <cellStyle name="20% - Accent4 5 2 3 2" xfId="3891" xr:uid="{00000000-0005-0000-0000-00005E340000}"/>
    <cellStyle name="20% - Accent4 5 2 3 2 2" xfId="8788" xr:uid="{00000000-0005-0000-0000-00005F340000}"/>
    <cellStyle name="20% - Accent4 5 2 3 2 2 2" xfId="18577" xr:uid="{00000000-0005-0000-0000-000060340000}"/>
    <cellStyle name="20% - Accent4 5 2 3 2 2 2 2" xfId="38128" xr:uid="{00000000-0005-0000-0000-000061340000}"/>
    <cellStyle name="20% - Accent4 5 2 3 2 2 3" xfId="28353" xr:uid="{00000000-0005-0000-0000-000062340000}"/>
    <cellStyle name="20% - Accent4 5 2 3 2 3" xfId="13691" xr:uid="{00000000-0005-0000-0000-000063340000}"/>
    <cellStyle name="20% - Accent4 5 2 3 2 3 2" xfId="33242" xr:uid="{00000000-0005-0000-0000-000064340000}"/>
    <cellStyle name="20% - Accent4 5 2 3 2 4" xfId="23467" xr:uid="{00000000-0005-0000-0000-000065340000}"/>
    <cellStyle name="20% - Accent4 5 2 3 3" xfId="6345" xr:uid="{00000000-0005-0000-0000-000066340000}"/>
    <cellStyle name="20% - Accent4 5 2 3 3 2" xfId="16137" xr:uid="{00000000-0005-0000-0000-000067340000}"/>
    <cellStyle name="20% - Accent4 5 2 3 3 2 2" xfId="35688" xr:uid="{00000000-0005-0000-0000-000068340000}"/>
    <cellStyle name="20% - Accent4 5 2 3 3 3" xfId="25913" xr:uid="{00000000-0005-0000-0000-000069340000}"/>
    <cellStyle name="20% - Accent4 5 2 3 4" xfId="11251" xr:uid="{00000000-0005-0000-0000-00006A340000}"/>
    <cellStyle name="20% - Accent4 5 2 3 4 2" xfId="30802" xr:uid="{00000000-0005-0000-0000-00006B340000}"/>
    <cellStyle name="20% - Accent4 5 2 3 5" xfId="21027" xr:uid="{00000000-0005-0000-0000-00006C340000}"/>
    <cellStyle name="20% - Accent4 5 2 4" xfId="2060" xr:uid="{00000000-0005-0000-0000-00006D340000}"/>
    <cellStyle name="20% - Accent4 5 2 4 2" xfId="4562" xr:uid="{00000000-0005-0000-0000-00006E340000}"/>
    <cellStyle name="20% - Accent4 5 2 4 2 2" xfId="9459" xr:uid="{00000000-0005-0000-0000-00006F340000}"/>
    <cellStyle name="20% - Accent4 5 2 4 2 2 2" xfId="19248" xr:uid="{00000000-0005-0000-0000-000070340000}"/>
    <cellStyle name="20% - Accent4 5 2 4 2 2 2 2" xfId="38799" xr:uid="{00000000-0005-0000-0000-000071340000}"/>
    <cellStyle name="20% - Accent4 5 2 4 2 2 3" xfId="29024" xr:uid="{00000000-0005-0000-0000-000072340000}"/>
    <cellStyle name="20% - Accent4 5 2 4 2 3" xfId="14362" xr:uid="{00000000-0005-0000-0000-000073340000}"/>
    <cellStyle name="20% - Accent4 5 2 4 2 3 2" xfId="33913" xr:uid="{00000000-0005-0000-0000-000074340000}"/>
    <cellStyle name="20% - Accent4 5 2 4 2 4" xfId="24138" xr:uid="{00000000-0005-0000-0000-000075340000}"/>
    <cellStyle name="20% - Accent4 5 2 4 3" xfId="7016" xr:uid="{00000000-0005-0000-0000-000076340000}"/>
    <cellStyle name="20% - Accent4 5 2 4 3 2" xfId="16808" xr:uid="{00000000-0005-0000-0000-000077340000}"/>
    <cellStyle name="20% - Accent4 5 2 4 3 2 2" xfId="36359" xr:uid="{00000000-0005-0000-0000-000078340000}"/>
    <cellStyle name="20% - Accent4 5 2 4 3 3" xfId="26584" xr:uid="{00000000-0005-0000-0000-000079340000}"/>
    <cellStyle name="20% - Accent4 5 2 4 4" xfId="11922" xr:uid="{00000000-0005-0000-0000-00007A340000}"/>
    <cellStyle name="20% - Accent4 5 2 4 4 2" xfId="31473" xr:uid="{00000000-0005-0000-0000-00007B340000}"/>
    <cellStyle name="20% - Accent4 5 2 4 5" xfId="21698" xr:uid="{00000000-0005-0000-0000-00007C340000}"/>
    <cellStyle name="20% - Accent4 5 2 5" xfId="2994" xr:uid="{00000000-0005-0000-0000-00007D340000}"/>
    <cellStyle name="20% - Accent4 5 2 5 2" xfId="7891" xr:uid="{00000000-0005-0000-0000-00007E340000}"/>
    <cellStyle name="20% - Accent4 5 2 5 2 2" xfId="17680" xr:uid="{00000000-0005-0000-0000-00007F340000}"/>
    <cellStyle name="20% - Accent4 5 2 5 2 2 2" xfId="37231" xr:uid="{00000000-0005-0000-0000-000080340000}"/>
    <cellStyle name="20% - Accent4 5 2 5 2 3" xfId="27456" xr:uid="{00000000-0005-0000-0000-000081340000}"/>
    <cellStyle name="20% - Accent4 5 2 5 3" xfId="12794" xr:uid="{00000000-0005-0000-0000-000082340000}"/>
    <cellStyle name="20% - Accent4 5 2 5 3 2" xfId="32345" xr:uid="{00000000-0005-0000-0000-000083340000}"/>
    <cellStyle name="20% - Accent4 5 2 5 4" xfId="22570" xr:uid="{00000000-0005-0000-0000-000084340000}"/>
    <cellStyle name="20% - Accent4 5 2 6" xfId="5448" xr:uid="{00000000-0005-0000-0000-000085340000}"/>
    <cellStyle name="20% - Accent4 5 2 6 2" xfId="15240" xr:uid="{00000000-0005-0000-0000-000086340000}"/>
    <cellStyle name="20% - Accent4 5 2 6 2 2" xfId="34791" xr:uid="{00000000-0005-0000-0000-000087340000}"/>
    <cellStyle name="20% - Accent4 5 2 6 3" xfId="25016" xr:uid="{00000000-0005-0000-0000-000088340000}"/>
    <cellStyle name="20% - Accent4 5 2 7" xfId="10354" xr:uid="{00000000-0005-0000-0000-000089340000}"/>
    <cellStyle name="20% - Accent4 5 2 7 2" xfId="29905" xr:uid="{00000000-0005-0000-0000-00008A340000}"/>
    <cellStyle name="20% - Accent4 5 2 8" xfId="20130" xr:uid="{00000000-0005-0000-0000-00008B340000}"/>
    <cellStyle name="20% - Accent4 5 3" xfId="386" xr:uid="{00000000-0005-0000-0000-00008C340000}"/>
    <cellStyle name="20% - Accent4 5 3 2" xfId="803" xr:uid="{00000000-0005-0000-0000-00008D340000}"/>
    <cellStyle name="20% - Accent4 5 3 2 2" xfId="1753" xr:uid="{00000000-0005-0000-0000-00008E340000}"/>
    <cellStyle name="20% - Accent4 5 3 2 2 2" xfId="4267" xr:uid="{00000000-0005-0000-0000-00008F340000}"/>
    <cellStyle name="20% - Accent4 5 3 2 2 2 2" xfId="9164" xr:uid="{00000000-0005-0000-0000-000090340000}"/>
    <cellStyle name="20% - Accent4 5 3 2 2 2 2 2" xfId="18953" xr:uid="{00000000-0005-0000-0000-000091340000}"/>
    <cellStyle name="20% - Accent4 5 3 2 2 2 2 2 2" xfId="38504" xr:uid="{00000000-0005-0000-0000-000092340000}"/>
    <cellStyle name="20% - Accent4 5 3 2 2 2 2 3" xfId="28729" xr:uid="{00000000-0005-0000-0000-000093340000}"/>
    <cellStyle name="20% - Accent4 5 3 2 2 2 3" xfId="14067" xr:uid="{00000000-0005-0000-0000-000094340000}"/>
    <cellStyle name="20% - Accent4 5 3 2 2 2 3 2" xfId="33618" xr:uid="{00000000-0005-0000-0000-000095340000}"/>
    <cellStyle name="20% - Accent4 5 3 2 2 2 4" xfId="23843" xr:uid="{00000000-0005-0000-0000-000096340000}"/>
    <cellStyle name="20% - Accent4 5 3 2 2 3" xfId="6721" xr:uid="{00000000-0005-0000-0000-000097340000}"/>
    <cellStyle name="20% - Accent4 5 3 2 2 3 2" xfId="16513" xr:uid="{00000000-0005-0000-0000-000098340000}"/>
    <cellStyle name="20% - Accent4 5 3 2 2 3 2 2" xfId="36064" xr:uid="{00000000-0005-0000-0000-000099340000}"/>
    <cellStyle name="20% - Accent4 5 3 2 2 3 3" xfId="26289" xr:uid="{00000000-0005-0000-0000-00009A340000}"/>
    <cellStyle name="20% - Accent4 5 3 2 2 4" xfId="11627" xr:uid="{00000000-0005-0000-0000-00009B340000}"/>
    <cellStyle name="20% - Accent4 5 3 2 2 4 2" xfId="31178" xr:uid="{00000000-0005-0000-0000-00009C340000}"/>
    <cellStyle name="20% - Accent4 5 3 2 2 5" xfId="21403" xr:uid="{00000000-0005-0000-0000-00009D340000}"/>
    <cellStyle name="20% - Accent4 5 3 2 3" xfId="2543" xr:uid="{00000000-0005-0000-0000-00009E340000}"/>
    <cellStyle name="20% - Accent4 5 3 2 3 2" xfId="5013" xr:uid="{00000000-0005-0000-0000-00009F340000}"/>
    <cellStyle name="20% - Accent4 5 3 2 3 2 2" xfId="9910" xr:uid="{00000000-0005-0000-0000-0000A0340000}"/>
    <cellStyle name="20% - Accent4 5 3 2 3 2 2 2" xfId="19699" xr:uid="{00000000-0005-0000-0000-0000A1340000}"/>
    <cellStyle name="20% - Accent4 5 3 2 3 2 2 2 2" xfId="39250" xr:uid="{00000000-0005-0000-0000-0000A2340000}"/>
    <cellStyle name="20% - Accent4 5 3 2 3 2 2 3" xfId="29475" xr:uid="{00000000-0005-0000-0000-0000A3340000}"/>
    <cellStyle name="20% - Accent4 5 3 2 3 2 3" xfId="14813" xr:uid="{00000000-0005-0000-0000-0000A4340000}"/>
    <cellStyle name="20% - Accent4 5 3 2 3 2 3 2" xfId="34364" xr:uid="{00000000-0005-0000-0000-0000A5340000}"/>
    <cellStyle name="20% - Accent4 5 3 2 3 2 4" xfId="24589" xr:uid="{00000000-0005-0000-0000-0000A6340000}"/>
    <cellStyle name="20% - Accent4 5 3 2 3 3" xfId="7467" xr:uid="{00000000-0005-0000-0000-0000A7340000}"/>
    <cellStyle name="20% - Accent4 5 3 2 3 3 2" xfId="17259" xr:uid="{00000000-0005-0000-0000-0000A8340000}"/>
    <cellStyle name="20% - Accent4 5 3 2 3 3 2 2" xfId="36810" xr:uid="{00000000-0005-0000-0000-0000A9340000}"/>
    <cellStyle name="20% - Accent4 5 3 2 3 3 3" xfId="27035" xr:uid="{00000000-0005-0000-0000-0000AA340000}"/>
    <cellStyle name="20% - Accent4 5 3 2 3 4" xfId="12373" xr:uid="{00000000-0005-0000-0000-0000AB340000}"/>
    <cellStyle name="20% - Accent4 5 3 2 3 4 2" xfId="31924" xr:uid="{00000000-0005-0000-0000-0000AC340000}"/>
    <cellStyle name="20% - Accent4 5 3 2 3 5" xfId="22149" xr:uid="{00000000-0005-0000-0000-0000AD340000}"/>
    <cellStyle name="20% - Accent4 5 3 2 4" xfId="3386" xr:uid="{00000000-0005-0000-0000-0000AE340000}"/>
    <cellStyle name="20% - Accent4 5 3 2 4 2" xfId="8283" xr:uid="{00000000-0005-0000-0000-0000AF340000}"/>
    <cellStyle name="20% - Accent4 5 3 2 4 2 2" xfId="18072" xr:uid="{00000000-0005-0000-0000-0000B0340000}"/>
    <cellStyle name="20% - Accent4 5 3 2 4 2 2 2" xfId="37623" xr:uid="{00000000-0005-0000-0000-0000B1340000}"/>
    <cellStyle name="20% - Accent4 5 3 2 4 2 3" xfId="27848" xr:uid="{00000000-0005-0000-0000-0000B2340000}"/>
    <cellStyle name="20% - Accent4 5 3 2 4 3" xfId="13186" xr:uid="{00000000-0005-0000-0000-0000B3340000}"/>
    <cellStyle name="20% - Accent4 5 3 2 4 3 2" xfId="32737" xr:uid="{00000000-0005-0000-0000-0000B4340000}"/>
    <cellStyle name="20% - Accent4 5 3 2 4 4" xfId="22962" xr:uid="{00000000-0005-0000-0000-0000B5340000}"/>
    <cellStyle name="20% - Accent4 5 3 2 5" xfId="5840" xr:uid="{00000000-0005-0000-0000-0000B6340000}"/>
    <cellStyle name="20% - Accent4 5 3 2 5 2" xfId="15632" xr:uid="{00000000-0005-0000-0000-0000B7340000}"/>
    <cellStyle name="20% - Accent4 5 3 2 5 2 2" xfId="35183" xr:uid="{00000000-0005-0000-0000-0000B8340000}"/>
    <cellStyle name="20% - Accent4 5 3 2 5 3" xfId="25408" xr:uid="{00000000-0005-0000-0000-0000B9340000}"/>
    <cellStyle name="20% - Accent4 5 3 2 6" xfId="10746" xr:uid="{00000000-0005-0000-0000-0000BA340000}"/>
    <cellStyle name="20% - Accent4 5 3 2 6 2" xfId="30297" xr:uid="{00000000-0005-0000-0000-0000BB340000}"/>
    <cellStyle name="20% - Accent4 5 3 2 7" xfId="20522" xr:uid="{00000000-0005-0000-0000-0000BC340000}"/>
    <cellStyle name="20% - Accent4 5 3 3" xfId="1373" xr:uid="{00000000-0005-0000-0000-0000BD340000}"/>
    <cellStyle name="20% - Accent4 5 3 3 2" xfId="3892" xr:uid="{00000000-0005-0000-0000-0000BE340000}"/>
    <cellStyle name="20% - Accent4 5 3 3 2 2" xfId="8789" xr:uid="{00000000-0005-0000-0000-0000BF340000}"/>
    <cellStyle name="20% - Accent4 5 3 3 2 2 2" xfId="18578" xr:uid="{00000000-0005-0000-0000-0000C0340000}"/>
    <cellStyle name="20% - Accent4 5 3 3 2 2 2 2" xfId="38129" xr:uid="{00000000-0005-0000-0000-0000C1340000}"/>
    <cellStyle name="20% - Accent4 5 3 3 2 2 3" xfId="28354" xr:uid="{00000000-0005-0000-0000-0000C2340000}"/>
    <cellStyle name="20% - Accent4 5 3 3 2 3" xfId="13692" xr:uid="{00000000-0005-0000-0000-0000C3340000}"/>
    <cellStyle name="20% - Accent4 5 3 3 2 3 2" xfId="33243" xr:uid="{00000000-0005-0000-0000-0000C4340000}"/>
    <cellStyle name="20% - Accent4 5 3 3 2 4" xfId="23468" xr:uid="{00000000-0005-0000-0000-0000C5340000}"/>
    <cellStyle name="20% - Accent4 5 3 3 3" xfId="6346" xr:uid="{00000000-0005-0000-0000-0000C6340000}"/>
    <cellStyle name="20% - Accent4 5 3 3 3 2" xfId="16138" xr:uid="{00000000-0005-0000-0000-0000C7340000}"/>
    <cellStyle name="20% - Accent4 5 3 3 3 2 2" xfId="35689" xr:uid="{00000000-0005-0000-0000-0000C8340000}"/>
    <cellStyle name="20% - Accent4 5 3 3 3 3" xfId="25914" xr:uid="{00000000-0005-0000-0000-0000C9340000}"/>
    <cellStyle name="20% - Accent4 5 3 3 4" xfId="11252" xr:uid="{00000000-0005-0000-0000-0000CA340000}"/>
    <cellStyle name="20% - Accent4 5 3 3 4 2" xfId="30803" xr:uid="{00000000-0005-0000-0000-0000CB340000}"/>
    <cellStyle name="20% - Accent4 5 3 3 5" xfId="21028" xr:uid="{00000000-0005-0000-0000-0000CC340000}"/>
    <cellStyle name="20% - Accent4 5 3 4" xfId="2124" xr:uid="{00000000-0005-0000-0000-0000CD340000}"/>
    <cellStyle name="20% - Accent4 5 3 4 2" xfId="4626" xr:uid="{00000000-0005-0000-0000-0000CE340000}"/>
    <cellStyle name="20% - Accent4 5 3 4 2 2" xfId="9523" xr:uid="{00000000-0005-0000-0000-0000CF340000}"/>
    <cellStyle name="20% - Accent4 5 3 4 2 2 2" xfId="19312" xr:uid="{00000000-0005-0000-0000-0000D0340000}"/>
    <cellStyle name="20% - Accent4 5 3 4 2 2 2 2" xfId="38863" xr:uid="{00000000-0005-0000-0000-0000D1340000}"/>
    <cellStyle name="20% - Accent4 5 3 4 2 2 3" xfId="29088" xr:uid="{00000000-0005-0000-0000-0000D2340000}"/>
    <cellStyle name="20% - Accent4 5 3 4 2 3" xfId="14426" xr:uid="{00000000-0005-0000-0000-0000D3340000}"/>
    <cellStyle name="20% - Accent4 5 3 4 2 3 2" xfId="33977" xr:uid="{00000000-0005-0000-0000-0000D4340000}"/>
    <cellStyle name="20% - Accent4 5 3 4 2 4" xfId="24202" xr:uid="{00000000-0005-0000-0000-0000D5340000}"/>
    <cellStyle name="20% - Accent4 5 3 4 3" xfId="7080" xr:uid="{00000000-0005-0000-0000-0000D6340000}"/>
    <cellStyle name="20% - Accent4 5 3 4 3 2" xfId="16872" xr:uid="{00000000-0005-0000-0000-0000D7340000}"/>
    <cellStyle name="20% - Accent4 5 3 4 3 2 2" xfId="36423" xr:uid="{00000000-0005-0000-0000-0000D8340000}"/>
    <cellStyle name="20% - Accent4 5 3 4 3 3" xfId="26648" xr:uid="{00000000-0005-0000-0000-0000D9340000}"/>
    <cellStyle name="20% - Accent4 5 3 4 4" xfId="11986" xr:uid="{00000000-0005-0000-0000-0000DA340000}"/>
    <cellStyle name="20% - Accent4 5 3 4 4 2" xfId="31537" xr:uid="{00000000-0005-0000-0000-0000DB340000}"/>
    <cellStyle name="20% - Accent4 5 3 4 5" xfId="21762" xr:uid="{00000000-0005-0000-0000-0000DC340000}"/>
    <cellStyle name="20% - Accent4 5 3 5" xfId="2995" xr:uid="{00000000-0005-0000-0000-0000DD340000}"/>
    <cellStyle name="20% - Accent4 5 3 5 2" xfId="7892" xr:uid="{00000000-0005-0000-0000-0000DE340000}"/>
    <cellStyle name="20% - Accent4 5 3 5 2 2" xfId="17681" xr:uid="{00000000-0005-0000-0000-0000DF340000}"/>
    <cellStyle name="20% - Accent4 5 3 5 2 2 2" xfId="37232" xr:uid="{00000000-0005-0000-0000-0000E0340000}"/>
    <cellStyle name="20% - Accent4 5 3 5 2 3" xfId="27457" xr:uid="{00000000-0005-0000-0000-0000E1340000}"/>
    <cellStyle name="20% - Accent4 5 3 5 3" xfId="12795" xr:uid="{00000000-0005-0000-0000-0000E2340000}"/>
    <cellStyle name="20% - Accent4 5 3 5 3 2" xfId="32346" xr:uid="{00000000-0005-0000-0000-0000E3340000}"/>
    <cellStyle name="20% - Accent4 5 3 5 4" xfId="22571" xr:uid="{00000000-0005-0000-0000-0000E4340000}"/>
    <cellStyle name="20% - Accent4 5 3 6" xfId="5449" xr:uid="{00000000-0005-0000-0000-0000E5340000}"/>
    <cellStyle name="20% - Accent4 5 3 6 2" xfId="15241" xr:uid="{00000000-0005-0000-0000-0000E6340000}"/>
    <cellStyle name="20% - Accent4 5 3 6 2 2" xfId="34792" xr:uid="{00000000-0005-0000-0000-0000E7340000}"/>
    <cellStyle name="20% - Accent4 5 3 6 3" xfId="25017" xr:uid="{00000000-0005-0000-0000-0000E8340000}"/>
    <cellStyle name="20% - Accent4 5 3 7" xfId="10355" xr:uid="{00000000-0005-0000-0000-0000E9340000}"/>
    <cellStyle name="20% - Accent4 5 3 7 2" xfId="29906" xr:uid="{00000000-0005-0000-0000-0000EA340000}"/>
    <cellStyle name="20% - Accent4 5 3 8" xfId="20131" xr:uid="{00000000-0005-0000-0000-0000EB340000}"/>
    <cellStyle name="20% - Accent4 5 4" xfId="387" xr:uid="{00000000-0005-0000-0000-0000EC340000}"/>
    <cellStyle name="20% - Accent4 5 4 2" xfId="804" xr:uid="{00000000-0005-0000-0000-0000ED340000}"/>
    <cellStyle name="20% - Accent4 5 4 2 2" xfId="1754" xr:uid="{00000000-0005-0000-0000-0000EE340000}"/>
    <cellStyle name="20% - Accent4 5 4 2 2 2" xfId="4268" xr:uid="{00000000-0005-0000-0000-0000EF340000}"/>
    <cellStyle name="20% - Accent4 5 4 2 2 2 2" xfId="9165" xr:uid="{00000000-0005-0000-0000-0000F0340000}"/>
    <cellStyle name="20% - Accent4 5 4 2 2 2 2 2" xfId="18954" xr:uid="{00000000-0005-0000-0000-0000F1340000}"/>
    <cellStyle name="20% - Accent4 5 4 2 2 2 2 2 2" xfId="38505" xr:uid="{00000000-0005-0000-0000-0000F2340000}"/>
    <cellStyle name="20% - Accent4 5 4 2 2 2 2 3" xfId="28730" xr:uid="{00000000-0005-0000-0000-0000F3340000}"/>
    <cellStyle name="20% - Accent4 5 4 2 2 2 3" xfId="14068" xr:uid="{00000000-0005-0000-0000-0000F4340000}"/>
    <cellStyle name="20% - Accent4 5 4 2 2 2 3 2" xfId="33619" xr:uid="{00000000-0005-0000-0000-0000F5340000}"/>
    <cellStyle name="20% - Accent4 5 4 2 2 2 4" xfId="23844" xr:uid="{00000000-0005-0000-0000-0000F6340000}"/>
    <cellStyle name="20% - Accent4 5 4 2 2 3" xfId="6722" xr:uid="{00000000-0005-0000-0000-0000F7340000}"/>
    <cellStyle name="20% - Accent4 5 4 2 2 3 2" xfId="16514" xr:uid="{00000000-0005-0000-0000-0000F8340000}"/>
    <cellStyle name="20% - Accent4 5 4 2 2 3 2 2" xfId="36065" xr:uid="{00000000-0005-0000-0000-0000F9340000}"/>
    <cellStyle name="20% - Accent4 5 4 2 2 3 3" xfId="26290" xr:uid="{00000000-0005-0000-0000-0000FA340000}"/>
    <cellStyle name="20% - Accent4 5 4 2 2 4" xfId="11628" xr:uid="{00000000-0005-0000-0000-0000FB340000}"/>
    <cellStyle name="20% - Accent4 5 4 2 2 4 2" xfId="31179" xr:uid="{00000000-0005-0000-0000-0000FC340000}"/>
    <cellStyle name="20% - Accent4 5 4 2 2 5" xfId="21404" xr:uid="{00000000-0005-0000-0000-0000FD340000}"/>
    <cellStyle name="20% - Accent4 5 4 2 3" xfId="2693" xr:uid="{00000000-0005-0000-0000-0000FE340000}"/>
    <cellStyle name="20% - Accent4 5 4 2 3 2" xfId="5138" xr:uid="{00000000-0005-0000-0000-0000FF340000}"/>
    <cellStyle name="20% - Accent4 5 4 2 3 2 2" xfId="10035" xr:uid="{00000000-0005-0000-0000-000000350000}"/>
    <cellStyle name="20% - Accent4 5 4 2 3 2 2 2" xfId="19824" xr:uid="{00000000-0005-0000-0000-000001350000}"/>
    <cellStyle name="20% - Accent4 5 4 2 3 2 2 2 2" xfId="39375" xr:uid="{00000000-0005-0000-0000-000002350000}"/>
    <cellStyle name="20% - Accent4 5 4 2 3 2 2 3" xfId="29600" xr:uid="{00000000-0005-0000-0000-000003350000}"/>
    <cellStyle name="20% - Accent4 5 4 2 3 2 3" xfId="14938" xr:uid="{00000000-0005-0000-0000-000004350000}"/>
    <cellStyle name="20% - Accent4 5 4 2 3 2 3 2" xfId="34489" xr:uid="{00000000-0005-0000-0000-000005350000}"/>
    <cellStyle name="20% - Accent4 5 4 2 3 2 4" xfId="24714" xr:uid="{00000000-0005-0000-0000-000006350000}"/>
    <cellStyle name="20% - Accent4 5 4 2 3 3" xfId="7592" xr:uid="{00000000-0005-0000-0000-000007350000}"/>
    <cellStyle name="20% - Accent4 5 4 2 3 3 2" xfId="17384" xr:uid="{00000000-0005-0000-0000-000008350000}"/>
    <cellStyle name="20% - Accent4 5 4 2 3 3 2 2" xfId="36935" xr:uid="{00000000-0005-0000-0000-000009350000}"/>
    <cellStyle name="20% - Accent4 5 4 2 3 3 3" xfId="27160" xr:uid="{00000000-0005-0000-0000-00000A350000}"/>
    <cellStyle name="20% - Accent4 5 4 2 3 4" xfId="12498" xr:uid="{00000000-0005-0000-0000-00000B350000}"/>
    <cellStyle name="20% - Accent4 5 4 2 3 4 2" xfId="32049" xr:uid="{00000000-0005-0000-0000-00000C350000}"/>
    <cellStyle name="20% - Accent4 5 4 2 3 5" xfId="22274" xr:uid="{00000000-0005-0000-0000-00000D350000}"/>
    <cellStyle name="20% - Accent4 5 4 2 4" xfId="3387" xr:uid="{00000000-0005-0000-0000-00000E350000}"/>
    <cellStyle name="20% - Accent4 5 4 2 4 2" xfId="8284" xr:uid="{00000000-0005-0000-0000-00000F350000}"/>
    <cellStyle name="20% - Accent4 5 4 2 4 2 2" xfId="18073" xr:uid="{00000000-0005-0000-0000-000010350000}"/>
    <cellStyle name="20% - Accent4 5 4 2 4 2 2 2" xfId="37624" xr:uid="{00000000-0005-0000-0000-000011350000}"/>
    <cellStyle name="20% - Accent4 5 4 2 4 2 3" xfId="27849" xr:uid="{00000000-0005-0000-0000-000012350000}"/>
    <cellStyle name="20% - Accent4 5 4 2 4 3" xfId="13187" xr:uid="{00000000-0005-0000-0000-000013350000}"/>
    <cellStyle name="20% - Accent4 5 4 2 4 3 2" xfId="32738" xr:uid="{00000000-0005-0000-0000-000014350000}"/>
    <cellStyle name="20% - Accent4 5 4 2 4 4" xfId="22963" xr:uid="{00000000-0005-0000-0000-000015350000}"/>
    <cellStyle name="20% - Accent4 5 4 2 5" xfId="5841" xr:uid="{00000000-0005-0000-0000-000016350000}"/>
    <cellStyle name="20% - Accent4 5 4 2 5 2" xfId="15633" xr:uid="{00000000-0005-0000-0000-000017350000}"/>
    <cellStyle name="20% - Accent4 5 4 2 5 2 2" xfId="35184" xr:uid="{00000000-0005-0000-0000-000018350000}"/>
    <cellStyle name="20% - Accent4 5 4 2 5 3" xfId="25409" xr:uid="{00000000-0005-0000-0000-000019350000}"/>
    <cellStyle name="20% - Accent4 5 4 2 6" xfId="10747" xr:uid="{00000000-0005-0000-0000-00001A350000}"/>
    <cellStyle name="20% - Accent4 5 4 2 6 2" xfId="30298" xr:uid="{00000000-0005-0000-0000-00001B350000}"/>
    <cellStyle name="20% - Accent4 5 4 2 7" xfId="20523" xr:uid="{00000000-0005-0000-0000-00001C350000}"/>
    <cellStyle name="20% - Accent4 5 4 3" xfId="1374" xr:uid="{00000000-0005-0000-0000-00001D350000}"/>
    <cellStyle name="20% - Accent4 5 4 3 2" xfId="3893" xr:uid="{00000000-0005-0000-0000-00001E350000}"/>
    <cellStyle name="20% - Accent4 5 4 3 2 2" xfId="8790" xr:uid="{00000000-0005-0000-0000-00001F350000}"/>
    <cellStyle name="20% - Accent4 5 4 3 2 2 2" xfId="18579" xr:uid="{00000000-0005-0000-0000-000020350000}"/>
    <cellStyle name="20% - Accent4 5 4 3 2 2 2 2" xfId="38130" xr:uid="{00000000-0005-0000-0000-000021350000}"/>
    <cellStyle name="20% - Accent4 5 4 3 2 2 3" xfId="28355" xr:uid="{00000000-0005-0000-0000-000022350000}"/>
    <cellStyle name="20% - Accent4 5 4 3 2 3" xfId="13693" xr:uid="{00000000-0005-0000-0000-000023350000}"/>
    <cellStyle name="20% - Accent4 5 4 3 2 3 2" xfId="33244" xr:uid="{00000000-0005-0000-0000-000024350000}"/>
    <cellStyle name="20% - Accent4 5 4 3 2 4" xfId="23469" xr:uid="{00000000-0005-0000-0000-000025350000}"/>
    <cellStyle name="20% - Accent4 5 4 3 3" xfId="6347" xr:uid="{00000000-0005-0000-0000-000026350000}"/>
    <cellStyle name="20% - Accent4 5 4 3 3 2" xfId="16139" xr:uid="{00000000-0005-0000-0000-000027350000}"/>
    <cellStyle name="20% - Accent4 5 4 3 3 2 2" xfId="35690" xr:uid="{00000000-0005-0000-0000-000028350000}"/>
    <cellStyle name="20% - Accent4 5 4 3 3 3" xfId="25915" xr:uid="{00000000-0005-0000-0000-000029350000}"/>
    <cellStyle name="20% - Accent4 5 4 3 4" xfId="11253" xr:uid="{00000000-0005-0000-0000-00002A350000}"/>
    <cellStyle name="20% - Accent4 5 4 3 4 2" xfId="30804" xr:uid="{00000000-0005-0000-0000-00002B350000}"/>
    <cellStyle name="20% - Accent4 5 4 3 5" xfId="21029" xr:uid="{00000000-0005-0000-0000-00002C350000}"/>
    <cellStyle name="20% - Accent4 5 4 4" xfId="2249" xr:uid="{00000000-0005-0000-0000-00002D350000}"/>
    <cellStyle name="20% - Accent4 5 4 4 2" xfId="4751" xr:uid="{00000000-0005-0000-0000-00002E350000}"/>
    <cellStyle name="20% - Accent4 5 4 4 2 2" xfId="9648" xr:uid="{00000000-0005-0000-0000-00002F350000}"/>
    <cellStyle name="20% - Accent4 5 4 4 2 2 2" xfId="19437" xr:uid="{00000000-0005-0000-0000-000030350000}"/>
    <cellStyle name="20% - Accent4 5 4 4 2 2 2 2" xfId="38988" xr:uid="{00000000-0005-0000-0000-000031350000}"/>
    <cellStyle name="20% - Accent4 5 4 4 2 2 3" xfId="29213" xr:uid="{00000000-0005-0000-0000-000032350000}"/>
    <cellStyle name="20% - Accent4 5 4 4 2 3" xfId="14551" xr:uid="{00000000-0005-0000-0000-000033350000}"/>
    <cellStyle name="20% - Accent4 5 4 4 2 3 2" xfId="34102" xr:uid="{00000000-0005-0000-0000-000034350000}"/>
    <cellStyle name="20% - Accent4 5 4 4 2 4" xfId="24327" xr:uid="{00000000-0005-0000-0000-000035350000}"/>
    <cellStyle name="20% - Accent4 5 4 4 3" xfId="7205" xr:uid="{00000000-0005-0000-0000-000036350000}"/>
    <cellStyle name="20% - Accent4 5 4 4 3 2" xfId="16997" xr:uid="{00000000-0005-0000-0000-000037350000}"/>
    <cellStyle name="20% - Accent4 5 4 4 3 2 2" xfId="36548" xr:uid="{00000000-0005-0000-0000-000038350000}"/>
    <cellStyle name="20% - Accent4 5 4 4 3 3" xfId="26773" xr:uid="{00000000-0005-0000-0000-000039350000}"/>
    <cellStyle name="20% - Accent4 5 4 4 4" xfId="12111" xr:uid="{00000000-0005-0000-0000-00003A350000}"/>
    <cellStyle name="20% - Accent4 5 4 4 4 2" xfId="31662" xr:uid="{00000000-0005-0000-0000-00003B350000}"/>
    <cellStyle name="20% - Accent4 5 4 4 5" xfId="21887" xr:uid="{00000000-0005-0000-0000-00003C350000}"/>
    <cellStyle name="20% - Accent4 5 4 5" xfId="2996" xr:uid="{00000000-0005-0000-0000-00003D350000}"/>
    <cellStyle name="20% - Accent4 5 4 5 2" xfId="7893" xr:uid="{00000000-0005-0000-0000-00003E350000}"/>
    <cellStyle name="20% - Accent4 5 4 5 2 2" xfId="17682" xr:uid="{00000000-0005-0000-0000-00003F350000}"/>
    <cellStyle name="20% - Accent4 5 4 5 2 2 2" xfId="37233" xr:uid="{00000000-0005-0000-0000-000040350000}"/>
    <cellStyle name="20% - Accent4 5 4 5 2 3" xfId="27458" xr:uid="{00000000-0005-0000-0000-000041350000}"/>
    <cellStyle name="20% - Accent4 5 4 5 3" xfId="12796" xr:uid="{00000000-0005-0000-0000-000042350000}"/>
    <cellStyle name="20% - Accent4 5 4 5 3 2" xfId="32347" xr:uid="{00000000-0005-0000-0000-000043350000}"/>
    <cellStyle name="20% - Accent4 5 4 5 4" xfId="22572" xr:uid="{00000000-0005-0000-0000-000044350000}"/>
    <cellStyle name="20% - Accent4 5 4 6" xfId="5450" xr:uid="{00000000-0005-0000-0000-000045350000}"/>
    <cellStyle name="20% - Accent4 5 4 6 2" xfId="15242" xr:uid="{00000000-0005-0000-0000-000046350000}"/>
    <cellStyle name="20% - Accent4 5 4 6 2 2" xfId="34793" xr:uid="{00000000-0005-0000-0000-000047350000}"/>
    <cellStyle name="20% - Accent4 5 4 6 3" xfId="25018" xr:uid="{00000000-0005-0000-0000-000048350000}"/>
    <cellStyle name="20% - Accent4 5 4 7" xfId="10356" xr:uid="{00000000-0005-0000-0000-000049350000}"/>
    <cellStyle name="20% - Accent4 5 4 7 2" xfId="29907" xr:uid="{00000000-0005-0000-0000-00004A350000}"/>
    <cellStyle name="20% - Accent4 5 4 8" xfId="20132" xr:uid="{00000000-0005-0000-0000-00004B350000}"/>
    <cellStyle name="20% - Accent4 5 5" xfId="632" xr:uid="{00000000-0005-0000-0000-00004C350000}"/>
    <cellStyle name="20% - Accent4 5 5 2" xfId="1585" xr:uid="{00000000-0005-0000-0000-00004D350000}"/>
    <cellStyle name="20% - Accent4 5 5 2 2" xfId="4099" xr:uid="{00000000-0005-0000-0000-00004E350000}"/>
    <cellStyle name="20% - Accent4 5 5 2 2 2" xfId="8996" xr:uid="{00000000-0005-0000-0000-00004F350000}"/>
    <cellStyle name="20% - Accent4 5 5 2 2 2 2" xfId="18785" xr:uid="{00000000-0005-0000-0000-000050350000}"/>
    <cellStyle name="20% - Accent4 5 5 2 2 2 2 2" xfId="38336" xr:uid="{00000000-0005-0000-0000-000051350000}"/>
    <cellStyle name="20% - Accent4 5 5 2 2 2 3" xfId="28561" xr:uid="{00000000-0005-0000-0000-000052350000}"/>
    <cellStyle name="20% - Accent4 5 5 2 2 3" xfId="13899" xr:uid="{00000000-0005-0000-0000-000053350000}"/>
    <cellStyle name="20% - Accent4 5 5 2 2 3 2" xfId="33450" xr:uid="{00000000-0005-0000-0000-000054350000}"/>
    <cellStyle name="20% - Accent4 5 5 2 2 4" xfId="23675" xr:uid="{00000000-0005-0000-0000-000055350000}"/>
    <cellStyle name="20% - Accent4 5 5 2 3" xfId="6553" xr:uid="{00000000-0005-0000-0000-000056350000}"/>
    <cellStyle name="20% - Accent4 5 5 2 3 2" xfId="16345" xr:uid="{00000000-0005-0000-0000-000057350000}"/>
    <cellStyle name="20% - Accent4 5 5 2 3 2 2" xfId="35896" xr:uid="{00000000-0005-0000-0000-000058350000}"/>
    <cellStyle name="20% - Accent4 5 5 2 3 3" xfId="26121" xr:uid="{00000000-0005-0000-0000-000059350000}"/>
    <cellStyle name="20% - Accent4 5 5 2 4" xfId="11459" xr:uid="{00000000-0005-0000-0000-00005A350000}"/>
    <cellStyle name="20% - Accent4 5 5 2 4 2" xfId="31010" xr:uid="{00000000-0005-0000-0000-00005B350000}"/>
    <cellStyle name="20% - Accent4 5 5 2 5" xfId="21235" xr:uid="{00000000-0005-0000-0000-00005C350000}"/>
    <cellStyle name="20% - Accent4 5 5 3" xfId="2397" xr:uid="{00000000-0005-0000-0000-00005D350000}"/>
    <cellStyle name="20% - Accent4 5 5 3 2" xfId="4881" xr:uid="{00000000-0005-0000-0000-00005E350000}"/>
    <cellStyle name="20% - Accent4 5 5 3 2 2" xfId="9778" xr:uid="{00000000-0005-0000-0000-00005F350000}"/>
    <cellStyle name="20% - Accent4 5 5 3 2 2 2" xfId="19567" xr:uid="{00000000-0005-0000-0000-000060350000}"/>
    <cellStyle name="20% - Accent4 5 5 3 2 2 2 2" xfId="39118" xr:uid="{00000000-0005-0000-0000-000061350000}"/>
    <cellStyle name="20% - Accent4 5 5 3 2 2 3" xfId="29343" xr:uid="{00000000-0005-0000-0000-000062350000}"/>
    <cellStyle name="20% - Accent4 5 5 3 2 3" xfId="14681" xr:uid="{00000000-0005-0000-0000-000063350000}"/>
    <cellStyle name="20% - Accent4 5 5 3 2 3 2" xfId="34232" xr:uid="{00000000-0005-0000-0000-000064350000}"/>
    <cellStyle name="20% - Accent4 5 5 3 2 4" xfId="24457" xr:uid="{00000000-0005-0000-0000-000065350000}"/>
    <cellStyle name="20% - Accent4 5 5 3 3" xfId="7335" xr:uid="{00000000-0005-0000-0000-000066350000}"/>
    <cellStyle name="20% - Accent4 5 5 3 3 2" xfId="17127" xr:uid="{00000000-0005-0000-0000-000067350000}"/>
    <cellStyle name="20% - Accent4 5 5 3 3 2 2" xfId="36678" xr:uid="{00000000-0005-0000-0000-000068350000}"/>
    <cellStyle name="20% - Accent4 5 5 3 3 3" xfId="26903" xr:uid="{00000000-0005-0000-0000-000069350000}"/>
    <cellStyle name="20% - Accent4 5 5 3 4" xfId="12241" xr:uid="{00000000-0005-0000-0000-00006A350000}"/>
    <cellStyle name="20% - Accent4 5 5 3 4 2" xfId="31792" xr:uid="{00000000-0005-0000-0000-00006B350000}"/>
    <cellStyle name="20% - Accent4 5 5 3 5" xfId="22017" xr:uid="{00000000-0005-0000-0000-00006C350000}"/>
    <cellStyle name="20% - Accent4 5 5 4" xfId="3218" xr:uid="{00000000-0005-0000-0000-00006D350000}"/>
    <cellStyle name="20% - Accent4 5 5 4 2" xfId="8115" xr:uid="{00000000-0005-0000-0000-00006E350000}"/>
    <cellStyle name="20% - Accent4 5 5 4 2 2" xfId="17904" xr:uid="{00000000-0005-0000-0000-00006F350000}"/>
    <cellStyle name="20% - Accent4 5 5 4 2 2 2" xfId="37455" xr:uid="{00000000-0005-0000-0000-000070350000}"/>
    <cellStyle name="20% - Accent4 5 5 4 2 3" xfId="27680" xr:uid="{00000000-0005-0000-0000-000071350000}"/>
    <cellStyle name="20% - Accent4 5 5 4 3" xfId="13018" xr:uid="{00000000-0005-0000-0000-000072350000}"/>
    <cellStyle name="20% - Accent4 5 5 4 3 2" xfId="32569" xr:uid="{00000000-0005-0000-0000-000073350000}"/>
    <cellStyle name="20% - Accent4 5 5 4 4" xfId="22794" xr:uid="{00000000-0005-0000-0000-000074350000}"/>
    <cellStyle name="20% - Accent4 5 5 5" xfId="5672" xr:uid="{00000000-0005-0000-0000-000075350000}"/>
    <cellStyle name="20% - Accent4 5 5 5 2" xfId="15464" xr:uid="{00000000-0005-0000-0000-000076350000}"/>
    <cellStyle name="20% - Accent4 5 5 5 2 2" xfId="35015" xr:uid="{00000000-0005-0000-0000-000077350000}"/>
    <cellStyle name="20% - Accent4 5 5 5 3" xfId="25240" xr:uid="{00000000-0005-0000-0000-000078350000}"/>
    <cellStyle name="20% - Accent4 5 5 6" xfId="10578" xr:uid="{00000000-0005-0000-0000-000079350000}"/>
    <cellStyle name="20% - Accent4 5 5 6 2" xfId="30129" xr:uid="{00000000-0005-0000-0000-00007A350000}"/>
    <cellStyle name="20% - Accent4 5 5 7" xfId="20354" xr:uid="{00000000-0005-0000-0000-00007B350000}"/>
    <cellStyle name="20% - Accent4 5 6" xfId="1228" xr:uid="{00000000-0005-0000-0000-00007C350000}"/>
    <cellStyle name="20% - Accent4 5 6 2" xfId="3755" xr:uid="{00000000-0005-0000-0000-00007D350000}"/>
    <cellStyle name="20% - Accent4 5 6 2 2" xfId="8652" xr:uid="{00000000-0005-0000-0000-00007E350000}"/>
    <cellStyle name="20% - Accent4 5 6 2 2 2" xfId="18441" xr:uid="{00000000-0005-0000-0000-00007F350000}"/>
    <cellStyle name="20% - Accent4 5 6 2 2 2 2" xfId="37992" xr:uid="{00000000-0005-0000-0000-000080350000}"/>
    <cellStyle name="20% - Accent4 5 6 2 2 3" xfId="28217" xr:uid="{00000000-0005-0000-0000-000081350000}"/>
    <cellStyle name="20% - Accent4 5 6 2 3" xfId="13555" xr:uid="{00000000-0005-0000-0000-000082350000}"/>
    <cellStyle name="20% - Accent4 5 6 2 3 2" xfId="33106" xr:uid="{00000000-0005-0000-0000-000083350000}"/>
    <cellStyle name="20% - Accent4 5 6 2 4" xfId="23331" xr:uid="{00000000-0005-0000-0000-000084350000}"/>
    <cellStyle name="20% - Accent4 5 6 3" xfId="6209" xr:uid="{00000000-0005-0000-0000-000085350000}"/>
    <cellStyle name="20% - Accent4 5 6 3 2" xfId="16001" xr:uid="{00000000-0005-0000-0000-000086350000}"/>
    <cellStyle name="20% - Accent4 5 6 3 2 2" xfId="35552" xr:uid="{00000000-0005-0000-0000-000087350000}"/>
    <cellStyle name="20% - Accent4 5 6 3 3" xfId="25777" xr:uid="{00000000-0005-0000-0000-000088350000}"/>
    <cellStyle name="20% - Accent4 5 6 4" xfId="11115" xr:uid="{00000000-0005-0000-0000-000089350000}"/>
    <cellStyle name="20% - Accent4 5 6 4 2" xfId="30666" xr:uid="{00000000-0005-0000-0000-00008A350000}"/>
    <cellStyle name="20% - Accent4 5 6 5" xfId="20891" xr:uid="{00000000-0005-0000-0000-00008B350000}"/>
    <cellStyle name="20% - Accent4 5 7" xfId="1991" xr:uid="{00000000-0005-0000-0000-00008C350000}"/>
    <cellStyle name="20% - Accent4 5 7 2" xfId="4494" xr:uid="{00000000-0005-0000-0000-00008D350000}"/>
    <cellStyle name="20% - Accent4 5 7 2 2" xfId="9391" xr:uid="{00000000-0005-0000-0000-00008E350000}"/>
    <cellStyle name="20% - Accent4 5 7 2 2 2" xfId="19180" xr:uid="{00000000-0005-0000-0000-00008F350000}"/>
    <cellStyle name="20% - Accent4 5 7 2 2 2 2" xfId="38731" xr:uid="{00000000-0005-0000-0000-000090350000}"/>
    <cellStyle name="20% - Accent4 5 7 2 2 3" xfId="28956" xr:uid="{00000000-0005-0000-0000-000091350000}"/>
    <cellStyle name="20% - Accent4 5 7 2 3" xfId="14294" xr:uid="{00000000-0005-0000-0000-000092350000}"/>
    <cellStyle name="20% - Accent4 5 7 2 3 2" xfId="33845" xr:uid="{00000000-0005-0000-0000-000093350000}"/>
    <cellStyle name="20% - Accent4 5 7 2 4" xfId="24070" xr:uid="{00000000-0005-0000-0000-000094350000}"/>
    <cellStyle name="20% - Accent4 5 7 3" xfId="6948" xr:uid="{00000000-0005-0000-0000-000095350000}"/>
    <cellStyle name="20% - Accent4 5 7 3 2" xfId="16740" xr:uid="{00000000-0005-0000-0000-000096350000}"/>
    <cellStyle name="20% - Accent4 5 7 3 2 2" xfId="36291" xr:uid="{00000000-0005-0000-0000-000097350000}"/>
    <cellStyle name="20% - Accent4 5 7 3 3" xfId="26516" xr:uid="{00000000-0005-0000-0000-000098350000}"/>
    <cellStyle name="20% - Accent4 5 7 4" xfId="11854" xr:uid="{00000000-0005-0000-0000-000099350000}"/>
    <cellStyle name="20% - Accent4 5 7 4 2" xfId="31405" xr:uid="{00000000-0005-0000-0000-00009A350000}"/>
    <cellStyle name="20% - Accent4 5 7 5" xfId="21630" xr:uid="{00000000-0005-0000-0000-00009B350000}"/>
    <cellStyle name="20% - Accent4 5 8" xfId="2826" xr:uid="{00000000-0005-0000-0000-00009C350000}"/>
    <cellStyle name="20% - Accent4 5 8 2" xfId="7724" xr:uid="{00000000-0005-0000-0000-00009D350000}"/>
    <cellStyle name="20% - Accent4 5 8 2 2" xfId="17513" xr:uid="{00000000-0005-0000-0000-00009E350000}"/>
    <cellStyle name="20% - Accent4 5 8 2 2 2" xfId="37064" xr:uid="{00000000-0005-0000-0000-00009F350000}"/>
    <cellStyle name="20% - Accent4 5 8 2 3" xfId="27289" xr:uid="{00000000-0005-0000-0000-0000A0350000}"/>
    <cellStyle name="20% - Accent4 5 8 3" xfId="12627" xr:uid="{00000000-0005-0000-0000-0000A1350000}"/>
    <cellStyle name="20% - Accent4 5 8 3 2" xfId="32178" xr:uid="{00000000-0005-0000-0000-0000A2350000}"/>
    <cellStyle name="20% - Accent4 5 8 4" xfId="22403" xr:uid="{00000000-0005-0000-0000-0000A3350000}"/>
    <cellStyle name="20% - Accent4 5 9" xfId="5280" xr:uid="{00000000-0005-0000-0000-0000A4350000}"/>
    <cellStyle name="20% - Accent4 5 9 2" xfId="15073" xr:uid="{00000000-0005-0000-0000-0000A5350000}"/>
    <cellStyle name="20% - Accent4 5 9 2 2" xfId="34624" xr:uid="{00000000-0005-0000-0000-0000A6350000}"/>
    <cellStyle name="20% - Accent4 5 9 3" xfId="24849" xr:uid="{00000000-0005-0000-0000-0000A7350000}"/>
    <cellStyle name="20% - Accent4 6" xfId="231" xr:uid="{00000000-0005-0000-0000-0000A8350000}"/>
    <cellStyle name="20% - Accent4 6 10" xfId="19984" xr:uid="{00000000-0005-0000-0000-0000A9350000}"/>
    <cellStyle name="20% - Accent4 6 2" xfId="388" xr:uid="{00000000-0005-0000-0000-0000AA350000}"/>
    <cellStyle name="20% - Accent4 6 2 2" xfId="805" xr:uid="{00000000-0005-0000-0000-0000AB350000}"/>
    <cellStyle name="20% - Accent4 6 2 2 2" xfId="1755" xr:uid="{00000000-0005-0000-0000-0000AC350000}"/>
    <cellStyle name="20% - Accent4 6 2 2 2 2" xfId="4269" xr:uid="{00000000-0005-0000-0000-0000AD350000}"/>
    <cellStyle name="20% - Accent4 6 2 2 2 2 2" xfId="9166" xr:uid="{00000000-0005-0000-0000-0000AE350000}"/>
    <cellStyle name="20% - Accent4 6 2 2 2 2 2 2" xfId="18955" xr:uid="{00000000-0005-0000-0000-0000AF350000}"/>
    <cellStyle name="20% - Accent4 6 2 2 2 2 2 2 2" xfId="38506" xr:uid="{00000000-0005-0000-0000-0000B0350000}"/>
    <cellStyle name="20% - Accent4 6 2 2 2 2 2 3" xfId="28731" xr:uid="{00000000-0005-0000-0000-0000B1350000}"/>
    <cellStyle name="20% - Accent4 6 2 2 2 2 3" xfId="14069" xr:uid="{00000000-0005-0000-0000-0000B2350000}"/>
    <cellStyle name="20% - Accent4 6 2 2 2 2 3 2" xfId="33620" xr:uid="{00000000-0005-0000-0000-0000B3350000}"/>
    <cellStyle name="20% - Accent4 6 2 2 2 2 4" xfId="23845" xr:uid="{00000000-0005-0000-0000-0000B4350000}"/>
    <cellStyle name="20% - Accent4 6 2 2 2 3" xfId="6723" xr:uid="{00000000-0005-0000-0000-0000B5350000}"/>
    <cellStyle name="20% - Accent4 6 2 2 2 3 2" xfId="16515" xr:uid="{00000000-0005-0000-0000-0000B6350000}"/>
    <cellStyle name="20% - Accent4 6 2 2 2 3 2 2" xfId="36066" xr:uid="{00000000-0005-0000-0000-0000B7350000}"/>
    <cellStyle name="20% - Accent4 6 2 2 2 3 3" xfId="26291" xr:uid="{00000000-0005-0000-0000-0000B8350000}"/>
    <cellStyle name="20% - Accent4 6 2 2 2 4" xfId="11629" xr:uid="{00000000-0005-0000-0000-0000B9350000}"/>
    <cellStyle name="20% - Accent4 6 2 2 2 4 2" xfId="31180" xr:uid="{00000000-0005-0000-0000-0000BA350000}"/>
    <cellStyle name="20% - Accent4 6 2 2 2 5" xfId="21405" xr:uid="{00000000-0005-0000-0000-0000BB350000}"/>
    <cellStyle name="20% - Accent4 6 2 2 3" xfId="2586" xr:uid="{00000000-0005-0000-0000-0000BC350000}"/>
    <cellStyle name="20% - Accent4 6 2 2 3 2" xfId="5034" xr:uid="{00000000-0005-0000-0000-0000BD350000}"/>
    <cellStyle name="20% - Accent4 6 2 2 3 2 2" xfId="9931" xr:uid="{00000000-0005-0000-0000-0000BE350000}"/>
    <cellStyle name="20% - Accent4 6 2 2 3 2 2 2" xfId="19720" xr:uid="{00000000-0005-0000-0000-0000BF350000}"/>
    <cellStyle name="20% - Accent4 6 2 2 3 2 2 2 2" xfId="39271" xr:uid="{00000000-0005-0000-0000-0000C0350000}"/>
    <cellStyle name="20% - Accent4 6 2 2 3 2 2 3" xfId="29496" xr:uid="{00000000-0005-0000-0000-0000C1350000}"/>
    <cellStyle name="20% - Accent4 6 2 2 3 2 3" xfId="14834" xr:uid="{00000000-0005-0000-0000-0000C2350000}"/>
    <cellStyle name="20% - Accent4 6 2 2 3 2 3 2" xfId="34385" xr:uid="{00000000-0005-0000-0000-0000C3350000}"/>
    <cellStyle name="20% - Accent4 6 2 2 3 2 4" xfId="24610" xr:uid="{00000000-0005-0000-0000-0000C4350000}"/>
    <cellStyle name="20% - Accent4 6 2 2 3 3" xfId="7488" xr:uid="{00000000-0005-0000-0000-0000C5350000}"/>
    <cellStyle name="20% - Accent4 6 2 2 3 3 2" xfId="17280" xr:uid="{00000000-0005-0000-0000-0000C6350000}"/>
    <cellStyle name="20% - Accent4 6 2 2 3 3 2 2" xfId="36831" xr:uid="{00000000-0005-0000-0000-0000C7350000}"/>
    <cellStyle name="20% - Accent4 6 2 2 3 3 3" xfId="27056" xr:uid="{00000000-0005-0000-0000-0000C8350000}"/>
    <cellStyle name="20% - Accent4 6 2 2 3 4" xfId="12394" xr:uid="{00000000-0005-0000-0000-0000C9350000}"/>
    <cellStyle name="20% - Accent4 6 2 2 3 4 2" xfId="31945" xr:uid="{00000000-0005-0000-0000-0000CA350000}"/>
    <cellStyle name="20% - Accent4 6 2 2 3 5" xfId="22170" xr:uid="{00000000-0005-0000-0000-0000CB350000}"/>
    <cellStyle name="20% - Accent4 6 2 2 4" xfId="3388" xr:uid="{00000000-0005-0000-0000-0000CC350000}"/>
    <cellStyle name="20% - Accent4 6 2 2 4 2" xfId="8285" xr:uid="{00000000-0005-0000-0000-0000CD350000}"/>
    <cellStyle name="20% - Accent4 6 2 2 4 2 2" xfId="18074" xr:uid="{00000000-0005-0000-0000-0000CE350000}"/>
    <cellStyle name="20% - Accent4 6 2 2 4 2 2 2" xfId="37625" xr:uid="{00000000-0005-0000-0000-0000CF350000}"/>
    <cellStyle name="20% - Accent4 6 2 2 4 2 3" xfId="27850" xr:uid="{00000000-0005-0000-0000-0000D0350000}"/>
    <cellStyle name="20% - Accent4 6 2 2 4 3" xfId="13188" xr:uid="{00000000-0005-0000-0000-0000D1350000}"/>
    <cellStyle name="20% - Accent4 6 2 2 4 3 2" xfId="32739" xr:uid="{00000000-0005-0000-0000-0000D2350000}"/>
    <cellStyle name="20% - Accent4 6 2 2 4 4" xfId="22964" xr:uid="{00000000-0005-0000-0000-0000D3350000}"/>
    <cellStyle name="20% - Accent4 6 2 2 5" xfId="5842" xr:uid="{00000000-0005-0000-0000-0000D4350000}"/>
    <cellStyle name="20% - Accent4 6 2 2 5 2" xfId="15634" xr:uid="{00000000-0005-0000-0000-0000D5350000}"/>
    <cellStyle name="20% - Accent4 6 2 2 5 2 2" xfId="35185" xr:uid="{00000000-0005-0000-0000-0000D6350000}"/>
    <cellStyle name="20% - Accent4 6 2 2 5 3" xfId="25410" xr:uid="{00000000-0005-0000-0000-0000D7350000}"/>
    <cellStyle name="20% - Accent4 6 2 2 6" xfId="10748" xr:uid="{00000000-0005-0000-0000-0000D8350000}"/>
    <cellStyle name="20% - Accent4 6 2 2 6 2" xfId="30299" xr:uid="{00000000-0005-0000-0000-0000D9350000}"/>
    <cellStyle name="20% - Accent4 6 2 2 7" xfId="20524" xr:uid="{00000000-0005-0000-0000-0000DA350000}"/>
    <cellStyle name="20% - Accent4 6 2 3" xfId="1375" xr:uid="{00000000-0005-0000-0000-0000DB350000}"/>
    <cellStyle name="20% - Accent4 6 2 3 2" xfId="3894" xr:uid="{00000000-0005-0000-0000-0000DC350000}"/>
    <cellStyle name="20% - Accent4 6 2 3 2 2" xfId="8791" xr:uid="{00000000-0005-0000-0000-0000DD350000}"/>
    <cellStyle name="20% - Accent4 6 2 3 2 2 2" xfId="18580" xr:uid="{00000000-0005-0000-0000-0000DE350000}"/>
    <cellStyle name="20% - Accent4 6 2 3 2 2 2 2" xfId="38131" xr:uid="{00000000-0005-0000-0000-0000DF350000}"/>
    <cellStyle name="20% - Accent4 6 2 3 2 2 3" xfId="28356" xr:uid="{00000000-0005-0000-0000-0000E0350000}"/>
    <cellStyle name="20% - Accent4 6 2 3 2 3" xfId="13694" xr:uid="{00000000-0005-0000-0000-0000E1350000}"/>
    <cellStyle name="20% - Accent4 6 2 3 2 3 2" xfId="33245" xr:uid="{00000000-0005-0000-0000-0000E2350000}"/>
    <cellStyle name="20% - Accent4 6 2 3 2 4" xfId="23470" xr:uid="{00000000-0005-0000-0000-0000E3350000}"/>
    <cellStyle name="20% - Accent4 6 2 3 3" xfId="6348" xr:uid="{00000000-0005-0000-0000-0000E4350000}"/>
    <cellStyle name="20% - Accent4 6 2 3 3 2" xfId="16140" xr:uid="{00000000-0005-0000-0000-0000E5350000}"/>
    <cellStyle name="20% - Accent4 6 2 3 3 2 2" xfId="35691" xr:uid="{00000000-0005-0000-0000-0000E6350000}"/>
    <cellStyle name="20% - Accent4 6 2 3 3 3" xfId="25916" xr:uid="{00000000-0005-0000-0000-0000E7350000}"/>
    <cellStyle name="20% - Accent4 6 2 3 4" xfId="11254" xr:uid="{00000000-0005-0000-0000-0000E8350000}"/>
    <cellStyle name="20% - Accent4 6 2 3 4 2" xfId="30805" xr:uid="{00000000-0005-0000-0000-0000E9350000}"/>
    <cellStyle name="20% - Accent4 6 2 3 5" xfId="21030" xr:uid="{00000000-0005-0000-0000-0000EA350000}"/>
    <cellStyle name="20% - Accent4 6 2 4" xfId="2145" xr:uid="{00000000-0005-0000-0000-0000EB350000}"/>
    <cellStyle name="20% - Accent4 6 2 4 2" xfId="4647" xr:uid="{00000000-0005-0000-0000-0000EC350000}"/>
    <cellStyle name="20% - Accent4 6 2 4 2 2" xfId="9544" xr:uid="{00000000-0005-0000-0000-0000ED350000}"/>
    <cellStyle name="20% - Accent4 6 2 4 2 2 2" xfId="19333" xr:uid="{00000000-0005-0000-0000-0000EE350000}"/>
    <cellStyle name="20% - Accent4 6 2 4 2 2 2 2" xfId="38884" xr:uid="{00000000-0005-0000-0000-0000EF350000}"/>
    <cellStyle name="20% - Accent4 6 2 4 2 2 3" xfId="29109" xr:uid="{00000000-0005-0000-0000-0000F0350000}"/>
    <cellStyle name="20% - Accent4 6 2 4 2 3" xfId="14447" xr:uid="{00000000-0005-0000-0000-0000F1350000}"/>
    <cellStyle name="20% - Accent4 6 2 4 2 3 2" xfId="33998" xr:uid="{00000000-0005-0000-0000-0000F2350000}"/>
    <cellStyle name="20% - Accent4 6 2 4 2 4" xfId="24223" xr:uid="{00000000-0005-0000-0000-0000F3350000}"/>
    <cellStyle name="20% - Accent4 6 2 4 3" xfId="7101" xr:uid="{00000000-0005-0000-0000-0000F4350000}"/>
    <cellStyle name="20% - Accent4 6 2 4 3 2" xfId="16893" xr:uid="{00000000-0005-0000-0000-0000F5350000}"/>
    <cellStyle name="20% - Accent4 6 2 4 3 2 2" xfId="36444" xr:uid="{00000000-0005-0000-0000-0000F6350000}"/>
    <cellStyle name="20% - Accent4 6 2 4 3 3" xfId="26669" xr:uid="{00000000-0005-0000-0000-0000F7350000}"/>
    <cellStyle name="20% - Accent4 6 2 4 4" xfId="12007" xr:uid="{00000000-0005-0000-0000-0000F8350000}"/>
    <cellStyle name="20% - Accent4 6 2 4 4 2" xfId="31558" xr:uid="{00000000-0005-0000-0000-0000F9350000}"/>
    <cellStyle name="20% - Accent4 6 2 4 5" xfId="21783" xr:uid="{00000000-0005-0000-0000-0000FA350000}"/>
    <cellStyle name="20% - Accent4 6 2 5" xfId="2997" xr:uid="{00000000-0005-0000-0000-0000FB350000}"/>
    <cellStyle name="20% - Accent4 6 2 5 2" xfId="7894" xr:uid="{00000000-0005-0000-0000-0000FC350000}"/>
    <cellStyle name="20% - Accent4 6 2 5 2 2" xfId="17683" xr:uid="{00000000-0005-0000-0000-0000FD350000}"/>
    <cellStyle name="20% - Accent4 6 2 5 2 2 2" xfId="37234" xr:uid="{00000000-0005-0000-0000-0000FE350000}"/>
    <cellStyle name="20% - Accent4 6 2 5 2 3" xfId="27459" xr:uid="{00000000-0005-0000-0000-0000FF350000}"/>
    <cellStyle name="20% - Accent4 6 2 5 3" xfId="12797" xr:uid="{00000000-0005-0000-0000-000000360000}"/>
    <cellStyle name="20% - Accent4 6 2 5 3 2" xfId="32348" xr:uid="{00000000-0005-0000-0000-000001360000}"/>
    <cellStyle name="20% - Accent4 6 2 5 4" xfId="22573" xr:uid="{00000000-0005-0000-0000-000002360000}"/>
    <cellStyle name="20% - Accent4 6 2 6" xfId="5451" xr:uid="{00000000-0005-0000-0000-000003360000}"/>
    <cellStyle name="20% - Accent4 6 2 6 2" xfId="15243" xr:uid="{00000000-0005-0000-0000-000004360000}"/>
    <cellStyle name="20% - Accent4 6 2 6 2 2" xfId="34794" xr:uid="{00000000-0005-0000-0000-000005360000}"/>
    <cellStyle name="20% - Accent4 6 2 6 3" xfId="25019" xr:uid="{00000000-0005-0000-0000-000006360000}"/>
    <cellStyle name="20% - Accent4 6 2 7" xfId="10357" xr:uid="{00000000-0005-0000-0000-000007360000}"/>
    <cellStyle name="20% - Accent4 6 2 7 2" xfId="29908" xr:uid="{00000000-0005-0000-0000-000008360000}"/>
    <cellStyle name="20% - Accent4 6 2 8" xfId="20133" xr:uid="{00000000-0005-0000-0000-000009360000}"/>
    <cellStyle name="20% - Accent4 6 3" xfId="389" xr:uid="{00000000-0005-0000-0000-00000A360000}"/>
    <cellStyle name="20% - Accent4 6 3 2" xfId="806" xr:uid="{00000000-0005-0000-0000-00000B360000}"/>
    <cellStyle name="20% - Accent4 6 3 2 2" xfId="1756" xr:uid="{00000000-0005-0000-0000-00000C360000}"/>
    <cellStyle name="20% - Accent4 6 3 2 2 2" xfId="4270" xr:uid="{00000000-0005-0000-0000-00000D360000}"/>
    <cellStyle name="20% - Accent4 6 3 2 2 2 2" xfId="9167" xr:uid="{00000000-0005-0000-0000-00000E360000}"/>
    <cellStyle name="20% - Accent4 6 3 2 2 2 2 2" xfId="18956" xr:uid="{00000000-0005-0000-0000-00000F360000}"/>
    <cellStyle name="20% - Accent4 6 3 2 2 2 2 2 2" xfId="38507" xr:uid="{00000000-0005-0000-0000-000010360000}"/>
    <cellStyle name="20% - Accent4 6 3 2 2 2 2 3" xfId="28732" xr:uid="{00000000-0005-0000-0000-000011360000}"/>
    <cellStyle name="20% - Accent4 6 3 2 2 2 3" xfId="14070" xr:uid="{00000000-0005-0000-0000-000012360000}"/>
    <cellStyle name="20% - Accent4 6 3 2 2 2 3 2" xfId="33621" xr:uid="{00000000-0005-0000-0000-000013360000}"/>
    <cellStyle name="20% - Accent4 6 3 2 2 2 4" xfId="23846" xr:uid="{00000000-0005-0000-0000-000014360000}"/>
    <cellStyle name="20% - Accent4 6 3 2 2 3" xfId="6724" xr:uid="{00000000-0005-0000-0000-000015360000}"/>
    <cellStyle name="20% - Accent4 6 3 2 2 3 2" xfId="16516" xr:uid="{00000000-0005-0000-0000-000016360000}"/>
    <cellStyle name="20% - Accent4 6 3 2 2 3 2 2" xfId="36067" xr:uid="{00000000-0005-0000-0000-000017360000}"/>
    <cellStyle name="20% - Accent4 6 3 2 2 3 3" xfId="26292" xr:uid="{00000000-0005-0000-0000-000018360000}"/>
    <cellStyle name="20% - Accent4 6 3 2 2 4" xfId="11630" xr:uid="{00000000-0005-0000-0000-000019360000}"/>
    <cellStyle name="20% - Accent4 6 3 2 2 4 2" xfId="31181" xr:uid="{00000000-0005-0000-0000-00001A360000}"/>
    <cellStyle name="20% - Accent4 6 3 2 2 5" xfId="21406" xr:uid="{00000000-0005-0000-0000-00001B360000}"/>
    <cellStyle name="20% - Accent4 6 3 2 3" xfId="2714" xr:uid="{00000000-0005-0000-0000-00001C360000}"/>
    <cellStyle name="20% - Accent4 6 3 2 3 2" xfId="5159" xr:uid="{00000000-0005-0000-0000-00001D360000}"/>
    <cellStyle name="20% - Accent4 6 3 2 3 2 2" xfId="10056" xr:uid="{00000000-0005-0000-0000-00001E360000}"/>
    <cellStyle name="20% - Accent4 6 3 2 3 2 2 2" xfId="19845" xr:uid="{00000000-0005-0000-0000-00001F360000}"/>
    <cellStyle name="20% - Accent4 6 3 2 3 2 2 2 2" xfId="39396" xr:uid="{00000000-0005-0000-0000-000020360000}"/>
    <cellStyle name="20% - Accent4 6 3 2 3 2 2 3" xfId="29621" xr:uid="{00000000-0005-0000-0000-000021360000}"/>
    <cellStyle name="20% - Accent4 6 3 2 3 2 3" xfId="14959" xr:uid="{00000000-0005-0000-0000-000022360000}"/>
    <cellStyle name="20% - Accent4 6 3 2 3 2 3 2" xfId="34510" xr:uid="{00000000-0005-0000-0000-000023360000}"/>
    <cellStyle name="20% - Accent4 6 3 2 3 2 4" xfId="24735" xr:uid="{00000000-0005-0000-0000-000024360000}"/>
    <cellStyle name="20% - Accent4 6 3 2 3 3" xfId="7613" xr:uid="{00000000-0005-0000-0000-000025360000}"/>
    <cellStyle name="20% - Accent4 6 3 2 3 3 2" xfId="17405" xr:uid="{00000000-0005-0000-0000-000026360000}"/>
    <cellStyle name="20% - Accent4 6 3 2 3 3 2 2" xfId="36956" xr:uid="{00000000-0005-0000-0000-000027360000}"/>
    <cellStyle name="20% - Accent4 6 3 2 3 3 3" xfId="27181" xr:uid="{00000000-0005-0000-0000-000028360000}"/>
    <cellStyle name="20% - Accent4 6 3 2 3 4" xfId="12519" xr:uid="{00000000-0005-0000-0000-000029360000}"/>
    <cellStyle name="20% - Accent4 6 3 2 3 4 2" xfId="32070" xr:uid="{00000000-0005-0000-0000-00002A360000}"/>
    <cellStyle name="20% - Accent4 6 3 2 3 5" xfId="22295" xr:uid="{00000000-0005-0000-0000-00002B360000}"/>
    <cellStyle name="20% - Accent4 6 3 2 4" xfId="3389" xr:uid="{00000000-0005-0000-0000-00002C360000}"/>
    <cellStyle name="20% - Accent4 6 3 2 4 2" xfId="8286" xr:uid="{00000000-0005-0000-0000-00002D360000}"/>
    <cellStyle name="20% - Accent4 6 3 2 4 2 2" xfId="18075" xr:uid="{00000000-0005-0000-0000-00002E360000}"/>
    <cellStyle name="20% - Accent4 6 3 2 4 2 2 2" xfId="37626" xr:uid="{00000000-0005-0000-0000-00002F360000}"/>
    <cellStyle name="20% - Accent4 6 3 2 4 2 3" xfId="27851" xr:uid="{00000000-0005-0000-0000-000030360000}"/>
    <cellStyle name="20% - Accent4 6 3 2 4 3" xfId="13189" xr:uid="{00000000-0005-0000-0000-000031360000}"/>
    <cellStyle name="20% - Accent4 6 3 2 4 3 2" xfId="32740" xr:uid="{00000000-0005-0000-0000-000032360000}"/>
    <cellStyle name="20% - Accent4 6 3 2 4 4" xfId="22965" xr:uid="{00000000-0005-0000-0000-000033360000}"/>
    <cellStyle name="20% - Accent4 6 3 2 5" xfId="5843" xr:uid="{00000000-0005-0000-0000-000034360000}"/>
    <cellStyle name="20% - Accent4 6 3 2 5 2" xfId="15635" xr:uid="{00000000-0005-0000-0000-000035360000}"/>
    <cellStyle name="20% - Accent4 6 3 2 5 2 2" xfId="35186" xr:uid="{00000000-0005-0000-0000-000036360000}"/>
    <cellStyle name="20% - Accent4 6 3 2 5 3" xfId="25411" xr:uid="{00000000-0005-0000-0000-000037360000}"/>
    <cellStyle name="20% - Accent4 6 3 2 6" xfId="10749" xr:uid="{00000000-0005-0000-0000-000038360000}"/>
    <cellStyle name="20% - Accent4 6 3 2 6 2" xfId="30300" xr:uid="{00000000-0005-0000-0000-000039360000}"/>
    <cellStyle name="20% - Accent4 6 3 2 7" xfId="20525" xr:uid="{00000000-0005-0000-0000-00003A360000}"/>
    <cellStyle name="20% - Accent4 6 3 3" xfId="1376" xr:uid="{00000000-0005-0000-0000-00003B360000}"/>
    <cellStyle name="20% - Accent4 6 3 3 2" xfId="3895" xr:uid="{00000000-0005-0000-0000-00003C360000}"/>
    <cellStyle name="20% - Accent4 6 3 3 2 2" xfId="8792" xr:uid="{00000000-0005-0000-0000-00003D360000}"/>
    <cellStyle name="20% - Accent4 6 3 3 2 2 2" xfId="18581" xr:uid="{00000000-0005-0000-0000-00003E360000}"/>
    <cellStyle name="20% - Accent4 6 3 3 2 2 2 2" xfId="38132" xr:uid="{00000000-0005-0000-0000-00003F360000}"/>
    <cellStyle name="20% - Accent4 6 3 3 2 2 3" xfId="28357" xr:uid="{00000000-0005-0000-0000-000040360000}"/>
    <cellStyle name="20% - Accent4 6 3 3 2 3" xfId="13695" xr:uid="{00000000-0005-0000-0000-000041360000}"/>
    <cellStyle name="20% - Accent4 6 3 3 2 3 2" xfId="33246" xr:uid="{00000000-0005-0000-0000-000042360000}"/>
    <cellStyle name="20% - Accent4 6 3 3 2 4" xfId="23471" xr:uid="{00000000-0005-0000-0000-000043360000}"/>
    <cellStyle name="20% - Accent4 6 3 3 3" xfId="6349" xr:uid="{00000000-0005-0000-0000-000044360000}"/>
    <cellStyle name="20% - Accent4 6 3 3 3 2" xfId="16141" xr:uid="{00000000-0005-0000-0000-000045360000}"/>
    <cellStyle name="20% - Accent4 6 3 3 3 2 2" xfId="35692" xr:uid="{00000000-0005-0000-0000-000046360000}"/>
    <cellStyle name="20% - Accent4 6 3 3 3 3" xfId="25917" xr:uid="{00000000-0005-0000-0000-000047360000}"/>
    <cellStyle name="20% - Accent4 6 3 3 4" xfId="11255" xr:uid="{00000000-0005-0000-0000-000048360000}"/>
    <cellStyle name="20% - Accent4 6 3 3 4 2" xfId="30806" xr:uid="{00000000-0005-0000-0000-000049360000}"/>
    <cellStyle name="20% - Accent4 6 3 3 5" xfId="21031" xr:uid="{00000000-0005-0000-0000-00004A360000}"/>
    <cellStyle name="20% - Accent4 6 3 4" xfId="2270" xr:uid="{00000000-0005-0000-0000-00004B360000}"/>
    <cellStyle name="20% - Accent4 6 3 4 2" xfId="4772" xr:uid="{00000000-0005-0000-0000-00004C360000}"/>
    <cellStyle name="20% - Accent4 6 3 4 2 2" xfId="9669" xr:uid="{00000000-0005-0000-0000-00004D360000}"/>
    <cellStyle name="20% - Accent4 6 3 4 2 2 2" xfId="19458" xr:uid="{00000000-0005-0000-0000-00004E360000}"/>
    <cellStyle name="20% - Accent4 6 3 4 2 2 2 2" xfId="39009" xr:uid="{00000000-0005-0000-0000-00004F360000}"/>
    <cellStyle name="20% - Accent4 6 3 4 2 2 3" xfId="29234" xr:uid="{00000000-0005-0000-0000-000050360000}"/>
    <cellStyle name="20% - Accent4 6 3 4 2 3" xfId="14572" xr:uid="{00000000-0005-0000-0000-000051360000}"/>
    <cellStyle name="20% - Accent4 6 3 4 2 3 2" xfId="34123" xr:uid="{00000000-0005-0000-0000-000052360000}"/>
    <cellStyle name="20% - Accent4 6 3 4 2 4" xfId="24348" xr:uid="{00000000-0005-0000-0000-000053360000}"/>
    <cellStyle name="20% - Accent4 6 3 4 3" xfId="7226" xr:uid="{00000000-0005-0000-0000-000054360000}"/>
    <cellStyle name="20% - Accent4 6 3 4 3 2" xfId="17018" xr:uid="{00000000-0005-0000-0000-000055360000}"/>
    <cellStyle name="20% - Accent4 6 3 4 3 2 2" xfId="36569" xr:uid="{00000000-0005-0000-0000-000056360000}"/>
    <cellStyle name="20% - Accent4 6 3 4 3 3" xfId="26794" xr:uid="{00000000-0005-0000-0000-000057360000}"/>
    <cellStyle name="20% - Accent4 6 3 4 4" xfId="12132" xr:uid="{00000000-0005-0000-0000-000058360000}"/>
    <cellStyle name="20% - Accent4 6 3 4 4 2" xfId="31683" xr:uid="{00000000-0005-0000-0000-000059360000}"/>
    <cellStyle name="20% - Accent4 6 3 4 5" xfId="21908" xr:uid="{00000000-0005-0000-0000-00005A360000}"/>
    <cellStyle name="20% - Accent4 6 3 5" xfId="2998" xr:uid="{00000000-0005-0000-0000-00005B360000}"/>
    <cellStyle name="20% - Accent4 6 3 5 2" xfId="7895" xr:uid="{00000000-0005-0000-0000-00005C360000}"/>
    <cellStyle name="20% - Accent4 6 3 5 2 2" xfId="17684" xr:uid="{00000000-0005-0000-0000-00005D360000}"/>
    <cellStyle name="20% - Accent4 6 3 5 2 2 2" xfId="37235" xr:uid="{00000000-0005-0000-0000-00005E360000}"/>
    <cellStyle name="20% - Accent4 6 3 5 2 3" xfId="27460" xr:uid="{00000000-0005-0000-0000-00005F360000}"/>
    <cellStyle name="20% - Accent4 6 3 5 3" xfId="12798" xr:uid="{00000000-0005-0000-0000-000060360000}"/>
    <cellStyle name="20% - Accent4 6 3 5 3 2" xfId="32349" xr:uid="{00000000-0005-0000-0000-000061360000}"/>
    <cellStyle name="20% - Accent4 6 3 5 4" xfId="22574" xr:uid="{00000000-0005-0000-0000-000062360000}"/>
    <cellStyle name="20% - Accent4 6 3 6" xfId="5452" xr:uid="{00000000-0005-0000-0000-000063360000}"/>
    <cellStyle name="20% - Accent4 6 3 6 2" xfId="15244" xr:uid="{00000000-0005-0000-0000-000064360000}"/>
    <cellStyle name="20% - Accent4 6 3 6 2 2" xfId="34795" xr:uid="{00000000-0005-0000-0000-000065360000}"/>
    <cellStyle name="20% - Accent4 6 3 6 3" xfId="25020" xr:uid="{00000000-0005-0000-0000-000066360000}"/>
    <cellStyle name="20% - Accent4 6 3 7" xfId="10358" xr:uid="{00000000-0005-0000-0000-000067360000}"/>
    <cellStyle name="20% - Accent4 6 3 7 2" xfId="29909" xr:uid="{00000000-0005-0000-0000-000068360000}"/>
    <cellStyle name="20% - Accent4 6 3 8" xfId="20134" xr:uid="{00000000-0005-0000-0000-000069360000}"/>
    <cellStyle name="20% - Accent4 6 4" xfId="654" xr:uid="{00000000-0005-0000-0000-00006A360000}"/>
    <cellStyle name="20% - Accent4 6 4 2" xfId="1606" xr:uid="{00000000-0005-0000-0000-00006B360000}"/>
    <cellStyle name="20% - Accent4 6 4 2 2" xfId="4120" xr:uid="{00000000-0005-0000-0000-00006C360000}"/>
    <cellStyle name="20% - Accent4 6 4 2 2 2" xfId="9017" xr:uid="{00000000-0005-0000-0000-00006D360000}"/>
    <cellStyle name="20% - Accent4 6 4 2 2 2 2" xfId="18806" xr:uid="{00000000-0005-0000-0000-00006E360000}"/>
    <cellStyle name="20% - Accent4 6 4 2 2 2 2 2" xfId="38357" xr:uid="{00000000-0005-0000-0000-00006F360000}"/>
    <cellStyle name="20% - Accent4 6 4 2 2 2 3" xfId="28582" xr:uid="{00000000-0005-0000-0000-000070360000}"/>
    <cellStyle name="20% - Accent4 6 4 2 2 3" xfId="13920" xr:uid="{00000000-0005-0000-0000-000071360000}"/>
    <cellStyle name="20% - Accent4 6 4 2 2 3 2" xfId="33471" xr:uid="{00000000-0005-0000-0000-000072360000}"/>
    <cellStyle name="20% - Accent4 6 4 2 2 4" xfId="23696" xr:uid="{00000000-0005-0000-0000-000073360000}"/>
    <cellStyle name="20% - Accent4 6 4 2 3" xfId="6574" xr:uid="{00000000-0005-0000-0000-000074360000}"/>
    <cellStyle name="20% - Accent4 6 4 2 3 2" xfId="16366" xr:uid="{00000000-0005-0000-0000-000075360000}"/>
    <cellStyle name="20% - Accent4 6 4 2 3 2 2" xfId="35917" xr:uid="{00000000-0005-0000-0000-000076360000}"/>
    <cellStyle name="20% - Accent4 6 4 2 3 3" xfId="26142" xr:uid="{00000000-0005-0000-0000-000077360000}"/>
    <cellStyle name="20% - Accent4 6 4 2 4" xfId="11480" xr:uid="{00000000-0005-0000-0000-000078360000}"/>
    <cellStyle name="20% - Accent4 6 4 2 4 2" xfId="31031" xr:uid="{00000000-0005-0000-0000-000079360000}"/>
    <cellStyle name="20% - Accent4 6 4 2 5" xfId="21256" xr:uid="{00000000-0005-0000-0000-00007A360000}"/>
    <cellStyle name="20% - Accent4 6 4 3" xfId="2423" xr:uid="{00000000-0005-0000-0000-00007B360000}"/>
    <cellStyle name="20% - Accent4 6 4 3 2" xfId="4905" xr:uid="{00000000-0005-0000-0000-00007C360000}"/>
    <cellStyle name="20% - Accent4 6 4 3 2 2" xfId="9802" xr:uid="{00000000-0005-0000-0000-00007D360000}"/>
    <cellStyle name="20% - Accent4 6 4 3 2 2 2" xfId="19591" xr:uid="{00000000-0005-0000-0000-00007E360000}"/>
    <cellStyle name="20% - Accent4 6 4 3 2 2 2 2" xfId="39142" xr:uid="{00000000-0005-0000-0000-00007F360000}"/>
    <cellStyle name="20% - Accent4 6 4 3 2 2 3" xfId="29367" xr:uid="{00000000-0005-0000-0000-000080360000}"/>
    <cellStyle name="20% - Accent4 6 4 3 2 3" xfId="14705" xr:uid="{00000000-0005-0000-0000-000081360000}"/>
    <cellStyle name="20% - Accent4 6 4 3 2 3 2" xfId="34256" xr:uid="{00000000-0005-0000-0000-000082360000}"/>
    <cellStyle name="20% - Accent4 6 4 3 2 4" xfId="24481" xr:uid="{00000000-0005-0000-0000-000083360000}"/>
    <cellStyle name="20% - Accent4 6 4 3 3" xfId="7359" xr:uid="{00000000-0005-0000-0000-000084360000}"/>
    <cellStyle name="20% - Accent4 6 4 3 3 2" xfId="17151" xr:uid="{00000000-0005-0000-0000-000085360000}"/>
    <cellStyle name="20% - Accent4 6 4 3 3 2 2" xfId="36702" xr:uid="{00000000-0005-0000-0000-000086360000}"/>
    <cellStyle name="20% - Accent4 6 4 3 3 3" xfId="26927" xr:uid="{00000000-0005-0000-0000-000087360000}"/>
    <cellStyle name="20% - Accent4 6 4 3 4" xfId="12265" xr:uid="{00000000-0005-0000-0000-000088360000}"/>
    <cellStyle name="20% - Accent4 6 4 3 4 2" xfId="31816" xr:uid="{00000000-0005-0000-0000-000089360000}"/>
    <cellStyle name="20% - Accent4 6 4 3 5" xfId="22041" xr:uid="{00000000-0005-0000-0000-00008A360000}"/>
    <cellStyle name="20% - Accent4 6 4 4" xfId="3239" xr:uid="{00000000-0005-0000-0000-00008B360000}"/>
    <cellStyle name="20% - Accent4 6 4 4 2" xfId="8136" xr:uid="{00000000-0005-0000-0000-00008C360000}"/>
    <cellStyle name="20% - Accent4 6 4 4 2 2" xfId="17925" xr:uid="{00000000-0005-0000-0000-00008D360000}"/>
    <cellStyle name="20% - Accent4 6 4 4 2 2 2" xfId="37476" xr:uid="{00000000-0005-0000-0000-00008E360000}"/>
    <cellStyle name="20% - Accent4 6 4 4 2 3" xfId="27701" xr:uid="{00000000-0005-0000-0000-00008F360000}"/>
    <cellStyle name="20% - Accent4 6 4 4 3" xfId="13039" xr:uid="{00000000-0005-0000-0000-000090360000}"/>
    <cellStyle name="20% - Accent4 6 4 4 3 2" xfId="32590" xr:uid="{00000000-0005-0000-0000-000091360000}"/>
    <cellStyle name="20% - Accent4 6 4 4 4" xfId="22815" xr:uid="{00000000-0005-0000-0000-000092360000}"/>
    <cellStyle name="20% - Accent4 6 4 5" xfId="5693" xr:uid="{00000000-0005-0000-0000-000093360000}"/>
    <cellStyle name="20% - Accent4 6 4 5 2" xfId="15485" xr:uid="{00000000-0005-0000-0000-000094360000}"/>
    <cellStyle name="20% - Accent4 6 4 5 2 2" xfId="35036" xr:uid="{00000000-0005-0000-0000-000095360000}"/>
    <cellStyle name="20% - Accent4 6 4 5 3" xfId="25261" xr:uid="{00000000-0005-0000-0000-000096360000}"/>
    <cellStyle name="20% - Accent4 6 4 6" xfId="10599" xr:uid="{00000000-0005-0000-0000-000097360000}"/>
    <cellStyle name="20% - Accent4 6 4 6 2" xfId="30150" xr:uid="{00000000-0005-0000-0000-000098360000}"/>
    <cellStyle name="20% - Accent4 6 4 7" xfId="20375" xr:uid="{00000000-0005-0000-0000-000099360000}"/>
    <cellStyle name="20% - Accent4 6 5" xfId="1246" xr:uid="{00000000-0005-0000-0000-00009A360000}"/>
    <cellStyle name="20% - Accent4 6 5 2" xfId="3769" xr:uid="{00000000-0005-0000-0000-00009B360000}"/>
    <cellStyle name="20% - Accent4 6 5 2 2" xfId="8666" xr:uid="{00000000-0005-0000-0000-00009C360000}"/>
    <cellStyle name="20% - Accent4 6 5 2 2 2" xfId="18455" xr:uid="{00000000-0005-0000-0000-00009D360000}"/>
    <cellStyle name="20% - Accent4 6 5 2 2 2 2" xfId="38006" xr:uid="{00000000-0005-0000-0000-00009E360000}"/>
    <cellStyle name="20% - Accent4 6 5 2 2 3" xfId="28231" xr:uid="{00000000-0005-0000-0000-00009F360000}"/>
    <cellStyle name="20% - Accent4 6 5 2 3" xfId="13569" xr:uid="{00000000-0005-0000-0000-0000A0360000}"/>
    <cellStyle name="20% - Accent4 6 5 2 3 2" xfId="33120" xr:uid="{00000000-0005-0000-0000-0000A1360000}"/>
    <cellStyle name="20% - Accent4 6 5 2 4" xfId="23345" xr:uid="{00000000-0005-0000-0000-0000A2360000}"/>
    <cellStyle name="20% - Accent4 6 5 3" xfId="6223" xr:uid="{00000000-0005-0000-0000-0000A3360000}"/>
    <cellStyle name="20% - Accent4 6 5 3 2" xfId="16015" xr:uid="{00000000-0005-0000-0000-0000A4360000}"/>
    <cellStyle name="20% - Accent4 6 5 3 2 2" xfId="35566" xr:uid="{00000000-0005-0000-0000-0000A5360000}"/>
    <cellStyle name="20% - Accent4 6 5 3 3" xfId="25791" xr:uid="{00000000-0005-0000-0000-0000A6360000}"/>
    <cellStyle name="20% - Accent4 6 5 4" xfId="11129" xr:uid="{00000000-0005-0000-0000-0000A7360000}"/>
    <cellStyle name="20% - Accent4 6 5 4 2" xfId="30680" xr:uid="{00000000-0005-0000-0000-0000A8360000}"/>
    <cellStyle name="20% - Accent4 6 5 5" xfId="20905" xr:uid="{00000000-0005-0000-0000-0000A9360000}"/>
    <cellStyle name="20% - Accent4 6 6" xfId="2015" xr:uid="{00000000-0005-0000-0000-0000AA360000}"/>
    <cellStyle name="20% - Accent4 6 6 2" xfId="4518" xr:uid="{00000000-0005-0000-0000-0000AB360000}"/>
    <cellStyle name="20% - Accent4 6 6 2 2" xfId="9415" xr:uid="{00000000-0005-0000-0000-0000AC360000}"/>
    <cellStyle name="20% - Accent4 6 6 2 2 2" xfId="19204" xr:uid="{00000000-0005-0000-0000-0000AD360000}"/>
    <cellStyle name="20% - Accent4 6 6 2 2 2 2" xfId="38755" xr:uid="{00000000-0005-0000-0000-0000AE360000}"/>
    <cellStyle name="20% - Accent4 6 6 2 2 3" xfId="28980" xr:uid="{00000000-0005-0000-0000-0000AF360000}"/>
    <cellStyle name="20% - Accent4 6 6 2 3" xfId="14318" xr:uid="{00000000-0005-0000-0000-0000B0360000}"/>
    <cellStyle name="20% - Accent4 6 6 2 3 2" xfId="33869" xr:uid="{00000000-0005-0000-0000-0000B1360000}"/>
    <cellStyle name="20% - Accent4 6 6 2 4" xfId="24094" xr:uid="{00000000-0005-0000-0000-0000B2360000}"/>
    <cellStyle name="20% - Accent4 6 6 3" xfId="6972" xr:uid="{00000000-0005-0000-0000-0000B3360000}"/>
    <cellStyle name="20% - Accent4 6 6 3 2" xfId="16764" xr:uid="{00000000-0005-0000-0000-0000B4360000}"/>
    <cellStyle name="20% - Accent4 6 6 3 2 2" xfId="36315" xr:uid="{00000000-0005-0000-0000-0000B5360000}"/>
    <cellStyle name="20% - Accent4 6 6 3 3" xfId="26540" xr:uid="{00000000-0005-0000-0000-0000B6360000}"/>
    <cellStyle name="20% - Accent4 6 6 4" xfId="11878" xr:uid="{00000000-0005-0000-0000-0000B7360000}"/>
    <cellStyle name="20% - Accent4 6 6 4 2" xfId="31429" xr:uid="{00000000-0005-0000-0000-0000B8360000}"/>
    <cellStyle name="20% - Accent4 6 6 5" xfId="21654" xr:uid="{00000000-0005-0000-0000-0000B9360000}"/>
    <cellStyle name="20% - Accent4 6 7" xfId="2847" xr:uid="{00000000-0005-0000-0000-0000BA360000}"/>
    <cellStyle name="20% - Accent4 6 7 2" xfId="7745" xr:uid="{00000000-0005-0000-0000-0000BB360000}"/>
    <cellStyle name="20% - Accent4 6 7 2 2" xfId="17534" xr:uid="{00000000-0005-0000-0000-0000BC360000}"/>
    <cellStyle name="20% - Accent4 6 7 2 2 2" xfId="37085" xr:uid="{00000000-0005-0000-0000-0000BD360000}"/>
    <cellStyle name="20% - Accent4 6 7 2 3" xfId="27310" xr:uid="{00000000-0005-0000-0000-0000BE360000}"/>
    <cellStyle name="20% - Accent4 6 7 3" xfId="12648" xr:uid="{00000000-0005-0000-0000-0000BF360000}"/>
    <cellStyle name="20% - Accent4 6 7 3 2" xfId="32199" xr:uid="{00000000-0005-0000-0000-0000C0360000}"/>
    <cellStyle name="20% - Accent4 6 7 4" xfId="22424" xr:uid="{00000000-0005-0000-0000-0000C1360000}"/>
    <cellStyle name="20% - Accent4 6 8" xfId="5301" xr:uid="{00000000-0005-0000-0000-0000C2360000}"/>
    <cellStyle name="20% - Accent4 6 8 2" xfId="15094" xr:uid="{00000000-0005-0000-0000-0000C3360000}"/>
    <cellStyle name="20% - Accent4 6 8 2 2" xfId="34645" xr:uid="{00000000-0005-0000-0000-0000C4360000}"/>
    <cellStyle name="20% - Accent4 6 8 3" xfId="24870" xr:uid="{00000000-0005-0000-0000-0000C5360000}"/>
    <cellStyle name="20% - Accent4 6 9" xfId="10208" xr:uid="{00000000-0005-0000-0000-0000C6360000}"/>
    <cellStyle name="20% - Accent4 6 9 2" xfId="29759" xr:uid="{00000000-0005-0000-0000-0000C7360000}"/>
    <cellStyle name="20% - Accent4 7" xfId="258" xr:uid="{00000000-0005-0000-0000-0000C8360000}"/>
    <cellStyle name="20% - Accent4 7 2" xfId="390" xr:uid="{00000000-0005-0000-0000-0000C9360000}"/>
    <cellStyle name="20% - Accent4 7 2 2" xfId="807" xr:uid="{00000000-0005-0000-0000-0000CA360000}"/>
    <cellStyle name="20% - Accent4 7 2 2 2" xfId="1757" xr:uid="{00000000-0005-0000-0000-0000CB360000}"/>
    <cellStyle name="20% - Accent4 7 2 2 2 2" xfId="4271" xr:uid="{00000000-0005-0000-0000-0000CC360000}"/>
    <cellStyle name="20% - Accent4 7 2 2 2 2 2" xfId="9168" xr:uid="{00000000-0005-0000-0000-0000CD360000}"/>
    <cellStyle name="20% - Accent4 7 2 2 2 2 2 2" xfId="18957" xr:uid="{00000000-0005-0000-0000-0000CE360000}"/>
    <cellStyle name="20% - Accent4 7 2 2 2 2 2 2 2" xfId="38508" xr:uid="{00000000-0005-0000-0000-0000CF360000}"/>
    <cellStyle name="20% - Accent4 7 2 2 2 2 2 3" xfId="28733" xr:uid="{00000000-0005-0000-0000-0000D0360000}"/>
    <cellStyle name="20% - Accent4 7 2 2 2 2 3" xfId="14071" xr:uid="{00000000-0005-0000-0000-0000D1360000}"/>
    <cellStyle name="20% - Accent4 7 2 2 2 2 3 2" xfId="33622" xr:uid="{00000000-0005-0000-0000-0000D2360000}"/>
    <cellStyle name="20% - Accent4 7 2 2 2 2 4" xfId="23847" xr:uid="{00000000-0005-0000-0000-0000D3360000}"/>
    <cellStyle name="20% - Accent4 7 2 2 2 3" xfId="6725" xr:uid="{00000000-0005-0000-0000-0000D4360000}"/>
    <cellStyle name="20% - Accent4 7 2 2 2 3 2" xfId="16517" xr:uid="{00000000-0005-0000-0000-0000D5360000}"/>
    <cellStyle name="20% - Accent4 7 2 2 2 3 2 2" xfId="36068" xr:uid="{00000000-0005-0000-0000-0000D6360000}"/>
    <cellStyle name="20% - Accent4 7 2 2 2 3 3" xfId="26293" xr:uid="{00000000-0005-0000-0000-0000D7360000}"/>
    <cellStyle name="20% - Accent4 7 2 2 2 4" xfId="11631" xr:uid="{00000000-0005-0000-0000-0000D8360000}"/>
    <cellStyle name="20% - Accent4 7 2 2 2 4 2" xfId="31182" xr:uid="{00000000-0005-0000-0000-0000D9360000}"/>
    <cellStyle name="20% - Accent4 7 2 2 2 5" xfId="21407" xr:uid="{00000000-0005-0000-0000-0000DA360000}"/>
    <cellStyle name="20% - Accent4 7 2 2 3" xfId="2741" xr:uid="{00000000-0005-0000-0000-0000DB360000}"/>
    <cellStyle name="20% - Accent4 7 2 2 3 2" xfId="5186" xr:uid="{00000000-0005-0000-0000-0000DC360000}"/>
    <cellStyle name="20% - Accent4 7 2 2 3 2 2" xfId="10083" xr:uid="{00000000-0005-0000-0000-0000DD360000}"/>
    <cellStyle name="20% - Accent4 7 2 2 3 2 2 2" xfId="19872" xr:uid="{00000000-0005-0000-0000-0000DE360000}"/>
    <cellStyle name="20% - Accent4 7 2 2 3 2 2 2 2" xfId="39423" xr:uid="{00000000-0005-0000-0000-0000DF360000}"/>
    <cellStyle name="20% - Accent4 7 2 2 3 2 2 3" xfId="29648" xr:uid="{00000000-0005-0000-0000-0000E0360000}"/>
    <cellStyle name="20% - Accent4 7 2 2 3 2 3" xfId="14986" xr:uid="{00000000-0005-0000-0000-0000E1360000}"/>
    <cellStyle name="20% - Accent4 7 2 2 3 2 3 2" xfId="34537" xr:uid="{00000000-0005-0000-0000-0000E2360000}"/>
    <cellStyle name="20% - Accent4 7 2 2 3 2 4" xfId="24762" xr:uid="{00000000-0005-0000-0000-0000E3360000}"/>
    <cellStyle name="20% - Accent4 7 2 2 3 3" xfId="7640" xr:uid="{00000000-0005-0000-0000-0000E4360000}"/>
    <cellStyle name="20% - Accent4 7 2 2 3 3 2" xfId="17432" xr:uid="{00000000-0005-0000-0000-0000E5360000}"/>
    <cellStyle name="20% - Accent4 7 2 2 3 3 2 2" xfId="36983" xr:uid="{00000000-0005-0000-0000-0000E6360000}"/>
    <cellStyle name="20% - Accent4 7 2 2 3 3 3" xfId="27208" xr:uid="{00000000-0005-0000-0000-0000E7360000}"/>
    <cellStyle name="20% - Accent4 7 2 2 3 4" xfId="12546" xr:uid="{00000000-0005-0000-0000-0000E8360000}"/>
    <cellStyle name="20% - Accent4 7 2 2 3 4 2" xfId="32097" xr:uid="{00000000-0005-0000-0000-0000E9360000}"/>
    <cellStyle name="20% - Accent4 7 2 2 3 5" xfId="22322" xr:uid="{00000000-0005-0000-0000-0000EA360000}"/>
    <cellStyle name="20% - Accent4 7 2 2 4" xfId="3390" xr:uid="{00000000-0005-0000-0000-0000EB360000}"/>
    <cellStyle name="20% - Accent4 7 2 2 4 2" xfId="8287" xr:uid="{00000000-0005-0000-0000-0000EC360000}"/>
    <cellStyle name="20% - Accent4 7 2 2 4 2 2" xfId="18076" xr:uid="{00000000-0005-0000-0000-0000ED360000}"/>
    <cellStyle name="20% - Accent4 7 2 2 4 2 2 2" xfId="37627" xr:uid="{00000000-0005-0000-0000-0000EE360000}"/>
    <cellStyle name="20% - Accent4 7 2 2 4 2 3" xfId="27852" xr:uid="{00000000-0005-0000-0000-0000EF360000}"/>
    <cellStyle name="20% - Accent4 7 2 2 4 3" xfId="13190" xr:uid="{00000000-0005-0000-0000-0000F0360000}"/>
    <cellStyle name="20% - Accent4 7 2 2 4 3 2" xfId="32741" xr:uid="{00000000-0005-0000-0000-0000F1360000}"/>
    <cellStyle name="20% - Accent4 7 2 2 4 4" xfId="22966" xr:uid="{00000000-0005-0000-0000-0000F2360000}"/>
    <cellStyle name="20% - Accent4 7 2 2 5" xfId="5844" xr:uid="{00000000-0005-0000-0000-0000F3360000}"/>
    <cellStyle name="20% - Accent4 7 2 2 5 2" xfId="15636" xr:uid="{00000000-0005-0000-0000-0000F4360000}"/>
    <cellStyle name="20% - Accent4 7 2 2 5 2 2" xfId="35187" xr:uid="{00000000-0005-0000-0000-0000F5360000}"/>
    <cellStyle name="20% - Accent4 7 2 2 5 3" xfId="25412" xr:uid="{00000000-0005-0000-0000-0000F6360000}"/>
    <cellStyle name="20% - Accent4 7 2 2 6" xfId="10750" xr:uid="{00000000-0005-0000-0000-0000F7360000}"/>
    <cellStyle name="20% - Accent4 7 2 2 6 2" xfId="30301" xr:uid="{00000000-0005-0000-0000-0000F8360000}"/>
    <cellStyle name="20% - Accent4 7 2 2 7" xfId="20526" xr:uid="{00000000-0005-0000-0000-0000F9360000}"/>
    <cellStyle name="20% - Accent4 7 2 3" xfId="1377" xr:uid="{00000000-0005-0000-0000-0000FA360000}"/>
    <cellStyle name="20% - Accent4 7 2 3 2" xfId="3896" xr:uid="{00000000-0005-0000-0000-0000FB360000}"/>
    <cellStyle name="20% - Accent4 7 2 3 2 2" xfId="8793" xr:uid="{00000000-0005-0000-0000-0000FC360000}"/>
    <cellStyle name="20% - Accent4 7 2 3 2 2 2" xfId="18582" xr:uid="{00000000-0005-0000-0000-0000FD360000}"/>
    <cellStyle name="20% - Accent4 7 2 3 2 2 2 2" xfId="38133" xr:uid="{00000000-0005-0000-0000-0000FE360000}"/>
    <cellStyle name="20% - Accent4 7 2 3 2 2 3" xfId="28358" xr:uid="{00000000-0005-0000-0000-0000FF360000}"/>
    <cellStyle name="20% - Accent4 7 2 3 2 3" xfId="13696" xr:uid="{00000000-0005-0000-0000-000000370000}"/>
    <cellStyle name="20% - Accent4 7 2 3 2 3 2" xfId="33247" xr:uid="{00000000-0005-0000-0000-000001370000}"/>
    <cellStyle name="20% - Accent4 7 2 3 2 4" xfId="23472" xr:uid="{00000000-0005-0000-0000-000002370000}"/>
    <cellStyle name="20% - Accent4 7 2 3 3" xfId="6350" xr:uid="{00000000-0005-0000-0000-000003370000}"/>
    <cellStyle name="20% - Accent4 7 2 3 3 2" xfId="16142" xr:uid="{00000000-0005-0000-0000-000004370000}"/>
    <cellStyle name="20% - Accent4 7 2 3 3 2 2" xfId="35693" xr:uid="{00000000-0005-0000-0000-000005370000}"/>
    <cellStyle name="20% - Accent4 7 2 3 3 3" xfId="25918" xr:uid="{00000000-0005-0000-0000-000006370000}"/>
    <cellStyle name="20% - Accent4 7 2 3 4" xfId="11256" xr:uid="{00000000-0005-0000-0000-000007370000}"/>
    <cellStyle name="20% - Accent4 7 2 3 4 2" xfId="30807" xr:uid="{00000000-0005-0000-0000-000008370000}"/>
    <cellStyle name="20% - Accent4 7 2 3 5" xfId="21032" xr:uid="{00000000-0005-0000-0000-000009370000}"/>
    <cellStyle name="20% - Accent4 7 2 4" xfId="2297" xr:uid="{00000000-0005-0000-0000-00000A370000}"/>
    <cellStyle name="20% - Accent4 7 2 4 2" xfId="4799" xr:uid="{00000000-0005-0000-0000-00000B370000}"/>
    <cellStyle name="20% - Accent4 7 2 4 2 2" xfId="9696" xr:uid="{00000000-0005-0000-0000-00000C370000}"/>
    <cellStyle name="20% - Accent4 7 2 4 2 2 2" xfId="19485" xr:uid="{00000000-0005-0000-0000-00000D370000}"/>
    <cellStyle name="20% - Accent4 7 2 4 2 2 2 2" xfId="39036" xr:uid="{00000000-0005-0000-0000-00000E370000}"/>
    <cellStyle name="20% - Accent4 7 2 4 2 2 3" xfId="29261" xr:uid="{00000000-0005-0000-0000-00000F370000}"/>
    <cellStyle name="20% - Accent4 7 2 4 2 3" xfId="14599" xr:uid="{00000000-0005-0000-0000-000010370000}"/>
    <cellStyle name="20% - Accent4 7 2 4 2 3 2" xfId="34150" xr:uid="{00000000-0005-0000-0000-000011370000}"/>
    <cellStyle name="20% - Accent4 7 2 4 2 4" xfId="24375" xr:uid="{00000000-0005-0000-0000-000012370000}"/>
    <cellStyle name="20% - Accent4 7 2 4 3" xfId="7253" xr:uid="{00000000-0005-0000-0000-000013370000}"/>
    <cellStyle name="20% - Accent4 7 2 4 3 2" xfId="17045" xr:uid="{00000000-0005-0000-0000-000014370000}"/>
    <cellStyle name="20% - Accent4 7 2 4 3 2 2" xfId="36596" xr:uid="{00000000-0005-0000-0000-000015370000}"/>
    <cellStyle name="20% - Accent4 7 2 4 3 3" xfId="26821" xr:uid="{00000000-0005-0000-0000-000016370000}"/>
    <cellStyle name="20% - Accent4 7 2 4 4" xfId="12159" xr:uid="{00000000-0005-0000-0000-000017370000}"/>
    <cellStyle name="20% - Accent4 7 2 4 4 2" xfId="31710" xr:uid="{00000000-0005-0000-0000-000018370000}"/>
    <cellStyle name="20% - Accent4 7 2 4 5" xfId="21935" xr:uid="{00000000-0005-0000-0000-000019370000}"/>
    <cellStyle name="20% - Accent4 7 2 5" xfId="2999" xr:uid="{00000000-0005-0000-0000-00001A370000}"/>
    <cellStyle name="20% - Accent4 7 2 5 2" xfId="7896" xr:uid="{00000000-0005-0000-0000-00001B370000}"/>
    <cellStyle name="20% - Accent4 7 2 5 2 2" xfId="17685" xr:uid="{00000000-0005-0000-0000-00001C370000}"/>
    <cellStyle name="20% - Accent4 7 2 5 2 2 2" xfId="37236" xr:uid="{00000000-0005-0000-0000-00001D370000}"/>
    <cellStyle name="20% - Accent4 7 2 5 2 3" xfId="27461" xr:uid="{00000000-0005-0000-0000-00001E370000}"/>
    <cellStyle name="20% - Accent4 7 2 5 3" xfId="12799" xr:uid="{00000000-0005-0000-0000-00001F370000}"/>
    <cellStyle name="20% - Accent4 7 2 5 3 2" xfId="32350" xr:uid="{00000000-0005-0000-0000-000020370000}"/>
    <cellStyle name="20% - Accent4 7 2 5 4" xfId="22575" xr:uid="{00000000-0005-0000-0000-000021370000}"/>
    <cellStyle name="20% - Accent4 7 2 6" xfId="5453" xr:uid="{00000000-0005-0000-0000-000022370000}"/>
    <cellStyle name="20% - Accent4 7 2 6 2" xfId="15245" xr:uid="{00000000-0005-0000-0000-000023370000}"/>
    <cellStyle name="20% - Accent4 7 2 6 2 2" xfId="34796" xr:uid="{00000000-0005-0000-0000-000024370000}"/>
    <cellStyle name="20% - Accent4 7 2 6 3" xfId="25021" xr:uid="{00000000-0005-0000-0000-000025370000}"/>
    <cellStyle name="20% - Accent4 7 2 7" xfId="10359" xr:uid="{00000000-0005-0000-0000-000026370000}"/>
    <cellStyle name="20% - Accent4 7 2 7 2" xfId="29910" xr:uid="{00000000-0005-0000-0000-000027370000}"/>
    <cellStyle name="20% - Accent4 7 2 8" xfId="20135" xr:uid="{00000000-0005-0000-0000-000028370000}"/>
    <cellStyle name="20% - Accent4 7 3" xfId="681" xr:uid="{00000000-0005-0000-0000-000029370000}"/>
    <cellStyle name="20% - Accent4 7 3 2" xfId="1633" xr:uid="{00000000-0005-0000-0000-00002A370000}"/>
    <cellStyle name="20% - Accent4 7 3 2 2" xfId="4147" xr:uid="{00000000-0005-0000-0000-00002B370000}"/>
    <cellStyle name="20% - Accent4 7 3 2 2 2" xfId="9044" xr:uid="{00000000-0005-0000-0000-00002C370000}"/>
    <cellStyle name="20% - Accent4 7 3 2 2 2 2" xfId="18833" xr:uid="{00000000-0005-0000-0000-00002D370000}"/>
    <cellStyle name="20% - Accent4 7 3 2 2 2 2 2" xfId="38384" xr:uid="{00000000-0005-0000-0000-00002E370000}"/>
    <cellStyle name="20% - Accent4 7 3 2 2 2 3" xfId="28609" xr:uid="{00000000-0005-0000-0000-00002F370000}"/>
    <cellStyle name="20% - Accent4 7 3 2 2 3" xfId="13947" xr:uid="{00000000-0005-0000-0000-000030370000}"/>
    <cellStyle name="20% - Accent4 7 3 2 2 3 2" xfId="33498" xr:uid="{00000000-0005-0000-0000-000031370000}"/>
    <cellStyle name="20% - Accent4 7 3 2 2 4" xfId="23723" xr:uid="{00000000-0005-0000-0000-000032370000}"/>
    <cellStyle name="20% - Accent4 7 3 2 3" xfId="6601" xr:uid="{00000000-0005-0000-0000-000033370000}"/>
    <cellStyle name="20% - Accent4 7 3 2 3 2" xfId="16393" xr:uid="{00000000-0005-0000-0000-000034370000}"/>
    <cellStyle name="20% - Accent4 7 3 2 3 2 2" xfId="35944" xr:uid="{00000000-0005-0000-0000-000035370000}"/>
    <cellStyle name="20% - Accent4 7 3 2 3 3" xfId="26169" xr:uid="{00000000-0005-0000-0000-000036370000}"/>
    <cellStyle name="20% - Accent4 7 3 2 4" xfId="11507" xr:uid="{00000000-0005-0000-0000-000037370000}"/>
    <cellStyle name="20% - Accent4 7 3 2 4 2" xfId="31058" xr:uid="{00000000-0005-0000-0000-000038370000}"/>
    <cellStyle name="20% - Accent4 7 3 2 5" xfId="21283" xr:uid="{00000000-0005-0000-0000-000039370000}"/>
    <cellStyle name="20% - Accent4 7 3 3" xfId="2613" xr:uid="{00000000-0005-0000-0000-00003A370000}"/>
    <cellStyle name="20% - Accent4 7 3 3 2" xfId="5061" xr:uid="{00000000-0005-0000-0000-00003B370000}"/>
    <cellStyle name="20% - Accent4 7 3 3 2 2" xfId="9958" xr:uid="{00000000-0005-0000-0000-00003C370000}"/>
    <cellStyle name="20% - Accent4 7 3 3 2 2 2" xfId="19747" xr:uid="{00000000-0005-0000-0000-00003D370000}"/>
    <cellStyle name="20% - Accent4 7 3 3 2 2 2 2" xfId="39298" xr:uid="{00000000-0005-0000-0000-00003E370000}"/>
    <cellStyle name="20% - Accent4 7 3 3 2 2 3" xfId="29523" xr:uid="{00000000-0005-0000-0000-00003F370000}"/>
    <cellStyle name="20% - Accent4 7 3 3 2 3" xfId="14861" xr:uid="{00000000-0005-0000-0000-000040370000}"/>
    <cellStyle name="20% - Accent4 7 3 3 2 3 2" xfId="34412" xr:uid="{00000000-0005-0000-0000-000041370000}"/>
    <cellStyle name="20% - Accent4 7 3 3 2 4" xfId="24637" xr:uid="{00000000-0005-0000-0000-000042370000}"/>
    <cellStyle name="20% - Accent4 7 3 3 3" xfId="7515" xr:uid="{00000000-0005-0000-0000-000043370000}"/>
    <cellStyle name="20% - Accent4 7 3 3 3 2" xfId="17307" xr:uid="{00000000-0005-0000-0000-000044370000}"/>
    <cellStyle name="20% - Accent4 7 3 3 3 2 2" xfId="36858" xr:uid="{00000000-0005-0000-0000-000045370000}"/>
    <cellStyle name="20% - Accent4 7 3 3 3 3" xfId="27083" xr:uid="{00000000-0005-0000-0000-000046370000}"/>
    <cellStyle name="20% - Accent4 7 3 3 4" xfId="12421" xr:uid="{00000000-0005-0000-0000-000047370000}"/>
    <cellStyle name="20% - Accent4 7 3 3 4 2" xfId="31972" xr:uid="{00000000-0005-0000-0000-000048370000}"/>
    <cellStyle name="20% - Accent4 7 3 3 5" xfId="22197" xr:uid="{00000000-0005-0000-0000-000049370000}"/>
    <cellStyle name="20% - Accent4 7 3 4" xfId="3266" xr:uid="{00000000-0005-0000-0000-00004A370000}"/>
    <cellStyle name="20% - Accent4 7 3 4 2" xfId="8163" xr:uid="{00000000-0005-0000-0000-00004B370000}"/>
    <cellStyle name="20% - Accent4 7 3 4 2 2" xfId="17952" xr:uid="{00000000-0005-0000-0000-00004C370000}"/>
    <cellStyle name="20% - Accent4 7 3 4 2 2 2" xfId="37503" xr:uid="{00000000-0005-0000-0000-00004D370000}"/>
    <cellStyle name="20% - Accent4 7 3 4 2 3" xfId="27728" xr:uid="{00000000-0005-0000-0000-00004E370000}"/>
    <cellStyle name="20% - Accent4 7 3 4 3" xfId="13066" xr:uid="{00000000-0005-0000-0000-00004F370000}"/>
    <cellStyle name="20% - Accent4 7 3 4 3 2" xfId="32617" xr:uid="{00000000-0005-0000-0000-000050370000}"/>
    <cellStyle name="20% - Accent4 7 3 4 4" xfId="22842" xr:uid="{00000000-0005-0000-0000-000051370000}"/>
    <cellStyle name="20% - Accent4 7 3 5" xfId="5720" xr:uid="{00000000-0005-0000-0000-000052370000}"/>
    <cellStyle name="20% - Accent4 7 3 5 2" xfId="15512" xr:uid="{00000000-0005-0000-0000-000053370000}"/>
    <cellStyle name="20% - Accent4 7 3 5 2 2" xfId="35063" xr:uid="{00000000-0005-0000-0000-000054370000}"/>
    <cellStyle name="20% - Accent4 7 3 5 3" xfId="25288" xr:uid="{00000000-0005-0000-0000-000055370000}"/>
    <cellStyle name="20% - Accent4 7 3 6" xfId="10626" xr:uid="{00000000-0005-0000-0000-000056370000}"/>
    <cellStyle name="20% - Accent4 7 3 6 2" xfId="30177" xr:uid="{00000000-0005-0000-0000-000057370000}"/>
    <cellStyle name="20% - Accent4 7 3 7" xfId="20402" xr:uid="{00000000-0005-0000-0000-000058370000}"/>
    <cellStyle name="20% - Accent4 7 4" xfId="1266" xr:uid="{00000000-0005-0000-0000-000059370000}"/>
    <cellStyle name="20% - Accent4 7 4 2" xfId="3789" xr:uid="{00000000-0005-0000-0000-00005A370000}"/>
    <cellStyle name="20% - Accent4 7 4 2 2" xfId="8686" xr:uid="{00000000-0005-0000-0000-00005B370000}"/>
    <cellStyle name="20% - Accent4 7 4 2 2 2" xfId="18475" xr:uid="{00000000-0005-0000-0000-00005C370000}"/>
    <cellStyle name="20% - Accent4 7 4 2 2 2 2" xfId="38026" xr:uid="{00000000-0005-0000-0000-00005D370000}"/>
    <cellStyle name="20% - Accent4 7 4 2 2 3" xfId="28251" xr:uid="{00000000-0005-0000-0000-00005E370000}"/>
    <cellStyle name="20% - Accent4 7 4 2 3" xfId="13589" xr:uid="{00000000-0005-0000-0000-00005F370000}"/>
    <cellStyle name="20% - Accent4 7 4 2 3 2" xfId="33140" xr:uid="{00000000-0005-0000-0000-000060370000}"/>
    <cellStyle name="20% - Accent4 7 4 2 4" xfId="23365" xr:uid="{00000000-0005-0000-0000-000061370000}"/>
    <cellStyle name="20% - Accent4 7 4 3" xfId="6243" xr:uid="{00000000-0005-0000-0000-000062370000}"/>
    <cellStyle name="20% - Accent4 7 4 3 2" xfId="16035" xr:uid="{00000000-0005-0000-0000-000063370000}"/>
    <cellStyle name="20% - Accent4 7 4 3 2 2" xfId="35586" xr:uid="{00000000-0005-0000-0000-000064370000}"/>
    <cellStyle name="20% - Accent4 7 4 3 3" xfId="25811" xr:uid="{00000000-0005-0000-0000-000065370000}"/>
    <cellStyle name="20% - Accent4 7 4 4" xfId="11149" xr:uid="{00000000-0005-0000-0000-000066370000}"/>
    <cellStyle name="20% - Accent4 7 4 4 2" xfId="30700" xr:uid="{00000000-0005-0000-0000-000067370000}"/>
    <cellStyle name="20% - Accent4 7 4 5" xfId="20925" xr:uid="{00000000-0005-0000-0000-000068370000}"/>
    <cellStyle name="20% - Accent4 7 5" xfId="2172" xr:uid="{00000000-0005-0000-0000-000069370000}"/>
    <cellStyle name="20% - Accent4 7 5 2" xfId="4674" xr:uid="{00000000-0005-0000-0000-00006A370000}"/>
    <cellStyle name="20% - Accent4 7 5 2 2" xfId="9571" xr:uid="{00000000-0005-0000-0000-00006B370000}"/>
    <cellStyle name="20% - Accent4 7 5 2 2 2" xfId="19360" xr:uid="{00000000-0005-0000-0000-00006C370000}"/>
    <cellStyle name="20% - Accent4 7 5 2 2 2 2" xfId="38911" xr:uid="{00000000-0005-0000-0000-00006D370000}"/>
    <cellStyle name="20% - Accent4 7 5 2 2 3" xfId="29136" xr:uid="{00000000-0005-0000-0000-00006E370000}"/>
    <cellStyle name="20% - Accent4 7 5 2 3" xfId="14474" xr:uid="{00000000-0005-0000-0000-00006F370000}"/>
    <cellStyle name="20% - Accent4 7 5 2 3 2" xfId="34025" xr:uid="{00000000-0005-0000-0000-000070370000}"/>
    <cellStyle name="20% - Accent4 7 5 2 4" xfId="24250" xr:uid="{00000000-0005-0000-0000-000071370000}"/>
    <cellStyle name="20% - Accent4 7 5 3" xfId="7128" xr:uid="{00000000-0005-0000-0000-000072370000}"/>
    <cellStyle name="20% - Accent4 7 5 3 2" xfId="16920" xr:uid="{00000000-0005-0000-0000-000073370000}"/>
    <cellStyle name="20% - Accent4 7 5 3 2 2" xfId="36471" xr:uid="{00000000-0005-0000-0000-000074370000}"/>
    <cellStyle name="20% - Accent4 7 5 3 3" xfId="26696" xr:uid="{00000000-0005-0000-0000-000075370000}"/>
    <cellStyle name="20% - Accent4 7 5 4" xfId="12034" xr:uid="{00000000-0005-0000-0000-000076370000}"/>
    <cellStyle name="20% - Accent4 7 5 4 2" xfId="31585" xr:uid="{00000000-0005-0000-0000-000077370000}"/>
    <cellStyle name="20% - Accent4 7 5 5" xfId="21810" xr:uid="{00000000-0005-0000-0000-000078370000}"/>
    <cellStyle name="20% - Accent4 7 6" xfId="2874" xr:uid="{00000000-0005-0000-0000-000079370000}"/>
    <cellStyle name="20% - Accent4 7 6 2" xfId="7772" xr:uid="{00000000-0005-0000-0000-00007A370000}"/>
    <cellStyle name="20% - Accent4 7 6 2 2" xfId="17561" xr:uid="{00000000-0005-0000-0000-00007B370000}"/>
    <cellStyle name="20% - Accent4 7 6 2 2 2" xfId="37112" xr:uid="{00000000-0005-0000-0000-00007C370000}"/>
    <cellStyle name="20% - Accent4 7 6 2 3" xfId="27337" xr:uid="{00000000-0005-0000-0000-00007D370000}"/>
    <cellStyle name="20% - Accent4 7 6 3" xfId="12675" xr:uid="{00000000-0005-0000-0000-00007E370000}"/>
    <cellStyle name="20% - Accent4 7 6 3 2" xfId="32226" xr:uid="{00000000-0005-0000-0000-00007F370000}"/>
    <cellStyle name="20% - Accent4 7 6 4" xfId="22451" xr:uid="{00000000-0005-0000-0000-000080370000}"/>
    <cellStyle name="20% - Accent4 7 7" xfId="5328" xr:uid="{00000000-0005-0000-0000-000081370000}"/>
    <cellStyle name="20% - Accent4 7 7 2" xfId="15121" xr:uid="{00000000-0005-0000-0000-000082370000}"/>
    <cellStyle name="20% - Accent4 7 7 2 2" xfId="34672" xr:uid="{00000000-0005-0000-0000-000083370000}"/>
    <cellStyle name="20% - Accent4 7 7 3" xfId="24897" xr:uid="{00000000-0005-0000-0000-000084370000}"/>
    <cellStyle name="20% - Accent4 7 8" xfId="10235" xr:uid="{00000000-0005-0000-0000-000085370000}"/>
    <cellStyle name="20% - Accent4 7 8 2" xfId="29786" xr:uid="{00000000-0005-0000-0000-000086370000}"/>
    <cellStyle name="20% - Accent4 7 9" xfId="20011" xr:uid="{00000000-0005-0000-0000-000087370000}"/>
    <cellStyle name="20% - Accent4 8" xfId="391" xr:uid="{00000000-0005-0000-0000-000088370000}"/>
    <cellStyle name="20% - Accent4 8 2" xfId="808" xr:uid="{00000000-0005-0000-0000-000089370000}"/>
    <cellStyle name="20% - Accent4 8 2 2" xfId="1758" xr:uid="{00000000-0005-0000-0000-00008A370000}"/>
    <cellStyle name="20% - Accent4 8 2 2 2" xfId="4272" xr:uid="{00000000-0005-0000-0000-00008B370000}"/>
    <cellStyle name="20% - Accent4 8 2 2 2 2" xfId="9169" xr:uid="{00000000-0005-0000-0000-00008C370000}"/>
    <cellStyle name="20% - Accent4 8 2 2 2 2 2" xfId="18958" xr:uid="{00000000-0005-0000-0000-00008D370000}"/>
    <cellStyle name="20% - Accent4 8 2 2 2 2 2 2" xfId="38509" xr:uid="{00000000-0005-0000-0000-00008E370000}"/>
    <cellStyle name="20% - Accent4 8 2 2 2 2 3" xfId="28734" xr:uid="{00000000-0005-0000-0000-00008F370000}"/>
    <cellStyle name="20% - Accent4 8 2 2 2 3" xfId="14072" xr:uid="{00000000-0005-0000-0000-000090370000}"/>
    <cellStyle name="20% - Accent4 8 2 2 2 3 2" xfId="33623" xr:uid="{00000000-0005-0000-0000-000091370000}"/>
    <cellStyle name="20% - Accent4 8 2 2 2 4" xfId="23848" xr:uid="{00000000-0005-0000-0000-000092370000}"/>
    <cellStyle name="20% - Accent4 8 2 2 3" xfId="6726" xr:uid="{00000000-0005-0000-0000-000093370000}"/>
    <cellStyle name="20% - Accent4 8 2 2 3 2" xfId="16518" xr:uid="{00000000-0005-0000-0000-000094370000}"/>
    <cellStyle name="20% - Accent4 8 2 2 3 2 2" xfId="36069" xr:uid="{00000000-0005-0000-0000-000095370000}"/>
    <cellStyle name="20% - Accent4 8 2 2 3 3" xfId="26294" xr:uid="{00000000-0005-0000-0000-000096370000}"/>
    <cellStyle name="20% - Accent4 8 2 2 4" xfId="11632" xr:uid="{00000000-0005-0000-0000-000097370000}"/>
    <cellStyle name="20% - Accent4 8 2 2 4 2" xfId="31183" xr:uid="{00000000-0005-0000-0000-000098370000}"/>
    <cellStyle name="20% - Accent4 8 2 2 5" xfId="21408" xr:uid="{00000000-0005-0000-0000-000099370000}"/>
    <cellStyle name="20% - Accent4 8 2 3" xfId="2490" xr:uid="{00000000-0005-0000-0000-00009A370000}"/>
    <cellStyle name="20% - Accent4 8 2 3 2" xfId="4972" xr:uid="{00000000-0005-0000-0000-00009B370000}"/>
    <cellStyle name="20% - Accent4 8 2 3 2 2" xfId="9869" xr:uid="{00000000-0005-0000-0000-00009C370000}"/>
    <cellStyle name="20% - Accent4 8 2 3 2 2 2" xfId="19658" xr:uid="{00000000-0005-0000-0000-00009D370000}"/>
    <cellStyle name="20% - Accent4 8 2 3 2 2 2 2" xfId="39209" xr:uid="{00000000-0005-0000-0000-00009E370000}"/>
    <cellStyle name="20% - Accent4 8 2 3 2 2 3" xfId="29434" xr:uid="{00000000-0005-0000-0000-00009F370000}"/>
    <cellStyle name="20% - Accent4 8 2 3 2 3" xfId="14772" xr:uid="{00000000-0005-0000-0000-0000A0370000}"/>
    <cellStyle name="20% - Accent4 8 2 3 2 3 2" xfId="34323" xr:uid="{00000000-0005-0000-0000-0000A1370000}"/>
    <cellStyle name="20% - Accent4 8 2 3 2 4" xfId="24548" xr:uid="{00000000-0005-0000-0000-0000A2370000}"/>
    <cellStyle name="20% - Accent4 8 2 3 3" xfId="7426" xr:uid="{00000000-0005-0000-0000-0000A3370000}"/>
    <cellStyle name="20% - Accent4 8 2 3 3 2" xfId="17218" xr:uid="{00000000-0005-0000-0000-0000A4370000}"/>
    <cellStyle name="20% - Accent4 8 2 3 3 2 2" xfId="36769" xr:uid="{00000000-0005-0000-0000-0000A5370000}"/>
    <cellStyle name="20% - Accent4 8 2 3 3 3" xfId="26994" xr:uid="{00000000-0005-0000-0000-0000A6370000}"/>
    <cellStyle name="20% - Accent4 8 2 3 4" xfId="12332" xr:uid="{00000000-0005-0000-0000-0000A7370000}"/>
    <cellStyle name="20% - Accent4 8 2 3 4 2" xfId="31883" xr:uid="{00000000-0005-0000-0000-0000A8370000}"/>
    <cellStyle name="20% - Accent4 8 2 3 5" xfId="22108" xr:uid="{00000000-0005-0000-0000-0000A9370000}"/>
    <cellStyle name="20% - Accent4 8 2 4" xfId="3391" xr:uid="{00000000-0005-0000-0000-0000AA370000}"/>
    <cellStyle name="20% - Accent4 8 2 4 2" xfId="8288" xr:uid="{00000000-0005-0000-0000-0000AB370000}"/>
    <cellStyle name="20% - Accent4 8 2 4 2 2" xfId="18077" xr:uid="{00000000-0005-0000-0000-0000AC370000}"/>
    <cellStyle name="20% - Accent4 8 2 4 2 2 2" xfId="37628" xr:uid="{00000000-0005-0000-0000-0000AD370000}"/>
    <cellStyle name="20% - Accent4 8 2 4 2 3" xfId="27853" xr:uid="{00000000-0005-0000-0000-0000AE370000}"/>
    <cellStyle name="20% - Accent4 8 2 4 3" xfId="13191" xr:uid="{00000000-0005-0000-0000-0000AF370000}"/>
    <cellStyle name="20% - Accent4 8 2 4 3 2" xfId="32742" xr:uid="{00000000-0005-0000-0000-0000B0370000}"/>
    <cellStyle name="20% - Accent4 8 2 4 4" xfId="22967" xr:uid="{00000000-0005-0000-0000-0000B1370000}"/>
    <cellStyle name="20% - Accent4 8 2 5" xfId="5845" xr:uid="{00000000-0005-0000-0000-0000B2370000}"/>
    <cellStyle name="20% - Accent4 8 2 5 2" xfId="15637" xr:uid="{00000000-0005-0000-0000-0000B3370000}"/>
    <cellStyle name="20% - Accent4 8 2 5 2 2" xfId="35188" xr:uid="{00000000-0005-0000-0000-0000B4370000}"/>
    <cellStyle name="20% - Accent4 8 2 5 3" xfId="25413" xr:uid="{00000000-0005-0000-0000-0000B5370000}"/>
    <cellStyle name="20% - Accent4 8 2 6" xfId="10751" xr:uid="{00000000-0005-0000-0000-0000B6370000}"/>
    <cellStyle name="20% - Accent4 8 2 6 2" xfId="30302" xr:uid="{00000000-0005-0000-0000-0000B7370000}"/>
    <cellStyle name="20% - Accent4 8 2 7" xfId="20527" xr:uid="{00000000-0005-0000-0000-0000B8370000}"/>
    <cellStyle name="20% - Accent4 8 3" xfId="1378" xr:uid="{00000000-0005-0000-0000-0000B9370000}"/>
    <cellStyle name="20% - Accent4 8 3 2" xfId="3897" xr:uid="{00000000-0005-0000-0000-0000BA370000}"/>
    <cellStyle name="20% - Accent4 8 3 2 2" xfId="8794" xr:uid="{00000000-0005-0000-0000-0000BB370000}"/>
    <cellStyle name="20% - Accent4 8 3 2 2 2" xfId="18583" xr:uid="{00000000-0005-0000-0000-0000BC370000}"/>
    <cellStyle name="20% - Accent4 8 3 2 2 2 2" xfId="38134" xr:uid="{00000000-0005-0000-0000-0000BD370000}"/>
    <cellStyle name="20% - Accent4 8 3 2 2 3" xfId="28359" xr:uid="{00000000-0005-0000-0000-0000BE370000}"/>
    <cellStyle name="20% - Accent4 8 3 2 3" xfId="13697" xr:uid="{00000000-0005-0000-0000-0000BF370000}"/>
    <cellStyle name="20% - Accent4 8 3 2 3 2" xfId="33248" xr:uid="{00000000-0005-0000-0000-0000C0370000}"/>
    <cellStyle name="20% - Accent4 8 3 2 4" xfId="23473" xr:uid="{00000000-0005-0000-0000-0000C1370000}"/>
    <cellStyle name="20% - Accent4 8 3 3" xfId="6351" xr:uid="{00000000-0005-0000-0000-0000C2370000}"/>
    <cellStyle name="20% - Accent4 8 3 3 2" xfId="16143" xr:uid="{00000000-0005-0000-0000-0000C3370000}"/>
    <cellStyle name="20% - Accent4 8 3 3 2 2" xfId="35694" xr:uid="{00000000-0005-0000-0000-0000C4370000}"/>
    <cellStyle name="20% - Accent4 8 3 3 3" xfId="25919" xr:uid="{00000000-0005-0000-0000-0000C5370000}"/>
    <cellStyle name="20% - Accent4 8 3 4" xfId="11257" xr:uid="{00000000-0005-0000-0000-0000C6370000}"/>
    <cellStyle name="20% - Accent4 8 3 4 2" xfId="30808" xr:uid="{00000000-0005-0000-0000-0000C7370000}"/>
    <cellStyle name="20% - Accent4 8 3 5" xfId="21033" xr:uid="{00000000-0005-0000-0000-0000C8370000}"/>
    <cellStyle name="20% - Accent4 8 4" xfId="2083" xr:uid="{00000000-0005-0000-0000-0000C9370000}"/>
    <cellStyle name="20% - Accent4 8 4 2" xfId="4585" xr:uid="{00000000-0005-0000-0000-0000CA370000}"/>
    <cellStyle name="20% - Accent4 8 4 2 2" xfId="9482" xr:uid="{00000000-0005-0000-0000-0000CB370000}"/>
    <cellStyle name="20% - Accent4 8 4 2 2 2" xfId="19271" xr:uid="{00000000-0005-0000-0000-0000CC370000}"/>
    <cellStyle name="20% - Accent4 8 4 2 2 2 2" xfId="38822" xr:uid="{00000000-0005-0000-0000-0000CD370000}"/>
    <cellStyle name="20% - Accent4 8 4 2 2 3" xfId="29047" xr:uid="{00000000-0005-0000-0000-0000CE370000}"/>
    <cellStyle name="20% - Accent4 8 4 2 3" xfId="14385" xr:uid="{00000000-0005-0000-0000-0000CF370000}"/>
    <cellStyle name="20% - Accent4 8 4 2 3 2" xfId="33936" xr:uid="{00000000-0005-0000-0000-0000D0370000}"/>
    <cellStyle name="20% - Accent4 8 4 2 4" xfId="24161" xr:uid="{00000000-0005-0000-0000-0000D1370000}"/>
    <cellStyle name="20% - Accent4 8 4 3" xfId="7039" xr:uid="{00000000-0005-0000-0000-0000D2370000}"/>
    <cellStyle name="20% - Accent4 8 4 3 2" xfId="16831" xr:uid="{00000000-0005-0000-0000-0000D3370000}"/>
    <cellStyle name="20% - Accent4 8 4 3 2 2" xfId="36382" xr:uid="{00000000-0005-0000-0000-0000D4370000}"/>
    <cellStyle name="20% - Accent4 8 4 3 3" xfId="26607" xr:uid="{00000000-0005-0000-0000-0000D5370000}"/>
    <cellStyle name="20% - Accent4 8 4 4" xfId="11945" xr:uid="{00000000-0005-0000-0000-0000D6370000}"/>
    <cellStyle name="20% - Accent4 8 4 4 2" xfId="31496" xr:uid="{00000000-0005-0000-0000-0000D7370000}"/>
    <cellStyle name="20% - Accent4 8 4 5" xfId="21721" xr:uid="{00000000-0005-0000-0000-0000D8370000}"/>
    <cellStyle name="20% - Accent4 8 5" xfId="3000" xr:uid="{00000000-0005-0000-0000-0000D9370000}"/>
    <cellStyle name="20% - Accent4 8 5 2" xfId="7897" xr:uid="{00000000-0005-0000-0000-0000DA370000}"/>
    <cellStyle name="20% - Accent4 8 5 2 2" xfId="17686" xr:uid="{00000000-0005-0000-0000-0000DB370000}"/>
    <cellStyle name="20% - Accent4 8 5 2 2 2" xfId="37237" xr:uid="{00000000-0005-0000-0000-0000DC370000}"/>
    <cellStyle name="20% - Accent4 8 5 2 3" xfId="27462" xr:uid="{00000000-0005-0000-0000-0000DD370000}"/>
    <cellStyle name="20% - Accent4 8 5 3" xfId="12800" xr:uid="{00000000-0005-0000-0000-0000DE370000}"/>
    <cellStyle name="20% - Accent4 8 5 3 2" xfId="32351" xr:uid="{00000000-0005-0000-0000-0000DF370000}"/>
    <cellStyle name="20% - Accent4 8 5 4" xfId="22576" xr:uid="{00000000-0005-0000-0000-0000E0370000}"/>
    <cellStyle name="20% - Accent4 8 6" xfId="5454" xr:uid="{00000000-0005-0000-0000-0000E1370000}"/>
    <cellStyle name="20% - Accent4 8 6 2" xfId="15246" xr:uid="{00000000-0005-0000-0000-0000E2370000}"/>
    <cellStyle name="20% - Accent4 8 6 2 2" xfId="34797" xr:uid="{00000000-0005-0000-0000-0000E3370000}"/>
    <cellStyle name="20% - Accent4 8 6 3" xfId="25022" xr:uid="{00000000-0005-0000-0000-0000E4370000}"/>
    <cellStyle name="20% - Accent4 8 7" xfId="10360" xr:uid="{00000000-0005-0000-0000-0000E5370000}"/>
    <cellStyle name="20% - Accent4 8 7 2" xfId="29911" xr:uid="{00000000-0005-0000-0000-0000E6370000}"/>
    <cellStyle name="20% - Accent4 8 8" xfId="20136" xr:uid="{00000000-0005-0000-0000-0000E7370000}"/>
    <cellStyle name="20% - Accent4 9" xfId="392" xr:uid="{00000000-0005-0000-0000-0000E8370000}"/>
    <cellStyle name="20% - Accent4 9 2" xfId="809" xr:uid="{00000000-0005-0000-0000-0000E9370000}"/>
    <cellStyle name="20% - Accent4 9 2 2" xfId="1759" xr:uid="{00000000-0005-0000-0000-0000EA370000}"/>
    <cellStyle name="20% - Accent4 9 2 2 2" xfId="4273" xr:uid="{00000000-0005-0000-0000-0000EB370000}"/>
    <cellStyle name="20% - Accent4 9 2 2 2 2" xfId="9170" xr:uid="{00000000-0005-0000-0000-0000EC370000}"/>
    <cellStyle name="20% - Accent4 9 2 2 2 2 2" xfId="18959" xr:uid="{00000000-0005-0000-0000-0000ED370000}"/>
    <cellStyle name="20% - Accent4 9 2 2 2 2 2 2" xfId="38510" xr:uid="{00000000-0005-0000-0000-0000EE370000}"/>
    <cellStyle name="20% - Accent4 9 2 2 2 2 3" xfId="28735" xr:uid="{00000000-0005-0000-0000-0000EF370000}"/>
    <cellStyle name="20% - Accent4 9 2 2 2 3" xfId="14073" xr:uid="{00000000-0005-0000-0000-0000F0370000}"/>
    <cellStyle name="20% - Accent4 9 2 2 2 3 2" xfId="33624" xr:uid="{00000000-0005-0000-0000-0000F1370000}"/>
    <cellStyle name="20% - Accent4 9 2 2 2 4" xfId="23849" xr:uid="{00000000-0005-0000-0000-0000F2370000}"/>
    <cellStyle name="20% - Accent4 9 2 2 3" xfId="6727" xr:uid="{00000000-0005-0000-0000-0000F3370000}"/>
    <cellStyle name="20% - Accent4 9 2 2 3 2" xfId="16519" xr:uid="{00000000-0005-0000-0000-0000F4370000}"/>
    <cellStyle name="20% - Accent4 9 2 2 3 2 2" xfId="36070" xr:uid="{00000000-0005-0000-0000-0000F5370000}"/>
    <cellStyle name="20% - Accent4 9 2 2 3 3" xfId="26295" xr:uid="{00000000-0005-0000-0000-0000F6370000}"/>
    <cellStyle name="20% - Accent4 9 2 2 4" xfId="11633" xr:uid="{00000000-0005-0000-0000-0000F7370000}"/>
    <cellStyle name="20% - Accent4 9 2 2 4 2" xfId="31184" xr:uid="{00000000-0005-0000-0000-0000F8370000}"/>
    <cellStyle name="20% - Accent4 9 2 2 5" xfId="21409" xr:uid="{00000000-0005-0000-0000-0000F9370000}"/>
    <cellStyle name="20% - Accent4 9 2 3" xfId="2652" xr:uid="{00000000-0005-0000-0000-0000FA370000}"/>
    <cellStyle name="20% - Accent4 9 2 3 2" xfId="5097" xr:uid="{00000000-0005-0000-0000-0000FB370000}"/>
    <cellStyle name="20% - Accent4 9 2 3 2 2" xfId="9994" xr:uid="{00000000-0005-0000-0000-0000FC370000}"/>
    <cellStyle name="20% - Accent4 9 2 3 2 2 2" xfId="19783" xr:uid="{00000000-0005-0000-0000-0000FD370000}"/>
    <cellStyle name="20% - Accent4 9 2 3 2 2 2 2" xfId="39334" xr:uid="{00000000-0005-0000-0000-0000FE370000}"/>
    <cellStyle name="20% - Accent4 9 2 3 2 2 3" xfId="29559" xr:uid="{00000000-0005-0000-0000-0000FF370000}"/>
    <cellStyle name="20% - Accent4 9 2 3 2 3" xfId="14897" xr:uid="{00000000-0005-0000-0000-000000380000}"/>
    <cellStyle name="20% - Accent4 9 2 3 2 3 2" xfId="34448" xr:uid="{00000000-0005-0000-0000-000001380000}"/>
    <cellStyle name="20% - Accent4 9 2 3 2 4" xfId="24673" xr:uid="{00000000-0005-0000-0000-000002380000}"/>
    <cellStyle name="20% - Accent4 9 2 3 3" xfId="7551" xr:uid="{00000000-0005-0000-0000-000003380000}"/>
    <cellStyle name="20% - Accent4 9 2 3 3 2" xfId="17343" xr:uid="{00000000-0005-0000-0000-000004380000}"/>
    <cellStyle name="20% - Accent4 9 2 3 3 2 2" xfId="36894" xr:uid="{00000000-0005-0000-0000-000005380000}"/>
    <cellStyle name="20% - Accent4 9 2 3 3 3" xfId="27119" xr:uid="{00000000-0005-0000-0000-000006380000}"/>
    <cellStyle name="20% - Accent4 9 2 3 4" xfId="12457" xr:uid="{00000000-0005-0000-0000-000007380000}"/>
    <cellStyle name="20% - Accent4 9 2 3 4 2" xfId="32008" xr:uid="{00000000-0005-0000-0000-000008380000}"/>
    <cellStyle name="20% - Accent4 9 2 3 5" xfId="22233" xr:uid="{00000000-0005-0000-0000-000009380000}"/>
    <cellStyle name="20% - Accent4 9 2 4" xfId="3392" xr:uid="{00000000-0005-0000-0000-00000A380000}"/>
    <cellStyle name="20% - Accent4 9 2 4 2" xfId="8289" xr:uid="{00000000-0005-0000-0000-00000B380000}"/>
    <cellStyle name="20% - Accent4 9 2 4 2 2" xfId="18078" xr:uid="{00000000-0005-0000-0000-00000C380000}"/>
    <cellStyle name="20% - Accent4 9 2 4 2 2 2" xfId="37629" xr:uid="{00000000-0005-0000-0000-00000D380000}"/>
    <cellStyle name="20% - Accent4 9 2 4 2 3" xfId="27854" xr:uid="{00000000-0005-0000-0000-00000E380000}"/>
    <cellStyle name="20% - Accent4 9 2 4 3" xfId="13192" xr:uid="{00000000-0005-0000-0000-00000F380000}"/>
    <cellStyle name="20% - Accent4 9 2 4 3 2" xfId="32743" xr:uid="{00000000-0005-0000-0000-000010380000}"/>
    <cellStyle name="20% - Accent4 9 2 4 4" xfId="22968" xr:uid="{00000000-0005-0000-0000-000011380000}"/>
    <cellStyle name="20% - Accent4 9 2 5" xfId="5846" xr:uid="{00000000-0005-0000-0000-000012380000}"/>
    <cellStyle name="20% - Accent4 9 2 5 2" xfId="15638" xr:uid="{00000000-0005-0000-0000-000013380000}"/>
    <cellStyle name="20% - Accent4 9 2 5 2 2" xfId="35189" xr:uid="{00000000-0005-0000-0000-000014380000}"/>
    <cellStyle name="20% - Accent4 9 2 5 3" xfId="25414" xr:uid="{00000000-0005-0000-0000-000015380000}"/>
    <cellStyle name="20% - Accent4 9 2 6" xfId="10752" xr:uid="{00000000-0005-0000-0000-000016380000}"/>
    <cellStyle name="20% - Accent4 9 2 6 2" xfId="30303" xr:uid="{00000000-0005-0000-0000-000017380000}"/>
    <cellStyle name="20% - Accent4 9 2 7" xfId="20528" xr:uid="{00000000-0005-0000-0000-000018380000}"/>
    <cellStyle name="20% - Accent4 9 3" xfId="1379" xr:uid="{00000000-0005-0000-0000-000019380000}"/>
    <cellStyle name="20% - Accent4 9 3 2" xfId="3898" xr:uid="{00000000-0005-0000-0000-00001A380000}"/>
    <cellStyle name="20% - Accent4 9 3 2 2" xfId="8795" xr:uid="{00000000-0005-0000-0000-00001B380000}"/>
    <cellStyle name="20% - Accent4 9 3 2 2 2" xfId="18584" xr:uid="{00000000-0005-0000-0000-00001C380000}"/>
    <cellStyle name="20% - Accent4 9 3 2 2 2 2" xfId="38135" xr:uid="{00000000-0005-0000-0000-00001D380000}"/>
    <cellStyle name="20% - Accent4 9 3 2 2 3" xfId="28360" xr:uid="{00000000-0005-0000-0000-00001E380000}"/>
    <cellStyle name="20% - Accent4 9 3 2 3" xfId="13698" xr:uid="{00000000-0005-0000-0000-00001F380000}"/>
    <cellStyle name="20% - Accent4 9 3 2 3 2" xfId="33249" xr:uid="{00000000-0005-0000-0000-000020380000}"/>
    <cellStyle name="20% - Accent4 9 3 2 4" xfId="23474" xr:uid="{00000000-0005-0000-0000-000021380000}"/>
    <cellStyle name="20% - Accent4 9 3 3" xfId="6352" xr:uid="{00000000-0005-0000-0000-000022380000}"/>
    <cellStyle name="20% - Accent4 9 3 3 2" xfId="16144" xr:uid="{00000000-0005-0000-0000-000023380000}"/>
    <cellStyle name="20% - Accent4 9 3 3 2 2" xfId="35695" xr:uid="{00000000-0005-0000-0000-000024380000}"/>
    <cellStyle name="20% - Accent4 9 3 3 3" xfId="25920" xr:uid="{00000000-0005-0000-0000-000025380000}"/>
    <cellStyle name="20% - Accent4 9 3 4" xfId="11258" xr:uid="{00000000-0005-0000-0000-000026380000}"/>
    <cellStyle name="20% - Accent4 9 3 4 2" xfId="30809" xr:uid="{00000000-0005-0000-0000-000027380000}"/>
    <cellStyle name="20% - Accent4 9 3 5" xfId="21034" xr:uid="{00000000-0005-0000-0000-000028380000}"/>
    <cellStyle name="20% - Accent4 9 4" xfId="2208" xr:uid="{00000000-0005-0000-0000-000029380000}"/>
    <cellStyle name="20% - Accent4 9 4 2" xfId="4710" xr:uid="{00000000-0005-0000-0000-00002A380000}"/>
    <cellStyle name="20% - Accent4 9 4 2 2" xfId="9607" xr:uid="{00000000-0005-0000-0000-00002B380000}"/>
    <cellStyle name="20% - Accent4 9 4 2 2 2" xfId="19396" xr:uid="{00000000-0005-0000-0000-00002C380000}"/>
    <cellStyle name="20% - Accent4 9 4 2 2 2 2" xfId="38947" xr:uid="{00000000-0005-0000-0000-00002D380000}"/>
    <cellStyle name="20% - Accent4 9 4 2 2 3" xfId="29172" xr:uid="{00000000-0005-0000-0000-00002E380000}"/>
    <cellStyle name="20% - Accent4 9 4 2 3" xfId="14510" xr:uid="{00000000-0005-0000-0000-00002F380000}"/>
    <cellStyle name="20% - Accent4 9 4 2 3 2" xfId="34061" xr:uid="{00000000-0005-0000-0000-000030380000}"/>
    <cellStyle name="20% - Accent4 9 4 2 4" xfId="24286" xr:uid="{00000000-0005-0000-0000-000031380000}"/>
    <cellStyle name="20% - Accent4 9 4 3" xfId="7164" xr:uid="{00000000-0005-0000-0000-000032380000}"/>
    <cellStyle name="20% - Accent4 9 4 3 2" xfId="16956" xr:uid="{00000000-0005-0000-0000-000033380000}"/>
    <cellStyle name="20% - Accent4 9 4 3 2 2" xfId="36507" xr:uid="{00000000-0005-0000-0000-000034380000}"/>
    <cellStyle name="20% - Accent4 9 4 3 3" xfId="26732" xr:uid="{00000000-0005-0000-0000-000035380000}"/>
    <cellStyle name="20% - Accent4 9 4 4" xfId="12070" xr:uid="{00000000-0005-0000-0000-000036380000}"/>
    <cellStyle name="20% - Accent4 9 4 4 2" xfId="31621" xr:uid="{00000000-0005-0000-0000-000037380000}"/>
    <cellStyle name="20% - Accent4 9 4 5" xfId="21846" xr:uid="{00000000-0005-0000-0000-000038380000}"/>
    <cellStyle name="20% - Accent4 9 5" xfId="3001" xr:uid="{00000000-0005-0000-0000-000039380000}"/>
    <cellStyle name="20% - Accent4 9 5 2" xfId="7898" xr:uid="{00000000-0005-0000-0000-00003A380000}"/>
    <cellStyle name="20% - Accent4 9 5 2 2" xfId="17687" xr:uid="{00000000-0005-0000-0000-00003B380000}"/>
    <cellStyle name="20% - Accent4 9 5 2 2 2" xfId="37238" xr:uid="{00000000-0005-0000-0000-00003C380000}"/>
    <cellStyle name="20% - Accent4 9 5 2 3" xfId="27463" xr:uid="{00000000-0005-0000-0000-00003D380000}"/>
    <cellStyle name="20% - Accent4 9 5 3" xfId="12801" xr:uid="{00000000-0005-0000-0000-00003E380000}"/>
    <cellStyle name="20% - Accent4 9 5 3 2" xfId="32352" xr:uid="{00000000-0005-0000-0000-00003F380000}"/>
    <cellStyle name="20% - Accent4 9 5 4" xfId="22577" xr:uid="{00000000-0005-0000-0000-000040380000}"/>
    <cellStyle name="20% - Accent4 9 6" xfId="5455" xr:uid="{00000000-0005-0000-0000-000041380000}"/>
    <cellStyle name="20% - Accent4 9 6 2" xfId="15247" xr:uid="{00000000-0005-0000-0000-000042380000}"/>
    <cellStyle name="20% - Accent4 9 6 2 2" xfId="34798" xr:uid="{00000000-0005-0000-0000-000043380000}"/>
    <cellStyle name="20% - Accent4 9 6 3" xfId="25023" xr:uid="{00000000-0005-0000-0000-000044380000}"/>
    <cellStyle name="20% - Accent4 9 7" xfId="10361" xr:uid="{00000000-0005-0000-0000-000045380000}"/>
    <cellStyle name="20% - Accent4 9 7 2" xfId="29912" xr:uid="{00000000-0005-0000-0000-000046380000}"/>
    <cellStyle name="20% - Accent4 9 8" xfId="20137" xr:uid="{00000000-0005-0000-0000-000047380000}"/>
    <cellStyle name="20% - Accent5" xfId="13" builtinId="46" customBuiltin="1"/>
    <cellStyle name="20% - Accent5 10" xfId="1035" xr:uid="{00000000-0005-0000-0000-000049380000}"/>
    <cellStyle name="20% - Accent5 10 2" xfId="3608" xr:uid="{00000000-0005-0000-0000-00004A380000}"/>
    <cellStyle name="20% - Accent5 10 2 2" xfId="8505" xr:uid="{00000000-0005-0000-0000-00004B380000}"/>
    <cellStyle name="20% - Accent5 10 2 2 2" xfId="18294" xr:uid="{00000000-0005-0000-0000-00004C380000}"/>
    <cellStyle name="20% - Accent5 10 2 2 2 2" xfId="37845" xr:uid="{00000000-0005-0000-0000-00004D380000}"/>
    <cellStyle name="20% - Accent5 10 2 2 3" xfId="28070" xr:uid="{00000000-0005-0000-0000-00004E380000}"/>
    <cellStyle name="20% - Accent5 10 2 3" xfId="13408" xr:uid="{00000000-0005-0000-0000-00004F380000}"/>
    <cellStyle name="20% - Accent5 10 2 3 2" xfId="32959" xr:uid="{00000000-0005-0000-0000-000050380000}"/>
    <cellStyle name="20% - Accent5 10 2 4" xfId="23184" xr:uid="{00000000-0005-0000-0000-000051380000}"/>
    <cellStyle name="20% - Accent5 10 3" xfId="6062" xr:uid="{00000000-0005-0000-0000-000052380000}"/>
    <cellStyle name="20% - Accent5 10 3 2" xfId="15854" xr:uid="{00000000-0005-0000-0000-000053380000}"/>
    <cellStyle name="20% - Accent5 10 3 2 2" xfId="35405" xr:uid="{00000000-0005-0000-0000-000054380000}"/>
    <cellStyle name="20% - Accent5 10 3 3" xfId="25630" xr:uid="{00000000-0005-0000-0000-000055380000}"/>
    <cellStyle name="20% - Accent5 10 4" xfId="10968" xr:uid="{00000000-0005-0000-0000-000056380000}"/>
    <cellStyle name="20% - Accent5 10 4 2" xfId="30519" xr:uid="{00000000-0005-0000-0000-000057380000}"/>
    <cellStyle name="20% - Accent5 10 5" xfId="20744" xr:uid="{00000000-0005-0000-0000-000058380000}"/>
    <cellStyle name="20% - Accent5 11" xfId="1942" xr:uid="{00000000-0005-0000-0000-000059380000}"/>
    <cellStyle name="20% - Accent5 11 2" xfId="4452" xr:uid="{00000000-0005-0000-0000-00005A380000}"/>
    <cellStyle name="20% - Accent5 11 2 2" xfId="9349" xr:uid="{00000000-0005-0000-0000-00005B380000}"/>
    <cellStyle name="20% - Accent5 11 2 2 2" xfId="19138" xr:uid="{00000000-0005-0000-0000-00005C380000}"/>
    <cellStyle name="20% - Accent5 11 2 2 2 2" xfId="38689" xr:uid="{00000000-0005-0000-0000-00005D380000}"/>
    <cellStyle name="20% - Accent5 11 2 2 3" xfId="28914" xr:uid="{00000000-0005-0000-0000-00005E380000}"/>
    <cellStyle name="20% - Accent5 11 2 3" xfId="14252" xr:uid="{00000000-0005-0000-0000-00005F380000}"/>
    <cellStyle name="20% - Accent5 11 2 3 2" xfId="33803" xr:uid="{00000000-0005-0000-0000-000060380000}"/>
    <cellStyle name="20% - Accent5 11 2 4" xfId="24028" xr:uid="{00000000-0005-0000-0000-000061380000}"/>
    <cellStyle name="20% - Accent5 11 3" xfId="6906" xr:uid="{00000000-0005-0000-0000-000062380000}"/>
    <cellStyle name="20% - Accent5 11 3 2" xfId="16698" xr:uid="{00000000-0005-0000-0000-000063380000}"/>
    <cellStyle name="20% - Accent5 11 3 2 2" xfId="36249" xr:uid="{00000000-0005-0000-0000-000064380000}"/>
    <cellStyle name="20% - Accent5 11 3 3" xfId="26474" xr:uid="{00000000-0005-0000-0000-000065380000}"/>
    <cellStyle name="20% - Accent5 11 4" xfId="11812" xr:uid="{00000000-0005-0000-0000-000066380000}"/>
    <cellStyle name="20% - Accent5 11 4 2" xfId="31363" xr:uid="{00000000-0005-0000-0000-000067380000}"/>
    <cellStyle name="20% - Accent5 11 5" xfId="21588" xr:uid="{00000000-0005-0000-0000-000068380000}"/>
    <cellStyle name="20% - Accent5 12" xfId="2785" xr:uid="{00000000-0005-0000-0000-000069380000}"/>
    <cellStyle name="20% - Accent5 12 2" xfId="7684" xr:uid="{00000000-0005-0000-0000-00006A380000}"/>
    <cellStyle name="20% - Accent5 12 2 2" xfId="17474" xr:uid="{00000000-0005-0000-0000-00006B380000}"/>
    <cellStyle name="20% - Accent5 12 2 2 2" xfId="37025" xr:uid="{00000000-0005-0000-0000-00006C380000}"/>
    <cellStyle name="20% - Accent5 12 2 3" xfId="27250" xr:uid="{00000000-0005-0000-0000-00006D380000}"/>
    <cellStyle name="20% - Accent5 12 3" xfId="12588" xr:uid="{00000000-0005-0000-0000-00006E380000}"/>
    <cellStyle name="20% - Accent5 12 3 2" xfId="32139" xr:uid="{00000000-0005-0000-0000-00006F380000}"/>
    <cellStyle name="20% - Accent5 12 4" xfId="22364" xr:uid="{00000000-0005-0000-0000-000070380000}"/>
    <cellStyle name="20% - Accent5 13" xfId="5239" xr:uid="{00000000-0005-0000-0000-000071380000}"/>
    <cellStyle name="20% - Accent5 13 2" xfId="15034" xr:uid="{00000000-0005-0000-0000-000072380000}"/>
    <cellStyle name="20% - Accent5 13 2 2" xfId="34585" xr:uid="{00000000-0005-0000-0000-000073380000}"/>
    <cellStyle name="20% - Accent5 13 3" xfId="24810" xr:uid="{00000000-0005-0000-0000-000074380000}"/>
    <cellStyle name="20% - Accent5 14" xfId="10140" xr:uid="{00000000-0005-0000-0000-000075380000}"/>
    <cellStyle name="20% - Accent5 14 2" xfId="29700" xr:uid="{00000000-0005-0000-0000-000076380000}"/>
    <cellStyle name="20% - Accent5 15" xfId="19924" xr:uid="{00000000-0005-0000-0000-000077380000}"/>
    <cellStyle name="20% - Accent5 2" xfId="14" xr:uid="{00000000-0005-0000-0000-000078380000}"/>
    <cellStyle name="20% - Accent5 2 2" xfId="1037" xr:uid="{00000000-0005-0000-0000-000079380000}"/>
    <cellStyle name="20% - Accent5 2 2 2" xfId="3610" xr:uid="{00000000-0005-0000-0000-00007A380000}"/>
    <cellStyle name="20% - Accent5 2 2 2 2" xfId="8507" xr:uid="{00000000-0005-0000-0000-00007B380000}"/>
    <cellStyle name="20% - Accent5 2 2 2 2 2" xfId="18296" xr:uid="{00000000-0005-0000-0000-00007C380000}"/>
    <cellStyle name="20% - Accent5 2 2 2 2 2 2" xfId="37847" xr:uid="{00000000-0005-0000-0000-00007D380000}"/>
    <cellStyle name="20% - Accent5 2 2 2 2 3" xfId="28072" xr:uid="{00000000-0005-0000-0000-00007E380000}"/>
    <cellStyle name="20% - Accent5 2 2 2 3" xfId="13410" xr:uid="{00000000-0005-0000-0000-00007F380000}"/>
    <cellStyle name="20% - Accent5 2 2 2 3 2" xfId="32961" xr:uid="{00000000-0005-0000-0000-000080380000}"/>
    <cellStyle name="20% - Accent5 2 2 2 4" xfId="23186" xr:uid="{00000000-0005-0000-0000-000081380000}"/>
    <cellStyle name="20% - Accent5 2 2 3" xfId="6064" xr:uid="{00000000-0005-0000-0000-000082380000}"/>
    <cellStyle name="20% - Accent5 2 2 3 2" xfId="15856" xr:uid="{00000000-0005-0000-0000-000083380000}"/>
    <cellStyle name="20% - Accent5 2 2 3 2 2" xfId="35407" xr:uid="{00000000-0005-0000-0000-000084380000}"/>
    <cellStyle name="20% - Accent5 2 2 3 3" xfId="25632" xr:uid="{00000000-0005-0000-0000-000085380000}"/>
    <cellStyle name="20% - Accent5 2 2 4" xfId="10970" xr:uid="{00000000-0005-0000-0000-000086380000}"/>
    <cellStyle name="20% - Accent5 2 2 4 2" xfId="30521" xr:uid="{00000000-0005-0000-0000-000087380000}"/>
    <cellStyle name="20% - Accent5 2 2 5" xfId="20746" xr:uid="{00000000-0005-0000-0000-000088380000}"/>
    <cellStyle name="20% - Accent5 2 3" xfId="1177" xr:uid="{00000000-0005-0000-0000-000089380000}"/>
    <cellStyle name="20% - Accent5 2 4" xfId="1036" xr:uid="{00000000-0005-0000-0000-00008A380000}"/>
    <cellStyle name="20% - Accent5 2 4 2" xfId="3609" xr:uid="{00000000-0005-0000-0000-00008B380000}"/>
    <cellStyle name="20% - Accent5 2 4 2 2" xfId="8506" xr:uid="{00000000-0005-0000-0000-00008C380000}"/>
    <cellStyle name="20% - Accent5 2 4 2 2 2" xfId="18295" xr:uid="{00000000-0005-0000-0000-00008D380000}"/>
    <cellStyle name="20% - Accent5 2 4 2 2 2 2" xfId="37846" xr:uid="{00000000-0005-0000-0000-00008E380000}"/>
    <cellStyle name="20% - Accent5 2 4 2 2 3" xfId="28071" xr:uid="{00000000-0005-0000-0000-00008F380000}"/>
    <cellStyle name="20% - Accent5 2 4 2 3" xfId="13409" xr:uid="{00000000-0005-0000-0000-000090380000}"/>
    <cellStyle name="20% - Accent5 2 4 2 3 2" xfId="32960" xr:uid="{00000000-0005-0000-0000-000091380000}"/>
    <cellStyle name="20% - Accent5 2 4 2 4" xfId="23185" xr:uid="{00000000-0005-0000-0000-000092380000}"/>
    <cellStyle name="20% - Accent5 2 4 3" xfId="6063" xr:uid="{00000000-0005-0000-0000-000093380000}"/>
    <cellStyle name="20% - Accent5 2 4 3 2" xfId="15855" xr:uid="{00000000-0005-0000-0000-000094380000}"/>
    <cellStyle name="20% - Accent5 2 4 3 2 2" xfId="35406" xr:uid="{00000000-0005-0000-0000-000095380000}"/>
    <cellStyle name="20% - Accent5 2 4 3 3" xfId="25631" xr:uid="{00000000-0005-0000-0000-000096380000}"/>
    <cellStyle name="20% - Accent5 2 4 4" xfId="10969" xr:uid="{00000000-0005-0000-0000-000097380000}"/>
    <cellStyle name="20% - Accent5 2 4 4 2" xfId="30520" xr:uid="{00000000-0005-0000-0000-000098380000}"/>
    <cellStyle name="20% - Accent5 2 4 5" xfId="20745" xr:uid="{00000000-0005-0000-0000-000099380000}"/>
    <cellStyle name="20% - Accent5 3" xfId="160" xr:uid="{00000000-0005-0000-0000-00009A380000}"/>
    <cellStyle name="20% - Accent5 3 10" xfId="10169" xr:uid="{00000000-0005-0000-0000-00009B380000}"/>
    <cellStyle name="20% - Accent5 3 10 2" xfId="29720" xr:uid="{00000000-0005-0000-0000-00009C380000}"/>
    <cellStyle name="20% - Accent5 3 11" xfId="19945" xr:uid="{00000000-0005-0000-0000-00009D380000}"/>
    <cellStyle name="20% - Accent5 3 2" xfId="263" xr:uid="{00000000-0005-0000-0000-00009E380000}"/>
    <cellStyle name="20% - Accent5 3 2 10" xfId="20016" xr:uid="{00000000-0005-0000-0000-00009F380000}"/>
    <cellStyle name="20% - Accent5 3 2 2" xfId="393" xr:uid="{00000000-0005-0000-0000-0000A0380000}"/>
    <cellStyle name="20% - Accent5 3 2 2 2" xfId="810" xr:uid="{00000000-0005-0000-0000-0000A1380000}"/>
    <cellStyle name="20% - Accent5 3 2 2 2 2" xfId="1760" xr:uid="{00000000-0005-0000-0000-0000A2380000}"/>
    <cellStyle name="20% - Accent5 3 2 2 2 2 2" xfId="4274" xr:uid="{00000000-0005-0000-0000-0000A3380000}"/>
    <cellStyle name="20% - Accent5 3 2 2 2 2 2 2" xfId="9171" xr:uid="{00000000-0005-0000-0000-0000A4380000}"/>
    <cellStyle name="20% - Accent5 3 2 2 2 2 2 2 2" xfId="18960" xr:uid="{00000000-0005-0000-0000-0000A5380000}"/>
    <cellStyle name="20% - Accent5 3 2 2 2 2 2 2 2 2" xfId="38511" xr:uid="{00000000-0005-0000-0000-0000A6380000}"/>
    <cellStyle name="20% - Accent5 3 2 2 2 2 2 2 3" xfId="28736" xr:uid="{00000000-0005-0000-0000-0000A7380000}"/>
    <cellStyle name="20% - Accent5 3 2 2 2 2 2 3" xfId="14074" xr:uid="{00000000-0005-0000-0000-0000A8380000}"/>
    <cellStyle name="20% - Accent5 3 2 2 2 2 2 3 2" xfId="33625" xr:uid="{00000000-0005-0000-0000-0000A9380000}"/>
    <cellStyle name="20% - Accent5 3 2 2 2 2 2 4" xfId="23850" xr:uid="{00000000-0005-0000-0000-0000AA380000}"/>
    <cellStyle name="20% - Accent5 3 2 2 2 2 3" xfId="6728" xr:uid="{00000000-0005-0000-0000-0000AB380000}"/>
    <cellStyle name="20% - Accent5 3 2 2 2 2 3 2" xfId="16520" xr:uid="{00000000-0005-0000-0000-0000AC380000}"/>
    <cellStyle name="20% - Accent5 3 2 2 2 2 3 2 2" xfId="36071" xr:uid="{00000000-0005-0000-0000-0000AD380000}"/>
    <cellStyle name="20% - Accent5 3 2 2 2 2 3 3" xfId="26296" xr:uid="{00000000-0005-0000-0000-0000AE380000}"/>
    <cellStyle name="20% - Accent5 3 2 2 2 2 4" xfId="11634" xr:uid="{00000000-0005-0000-0000-0000AF380000}"/>
    <cellStyle name="20% - Accent5 3 2 2 2 2 4 2" xfId="31185" xr:uid="{00000000-0005-0000-0000-0000B0380000}"/>
    <cellStyle name="20% - Accent5 3 2 2 2 2 5" xfId="21410" xr:uid="{00000000-0005-0000-0000-0000B1380000}"/>
    <cellStyle name="20% - Accent5 3 2 2 2 3" xfId="2618" xr:uid="{00000000-0005-0000-0000-0000B2380000}"/>
    <cellStyle name="20% - Accent5 3 2 2 2 3 2" xfId="5066" xr:uid="{00000000-0005-0000-0000-0000B3380000}"/>
    <cellStyle name="20% - Accent5 3 2 2 2 3 2 2" xfId="9963" xr:uid="{00000000-0005-0000-0000-0000B4380000}"/>
    <cellStyle name="20% - Accent5 3 2 2 2 3 2 2 2" xfId="19752" xr:uid="{00000000-0005-0000-0000-0000B5380000}"/>
    <cellStyle name="20% - Accent5 3 2 2 2 3 2 2 2 2" xfId="39303" xr:uid="{00000000-0005-0000-0000-0000B6380000}"/>
    <cellStyle name="20% - Accent5 3 2 2 2 3 2 2 3" xfId="29528" xr:uid="{00000000-0005-0000-0000-0000B7380000}"/>
    <cellStyle name="20% - Accent5 3 2 2 2 3 2 3" xfId="14866" xr:uid="{00000000-0005-0000-0000-0000B8380000}"/>
    <cellStyle name="20% - Accent5 3 2 2 2 3 2 3 2" xfId="34417" xr:uid="{00000000-0005-0000-0000-0000B9380000}"/>
    <cellStyle name="20% - Accent5 3 2 2 2 3 2 4" xfId="24642" xr:uid="{00000000-0005-0000-0000-0000BA380000}"/>
    <cellStyle name="20% - Accent5 3 2 2 2 3 3" xfId="7520" xr:uid="{00000000-0005-0000-0000-0000BB380000}"/>
    <cellStyle name="20% - Accent5 3 2 2 2 3 3 2" xfId="17312" xr:uid="{00000000-0005-0000-0000-0000BC380000}"/>
    <cellStyle name="20% - Accent5 3 2 2 2 3 3 2 2" xfId="36863" xr:uid="{00000000-0005-0000-0000-0000BD380000}"/>
    <cellStyle name="20% - Accent5 3 2 2 2 3 3 3" xfId="27088" xr:uid="{00000000-0005-0000-0000-0000BE380000}"/>
    <cellStyle name="20% - Accent5 3 2 2 2 3 4" xfId="12426" xr:uid="{00000000-0005-0000-0000-0000BF380000}"/>
    <cellStyle name="20% - Accent5 3 2 2 2 3 4 2" xfId="31977" xr:uid="{00000000-0005-0000-0000-0000C0380000}"/>
    <cellStyle name="20% - Accent5 3 2 2 2 3 5" xfId="22202" xr:uid="{00000000-0005-0000-0000-0000C1380000}"/>
    <cellStyle name="20% - Accent5 3 2 2 2 4" xfId="3393" xr:uid="{00000000-0005-0000-0000-0000C2380000}"/>
    <cellStyle name="20% - Accent5 3 2 2 2 4 2" xfId="8290" xr:uid="{00000000-0005-0000-0000-0000C3380000}"/>
    <cellStyle name="20% - Accent5 3 2 2 2 4 2 2" xfId="18079" xr:uid="{00000000-0005-0000-0000-0000C4380000}"/>
    <cellStyle name="20% - Accent5 3 2 2 2 4 2 2 2" xfId="37630" xr:uid="{00000000-0005-0000-0000-0000C5380000}"/>
    <cellStyle name="20% - Accent5 3 2 2 2 4 2 3" xfId="27855" xr:uid="{00000000-0005-0000-0000-0000C6380000}"/>
    <cellStyle name="20% - Accent5 3 2 2 2 4 3" xfId="13193" xr:uid="{00000000-0005-0000-0000-0000C7380000}"/>
    <cellStyle name="20% - Accent5 3 2 2 2 4 3 2" xfId="32744" xr:uid="{00000000-0005-0000-0000-0000C8380000}"/>
    <cellStyle name="20% - Accent5 3 2 2 2 4 4" xfId="22969" xr:uid="{00000000-0005-0000-0000-0000C9380000}"/>
    <cellStyle name="20% - Accent5 3 2 2 2 5" xfId="5847" xr:uid="{00000000-0005-0000-0000-0000CA380000}"/>
    <cellStyle name="20% - Accent5 3 2 2 2 5 2" xfId="15639" xr:uid="{00000000-0005-0000-0000-0000CB380000}"/>
    <cellStyle name="20% - Accent5 3 2 2 2 5 2 2" xfId="35190" xr:uid="{00000000-0005-0000-0000-0000CC380000}"/>
    <cellStyle name="20% - Accent5 3 2 2 2 5 3" xfId="25415" xr:uid="{00000000-0005-0000-0000-0000CD380000}"/>
    <cellStyle name="20% - Accent5 3 2 2 2 6" xfId="10753" xr:uid="{00000000-0005-0000-0000-0000CE380000}"/>
    <cellStyle name="20% - Accent5 3 2 2 2 6 2" xfId="30304" xr:uid="{00000000-0005-0000-0000-0000CF380000}"/>
    <cellStyle name="20% - Accent5 3 2 2 2 7" xfId="20529" xr:uid="{00000000-0005-0000-0000-0000D0380000}"/>
    <cellStyle name="20% - Accent5 3 2 2 3" xfId="1380" xr:uid="{00000000-0005-0000-0000-0000D1380000}"/>
    <cellStyle name="20% - Accent5 3 2 2 3 2" xfId="3899" xr:uid="{00000000-0005-0000-0000-0000D2380000}"/>
    <cellStyle name="20% - Accent5 3 2 2 3 2 2" xfId="8796" xr:uid="{00000000-0005-0000-0000-0000D3380000}"/>
    <cellStyle name="20% - Accent5 3 2 2 3 2 2 2" xfId="18585" xr:uid="{00000000-0005-0000-0000-0000D4380000}"/>
    <cellStyle name="20% - Accent5 3 2 2 3 2 2 2 2" xfId="38136" xr:uid="{00000000-0005-0000-0000-0000D5380000}"/>
    <cellStyle name="20% - Accent5 3 2 2 3 2 2 3" xfId="28361" xr:uid="{00000000-0005-0000-0000-0000D6380000}"/>
    <cellStyle name="20% - Accent5 3 2 2 3 2 3" xfId="13699" xr:uid="{00000000-0005-0000-0000-0000D7380000}"/>
    <cellStyle name="20% - Accent5 3 2 2 3 2 3 2" xfId="33250" xr:uid="{00000000-0005-0000-0000-0000D8380000}"/>
    <cellStyle name="20% - Accent5 3 2 2 3 2 4" xfId="23475" xr:uid="{00000000-0005-0000-0000-0000D9380000}"/>
    <cellStyle name="20% - Accent5 3 2 2 3 3" xfId="6353" xr:uid="{00000000-0005-0000-0000-0000DA380000}"/>
    <cellStyle name="20% - Accent5 3 2 2 3 3 2" xfId="16145" xr:uid="{00000000-0005-0000-0000-0000DB380000}"/>
    <cellStyle name="20% - Accent5 3 2 2 3 3 2 2" xfId="35696" xr:uid="{00000000-0005-0000-0000-0000DC380000}"/>
    <cellStyle name="20% - Accent5 3 2 2 3 3 3" xfId="25921" xr:uid="{00000000-0005-0000-0000-0000DD380000}"/>
    <cellStyle name="20% - Accent5 3 2 2 3 4" xfId="11259" xr:uid="{00000000-0005-0000-0000-0000DE380000}"/>
    <cellStyle name="20% - Accent5 3 2 2 3 4 2" xfId="30810" xr:uid="{00000000-0005-0000-0000-0000DF380000}"/>
    <cellStyle name="20% - Accent5 3 2 2 3 5" xfId="21035" xr:uid="{00000000-0005-0000-0000-0000E0380000}"/>
    <cellStyle name="20% - Accent5 3 2 2 4" xfId="2177" xr:uid="{00000000-0005-0000-0000-0000E1380000}"/>
    <cellStyle name="20% - Accent5 3 2 2 4 2" xfId="4679" xr:uid="{00000000-0005-0000-0000-0000E2380000}"/>
    <cellStyle name="20% - Accent5 3 2 2 4 2 2" xfId="9576" xr:uid="{00000000-0005-0000-0000-0000E3380000}"/>
    <cellStyle name="20% - Accent5 3 2 2 4 2 2 2" xfId="19365" xr:uid="{00000000-0005-0000-0000-0000E4380000}"/>
    <cellStyle name="20% - Accent5 3 2 2 4 2 2 2 2" xfId="38916" xr:uid="{00000000-0005-0000-0000-0000E5380000}"/>
    <cellStyle name="20% - Accent5 3 2 2 4 2 2 3" xfId="29141" xr:uid="{00000000-0005-0000-0000-0000E6380000}"/>
    <cellStyle name="20% - Accent5 3 2 2 4 2 3" xfId="14479" xr:uid="{00000000-0005-0000-0000-0000E7380000}"/>
    <cellStyle name="20% - Accent5 3 2 2 4 2 3 2" xfId="34030" xr:uid="{00000000-0005-0000-0000-0000E8380000}"/>
    <cellStyle name="20% - Accent5 3 2 2 4 2 4" xfId="24255" xr:uid="{00000000-0005-0000-0000-0000E9380000}"/>
    <cellStyle name="20% - Accent5 3 2 2 4 3" xfId="7133" xr:uid="{00000000-0005-0000-0000-0000EA380000}"/>
    <cellStyle name="20% - Accent5 3 2 2 4 3 2" xfId="16925" xr:uid="{00000000-0005-0000-0000-0000EB380000}"/>
    <cellStyle name="20% - Accent5 3 2 2 4 3 2 2" xfId="36476" xr:uid="{00000000-0005-0000-0000-0000EC380000}"/>
    <cellStyle name="20% - Accent5 3 2 2 4 3 3" xfId="26701" xr:uid="{00000000-0005-0000-0000-0000ED380000}"/>
    <cellStyle name="20% - Accent5 3 2 2 4 4" xfId="12039" xr:uid="{00000000-0005-0000-0000-0000EE380000}"/>
    <cellStyle name="20% - Accent5 3 2 2 4 4 2" xfId="31590" xr:uid="{00000000-0005-0000-0000-0000EF380000}"/>
    <cellStyle name="20% - Accent5 3 2 2 4 5" xfId="21815" xr:uid="{00000000-0005-0000-0000-0000F0380000}"/>
    <cellStyle name="20% - Accent5 3 2 2 5" xfId="3002" xr:uid="{00000000-0005-0000-0000-0000F1380000}"/>
    <cellStyle name="20% - Accent5 3 2 2 5 2" xfId="7899" xr:uid="{00000000-0005-0000-0000-0000F2380000}"/>
    <cellStyle name="20% - Accent5 3 2 2 5 2 2" xfId="17688" xr:uid="{00000000-0005-0000-0000-0000F3380000}"/>
    <cellStyle name="20% - Accent5 3 2 2 5 2 2 2" xfId="37239" xr:uid="{00000000-0005-0000-0000-0000F4380000}"/>
    <cellStyle name="20% - Accent5 3 2 2 5 2 3" xfId="27464" xr:uid="{00000000-0005-0000-0000-0000F5380000}"/>
    <cellStyle name="20% - Accent5 3 2 2 5 3" xfId="12802" xr:uid="{00000000-0005-0000-0000-0000F6380000}"/>
    <cellStyle name="20% - Accent5 3 2 2 5 3 2" xfId="32353" xr:uid="{00000000-0005-0000-0000-0000F7380000}"/>
    <cellStyle name="20% - Accent5 3 2 2 5 4" xfId="22578" xr:uid="{00000000-0005-0000-0000-0000F8380000}"/>
    <cellStyle name="20% - Accent5 3 2 2 6" xfId="5456" xr:uid="{00000000-0005-0000-0000-0000F9380000}"/>
    <cellStyle name="20% - Accent5 3 2 2 6 2" xfId="15248" xr:uid="{00000000-0005-0000-0000-0000FA380000}"/>
    <cellStyle name="20% - Accent5 3 2 2 6 2 2" xfId="34799" xr:uid="{00000000-0005-0000-0000-0000FB380000}"/>
    <cellStyle name="20% - Accent5 3 2 2 6 3" xfId="25024" xr:uid="{00000000-0005-0000-0000-0000FC380000}"/>
    <cellStyle name="20% - Accent5 3 2 2 7" xfId="10362" xr:uid="{00000000-0005-0000-0000-0000FD380000}"/>
    <cellStyle name="20% - Accent5 3 2 2 7 2" xfId="29913" xr:uid="{00000000-0005-0000-0000-0000FE380000}"/>
    <cellStyle name="20% - Accent5 3 2 2 8" xfId="20138" xr:uid="{00000000-0005-0000-0000-0000FF380000}"/>
    <cellStyle name="20% - Accent5 3 2 3" xfId="394" xr:uid="{00000000-0005-0000-0000-000000390000}"/>
    <cellStyle name="20% - Accent5 3 2 3 2" xfId="811" xr:uid="{00000000-0005-0000-0000-000001390000}"/>
    <cellStyle name="20% - Accent5 3 2 3 2 2" xfId="1761" xr:uid="{00000000-0005-0000-0000-000002390000}"/>
    <cellStyle name="20% - Accent5 3 2 3 2 2 2" xfId="4275" xr:uid="{00000000-0005-0000-0000-000003390000}"/>
    <cellStyle name="20% - Accent5 3 2 3 2 2 2 2" xfId="9172" xr:uid="{00000000-0005-0000-0000-000004390000}"/>
    <cellStyle name="20% - Accent5 3 2 3 2 2 2 2 2" xfId="18961" xr:uid="{00000000-0005-0000-0000-000005390000}"/>
    <cellStyle name="20% - Accent5 3 2 3 2 2 2 2 2 2" xfId="38512" xr:uid="{00000000-0005-0000-0000-000006390000}"/>
    <cellStyle name="20% - Accent5 3 2 3 2 2 2 2 3" xfId="28737" xr:uid="{00000000-0005-0000-0000-000007390000}"/>
    <cellStyle name="20% - Accent5 3 2 3 2 2 2 3" xfId="14075" xr:uid="{00000000-0005-0000-0000-000008390000}"/>
    <cellStyle name="20% - Accent5 3 2 3 2 2 2 3 2" xfId="33626" xr:uid="{00000000-0005-0000-0000-000009390000}"/>
    <cellStyle name="20% - Accent5 3 2 3 2 2 2 4" xfId="23851" xr:uid="{00000000-0005-0000-0000-00000A390000}"/>
    <cellStyle name="20% - Accent5 3 2 3 2 2 3" xfId="6729" xr:uid="{00000000-0005-0000-0000-00000B390000}"/>
    <cellStyle name="20% - Accent5 3 2 3 2 2 3 2" xfId="16521" xr:uid="{00000000-0005-0000-0000-00000C390000}"/>
    <cellStyle name="20% - Accent5 3 2 3 2 2 3 2 2" xfId="36072" xr:uid="{00000000-0005-0000-0000-00000D390000}"/>
    <cellStyle name="20% - Accent5 3 2 3 2 2 3 3" xfId="26297" xr:uid="{00000000-0005-0000-0000-00000E390000}"/>
    <cellStyle name="20% - Accent5 3 2 3 2 2 4" xfId="11635" xr:uid="{00000000-0005-0000-0000-00000F390000}"/>
    <cellStyle name="20% - Accent5 3 2 3 2 2 4 2" xfId="31186" xr:uid="{00000000-0005-0000-0000-000010390000}"/>
    <cellStyle name="20% - Accent5 3 2 3 2 2 5" xfId="21411" xr:uid="{00000000-0005-0000-0000-000011390000}"/>
    <cellStyle name="20% - Accent5 3 2 3 2 3" xfId="2746" xr:uid="{00000000-0005-0000-0000-000012390000}"/>
    <cellStyle name="20% - Accent5 3 2 3 2 3 2" xfId="5191" xr:uid="{00000000-0005-0000-0000-000013390000}"/>
    <cellStyle name="20% - Accent5 3 2 3 2 3 2 2" xfId="10088" xr:uid="{00000000-0005-0000-0000-000014390000}"/>
    <cellStyle name="20% - Accent5 3 2 3 2 3 2 2 2" xfId="19877" xr:uid="{00000000-0005-0000-0000-000015390000}"/>
    <cellStyle name="20% - Accent5 3 2 3 2 3 2 2 2 2" xfId="39428" xr:uid="{00000000-0005-0000-0000-000016390000}"/>
    <cellStyle name="20% - Accent5 3 2 3 2 3 2 2 3" xfId="29653" xr:uid="{00000000-0005-0000-0000-000017390000}"/>
    <cellStyle name="20% - Accent5 3 2 3 2 3 2 3" xfId="14991" xr:uid="{00000000-0005-0000-0000-000018390000}"/>
    <cellStyle name="20% - Accent5 3 2 3 2 3 2 3 2" xfId="34542" xr:uid="{00000000-0005-0000-0000-000019390000}"/>
    <cellStyle name="20% - Accent5 3 2 3 2 3 2 4" xfId="24767" xr:uid="{00000000-0005-0000-0000-00001A390000}"/>
    <cellStyle name="20% - Accent5 3 2 3 2 3 3" xfId="7645" xr:uid="{00000000-0005-0000-0000-00001B390000}"/>
    <cellStyle name="20% - Accent5 3 2 3 2 3 3 2" xfId="17437" xr:uid="{00000000-0005-0000-0000-00001C390000}"/>
    <cellStyle name="20% - Accent5 3 2 3 2 3 3 2 2" xfId="36988" xr:uid="{00000000-0005-0000-0000-00001D390000}"/>
    <cellStyle name="20% - Accent5 3 2 3 2 3 3 3" xfId="27213" xr:uid="{00000000-0005-0000-0000-00001E390000}"/>
    <cellStyle name="20% - Accent5 3 2 3 2 3 4" xfId="12551" xr:uid="{00000000-0005-0000-0000-00001F390000}"/>
    <cellStyle name="20% - Accent5 3 2 3 2 3 4 2" xfId="32102" xr:uid="{00000000-0005-0000-0000-000020390000}"/>
    <cellStyle name="20% - Accent5 3 2 3 2 3 5" xfId="22327" xr:uid="{00000000-0005-0000-0000-000021390000}"/>
    <cellStyle name="20% - Accent5 3 2 3 2 4" xfId="3394" xr:uid="{00000000-0005-0000-0000-000022390000}"/>
    <cellStyle name="20% - Accent5 3 2 3 2 4 2" xfId="8291" xr:uid="{00000000-0005-0000-0000-000023390000}"/>
    <cellStyle name="20% - Accent5 3 2 3 2 4 2 2" xfId="18080" xr:uid="{00000000-0005-0000-0000-000024390000}"/>
    <cellStyle name="20% - Accent5 3 2 3 2 4 2 2 2" xfId="37631" xr:uid="{00000000-0005-0000-0000-000025390000}"/>
    <cellStyle name="20% - Accent5 3 2 3 2 4 2 3" xfId="27856" xr:uid="{00000000-0005-0000-0000-000026390000}"/>
    <cellStyle name="20% - Accent5 3 2 3 2 4 3" xfId="13194" xr:uid="{00000000-0005-0000-0000-000027390000}"/>
    <cellStyle name="20% - Accent5 3 2 3 2 4 3 2" xfId="32745" xr:uid="{00000000-0005-0000-0000-000028390000}"/>
    <cellStyle name="20% - Accent5 3 2 3 2 4 4" xfId="22970" xr:uid="{00000000-0005-0000-0000-000029390000}"/>
    <cellStyle name="20% - Accent5 3 2 3 2 5" xfId="5848" xr:uid="{00000000-0005-0000-0000-00002A390000}"/>
    <cellStyle name="20% - Accent5 3 2 3 2 5 2" xfId="15640" xr:uid="{00000000-0005-0000-0000-00002B390000}"/>
    <cellStyle name="20% - Accent5 3 2 3 2 5 2 2" xfId="35191" xr:uid="{00000000-0005-0000-0000-00002C390000}"/>
    <cellStyle name="20% - Accent5 3 2 3 2 5 3" xfId="25416" xr:uid="{00000000-0005-0000-0000-00002D390000}"/>
    <cellStyle name="20% - Accent5 3 2 3 2 6" xfId="10754" xr:uid="{00000000-0005-0000-0000-00002E390000}"/>
    <cellStyle name="20% - Accent5 3 2 3 2 6 2" xfId="30305" xr:uid="{00000000-0005-0000-0000-00002F390000}"/>
    <cellStyle name="20% - Accent5 3 2 3 2 7" xfId="20530" xr:uid="{00000000-0005-0000-0000-000030390000}"/>
    <cellStyle name="20% - Accent5 3 2 3 3" xfId="1381" xr:uid="{00000000-0005-0000-0000-000031390000}"/>
    <cellStyle name="20% - Accent5 3 2 3 3 2" xfId="3900" xr:uid="{00000000-0005-0000-0000-000032390000}"/>
    <cellStyle name="20% - Accent5 3 2 3 3 2 2" xfId="8797" xr:uid="{00000000-0005-0000-0000-000033390000}"/>
    <cellStyle name="20% - Accent5 3 2 3 3 2 2 2" xfId="18586" xr:uid="{00000000-0005-0000-0000-000034390000}"/>
    <cellStyle name="20% - Accent5 3 2 3 3 2 2 2 2" xfId="38137" xr:uid="{00000000-0005-0000-0000-000035390000}"/>
    <cellStyle name="20% - Accent5 3 2 3 3 2 2 3" xfId="28362" xr:uid="{00000000-0005-0000-0000-000036390000}"/>
    <cellStyle name="20% - Accent5 3 2 3 3 2 3" xfId="13700" xr:uid="{00000000-0005-0000-0000-000037390000}"/>
    <cellStyle name="20% - Accent5 3 2 3 3 2 3 2" xfId="33251" xr:uid="{00000000-0005-0000-0000-000038390000}"/>
    <cellStyle name="20% - Accent5 3 2 3 3 2 4" xfId="23476" xr:uid="{00000000-0005-0000-0000-000039390000}"/>
    <cellStyle name="20% - Accent5 3 2 3 3 3" xfId="6354" xr:uid="{00000000-0005-0000-0000-00003A390000}"/>
    <cellStyle name="20% - Accent5 3 2 3 3 3 2" xfId="16146" xr:uid="{00000000-0005-0000-0000-00003B390000}"/>
    <cellStyle name="20% - Accent5 3 2 3 3 3 2 2" xfId="35697" xr:uid="{00000000-0005-0000-0000-00003C390000}"/>
    <cellStyle name="20% - Accent5 3 2 3 3 3 3" xfId="25922" xr:uid="{00000000-0005-0000-0000-00003D390000}"/>
    <cellStyle name="20% - Accent5 3 2 3 3 4" xfId="11260" xr:uid="{00000000-0005-0000-0000-00003E390000}"/>
    <cellStyle name="20% - Accent5 3 2 3 3 4 2" xfId="30811" xr:uid="{00000000-0005-0000-0000-00003F390000}"/>
    <cellStyle name="20% - Accent5 3 2 3 3 5" xfId="21036" xr:uid="{00000000-0005-0000-0000-000040390000}"/>
    <cellStyle name="20% - Accent5 3 2 3 4" xfId="2302" xr:uid="{00000000-0005-0000-0000-000041390000}"/>
    <cellStyle name="20% - Accent5 3 2 3 4 2" xfId="4804" xr:uid="{00000000-0005-0000-0000-000042390000}"/>
    <cellStyle name="20% - Accent5 3 2 3 4 2 2" xfId="9701" xr:uid="{00000000-0005-0000-0000-000043390000}"/>
    <cellStyle name="20% - Accent5 3 2 3 4 2 2 2" xfId="19490" xr:uid="{00000000-0005-0000-0000-000044390000}"/>
    <cellStyle name="20% - Accent5 3 2 3 4 2 2 2 2" xfId="39041" xr:uid="{00000000-0005-0000-0000-000045390000}"/>
    <cellStyle name="20% - Accent5 3 2 3 4 2 2 3" xfId="29266" xr:uid="{00000000-0005-0000-0000-000046390000}"/>
    <cellStyle name="20% - Accent5 3 2 3 4 2 3" xfId="14604" xr:uid="{00000000-0005-0000-0000-000047390000}"/>
    <cellStyle name="20% - Accent5 3 2 3 4 2 3 2" xfId="34155" xr:uid="{00000000-0005-0000-0000-000048390000}"/>
    <cellStyle name="20% - Accent5 3 2 3 4 2 4" xfId="24380" xr:uid="{00000000-0005-0000-0000-000049390000}"/>
    <cellStyle name="20% - Accent5 3 2 3 4 3" xfId="7258" xr:uid="{00000000-0005-0000-0000-00004A390000}"/>
    <cellStyle name="20% - Accent5 3 2 3 4 3 2" xfId="17050" xr:uid="{00000000-0005-0000-0000-00004B390000}"/>
    <cellStyle name="20% - Accent5 3 2 3 4 3 2 2" xfId="36601" xr:uid="{00000000-0005-0000-0000-00004C390000}"/>
    <cellStyle name="20% - Accent5 3 2 3 4 3 3" xfId="26826" xr:uid="{00000000-0005-0000-0000-00004D390000}"/>
    <cellStyle name="20% - Accent5 3 2 3 4 4" xfId="12164" xr:uid="{00000000-0005-0000-0000-00004E390000}"/>
    <cellStyle name="20% - Accent5 3 2 3 4 4 2" xfId="31715" xr:uid="{00000000-0005-0000-0000-00004F390000}"/>
    <cellStyle name="20% - Accent5 3 2 3 4 5" xfId="21940" xr:uid="{00000000-0005-0000-0000-000050390000}"/>
    <cellStyle name="20% - Accent5 3 2 3 5" xfId="3003" xr:uid="{00000000-0005-0000-0000-000051390000}"/>
    <cellStyle name="20% - Accent5 3 2 3 5 2" xfId="7900" xr:uid="{00000000-0005-0000-0000-000052390000}"/>
    <cellStyle name="20% - Accent5 3 2 3 5 2 2" xfId="17689" xr:uid="{00000000-0005-0000-0000-000053390000}"/>
    <cellStyle name="20% - Accent5 3 2 3 5 2 2 2" xfId="37240" xr:uid="{00000000-0005-0000-0000-000054390000}"/>
    <cellStyle name="20% - Accent5 3 2 3 5 2 3" xfId="27465" xr:uid="{00000000-0005-0000-0000-000055390000}"/>
    <cellStyle name="20% - Accent5 3 2 3 5 3" xfId="12803" xr:uid="{00000000-0005-0000-0000-000056390000}"/>
    <cellStyle name="20% - Accent5 3 2 3 5 3 2" xfId="32354" xr:uid="{00000000-0005-0000-0000-000057390000}"/>
    <cellStyle name="20% - Accent5 3 2 3 5 4" xfId="22579" xr:uid="{00000000-0005-0000-0000-000058390000}"/>
    <cellStyle name="20% - Accent5 3 2 3 6" xfId="5457" xr:uid="{00000000-0005-0000-0000-000059390000}"/>
    <cellStyle name="20% - Accent5 3 2 3 6 2" xfId="15249" xr:uid="{00000000-0005-0000-0000-00005A390000}"/>
    <cellStyle name="20% - Accent5 3 2 3 6 2 2" xfId="34800" xr:uid="{00000000-0005-0000-0000-00005B390000}"/>
    <cellStyle name="20% - Accent5 3 2 3 6 3" xfId="25025" xr:uid="{00000000-0005-0000-0000-00005C390000}"/>
    <cellStyle name="20% - Accent5 3 2 3 7" xfId="10363" xr:uid="{00000000-0005-0000-0000-00005D390000}"/>
    <cellStyle name="20% - Accent5 3 2 3 7 2" xfId="29914" xr:uid="{00000000-0005-0000-0000-00005E390000}"/>
    <cellStyle name="20% - Accent5 3 2 3 8" xfId="20139" xr:uid="{00000000-0005-0000-0000-00005F390000}"/>
    <cellStyle name="20% - Accent5 3 2 4" xfId="686" xr:uid="{00000000-0005-0000-0000-000060390000}"/>
    <cellStyle name="20% - Accent5 3 2 4 2" xfId="1638" xr:uid="{00000000-0005-0000-0000-000061390000}"/>
    <cellStyle name="20% - Accent5 3 2 4 2 2" xfId="4152" xr:uid="{00000000-0005-0000-0000-000062390000}"/>
    <cellStyle name="20% - Accent5 3 2 4 2 2 2" xfId="9049" xr:uid="{00000000-0005-0000-0000-000063390000}"/>
    <cellStyle name="20% - Accent5 3 2 4 2 2 2 2" xfId="18838" xr:uid="{00000000-0005-0000-0000-000064390000}"/>
    <cellStyle name="20% - Accent5 3 2 4 2 2 2 2 2" xfId="38389" xr:uid="{00000000-0005-0000-0000-000065390000}"/>
    <cellStyle name="20% - Accent5 3 2 4 2 2 2 3" xfId="28614" xr:uid="{00000000-0005-0000-0000-000066390000}"/>
    <cellStyle name="20% - Accent5 3 2 4 2 2 3" xfId="13952" xr:uid="{00000000-0005-0000-0000-000067390000}"/>
    <cellStyle name="20% - Accent5 3 2 4 2 2 3 2" xfId="33503" xr:uid="{00000000-0005-0000-0000-000068390000}"/>
    <cellStyle name="20% - Accent5 3 2 4 2 2 4" xfId="23728" xr:uid="{00000000-0005-0000-0000-000069390000}"/>
    <cellStyle name="20% - Accent5 3 2 4 2 3" xfId="6606" xr:uid="{00000000-0005-0000-0000-00006A390000}"/>
    <cellStyle name="20% - Accent5 3 2 4 2 3 2" xfId="16398" xr:uid="{00000000-0005-0000-0000-00006B390000}"/>
    <cellStyle name="20% - Accent5 3 2 4 2 3 2 2" xfId="35949" xr:uid="{00000000-0005-0000-0000-00006C390000}"/>
    <cellStyle name="20% - Accent5 3 2 4 2 3 3" xfId="26174" xr:uid="{00000000-0005-0000-0000-00006D390000}"/>
    <cellStyle name="20% - Accent5 3 2 4 2 4" xfId="11512" xr:uid="{00000000-0005-0000-0000-00006E390000}"/>
    <cellStyle name="20% - Accent5 3 2 4 2 4 2" xfId="31063" xr:uid="{00000000-0005-0000-0000-00006F390000}"/>
    <cellStyle name="20% - Accent5 3 2 4 2 5" xfId="21288" xr:uid="{00000000-0005-0000-0000-000070390000}"/>
    <cellStyle name="20% - Accent5 3 2 4 3" xfId="2443" xr:uid="{00000000-0005-0000-0000-000071390000}"/>
    <cellStyle name="20% - Accent5 3 2 4 3 2" xfId="4925" xr:uid="{00000000-0005-0000-0000-000072390000}"/>
    <cellStyle name="20% - Accent5 3 2 4 3 2 2" xfId="9822" xr:uid="{00000000-0005-0000-0000-000073390000}"/>
    <cellStyle name="20% - Accent5 3 2 4 3 2 2 2" xfId="19611" xr:uid="{00000000-0005-0000-0000-000074390000}"/>
    <cellStyle name="20% - Accent5 3 2 4 3 2 2 2 2" xfId="39162" xr:uid="{00000000-0005-0000-0000-000075390000}"/>
    <cellStyle name="20% - Accent5 3 2 4 3 2 2 3" xfId="29387" xr:uid="{00000000-0005-0000-0000-000076390000}"/>
    <cellStyle name="20% - Accent5 3 2 4 3 2 3" xfId="14725" xr:uid="{00000000-0005-0000-0000-000077390000}"/>
    <cellStyle name="20% - Accent5 3 2 4 3 2 3 2" xfId="34276" xr:uid="{00000000-0005-0000-0000-000078390000}"/>
    <cellStyle name="20% - Accent5 3 2 4 3 2 4" xfId="24501" xr:uid="{00000000-0005-0000-0000-000079390000}"/>
    <cellStyle name="20% - Accent5 3 2 4 3 3" xfId="7379" xr:uid="{00000000-0005-0000-0000-00007A390000}"/>
    <cellStyle name="20% - Accent5 3 2 4 3 3 2" xfId="17171" xr:uid="{00000000-0005-0000-0000-00007B390000}"/>
    <cellStyle name="20% - Accent5 3 2 4 3 3 2 2" xfId="36722" xr:uid="{00000000-0005-0000-0000-00007C390000}"/>
    <cellStyle name="20% - Accent5 3 2 4 3 3 3" xfId="26947" xr:uid="{00000000-0005-0000-0000-00007D390000}"/>
    <cellStyle name="20% - Accent5 3 2 4 3 4" xfId="12285" xr:uid="{00000000-0005-0000-0000-00007E390000}"/>
    <cellStyle name="20% - Accent5 3 2 4 3 4 2" xfId="31836" xr:uid="{00000000-0005-0000-0000-00007F390000}"/>
    <cellStyle name="20% - Accent5 3 2 4 3 5" xfId="22061" xr:uid="{00000000-0005-0000-0000-000080390000}"/>
    <cellStyle name="20% - Accent5 3 2 4 4" xfId="3271" xr:uid="{00000000-0005-0000-0000-000081390000}"/>
    <cellStyle name="20% - Accent5 3 2 4 4 2" xfId="8168" xr:uid="{00000000-0005-0000-0000-000082390000}"/>
    <cellStyle name="20% - Accent5 3 2 4 4 2 2" xfId="17957" xr:uid="{00000000-0005-0000-0000-000083390000}"/>
    <cellStyle name="20% - Accent5 3 2 4 4 2 2 2" xfId="37508" xr:uid="{00000000-0005-0000-0000-000084390000}"/>
    <cellStyle name="20% - Accent5 3 2 4 4 2 3" xfId="27733" xr:uid="{00000000-0005-0000-0000-000085390000}"/>
    <cellStyle name="20% - Accent5 3 2 4 4 3" xfId="13071" xr:uid="{00000000-0005-0000-0000-000086390000}"/>
    <cellStyle name="20% - Accent5 3 2 4 4 3 2" xfId="32622" xr:uid="{00000000-0005-0000-0000-000087390000}"/>
    <cellStyle name="20% - Accent5 3 2 4 4 4" xfId="22847" xr:uid="{00000000-0005-0000-0000-000088390000}"/>
    <cellStyle name="20% - Accent5 3 2 4 5" xfId="5725" xr:uid="{00000000-0005-0000-0000-000089390000}"/>
    <cellStyle name="20% - Accent5 3 2 4 5 2" xfId="15517" xr:uid="{00000000-0005-0000-0000-00008A390000}"/>
    <cellStyle name="20% - Accent5 3 2 4 5 2 2" xfId="35068" xr:uid="{00000000-0005-0000-0000-00008B390000}"/>
    <cellStyle name="20% - Accent5 3 2 4 5 3" xfId="25293" xr:uid="{00000000-0005-0000-0000-00008C390000}"/>
    <cellStyle name="20% - Accent5 3 2 4 6" xfId="10631" xr:uid="{00000000-0005-0000-0000-00008D390000}"/>
    <cellStyle name="20% - Accent5 3 2 4 6 2" xfId="30182" xr:uid="{00000000-0005-0000-0000-00008E390000}"/>
    <cellStyle name="20% - Accent5 3 2 4 7" xfId="20407" xr:uid="{00000000-0005-0000-0000-00008F390000}"/>
    <cellStyle name="20% - Accent5 3 2 5" xfId="1039" xr:uid="{00000000-0005-0000-0000-000090390000}"/>
    <cellStyle name="20% - Accent5 3 2 5 2" xfId="3612" xr:uid="{00000000-0005-0000-0000-000091390000}"/>
    <cellStyle name="20% - Accent5 3 2 5 2 2" xfId="8509" xr:uid="{00000000-0005-0000-0000-000092390000}"/>
    <cellStyle name="20% - Accent5 3 2 5 2 2 2" xfId="18298" xr:uid="{00000000-0005-0000-0000-000093390000}"/>
    <cellStyle name="20% - Accent5 3 2 5 2 2 2 2" xfId="37849" xr:uid="{00000000-0005-0000-0000-000094390000}"/>
    <cellStyle name="20% - Accent5 3 2 5 2 2 3" xfId="28074" xr:uid="{00000000-0005-0000-0000-000095390000}"/>
    <cellStyle name="20% - Accent5 3 2 5 2 3" xfId="13412" xr:uid="{00000000-0005-0000-0000-000096390000}"/>
    <cellStyle name="20% - Accent5 3 2 5 2 3 2" xfId="32963" xr:uid="{00000000-0005-0000-0000-000097390000}"/>
    <cellStyle name="20% - Accent5 3 2 5 2 4" xfId="23188" xr:uid="{00000000-0005-0000-0000-000098390000}"/>
    <cellStyle name="20% - Accent5 3 2 5 3" xfId="6066" xr:uid="{00000000-0005-0000-0000-000099390000}"/>
    <cellStyle name="20% - Accent5 3 2 5 3 2" xfId="15858" xr:uid="{00000000-0005-0000-0000-00009A390000}"/>
    <cellStyle name="20% - Accent5 3 2 5 3 2 2" xfId="35409" xr:uid="{00000000-0005-0000-0000-00009B390000}"/>
    <cellStyle name="20% - Accent5 3 2 5 3 3" xfId="25634" xr:uid="{00000000-0005-0000-0000-00009C390000}"/>
    <cellStyle name="20% - Accent5 3 2 5 4" xfId="10972" xr:uid="{00000000-0005-0000-0000-00009D390000}"/>
    <cellStyle name="20% - Accent5 3 2 5 4 2" xfId="30523" xr:uid="{00000000-0005-0000-0000-00009E390000}"/>
    <cellStyle name="20% - Accent5 3 2 5 5" xfId="20748" xr:uid="{00000000-0005-0000-0000-00009F390000}"/>
    <cellStyle name="20% - Accent5 3 2 6" xfId="2036" xr:uid="{00000000-0005-0000-0000-0000A0390000}"/>
    <cellStyle name="20% - Accent5 3 2 6 2" xfId="4538" xr:uid="{00000000-0005-0000-0000-0000A1390000}"/>
    <cellStyle name="20% - Accent5 3 2 6 2 2" xfId="9435" xr:uid="{00000000-0005-0000-0000-0000A2390000}"/>
    <cellStyle name="20% - Accent5 3 2 6 2 2 2" xfId="19224" xr:uid="{00000000-0005-0000-0000-0000A3390000}"/>
    <cellStyle name="20% - Accent5 3 2 6 2 2 2 2" xfId="38775" xr:uid="{00000000-0005-0000-0000-0000A4390000}"/>
    <cellStyle name="20% - Accent5 3 2 6 2 2 3" xfId="29000" xr:uid="{00000000-0005-0000-0000-0000A5390000}"/>
    <cellStyle name="20% - Accent5 3 2 6 2 3" xfId="14338" xr:uid="{00000000-0005-0000-0000-0000A6390000}"/>
    <cellStyle name="20% - Accent5 3 2 6 2 3 2" xfId="33889" xr:uid="{00000000-0005-0000-0000-0000A7390000}"/>
    <cellStyle name="20% - Accent5 3 2 6 2 4" xfId="24114" xr:uid="{00000000-0005-0000-0000-0000A8390000}"/>
    <cellStyle name="20% - Accent5 3 2 6 3" xfId="6992" xr:uid="{00000000-0005-0000-0000-0000A9390000}"/>
    <cellStyle name="20% - Accent5 3 2 6 3 2" xfId="16784" xr:uid="{00000000-0005-0000-0000-0000AA390000}"/>
    <cellStyle name="20% - Accent5 3 2 6 3 2 2" xfId="36335" xr:uid="{00000000-0005-0000-0000-0000AB390000}"/>
    <cellStyle name="20% - Accent5 3 2 6 3 3" xfId="26560" xr:uid="{00000000-0005-0000-0000-0000AC390000}"/>
    <cellStyle name="20% - Accent5 3 2 6 4" xfId="11898" xr:uid="{00000000-0005-0000-0000-0000AD390000}"/>
    <cellStyle name="20% - Accent5 3 2 6 4 2" xfId="31449" xr:uid="{00000000-0005-0000-0000-0000AE390000}"/>
    <cellStyle name="20% - Accent5 3 2 6 5" xfId="21674" xr:uid="{00000000-0005-0000-0000-0000AF390000}"/>
    <cellStyle name="20% - Accent5 3 2 7" xfId="2879" xr:uid="{00000000-0005-0000-0000-0000B0390000}"/>
    <cellStyle name="20% - Accent5 3 2 7 2" xfId="7777" xr:uid="{00000000-0005-0000-0000-0000B1390000}"/>
    <cellStyle name="20% - Accent5 3 2 7 2 2" xfId="17566" xr:uid="{00000000-0005-0000-0000-0000B2390000}"/>
    <cellStyle name="20% - Accent5 3 2 7 2 2 2" xfId="37117" xr:uid="{00000000-0005-0000-0000-0000B3390000}"/>
    <cellStyle name="20% - Accent5 3 2 7 2 3" xfId="27342" xr:uid="{00000000-0005-0000-0000-0000B4390000}"/>
    <cellStyle name="20% - Accent5 3 2 7 3" xfId="12680" xr:uid="{00000000-0005-0000-0000-0000B5390000}"/>
    <cellStyle name="20% - Accent5 3 2 7 3 2" xfId="32231" xr:uid="{00000000-0005-0000-0000-0000B6390000}"/>
    <cellStyle name="20% - Accent5 3 2 7 4" xfId="22456" xr:uid="{00000000-0005-0000-0000-0000B7390000}"/>
    <cellStyle name="20% - Accent5 3 2 8" xfId="5333" xr:uid="{00000000-0005-0000-0000-0000B8390000}"/>
    <cellStyle name="20% - Accent5 3 2 8 2" xfId="15126" xr:uid="{00000000-0005-0000-0000-0000B9390000}"/>
    <cellStyle name="20% - Accent5 3 2 8 2 2" xfId="34677" xr:uid="{00000000-0005-0000-0000-0000BA390000}"/>
    <cellStyle name="20% - Accent5 3 2 8 3" xfId="24902" xr:uid="{00000000-0005-0000-0000-0000BB390000}"/>
    <cellStyle name="20% - Accent5 3 2 9" xfId="10240" xr:uid="{00000000-0005-0000-0000-0000BC390000}"/>
    <cellStyle name="20% - Accent5 3 2 9 2" xfId="29791" xr:uid="{00000000-0005-0000-0000-0000BD390000}"/>
    <cellStyle name="20% - Accent5 3 3" xfId="395" xr:uid="{00000000-0005-0000-0000-0000BE390000}"/>
    <cellStyle name="20% - Accent5 3 3 2" xfId="812" xr:uid="{00000000-0005-0000-0000-0000BF390000}"/>
    <cellStyle name="20% - Accent5 3 3 2 2" xfId="1762" xr:uid="{00000000-0005-0000-0000-0000C0390000}"/>
    <cellStyle name="20% - Accent5 3 3 2 2 2" xfId="4276" xr:uid="{00000000-0005-0000-0000-0000C1390000}"/>
    <cellStyle name="20% - Accent5 3 3 2 2 2 2" xfId="9173" xr:uid="{00000000-0005-0000-0000-0000C2390000}"/>
    <cellStyle name="20% - Accent5 3 3 2 2 2 2 2" xfId="18962" xr:uid="{00000000-0005-0000-0000-0000C3390000}"/>
    <cellStyle name="20% - Accent5 3 3 2 2 2 2 2 2" xfId="38513" xr:uid="{00000000-0005-0000-0000-0000C4390000}"/>
    <cellStyle name="20% - Accent5 3 3 2 2 2 2 3" xfId="28738" xr:uid="{00000000-0005-0000-0000-0000C5390000}"/>
    <cellStyle name="20% - Accent5 3 3 2 2 2 3" xfId="14076" xr:uid="{00000000-0005-0000-0000-0000C6390000}"/>
    <cellStyle name="20% - Accent5 3 3 2 2 2 3 2" xfId="33627" xr:uid="{00000000-0005-0000-0000-0000C7390000}"/>
    <cellStyle name="20% - Accent5 3 3 2 2 2 4" xfId="23852" xr:uid="{00000000-0005-0000-0000-0000C8390000}"/>
    <cellStyle name="20% - Accent5 3 3 2 2 3" xfId="6730" xr:uid="{00000000-0005-0000-0000-0000C9390000}"/>
    <cellStyle name="20% - Accent5 3 3 2 2 3 2" xfId="16522" xr:uid="{00000000-0005-0000-0000-0000CA390000}"/>
    <cellStyle name="20% - Accent5 3 3 2 2 3 2 2" xfId="36073" xr:uid="{00000000-0005-0000-0000-0000CB390000}"/>
    <cellStyle name="20% - Accent5 3 3 2 2 3 3" xfId="26298" xr:uid="{00000000-0005-0000-0000-0000CC390000}"/>
    <cellStyle name="20% - Accent5 3 3 2 2 4" xfId="11636" xr:uid="{00000000-0005-0000-0000-0000CD390000}"/>
    <cellStyle name="20% - Accent5 3 3 2 2 4 2" xfId="31187" xr:uid="{00000000-0005-0000-0000-0000CE390000}"/>
    <cellStyle name="20% - Accent5 3 3 2 2 5" xfId="21412" xr:uid="{00000000-0005-0000-0000-0000CF390000}"/>
    <cellStyle name="20% - Accent5 3 3 2 3" xfId="2519" xr:uid="{00000000-0005-0000-0000-0000D0390000}"/>
    <cellStyle name="20% - Accent5 3 3 2 3 2" xfId="4995" xr:uid="{00000000-0005-0000-0000-0000D1390000}"/>
    <cellStyle name="20% - Accent5 3 3 2 3 2 2" xfId="9892" xr:uid="{00000000-0005-0000-0000-0000D2390000}"/>
    <cellStyle name="20% - Accent5 3 3 2 3 2 2 2" xfId="19681" xr:uid="{00000000-0005-0000-0000-0000D3390000}"/>
    <cellStyle name="20% - Accent5 3 3 2 3 2 2 2 2" xfId="39232" xr:uid="{00000000-0005-0000-0000-0000D4390000}"/>
    <cellStyle name="20% - Accent5 3 3 2 3 2 2 3" xfId="29457" xr:uid="{00000000-0005-0000-0000-0000D5390000}"/>
    <cellStyle name="20% - Accent5 3 3 2 3 2 3" xfId="14795" xr:uid="{00000000-0005-0000-0000-0000D6390000}"/>
    <cellStyle name="20% - Accent5 3 3 2 3 2 3 2" xfId="34346" xr:uid="{00000000-0005-0000-0000-0000D7390000}"/>
    <cellStyle name="20% - Accent5 3 3 2 3 2 4" xfId="24571" xr:uid="{00000000-0005-0000-0000-0000D8390000}"/>
    <cellStyle name="20% - Accent5 3 3 2 3 3" xfId="7449" xr:uid="{00000000-0005-0000-0000-0000D9390000}"/>
    <cellStyle name="20% - Accent5 3 3 2 3 3 2" xfId="17241" xr:uid="{00000000-0005-0000-0000-0000DA390000}"/>
    <cellStyle name="20% - Accent5 3 3 2 3 3 2 2" xfId="36792" xr:uid="{00000000-0005-0000-0000-0000DB390000}"/>
    <cellStyle name="20% - Accent5 3 3 2 3 3 3" xfId="27017" xr:uid="{00000000-0005-0000-0000-0000DC390000}"/>
    <cellStyle name="20% - Accent5 3 3 2 3 4" xfId="12355" xr:uid="{00000000-0005-0000-0000-0000DD390000}"/>
    <cellStyle name="20% - Accent5 3 3 2 3 4 2" xfId="31906" xr:uid="{00000000-0005-0000-0000-0000DE390000}"/>
    <cellStyle name="20% - Accent5 3 3 2 3 5" xfId="22131" xr:uid="{00000000-0005-0000-0000-0000DF390000}"/>
    <cellStyle name="20% - Accent5 3 3 2 4" xfId="3395" xr:uid="{00000000-0005-0000-0000-0000E0390000}"/>
    <cellStyle name="20% - Accent5 3 3 2 4 2" xfId="8292" xr:uid="{00000000-0005-0000-0000-0000E1390000}"/>
    <cellStyle name="20% - Accent5 3 3 2 4 2 2" xfId="18081" xr:uid="{00000000-0005-0000-0000-0000E2390000}"/>
    <cellStyle name="20% - Accent5 3 3 2 4 2 2 2" xfId="37632" xr:uid="{00000000-0005-0000-0000-0000E3390000}"/>
    <cellStyle name="20% - Accent5 3 3 2 4 2 3" xfId="27857" xr:uid="{00000000-0005-0000-0000-0000E4390000}"/>
    <cellStyle name="20% - Accent5 3 3 2 4 3" xfId="13195" xr:uid="{00000000-0005-0000-0000-0000E5390000}"/>
    <cellStyle name="20% - Accent5 3 3 2 4 3 2" xfId="32746" xr:uid="{00000000-0005-0000-0000-0000E6390000}"/>
    <cellStyle name="20% - Accent5 3 3 2 4 4" xfId="22971" xr:uid="{00000000-0005-0000-0000-0000E7390000}"/>
    <cellStyle name="20% - Accent5 3 3 2 5" xfId="5849" xr:uid="{00000000-0005-0000-0000-0000E8390000}"/>
    <cellStyle name="20% - Accent5 3 3 2 5 2" xfId="15641" xr:uid="{00000000-0005-0000-0000-0000E9390000}"/>
    <cellStyle name="20% - Accent5 3 3 2 5 2 2" xfId="35192" xr:uid="{00000000-0005-0000-0000-0000EA390000}"/>
    <cellStyle name="20% - Accent5 3 3 2 5 3" xfId="25417" xr:uid="{00000000-0005-0000-0000-0000EB390000}"/>
    <cellStyle name="20% - Accent5 3 3 2 6" xfId="10755" xr:uid="{00000000-0005-0000-0000-0000EC390000}"/>
    <cellStyle name="20% - Accent5 3 3 2 6 2" xfId="30306" xr:uid="{00000000-0005-0000-0000-0000ED390000}"/>
    <cellStyle name="20% - Accent5 3 3 2 7" xfId="20531" xr:uid="{00000000-0005-0000-0000-0000EE390000}"/>
    <cellStyle name="20% - Accent5 3 3 3" xfId="1382" xr:uid="{00000000-0005-0000-0000-0000EF390000}"/>
    <cellStyle name="20% - Accent5 3 3 3 2" xfId="3901" xr:uid="{00000000-0005-0000-0000-0000F0390000}"/>
    <cellStyle name="20% - Accent5 3 3 3 2 2" xfId="8798" xr:uid="{00000000-0005-0000-0000-0000F1390000}"/>
    <cellStyle name="20% - Accent5 3 3 3 2 2 2" xfId="18587" xr:uid="{00000000-0005-0000-0000-0000F2390000}"/>
    <cellStyle name="20% - Accent5 3 3 3 2 2 2 2" xfId="38138" xr:uid="{00000000-0005-0000-0000-0000F3390000}"/>
    <cellStyle name="20% - Accent5 3 3 3 2 2 3" xfId="28363" xr:uid="{00000000-0005-0000-0000-0000F4390000}"/>
    <cellStyle name="20% - Accent5 3 3 3 2 3" xfId="13701" xr:uid="{00000000-0005-0000-0000-0000F5390000}"/>
    <cellStyle name="20% - Accent5 3 3 3 2 3 2" xfId="33252" xr:uid="{00000000-0005-0000-0000-0000F6390000}"/>
    <cellStyle name="20% - Accent5 3 3 3 2 4" xfId="23477" xr:uid="{00000000-0005-0000-0000-0000F7390000}"/>
    <cellStyle name="20% - Accent5 3 3 3 3" xfId="6355" xr:uid="{00000000-0005-0000-0000-0000F8390000}"/>
    <cellStyle name="20% - Accent5 3 3 3 3 2" xfId="16147" xr:uid="{00000000-0005-0000-0000-0000F9390000}"/>
    <cellStyle name="20% - Accent5 3 3 3 3 2 2" xfId="35698" xr:uid="{00000000-0005-0000-0000-0000FA390000}"/>
    <cellStyle name="20% - Accent5 3 3 3 3 3" xfId="25923" xr:uid="{00000000-0005-0000-0000-0000FB390000}"/>
    <cellStyle name="20% - Accent5 3 3 3 4" xfId="11261" xr:uid="{00000000-0005-0000-0000-0000FC390000}"/>
    <cellStyle name="20% - Accent5 3 3 3 4 2" xfId="30812" xr:uid="{00000000-0005-0000-0000-0000FD390000}"/>
    <cellStyle name="20% - Accent5 3 3 3 5" xfId="21037" xr:uid="{00000000-0005-0000-0000-0000FE390000}"/>
    <cellStyle name="20% - Accent5 3 3 4" xfId="2106" xr:uid="{00000000-0005-0000-0000-0000FF390000}"/>
    <cellStyle name="20% - Accent5 3 3 4 2" xfId="4608" xr:uid="{00000000-0005-0000-0000-0000003A0000}"/>
    <cellStyle name="20% - Accent5 3 3 4 2 2" xfId="9505" xr:uid="{00000000-0005-0000-0000-0000013A0000}"/>
    <cellStyle name="20% - Accent5 3 3 4 2 2 2" xfId="19294" xr:uid="{00000000-0005-0000-0000-0000023A0000}"/>
    <cellStyle name="20% - Accent5 3 3 4 2 2 2 2" xfId="38845" xr:uid="{00000000-0005-0000-0000-0000033A0000}"/>
    <cellStyle name="20% - Accent5 3 3 4 2 2 3" xfId="29070" xr:uid="{00000000-0005-0000-0000-0000043A0000}"/>
    <cellStyle name="20% - Accent5 3 3 4 2 3" xfId="14408" xr:uid="{00000000-0005-0000-0000-0000053A0000}"/>
    <cellStyle name="20% - Accent5 3 3 4 2 3 2" xfId="33959" xr:uid="{00000000-0005-0000-0000-0000063A0000}"/>
    <cellStyle name="20% - Accent5 3 3 4 2 4" xfId="24184" xr:uid="{00000000-0005-0000-0000-0000073A0000}"/>
    <cellStyle name="20% - Accent5 3 3 4 3" xfId="7062" xr:uid="{00000000-0005-0000-0000-0000083A0000}"/>
    <cellStyle name="20% - Accent5 3 3 4 3 2" xfId="16854" xr:uid="{00000000-0005-0000-0000-0000093A0000}"/>
    <cellStyle name="20% - Accent5 3 3 4 3 2 2" xfId="36405" xr:uid="{00000000-0005-0000-0000-00000A3A0000}"/>
    <cellStyle name="20% - Accent5 3 3 4 3 3" xfId="26630" xr:uid="{00000000-0005-0000-0000-00000B3A0000}"/>
    <cellStyle name="20% - Accent5 3 3 4 4" xfId="11968" xr:uid="{00000000-0005-0000-0000-00000C3A0000}"/>
    <cellStyle name="20% - Accent5 3 3 4 4 2" xfId="31519" xr:uid="{00000000-0005-0000-0000-00000D3A0000}"/>
    <cellStyle name="20% - Accent5 3 3 4 5" xfId="21744" xr:uid="{00000000-0005-0000-0000-00000E3A0000}"/>
    <cellStyle name="20% - Accent5 3 3 5" xfId="3004" xr:uid="{00000000-0005-0000-0000-00000F3A0000}"/>
    <cellStyle name="20% - Accent5 3 3 5 2" xfId="7901" xr:uid="{00000000-0005-0000-0000-0000103A0000}"/>
    <cellStyle name="20% - Accent5 3 3 5 2 2" xfId="17690" xr:uid="{00000000-0005-0000-0000-0000113A0000}"/>
    <cellStyle name="20% - Accent5 3 3 5 2 2 2" xfId="37241" xr:uid="{00000000-0005-0000-0000-0000123A0000}"/>
    <cellStyle name="20% - Accent5 3 3 5 2 3" xfId="27466" xr:uid="{00000000-0005-0000-0000-0000133A0000}"/>
    <cellStyle name="20% - Accent5 3 3 5 3" xfId="12804" xr:uid="{00000000-0005-0000-0000-0000143A0000}"/>
    <cellStyle name="20% - Accent5 3 3 5 3 2" xfId="32355" xr:uid="{00000000-0005-0000-0000-0000153A0000}"/>
    <cellStyle name="20% - Accent5 3 3 5 4" xfId="22580" xr:uid="{00000000-0005-0000-0000-0000163A0000}"/>
    <cellStyle name="20% - Accent5 3 3 6" xfId="5458" xr:uid="{00000000-0005-0000-0000-0000173A0000}"/>
    <cellStyle name="20% - Accent5 3 3 6 2" xfId="15250" xr:uid="{00000000-0005-0000-0000-0000183A0000}"/>
    <cellStyle name="20% - Accent5 3 3 6 2 2" xfId="34801" xr:uid="{00000000-0005-0000-0000-0000193A0000}"/>
    <cellStyle name="20% - Accent5 3 3 6 3" xfId="25026" xr:uid="{00000000-0005-0000-0000-00001A3A0000}"/>
    <cellStyle name="20% - Accent5 3 3 7" xfId="10364" xr:uid="{00000000-0005-0000-0000-00001B3A0000}"/>
    <cellStyle name="20% - Accent5 3 3 7 2" xfId="29915" xr:uid="{00000000-0005-0000-0000-00001C3A0000}"/>
    <cellStyle name="20% - Accent5 3 3 8" xfId="20140" xr:uid="{00000000-0005-0000-0000-00001D3A0000}"/>
    <cellStyle name="20% - Accent5 3 4" xfId="396" xr:uid="{00000000-0005-0000-0000-00001E3A0000}"/>
    <cellStyle name="20% - Accent5 3 4 2" xfId="813" xr:uid="{00000000-0005-0000-0000-00001F3A0000}"/>
    <cellStyle name="20% - Accent5 3 4 2 2" xfId="1763" xr:uid="{00000000-0005-0000-0000-0000203A0000}"/>
    <cellStyle name="20% - Accent5 3 4 2 2 2" xfId="4277" xr:uid="{00000000-0005-0000-0000-0000213A0000}"/>
    <cellStyle name="20% - Accent5 3 4 2 2 2 2" xfId="9174" xr:uid="{00000000-0005-0000-0000-0000223A0000}"/>
    <cellStyle name="20% - Accent5 3 4 2 2 2 2 2" xfId="18963" xr:uid="{00000000-0005-0000-0000-0000233A0000}"/>
    <cellStyle name="20% - Accent5 3 4 2 2 2 2 2 2" xfId="38514" xr:uid="{00000000-0005-0000-0000-0000243A0000}"/>
    <cellStyle name="20% - Accent5 3 4 2 2 2 2 3" xfId="28739" xr:uid="{00000000-0005-0000-0000-0000253A0000}"/>
    <cellStyle name="20% - Accent5 3 4 2 2 2 3" xfId="14077" xr:uid="{00000000-0005-0000-0000-0000263A0000}"/>
    <cellStyle name="20% - Accent5 3 4 2 2 2 3 2" xfId="33628" xr:uid="{00000000-0005-0000-0000-0000273A0000}"/>
    <cellStyle name="20% - Accent5 3 4 2 2 2 4" xfId="23853" xr:uid="{00000000-0005-0000-0000-0000283A0000}"/>
    <cellStyle name="20% - Accent5 3 4 2 2 3" xfId="6731" xr:uid="{00000000-0005-0000-0000-0000293A0000}"/>
    <cellStyle name="20% - Accent5 3 4 2 2 3 2" xfId="16523" xr:uid="{00000000-0005-0000-0000-00002A3A0000}"/>
    <cellStyle name="20% - Accent5 3 4 2 2 3 2 2" xfId="36074" xr:uid="{00000000-0005-0000-0000-00002B3A0000}"/>
    <cellStyle name="20% - Accent5 3 4 2 2 3 3" xfId="26299" xr:uid="{00000000-0005-0000-0000-00002C3A0000}"/>
    <cellStyle name="20% - Accent5 3 4 2 2 4" xfId="11637" xr:uid="{00000000-0005-0000-0000-00002D3A0000}"/>
    <cellStyle name="20% - Accent5 3 4 2 2 4 2" xfId="31188" xr:uid="{00000000-0005-0000-0000-00002E3A0000}"/>
    <cellStyle name="20% - Accent5 3 4 2 2 5" xfId="21413" xr:uid="{00000000-0005-0000-0000-00002F3A0000}"/>
    <cellStyle name="20% - Accent5 3 4 2 3" xfId="2675" xr:uid="{00000000-0005-0000-0000-0000303A0000}"/>
    <cellStyle name="20% - Accent5 3 4 2 3 2" xfId="5120" xr:uid="{00000000-0005-0000-0000-0000313A0000}"/>
    <cellStyle name="20% - Accent5 3 4 2 3 2 2" xfId="10017" xr:uid="{00000000-0005-0000-0000-0000323A0000}"/>
    <cellStyle name="20% - Accent5 3 4 2 3 2 2 2" xfId="19806" xr:uid="{00000000-0005-0000-0000-0000333A0000}"/>
    <cellStyle name="20% - Accent5 3 4 2 3 2 2 2 2" xfId="39357" xr:uid="{00000000-0005-0000-0000-0000343A0000}"/>
    <cellStyle name="20% - Accent5 3 4 2 3 2 2 3" xfId="29582" xr:uid="{00000000-0005-0000-0000-0000353A0000}"/>
    <cellStyle name="20% - Accent5 3 4 2 3 2 3" xfId="14920" xr:uid="{00000000-0005-0000-0000-0000363A0000}"/>
    <cellStyle name="20% - Accent5 3 4 2 3 2 3 2" xfId="34471" xr:uid="{00000000-0005-0000-0000-0000373A0000}"/>
    <cellStyle name="20% - Accent5 3 4 2 3 2 4" xfId="24696" xr:uid="{00000000-0005-0000-0000-0000383A0000}"/>
    <cellStyle name="20% - Accent5 3 4 2 3 3" xfId="7574" xr:uid="{00000000-0005-0000-0000-0000393A0000}"/>
    <cellStyle name="20% - Accent5 3 4 2 3 3 2" xfId="17366" xr:uid="{00000000-0005-0000-0000-00003A3A0000}"/>
    <cellStyle name="20% - Accent5 3 4 2 3 3 2 2" xfId="36917" xr:uid="{00000000-0005-0000-0000-00003B3A0000}"/>
    <cellStyle name="20% - Accent5 3 4 2 3 3 3" xfId="27142" xr:uid="{00000000-0005-0000-0000-00003C3A0000}"/>
    <cellStyle name="20% - Accent5 3 4 2 3 4" xfId="12480" xr:uid="{00000000-0005-0000-0000-00003D3A0000}"/>
    <cellStyle name="20% - Accent5 3 4 2 3 4 2" xfId="32031" xr:uid="{00000000-0005-0000-0000-00003E3A0000}"/>
    <cellStyle name="20% - Accent5 3 4 2 3 5" xfId="22256" xr:uid="{00000000-0005-0000-0000-00003F3A0000}"/>
    <cellStyle name="20% - Accent5 3 4 2 4" xfId="3396" xr:uid="{00000000-0005-0000-0000-0000403A0000}"/>
    <cellStyle name="20% - Accent5 3 4 2 4 2" xfId="8293" xr:uid="{00000000-0005-0000-0000-0000413A0000}"/>
    <cellStyle name="20% - Accent5 3 4 2 4 2 2" xfId="18082" xr:uid="{00000000-0005-0000-0000-0000423A0000}"/>
    <cellStyle name="20% - Accent5 3 4 2 4 2 2 2" xfId="37633" xr:uid="{00000000-0005-0000-0000-0000433A0000}"/>
    <cellStyle name="20% - Accent5 3 4 2 4 2 3" xfId="27858" xr:uid="{00000000-0005-0000-0000-0000443A0000}"/>
    <cellStyle name="20% - Accent5 3 4 2 4 3" xfId="13196" xr:uid="{00000000-0005-0000-0000-0000453A0000}"/>
    <cellStyle name="20% - Accent5 3 4 2 4 3 2" xfId="32747" xr:uid="{00000000-0005-0000-0000-0000463A0000}"/>
    <cellStyle name="20% - Accent5 3 4 2 4 4" xfId="22972" xr:uid="{00000000-0005-0000-0000-0000473A0000}"/>
    <cellStyle name="20% - Accent5 3 4 2 5" xfId="5850" xr:uid="{00000000-0005-0000-0000-0000483A0000}"/>
    <cellStyle name="20% - Accent5 3 4 2 5 2" xfId="15642" xr:uid="{00000000-0005-0000-0000-0000493A0000}"/>
    <cellStyle name="20% - Accent5 3 4 2 5 2 2" xfId="35193" xr:uid="{00000000-0005-0000-0000-00004A3A0000}"/>
    <cellStyle name="20% - Accent5 3 4 2 5 3" xfId="25418" xr:uid="{00000000-0005-0000-0000-00004B3A0000}"/>
    <cellStyle name="20% - Accent5 3 4 2 6" xfId="10756" xr:uid="{00000000-0005-0000-0000-00004C3A0000}"/>
    <cellStyle name="20% - Accent5 3 4 2 6 2" xfId="30307" xr:uid="{00000000-0005-0000-0000-00004D3A0000}"/>
    <cellStyle name="20% - Accent5 3 4 2 7" xfId="20532" xr:uid="{00000000-0005-0000-0000-00004E3A0000}"/>
    <cellStyle name="20% - Accent5 3 4 3" xfId="1383" xr:uid="{00000000-0005-0000-0000-00004F3A0000}"/>
    <cellStyle name="20% - Accent5 3 4 3 2" xfId="3902" xr:uid="{00000000-0005-0000-0000-0000503A0000}"/>
    <cellStyle name="20% - Accent5 3 4 3 2 2" xfId="8799" xr:uid="{00000000-0005-0000-0000-0000513A0000}"/>
    <cellStyle name="20% - Accent5 3 4 3 2 2 2" xfId="18588" xr:uid="{00000000-0005-0000-0000-0000523A0000}"/>
    <cellStyle name="20% - Accent5 3 4 3 2 2 2 2" xfId="38139" xr:uid="{00000000-0005-0000-0000-0000533A0000}"/>
    <cellStyle name="20% - Accent5 3 4 3 2 2 3" xfId="28364" xr:uid="{00000000-0005-0000-0000-0000543A0000}"/>
    <cellStyle name="20% - Accent5 3 4 3 2 3" xfId="13702" xr:uid="{00000000-0005-0000-0000-0000553A0000}"/>
    <cellStyle name="20% - Accent5 3 4 3 2 3 2" xfId="33253" xr:uid="{00000000-0005-0000-0000-0000563A0000}"/>
    <cellStyle name="20% - Accent5 3 4 3 2 4" xfId="23478" xr:uid="{00000000-0005-0000-0000-0000573A0000}"/>
    <cellStyle name="20% - Accent5 3 4 3 3" xfId="6356" xr:uid="{00000000-0005-0000-0000-0000583A0000}"/>
    <cellStyle name="20% - Accent5 3 4 3 3 2" xfId="16148" xr:uid="{00000000-0005-0000-0000-0000593A0000}"/>
    <cellStyle name="20% - Accent5 3 4 3 3 2 2" xfId="35699" xr:uid="{00000000-0005-0000-0000-00005A3A0000}"/>
    <cellStyle name="20% - Accent5 3 4 3 3 3" xfId="25924" xr:uid="{00000000-0005-0000-0000-00005B3A0000}"/>
    <cellStyle name="20% - Accent5 3 4 3 4" xfId="11262" xr:uid="{00000000-0005-0000-0000-00005C3A0000}"/>
    <cellStyle name="20% - Accent5 3 4 3 4 2" xfId="30813" xr:uid="{00000000-0005-0000-0000-00005D3A0000}"/>
    <cellStyle name="20% - Accent5 3 4 3 5" xfId="21038" xr:uid="{00000000-0005-0000-0000-00005E3A0000}"/>
    <cellStyle name="20% - Accent5 3 4 4" xfId="2231" xr:uid="{00000000-0005-0000-0000-00005F3A0000}"/>
    <cellStyle name="20% - Accent5 3 4 4 2" xfId="4733" xr:uid="{00000000-0005-0000-0000-0000603A0000}"/>
    <cellStyle name="20% - Accent5 3 4 4 2 2" xfId="9630" xr:uid="{00000000-0005-0000-0000-0000613A0000}"/>
    <cellStyle name="20% - Accent5 3 4 4 2 2 2" xfId="19419" xr:uid="{00000000-0005-0000-0000-0000623A0000}"/>
    <cellStyle name="20% - Accent5 3 4 4 2 2 2 2" xfId="38970" xr:uid="{00000000-0005-0000-0000-0000633A0000}"/>
    <cellStyle name="20% - Accent5 3 4 4 2 2 3" xfId="29195" xr:uid="{00000000-0005-0000-0000-0000643A0000}"/>
    <cellStyle name="20% - Accent5 3 4 4 2 3" xfId="14533" xr:uid="{00000000-0005-0000-0000-0000653A0000}"/>
    <cellStyle name="20% - Accent5 3 4 4 2 3 2" xfId="34084" xr:uid="{00000000-0005-0000-0000-0000663A0000}"/>
    <cellStyle name="20% - Accent5 3 4 4 2 4" xfId="24309" xr:uid="{00000000-0005-0000-0000-0000673A0000}"/>
    <cellStyle name="20% - Accent5 3 4 4 3" xfId="7187" xr:uid="{00000000-0005-0000-0000-0000683A0000}"/>
    <cellStyle name="20% - Accent5 3 4 4 3 2" xfId="16979" xr:uid="{00000000-0005-0000-0000-0000693A0000}"/>
    <cellStyle name="20% - Accent5 3 4 4 3 2 2" xfId="36530" xr:uid="{00000000-0005-0000-0000-00006A3A0000}"/>
    <cellStyle name="20% - Accent5 3 4 4 3 3" xfId="26755" xr:uid="{00000000-0005-0000-0000-00006B3A0000}"/>
    <cellStyle name="20% - Accent5 3 4 4 4" xfId="12093" xr:uid="{00000000-0005-0000-0000-00006C3A0000}"/>
    <cellStyle name="20% - Accent5 3 4 4 4 2" xfId="31644" xr:uid="{00000000-0005-0000-0000-00006D3A0000}"/>
    <cellStyle name="20% - Accent5 3 4 4 5" xfId="21869" xr:uid="{00000000-0005-0000-0000-00006E3A0000}"/>
    <cellStyle name="20% - Accent5 3 4 5" xfId="3005" xr:uid="{00000000-0005-0000-0000-00006F3A0000}"/>
    <cellStyle name="20% - Accent5 3 4 5 2" xfId="7902" xr:uid="{00000000-0005-0000-0000-0000703A0000}"/>
    <cellStyle name="20% - Accent5 3 4 5 2 2" xfId="17691" xr:uid="{00000000-0005-0000-0000-0000713A0000}"/>
    <cellStyle name="20% - Accent5 3 4 5 2 2 2" xfId="37242" xr:uid="{00000000-0005-0000-0000-0000723A0000}"/>
    <cellStyle name="20% - Accent5 3 4 5 2 3" xfId="27467" xr:uid="{00000000-0005-0000-0000-0000733A0000}"/>
    <cellStyle name="20% - Accent5 3 4 5 3" xfId="12805" xr:uid="{00000000-0005-0000-0000-0000743A0000}"/>
    <cellStyle name="20% - Accent5 3 4 5 3 2" xfId="32356" xr:uid="{00000000-0005-0000-0000-0000753A0000}"/>
    <cellStyle name="20% - Accent5 3 4 5 4" xfId="22581" xr:uid="{00000000-0005-0000-0000-0000763A0000}"/>
    <cellStyle name="20% - Accent5 3 4 6" xfId="5459" xr:uid="{00000000-0005-0000-0000-0000773A0000}"/>
    <cellStyle name="20% - Accent5 3 4 6 2" xfId="15251" xr:uid="{00000000-0005-0000-0000-0000783A0000}"/>
    <cellStyle name="20% - Accent5 3 4 6 2 2" xfId="34802" xr:uid="{00000000-0005-0000-0000-0000793A0000}"/>
    <cellStyle name="20% - Accent5 3 4 6 3" xfId="25027" xr:uid="{00000000-0005-0000-0000-00007A3A0000}"/>
    <cellStyle name="20% - Accent5 3 4 7" xfId="10365" xr:uid="{00000000-0005-0000-0000-00007B3A0000}"/>
    <cellStyle name="20% - Accent5 3 4 7 2" xfId="29916" xr:uid="{00000000-0005-0000-0000-00007C3A0000}"/>
    <cellStyle name="20% - Accent5 3 4 8" xfId="20141" xr:uid="{00000000-0005-0000-0000-00007D3A0000}"/>
    <cellStyle name="20% - Accent5 3 5" xfId="614" xr:uid="{00000000-0005-0000-0000-00007E3A0000}"/>
    <cellStyle name="20% - Accent5 3 5 2" xfId="1567" xr:uid="{00000000-0005-0000-0000-00007F3A0000}"/>
    <cellStyle name="20% - Accent5 3 5 2 2" xfId="4081" xr:uid="{00000000-0005-0000-0000-0000803A0000}"/>
    <cellStyle name="20% - Accent5 3 5 2 2 2" xfId="8978" xr:uid="{00000000-0005-0000-0000-0000813A0000}"/>
    <cellStyle name="20% - Accent5 3 5 2 2 2 2" xfId="18767" xr:uid="{00000000-0005-0000-0000-0000823A0000}"/>
    <cellStyle name="20% - Accent5 3 5 2 2 2 2 2" xfId="38318" xr:uid="{00000000-0005-0000-0000-0000833A0000}"/>
    <cellStyle name="20% - Accent5 3 5 2 2 2 3" xfId="28543" xr:uid="{00000000-0005-0000-0000-0000843A0000}"/>
    <cellStyle name="20% - Accent5 3 5 2 2 3" xfId="13881" xr:uid="{00000000-0005-0000-0000-0000853A0000}"/>
    <cellStyle name="20% - Accent5 3 5 2 2 3 2" xfId="33432" xr:uid="{00000000-0005-0000-0000-0000863A0000}"/>
    <cellStyle name="20% - Accent5 3 5 2 2 4" xfId="23657" xr:uid="{00000000-0005-0000-0000-0000873A0000}"/>
    <cellStyle name="20% - Accent5 3 5 2 3" xfId="6535" xr:uid="{00000000-0005-0000-0000-0000883A0000}"/>
    <cellStyle name="20% - Accent5 3 5 2 3 2" xfId="16327" xr:uid="{00000000-0005-0000-0000-0000893A0000}"/>
    <cellStyle name="20% - Accent5 3 5 2 3 2 2" xfId="35878" xr:uid="{00000000-0005-0000-0000-00008A3A0000}"/>
    <cellStyle name="20% - Accent5 3 5 2 3 3" xfId="26103" xr:uid="{00000000-0005-0000-0000-00008B3A0000}"/>
    <cellStyle name="20% - Accent5 3 5 2 4" xfId="11441" xr:uid="{00000000-0005-0000-0000-00008C3A0000}"/>
    <cellStyle name="20% - Accent5 3 5 2 4 2" xfId="30992" xr:uid="{00000000-0005-0000-0000-00008D3A0000}"/>
    <cellStyle name="20% - Accent5 3 5 2 5" xfId="21217" xr:uid="{00000000-0005-0000-0000-00008E3A0000}"/>
    <cellStyle name="20% - Accent5 3 5 3" xfId="2366" xr:uid="{00000000-0005-0000-0000-00008F3A0000}"/>
    <cellStyle name="20% - Accent5 3 5 3 2" xfId="4857" xr:uid="{00000000-0005-0000-0000-0000903A0000}"/>
    <cellStyle name="20% - Accent5 3 5 3 2 2" xfId="9754" xr:uid="{00000000-0005-0000-0000-0000913A0000}"/>
    <cellStyle name="20% - Accent5 3 5 3 2 2 2" xfId="19543" xr:uid="{00000000-0005-0000-0000-0000923A0000}"/>
    <cellStyle name="20% - Accent5 3 5 3 2 2 2 2" xfId="39094" xr:uid="{00000000-0005-0000-0000-0000933A0000}"/>
    <cellStyle name="20% - Accent5 3 5 3 2 2 3" xfId="29319" xr:uid="{00000000-0005-0000-0000-0000943A0000}"/>
    <cellStyle name="20% - Accent5 3 5 3 2 3" xfId="14657" xr:uid="{00000000-0005-0000-0000-0000953A0000}"/>
    <cellStyle name="20% - Accent5 3 5 3 2 3 2" xfId="34208" xr:uid="{00000000-0005-0000-0000-0000963A0000}"/>
    <cellStyle name="20% - Accent5 3 5 3 2 4" xfId="24433" xr:uid="{00000000-0005-0000-0000-0000973A0000}"/>
    <cellStyle name="20% - Accent5 3 5 3 3" xfId="7311" xr:uid="{00000000-0005-0000-0000-0000983A0000}"/>
    <cellStyle name="20% - Accent5 3 5 3 3 2" xfId="17103" xr:uid="{00000000-0005-0000-0000-0000993A0000}"/>
    <cellStyle name="20% - Accent5 3 5 3 3 2 2" xfId="36654" xr:uid="{00000000-0005-0000-0000-00009A3A0000}"/>
    <cellStyle name="20% - Accent5 3 5 3 3 3" xfId="26879" xr:uid="{00000000-0005-0000-0000-00009B3A0000}"/>
    <cellStyle name="20% - Accent5 3 5 3 4" xfId="12217" xr:uid="{00000000-0005-0000-0000-00009C3A0000}"/>
    <cellStyle name="20% - Accent5 3 5 3 4 2" xfId="31768" xr:uid="{00000000-0005-0000-0000-00009D3A0000}"/>
    <cellStyle name="20% - Accent5 3 5 3 5" xfId="21993" xr:uid="{00000000-0005-0000-0000-00009E3A0000}"/>
    <cellStyle name="20% - Accent5 3 5 4" xfId="3200" xr:uid="{00000000-0005-0000-0000-00009F3A0000}"/>
    <cellStyle name="20% - Accent5 3 5 4 2" xfId="8097" xr:uid="{00000000-0005-0000-0000-0000A03A0000}"/>
    <cellStyle name="20% - Accent5 3 5 4 2 2" xfId="17886" xr:uid="{00000000-0005-0000-0000-0000A13A0000}"/>
    <cellStyle name="20% - Accent5 3 5 4 2 2 2" xfId="37437" xr:uid="{00000000-0005-0000-0000-0000A23A0000}"/>
    <cellStyle name="20% - Accent5 3 5 4 2 3" xfId="27662" xr:uid="{00000000-0005-0000-0000-0000A33A0000}"/>
    <cellStyle name="20% - Accent5 3 5 4 3" xfId="13000" xr:uid="{00000000-0005-0000-0000-0000A43A0000}"/>
    <cellStyle name="20% - Accent5 3 5 4 3 2" xfId="32551" xr:uid="{00000000-0005-0000-0000-0000A53A0000}"/>
    <cellStyle name="20% - Accent5 3 5 4 4" xfId="22776" xr:uid="{00000000-0005-0000-0000-0000A63A0000}"/>
    <cellStyle name="20% - Accent5 3 5 5" xfId="5654" xr:uid="{00000000-0005-0000-0000-0000A73A0000}"/>
    <cellStyle name="20% - Accent5 3 5 5 2" xfId="15446" xr:uid="{00000000-0005-0000-0000-0000A83A0000}"/>
    <cellStyle name="20% - Accent5 3 5 5 2 2" xfId="34997" xr:uid="{00000000-0005-0000-0000-0000A93A0000}"/>
    <cellStyle name="20% - Accent5 3 5 5 3" xfId="25222" xr:uid="{00000000-0005-0000-0000-0000AA3A0000}"/>
    <cellStyle name="20% - Accent5 3 5 6" xfId="10560" xr:uid="{00000000-0005-0000-0000-0000AB3A0000}"/>
    <cellStyle name="20% - Accent5 3 5 6 2" xfId="30111" xr:uid="{00000000-0005-0000-0000-0000AC3A0000}"/>
    <cellStyle name="20% - Accent5 3 5 7" xfId="20336" xr:uid="{00000000-0005-0000-0000-0000AD3A0000}"/>
    <cellStyle name="20% - Accent5 3 6" xfId="1038" xr:uid="{00000000-0005-0000-0000-0000AE3A0000}"/>
    <cellStyle name="20% - Accent5 3 6 2" xfId="3611" xr:uid="{00000000-0005-0000-0000-0000AF3A0000}"/>
    <cellStyle name="20% - Accent5 3 6 2 2" xfId="8508" xr:uid="{00000000-0005-0000-0000-0000B03A0000}"/>
    <cellStyle name="20% - Accent5 3 6 2 2 2" xfId="18297" xr:uid="{00000000-0005-0000-0000-0000B13A0000}"/>
    <cellStyle name="20% - Accent5 3 6 2 2 2 2" xfId="37848" xr:uid="{00000000-0005-0000-0000-0000B23A0000}"/>
    <cellStyle name="20% - Accent5 3 6 2 2 3" xfId="28073" xr:uid="{00000000-0005-0000-0000-0000B33A0000}"/>
    <cellStyle name="20% - Accent5 3 6 2 3" xfId="13411" xr:uid="{00000000-0005-0000-0000-0000B43A0000}"/>
    <cellStyle name="20% - Accent5 3 6 2 3 2" xfId="32962" xr:uid="{00000000-0005-0000-0000-0000B53A0000}"/>
    <cellStyle name="20% - Accent5 3 6 2 4" xfId="23187" xr:uid="{00000000-0005-0000-0000-0000B63A0000}"/>
    <cellStyle name="20% - Accent5 3 6 3" xfId="6065" xr:uid="{00000000-0005-0000-0000-0000B73A0000}"/>
    <cellStyle name="20% - Accent5 3 6 3 2" xfId="15857" xr:uid="{00000000-0005-0000-0000-0000B83A0000}"/>
    <cellStyle name="20% - Accent5 3 6 3 2 2" xfId="35408" xr:uid="{00000000-0005-0000-0000-0000B93A0000}"/>
    <cellStyle name="20% - Accent5 3 6 3 3" xfId="25633" xr:uid="{00000000-0005-0000-0000-0000BA3A0000}"/>
    <cellStyle name="20% - Accent5 3 6 4" xfId="10971" xr:uid="{00000000-0005-0000-0000-0000BB3A0000}"/>
    <cellStyle name="20% - Accent5 3 6 4 2" xfId="30522" xr:uid="{00000000-0005-0000-0000-0000BC3A0000}"/>
    <cellStyle name="20% - Accent5 3 6 5" xfId="20747" xr:uid="{00000000-0005-0000-0000-0000BD3A0000}"/>
    <cellStyle name="20% - Accent5 3 7" xfId="1964" xr:uid="{00000000-0005-0000-0000-0000BE3A0000}"/>
    <cellStyle name="20% - Accent5 3 7 2" xfId="4470" xr:uid="{00000000-0005-0000-0000-0000BF3A0000}"/>
    <cellStyle name="20% - Accent5 3 7 2 2" xfId="9367" xr:uid="{00000000-0005-0000-0000-0000C03A0000}"/>
    <cellStyle name="20% - Accent5 3 7 2 2 2" xfId="19156" xr:uid="{00000000-0005-0000-0000-0000C13A0000}"/>
    <cellStyle name="20% - Accent5 3 7 2 2 2 2" xfId="38707" xr:uid="{00000000-0005-0000-0000-0000C23A0000}"/>
    <cellStyle name="20% - Accent5 3 7 2 2 3" xfId="28932" xr:uid="{00000000-0005-0000-0000-0000C33A0000}"/>
    <cellStyle name="20% - Accent5 3 7 2 3" xfId="14270" xr:uid="{00000000-0005-0000-0000-0000C43A0000}"/>
    <cellStyle name="20% - Accent5 3 7 2 3 2" xfId="33821" xr:uid="{00000000-0005-0000-0000-0000C53A0000}"/>
    <cellStyle name="20% - Accent5 3 7 2 4" xfId="24046" xr:uid="{00000000-0005-0000-0000-0000C63A0000}"/>
    <cellStyle name="20% - Accent5 3 7 3" xfId="6924" xr:uid="{00000000-0005-0000-0000-0000C73A0000}"/>
    <cellStyle name="20% - Accent5 3 7 3 2" xfId="16716" xr:uid="{00000000-0005-0000-0000-0000C83A0000}"/>
    <cellStyle name="20% - Accent5 3 7 3 2 2" xfId="36267" xr:uid="{00000000-0005-0000-0000-0000C93A0000}"/>
    <cellStyle name="20% - Accent5 3 7 3 3" xfId="26492" xr:uid="{00000000-0005-0000-0000-0000CA3A0000}"/>
    <cellStyle name="20% - Accent5 3 7 4" xfId="11830" xr:uid="{00000000-0005-0000-0000-0000CB3A0000}"/>
    <cellStyle name="20% - Accent5 3 7 4 2" xfId="31381" xr:uid="{00000000-0005-0000-0000-0000CC3A0000}"/>
    <cellStyle name="20% - Accent5 3 7 5" xfId="21606" xr:uid="{00000000-0005-0000-0000-0000CD3A0000}"/>
    <cellStyle name="20% - Accent5 3 8" xfId="2808" xr:uid="{00000000-0005-0000-0000-0000CE3A0000}"/>
    <cellStyle name="20% - Accent5 3 8 2" xfId="7706" xr:uid="{00000000-0005-0000-0000-0000CF3A0000}"/>
    <cellStyle name="20% - Accent5 3 8 2 2" xfId="17495" xr:uid="{00000000-0005-0000-0000-0000D03A0000}"/>
    <cellStyle name="20% - Accent5 3 8 2 2 2" xfId="37046" xr:uid="{00000000-0005-0000-0000-0000D13A0000}"/>
    <cellStyle name="20% - Accent5 3 8 2 3" xfId="27271" xr:uid="{00000000-0005-0000-0000-0000D23A0000}"/>
    <cellStyle name="20% - Accent5 3 8 3" xfId="12609" xr:uid="{00000000-0005-0000-0000-0000D33A0000}"/>
    <cellStyle name="20% - Accent5 3 8 3 2" xfId="32160" xr:uid="{00000000-0005-0000-0000-0000D43A0000}"/>
    <cellStyle name="20% - Accent5 3 8 4" xfId="22385" xr:uid="{00000000-0005-0000-0000-0000D53A0000}"/>
    <cellStyle name="20% - Accent5 3 9" xfId="5262" xr:uid="{00000000-0005-0000-0000-0000D63A0000}"/>
    <cellStyle name="20% - Accent5 3 9 2" xfId="15055" xr:uid="{00000000-0005-0000-0000-0000D73A0000}"/>
    <cellStyle name="20% - Accent5 3 9 2 2" xfId="34606" xr:uid="{00000000-0005-0000-0000-0000D83A0000}"/>
    <cellStyle name="20% - Accent5 3 9 3" xfId="24831" xr:uid="{00000000-0005-0000-0000-0000D93A0000}"/>
    <cellStyle name="20% - Accent5 4" xfId="186" xr:uid="{00000000-0005-0000-0000-0000DA3A0000}"/>
    <cellStyle name="20% - Accent5 4 10" xfId="10189" xr:uid="{00000000-0005-0000-0000-0000DB3A0000}"/>
    <cellStyle name="20% - Accent5 4 10 2" xfId="29740" xr:uid="{00000000-0005-0000-0000-0000DC3A0000}"/>
    <cellStyle name="20% - Accent5 4 11" xfId="19965" xr:uid="{00000000-0005-0000-0000-0000DD3A0000}"/>
    <cellStyle name="20% - Accent5 4 2" xfId="397" xr:uid="{00000000-0005-0000-0000-0000DE3A0000}"/>
    <cellStyle name="20% - Accent5 4 2 2" xfId="814" xr:uid="{00000000-0005-0000-0000-0000DF3A0000}"/>
    <cellStyle name="20% - Accent5 4 2 2 2" xfId="1764" xr:uid="{00000000-0005-0000-0000-0000E03A0000}"/>
    <cellStyle name="20% - Accent5 4 2 2 2 2" xfId="4278" xr:uid="{00000000-0005-0000-0000-0000E13A0000}"/>
    <cellStyle name="20% - Accent5 4 2 2 2 2 2" xfId="9175" xr:uid="{00000000-0005-0000-0000-0000E23A0000}"/>
    <cellStyle name="20% - Accent5 4 2 2 2 2 2 2" xfId="18964" xr:uid="{00000000-0005-0000-0000-0000E33A0000}"/>
    <cellStyle name="20% - Accent5 4 2 2 2 2 2 2 2" xfId="38515" xr:uid="{00000000-0005-0000-0000-0000E43A0000}"/>
    <cellStyle name="20% - Accent5 4 2 2 2 2 2 3" xfId="28740" xr:uid="{00000000-0005-0000-0000-0000E53A0000}"/>
    <cellStyle name="20% - Accent5 4 2 2 2 2 3" xfId="14078" xr:uid="{00000000-0005-0000-0000-0000E63A0000}"/>
    <cellStyle name="20% - Accent5 4 2 2 2 2 3 2" xfId="33629" xr:uid="{00000000-0005-0000-0000-0000E73A0000}"/>
    <cellStyle name="20% - Accent5 4 2 2 2 2 4" xfId="23854" xr:uid="{00000000-0005-0000-0000-0000E83A0000}"/>
    <cellStyle name="20% - Accent5 4 2 2 2 3" xfId="6732" xr:uid="{00000000-0005-0000-0000-0000E93A0000}"/>
    <cellStyle name="20% - Accent5 4 2 2 2 3 2" xfId="16524" xr:uid="{00000000-0005-0000-0000-0000EA3A0000}"/>
    <cellStyle name="20% - Accent5 4 2 2 2 3 2 2" xfId="36075" xr:uid="{00000000-0005-0000-0000-0000EB3A0000}"/>
    <cellStyle name="20% - Accent5 4 2 2 2 3 3" xfId="26300" xr:uid="{00000000-0005-0000-0000-0000EC3A0000}"/>
    <cellStyle name="20% - Accent5 4 2 2 2 4" xfId="11638" xr:uid="{00000000-0005-0000-0000-0000ED3A0000}"/>
    <cellStyle name="20% - Accent5 4 2 2 2 4 2" xfId="31189" xr:uid="{00000000-0005-0000-0000-0000EE3A0000}"/>
    <cellStyle name="20% - Accent5 4 2 2 2 5" xfId="21414" xr:uid="{00000000-0005-0000-0000-0000EF3A0000}"/>
    <cellStyle name="20% - Accent5 4 2 2 3" xfId="2469" xr:uid="{00000000-0005-0000-0000-0000F03A0000}"/>
    <cellStyle name="20% - Accent5 4 2 2 3 2" xfId="4951" xr:uid="{00000000-0005-0000-0000-0000F13A0000}"/>
    <cellStyle name="20% - Accent5 4 2 2 3 2 2" xfId="9848" xr:uid="{00000000-0005-0000-0000-0000F23A0000}"/>
    <cellStyle name="20% - Accent5 4 2 2 3 2 2 2" xfId="19637" xr:uid="{00000000-0005-0000-0000-0000F33A0000}"/>
    <cellStyle name="20% - Accent5 4 2 2 3 2 2 2 2" xfId="39188" xr:uid="{00000000-0005-0000-0000-0000F43A0000}"/>
    <cellStyle name="20% - Accent5 4 2 2 3 2 2 3" xfId="29413" xr:uid="{00000000-0005-0000-0000-0000F53A0000}"/>
    <cellStyle name="20% - Accent5 4 2 2 3 2 3" xfId="14751" xr:uid="{00000000-0005-0000-0000-0000F63A0000}"/>
    <cellStyle name="20% - Accent5 4 2 2 3 2 3 2" xfId="34302" xr:uid="{00000000-0005-0000-0000-0000F73A0000}"/>
    <cellStyle name="20% - Accent5 4 2 2 3 2 4" xfId="24527" xr:uid="{00000000-0005-0000-0000-0000F83A0000}"/>
    <cellStyle name="20% - Accent5 4 2 2 3 3" xfId="7405" xr:uid="{00000000-0005-0000-0000-0000F93A0000}"/>
    <cellStyle name="20% - Accent5 4 2 2 3 3 2" xfId="17197" xr:uid="{00000000-0005-0000-0000-0000FA3A0000}"/>
    <cellStyle name="20% - Accent5 4 2 2 3 3 2 2" xfId="36748" xr:uid="{00000000-0005-0000-0000-0000FB3A0000}"/>
    <cellStyle name="20% - Accent5 4 2 2 3 3 3" xfId="26973" xr:uid="{00000000-0005-0000-0000-0000FC3A0000}"/>
    <cellStyle name="20% - Accent5 4 2 2 3 4" xfId="12311" xr:uid="{00000000-0005-0000-0000-0000FD3A0000}"/>
    <cellStyle name="20% - Accent5 4 2 2 3 4 2" xfId="31862" xr:uid="{00000000-0005-0000-0000-0000FE3A0000}"/>
    <cellStyle name="20% - Accent5 4 2 2 3 5" xfId="22087" xr:uid="{00000000-0005-0000-0000-0000FF3A0000}"/>
    <cellStyle name="20% - Accent5 4 2 2 4" xfId="3397" xr:uid="{00000000-0005-0000-0000-0000003B0000}"/>
    <cellStyle name="20% - Accent5 4 2 2 4 2" xfId="8294" xr:uid="{00000000-0005-0000-0000-0000013B0000}"/>
    <cellStyle name="20% - Accent5 4 2 2 4 2 2" xfId="18083" xr:uid="{00000000-0005-0000-0000-0000023B0000}"/>
    <cellStyle name="20% - Accent5 4 2 2 4 2 2 2" xfId="37634" xr:uid="{00000000-0005-0000-0000-0000033B0000}"/>
    <cellStyle name="20% - Accent5 4 2 2 4 2 3" xfId="27859" xr:uid="{00000000-0005-0000-0000-0000043B0000}"/>
    <cellStyle name="20% - Accent5 4 2 2 4 3" xfId="13197" xr:uid="{00000000-0005-0000-0000-0000053B0000}"/>
    <cellStyle name="20% - Accent5 4 2 2 4 3 2" xfId="32748" xr:uid="{00000000-0005-0000-0000-0000063B0000}"/>
    <cellStyle name="20% - Accent5 4 2 2 4 4" xfId="22973" xr:uid="{00000000-0005-0000-0000-0000073B0000}"/>
    <cellStyle name="20% - Accent5 4 2 2 5" xfId="5851" xr:uid="{00000000-0005-0000-0000-0000083B0000}"/>
    <cellStyle name="20% - Accent5 4 2 2 5 2" xfId="15643" xr:uid="{00000000-0005-0000-0000-0000093B0000}"/>
    <cellStyle name="20% - Accent5 4 2 2 5 2 2" xfId="35194" xr:uid="{00000000-0005-0000-0000-00000A3B0000}"/>
    <cellStyle name="20% - Accent5 4 2 2 5 3" xfId="25419" xr:uid="{00000000-0005-0000-0000-00000B3B0000}"/>
    <cellStyle name="20% - Accent5 4 2 2 6" xfId="10757" xr:uid="{00000000-0005-0000-0000-00000C3B0000}"/>
    <cellStyle name="20% - Accent5 4 2 2 6 2" xfId="30308" xr:uid="{00000000-0005-0000-0000-00000D3B0000}"/>
    <cellStyle name="20% - Accent5 4 2 2 7" xfId="20533" xr:uid="{00000000-0005-0000-0000-00000E3B0000}"/>
    <cellStyle name="20% - Accent5 4 2 3" xfId="1041" xr:uid="{00000000-0005-0000-0000-00000F3B0000}"/>
    <cellStyle name="20% - Accent5 4 2 3 2" xfId="3614" xr:uid="{00000000-0005-0000-0000-0000103B0000}"/>
    <cellStyle name="20% - Accent5 4 2 3 2 2" xfId="8511" xr:uid="{00000000-0005-0000-0000-0000113B0000}"/>
    <cellStyle name="20% - Accent5 4 2 3 2 2 2" xfId="18300" xr:uid="{00000000-0005-0000-0000-0000123B0000}"/>
    <cellStyle name="20% - Accent5 4 2 3 2 2 2 2" xfId="37851" xr:uid="{00000000-0005-0000-0000-0000133B0000}"/>
    <cellStyle name="20% - Accent5 4 2 3 2 2 3" xfId="28076" xr:uid="{00000000-0005-0000-0000-0000143B0000}"/>
    <cellStyle name="20% - Accent5 4 2 3 2 3" xfId="13414" xr:uid="{00000000-0005-0000-0000-0000153B0000}"/>
    <cellStyle name="20% - Accent5 4 2 3 2 3 2" xfId="32965" xr:uid="{00000000-0005-0000-0000-0000163B0000}"/>
    <cellStyle name="20% - Accent5 4 2 3 2 4" xfId="23190" xr:uid="{00000000-0005-0000-0000-0000173B0000}"/>
    <cellStyle name="20% - Accent5 4 2 3 3" xfId="6068" xr:uid="{00000000-0005-0000-0000-0000183B0000}"/>
    <cellStyle name="20% - Accent5 4 2 3 3 2" xfId="15860" xr:uid="{00000000-0005-0000-0000-0000193B0000}"/>
    <cellStyle name="20% - Accent5 4 2 3 3 2 2" xfId="35411" xr:uid="{00000000-0005-0000-0000-00001A3B0000}"/>
    <cellStyle name="20% - Accent5 4 2 3 3 3" xfId="25636" xr:uid="{00000000-0005-0000-0000-00001B3B0000}"/>
    <cellStyle name="20% - Accent5 4 2 3 4" xfId="10974" xr:uid="{00000000-0005-0000-0000-00001C3B0000}"/>
    <cellStyle name="20% - Accent5 4 2 3 4 2" xfId="30525" xr:uid="{00000000-0005-0000-0000-00001D3B0000}"/>
    <cellStyle name="20% - Accent5 4 2 3 5" xfId="20750" xr:uid="{00000000-0005-0000-0000-00001E3B0000}"/>
    <cellStyle name="20% - Accent5 4 2 4" xfId="2062" xr:uid="{00000000-0005-0000-0000-00001F3B0000}"/>
    <cellStyle name="20% - Accent5 4 2 4 2" xfId="4564" xr:uid="{00000000-0005-0000-0000-0000203B0000}"/>
    <cellStyle name="20% - Accent5 4 2 4 2 2" xfId="9461" xr:uid="{00000000-0005-0000-0000-0000213B0000}"/>
    <cellStyle name="20% - Accent5 4 2 4 2 2 2" xfId="19250" xr:uid="{00000000-0005-0000-0000-0000223B0000}"/>
    <cellStyle name="20% - Accent5 4 2 4 2 2 2 2" xfId="38801" xr:uid="{00000000-0005-0000-0000-0000233B0000}"/>
    <cellStyle name="20% - Accent5 4 2 4 2 2 3" xfId="29026" xr:uid="{00000000-0005-0000-0000-0000243B0000}"/>
    <cellStyle name="20% - Accent5 4 2 4 2 3" xfId="14364" xr:uid="{00000000-0005-0000-0000-0000253B0000}"/>
    <cellStyle name="20% - Accent5 4 2 4 2 3 2" xfId="33915" xr:uid="{00000000-0005-0000-0000-0000263B0000}"/>
    <cellStyle name="20% - Accent5 4 2 4 2 4" xfId="24140" xr:uid="{00000000-0005-0000-0000-0000273B0000}"/>
    <cellStyle name="20% - Accent5 4 2 4 3" xfId="7018" xr:uid="{00000000-0005-0000-0000-0000283B0000}"/>
    <cellStyle name="20% - Accent5 4 2 4 3 2" xfId="16810" xr:uid="{00000000-0005-0000-0000-0000293B0000}"/>
    <cellStyle name="20% - Accent5 4 2 4 3 2 2" xfId="36361" xr:uid="{00000000-0005-0000-0000-00002A3B0000}"/>
    <cellStyle name="20% - Accent5 4 2 4 3 3" xfId="26586" xr:uid="{00000000-0005-0000-0000-00002B3B0000}"/>
    <cellStyle name="20% - Accent5 4 2 4 4" xfId="11924" xr:uid="{00000000-0005-0000-0000-00002C3B0000}"/>
    <cellStyle name="20% - Accent5 4 2 4 4 2" xfId="31475" xr:uid="{00000000-0005-0000-0000-00002D3B0000}"/>
    <cellStyle name="20% - Accent5 4 2 4 5" xfId="21700" xr:uid="{00000000-0005-0000-0000-00002E3B0000}"/>
    <cellStyle name="20% - Accent5 4 2 5" xfId="3006" xr:uid="{00000000-0005-0000-0000-00002F3B0000}"/>
    <cellStyle name="20% - Accent5 4 2 5 2" xfId="7903" xr:uid="{00000000-0005-0000-0000-0000303B0000}"/>
    <cellStyle name="20% - Accent5 4 2 5 2 2" xfId="17692" xr:uid="{00000000-0005-0000-0000-0000313B0000}"/>
    <cellStyle name="20% - Accent5 4 2 5 2 2 2" xfId="37243" xr:uid="{00000000-0005-0000-0000-0000323B0000}"/>
    <cellStyle name="20% - Accent5 4 2 5 2 3" xfId="27468" xr:uid="{00000000-0005-0000-0000-0000333B0000}"/>
    <cellStyle name="20% - Accent5 4 2 5 3" xfId="12806" xr:uid="{00000000-0005-0000-0000-0000343B0000}"/>
    <cellStyle name="20% - Accent5 4 2 5 3 2" xfId="32357" xr:uid="{00000000-0005-0000-0000-0000353B0000}"/>
    <cellStyle name="20% - Accent5 4 2 5 4" xfId="22582" xr:uid="{00000000-0005-0000-0000-0000363B0000}"/>
    <cellStyle name="20% - Accent5 4 2 6" xfId="5460" xr:uid="{00000000-0005-0000-0000-0000373B0000}"/>
    <cellStyle name="20% - Accent5 4 2 6 2" xfId="15252" xr:uid="{00000000-0005-0000-0000-0000383B0000}"/>
    <cellStyle name="20% - Accent5 4 2 6 2 2" xfId="34803" xr:uid="{00000000-0005-0000-0000-0000393B0000}"/>
    <cellStyle name="20% - Accent5 4 2 6 3" xfId="25028" xr:uid="{00000000-0005-0000-0000-00003A3B0000}"/>
    <cellStyle name="20% - Accent5 4 2 7" xfId="10366" xr:uid="{00000000-0005-0000-0000-00003B3B0000}"/>
    <cellStyle name="20% - Accent5 4 2 7 2" xfId="29917" xr:uid="{00000000-0005-0000-0000-00003C3B0000}"/>
    <cellStyle name="20% - Accent5 4 2 8" xfId="20142" xr:uid="{00000000-0005-0000-0000-00003D3B0000}"/>
    <cellStyle name="20% - Accent5 4 3" xfId="398" xr:uid="{00000000-0005-0000-0000-00003E3B0000}"/>
    <cellStyle name="20% - Accent5 4 3 2" xfId="815" xr:uid="{00000000-0005-0000-0000-00003F3B0000}"/>
    <cellStyle name="20% - Accent5 4 3 2 2" xfId="1765" xr:uid="{00000000-0005-0000-0000-0000403B0000}"/>
    <cellStyle name="20% - Accent5 4 3 2 2 2" xfId="4279" xr:uid="{00000000-0005-0000-0000-0000413B0000}"/>
    <cellStyle name="20% - Accent5 4 3 2 2 2 2" xfId="9176" xr:uid="{00000000-0005-0000-0000-0000423B0000}"/>
    <cellStyle name="20% - Accent5 4 3 2 2 2 2 2" xfId="18965" xr:uid="{00000000-0005-0000-0000-0000433B0000}"/>
    <cellStyle name="20% - Accent5 4 3 2 2 2 2 2 2" xfId="38516" xr:uid="{00000000-0005-0000-0000-0000443B0000}"/>
    <cellStyle name="20% - Accent5 4 3 2 2 2 2 3" xfId="28741" xr:uid="{00000000-0005-0000-0000-0000453B0000}"/>
    <cellStyle name="20% - Accent5 4 3 2 2 2 3" xfId="14079" xr:uid="{00000000-0005-0000-0000-0000463B0000}"/>
    <cellStyle name="20% - Accent5 4 3 2 2 2 3 2" xfId="33630" xr:uid="{00000000-0005-0000-0000-0000473B0000}"/>
    <cellStyle name="20% - Accent5 4 3 2 2 2 4" xfId="23855" xr:uid="{00000000-0005-0000-0000-0000483B0000}"/>
    <cellStyle name="20% - Accent5 4 3 2 2 3" xfId="6733" xr:uid="{00000000-0005-0000-0000-0000493B0000}"/>
    <cellStyle name="20% - Accent5 4 3 2 2 3 2" xfId="16525" xr:uid="{00000000-0005-0000-0000-00004A3B0000}"/>
    <cellStyle name="20% - Accent5 4 3 2 2 3 2 2" xfId="36076" xr:uid="{00000000-0005-0000-0000-00004B3B0000}"/>
    <cellStyle name="20% - Accent5 4 3 2 2 3 3" xfId="26301" xr:uid="{00000000-0005-0000-0000-00004C3B0000}"/>
    <cellStyle name="20% - Accent5 4 3 2 2 4" xfId="11639" xr:uid="{00000000-0005-0000-0000-00004D3B0000}"/>
    <cellStyle name="20% - Accent5 4 3 2 2 4 2" xfId="31190" xr:uid="{00000000-0005-0000-0000-00004E3B0000}"/>
    <cellStyle name="20% - Accent5 4 3 2 2 5" xfId="21415" xr:uid="{00000000-0005-0000-0000-00004F3B0000}"/>
    <cellStyle name="20% - Accent5 4 3 2 3" xfId="2545" xr:uid="{00000000-0005-0000-0000-0000503B0000}"/>
    <cellStyle name="20% - Accent5 4 3 2 3 2" xfId="5015" xr:uid="{00000000-0005-0000-0000-0000513B0000}"/>
    <cellStyle name="20% - Accent5 4 3 2 3 2 2" xfId="9912" xr:uid="{00000000-0005-0000-0000-0000523B0000}"/>
    <cellStyle name="20% - Accent5 4 3 2 3 2 2 2" xfId="19701" xr:uid="{00000000-0005-0000-0000-0000533B0000}"/>
    <cellStyle name="20% - Accent5 4 3 2 3 2 2 2 2" xfId="39252" xr:uid="{00000000-0005-0000-0000-0000543B0000}"/>
    <cellStyle name="20% - Accent5 4 3 2 3 2 2 3" xfId="29477" xr:uid="{00000000-0005-0000-0000-0000553B0000}"/>
    <cellStyle name="20% - Accent5 4 3 2 3 2 3" xfId="14815" xr:uid="{00000000-0005-0000-0000-0000563B0000}"/>
    <cellStyle name="20% - Accent5 4 3 2 3 2 3 2" xfId="34366" xr:uid="{00000000-0005-0000-0000-0000573B0000}"/>
    <cellStyle name="20% - Accent5 4 3 2 3 2 4" xfId="24591" xr:uid="{00000000-0005-0000-0000-0000583B0000}"/>
    <cellStyle name="20% - Accent5 4 3 2 3 3" xfId="7469" xr:uid="{00000000-0005-0000-0000-0000593B0000}"/>
    <cellStyle name="20% - Accent5 4 3 2 3 3 2" xfId="17261" xr:uid="{00000000-0005-0000-0000-00005A3B0000}"/>
    <cellStyle name="20% - Accent5 4 3 2 3 3 2 2" xfId="36812" xr:uid="{00000000-0005-0000-0000-00005B3B0000}"/>
    <cellStyle name="20% - Accent5 4 3 2 3 3 3" xfId="27037" xr:uid="{00000000-0005-0000-0000-00005C3B0000}"/>
    <cellStyle name="20% - Accent5 4 3 2 3 4" xfId="12375" xr:uid="{00000000-0005-0000-0000-00005D3B0000}"/>
    <cellStyle name="20% - Accent5 4 3 2 3 4 2" xfId="31926" xr:uid="{00000000-0005-0000-0000-00005E3B0000}"/>
    <cellStyle name="20% - Accent5 4 3 2 3 5" xfId="22151" xr:uid="{00000000-0005-0000-0000-00005F3B0000}"/>
    <cellStyle name="20% - Accent5 4 3 2 4" xfId="3398" xr:uid="{00000000-0005-0000-0000-0000603B0000}"/>
    <cellStyle name="20% - Accent5 4 3 2 4 2" xfId="8295" xr:uid="{00000000-0005-0000-0000-0000613B0000}"/>
    <cellStyle name="20% - Accent5 4 3 2 4 2 2" xfId="18084" xr:uid="{00000000-0005-0000-0000-0000623B0000}"/>
    <cellStyle name="20% - Accent5 4 3 2 4 2 2 2" xfId="37635" xr:uid="{00000000-0005-0000-0000-0000633B0000}"/>
    <cellStyle name="20% - Accent5 4 3 2 4 2 3" xfId="27860" xr:uid="{00000000-0005-0000-0000-0000643B0000}"/>
    <cellStyle name="20% - Accent5 4 3 2 4 3" xfId="13198" xr:uid="{00000000-0005-0000-0000-0000653B0000}"/>
    <cellStyle name="20% - Accent5 4 3 2 4 3 2" xfId="32749" xr:uid="{00000000-0005-0000-0000-0000663B0000}"/>
    <cellStyle name="20% - Accent5 4 3 2 4 4" xfId="22974" xr:uid="{00000000-0005-0000-0000-0000673B0000}"/>
    <cellStyle name="20% - Accent5 4 3 2 5" xfId="5852" xr:uid="{00000000-0005-0000-0000-0000683B0000}"/>
    <cellStyle name="20% - Accent5 4 3 2 5 2" xfId="15644" xr:uid="{00000000-0005-0000-0000-0000693B0000}"/>
    <cellStyle name="20% - Accent5 4 3 2 5 2 2" xfId="35195" xr:uid="{00000000-0005-0000-0000-00006A3B0000}"/>
    <cellStyle name="20% - Accent5 4 3 2 5 3" xfId="25420" xr:uid="{00000000-0005-0000-0000-00006B3B0000}"/>
    <cellStyle name="20% - Accent5 4 3 2 6" xfId="10758" xr:uid="{00000000-0005-0000-0000-00006C3B0000}"/>
    <cellStyle name="20% - Accent5 4 3 2 6 2" xfId="30309" xr:uid="{00000000-0005-0000-0000-00006D3B0000}"/>
    <cellStyle name="20% - Accent5 4 3 2 7" xfId="20534" xr:uid="{00000000-0005-0000-0000-00006E3B0000}"/>
    <cellStyle name="20% - Accent5 4 3 3" xfId="1384" xr:uid="{00000000-0005-0000-0000-00006F3B0000}"/>
    <cellStyle name="20% - Accent5 4 3 3 2" xfId="3903" xr:uid="{00000000-0005-0000-0000-0000703B0000}"/>
    <cellStyle name="20% - Accent5 4 3 3 2 2" xfId="8800" xr:uid="{00000000-0005-0000-0000-0000713B0000}"/>
    <cellStyle name="20% - Accent5 4 3 3 2 2 2" xfId="18589" xr:uid="{00000000-0005-0000-0000-0000723B0000}"/>
    <cellStyle name="20% - Accent5 4 3 3 2 2 2 2" xfId="38140" xr:uid="{00000000-0005-0000-0000-0000733B0000}"/>
    <cellStyle name="20% - Accent5 4 3 3 2 2 3" xfId="28365" xr:uid="{00000000-0005-0000-0000-0000743B0000}"/>
    <cellStyle name="20% - Accent5 4 3 3 2 3" xfId="13703" xr:uid="{00000000-0005-0000-0000-0000753B0000}"/>
    <cellStyle name="20% - Accent5 4 3 3 2 3 2" xfId="33254" xr:uid="{00000000-0005-0000-0000-0000763B0000}"/>
    <cellStyle name="20% - Accent5 4 3 3 2 4" xfId="23479" xr:uid="{00000000-0005-0000-0000-0000773B0000}"/>
    <cellStyle name="20% - Accent5 4 3 3 3" xfId="6357" xr:uid="{00000000-0005-0000-0000-0000783B0000}"/>
    <cellStyle name="20% - Accent5 4 3 3 3 2" xfId="16149" xr:uid="{00000000-0005-0000-0000-0000793B0000}"/>
    <cellStyle name="20% - Accent5 4 3 3 3 2 2" xfId="35700" xr:uid="{00000000-0005-0000-0000-00007A3B0000}"/>
    <cellStyle name="20% - Accent5 4 3 3 3 3" xfId="25925" xr:uid="{00000000-0005-0000-0000-00007B3B0000}"/>
    <cellStyle name="20% - Accent5 4 3 3 4" xfId="11263" xr:uid="{00000000-0005-0000-0000-00007C3B0000}"/>
    <cellStyle name="20% - Accent5 4 3 3 4 2" xfId="30814" xr:uid="{00000000-0005-0000-0000-00007D3B0000}"/>
    <cellStyle name="20% - Accent5 4 3 3 5" xfId="21039" xr:uid="{00000000-0005-0000-0000-00007E3B0000}"/>
    <cellStyle name="20% - Accent5 4 3 4" xfId="2126" xr:uid="{00000000-0005-0000-0000-00007F3B0000}"/>
    <cellStyle name="20% - Accent5 4 3 4 2" xfId="4628" xr:uid="{00000000-0005-0000-0000-0000803B0000}"/>
    <cellStyle name="20% - Accent5 4 3 4 2 2" xfId="9525" xr:uid="{00000000-0005-0000-0000-0000813B0000}"/>
    <cellStyle name="20% - Accent5 4 3 4 2 2 2" xfId="19314" xr:uid="{00000000-0005-0000-0000-0000823B0000}"/>
    <cellStyle name="20% - Accent5 4 3 4 2 2 2 2" xfId="38865" xr:uid="{00000000-0005-0000-0000-0000833B0000}"/>
    <cellStyle name="20% - Accent5 4 3 4 2 2 3" xfId="29090" xr:uid="{00000000-0005-0000-0000-0000843B0000}"/>
    <cellStyle name="20% - Accent5 4 3 4 2 3" xfId="14428" xr:uid="{00000000-0005-0000-0000-0000853B0000}"/>
    <cellStyle name="20% - Accent5 4 3 4 2 3 2" xfId="33979" xr:uid="{00000000-0005-0000-0000-0000863B0000}"/>
    <cellStyle name="20% - Accent5 4 3 4 2 4" xfId="24204" xr:uid="{00000000-0005-0000-0000-0000873B0000}"/>
    <cellStyle name="20% - Accent5 4 3 4 3" xfId="7082" xr:uid="{00000000-0005-0000-0000-0000883B0000}"/>
    <cellStyle name="20% - Accent5 4 3 4 3 2" xfId="16874" xr:uid="{00000000-0005-0000-0000-0000893B0000}"/>
    <cellStyle name="20% - Accent5 4 3 4 3 2 2" xfId="36425" xr:uid="{00000000-0005-0000-0000-00008A3B0000}"/>
    <cellStyle name="20% - Accent5 4 3 4 3 3" xfId="26650" xr:uid="{00000000-0005-0000-0000-00008B3B0000}"/>
    <cellStyle name="20% - Accent5 4 3 4 4" xfId="11988" xr:uid="{00000000-0005-0000-0000-00008C3B0000}"/>
    <cellStyle name="20% - Accent5 4 3 4 4 2" xfId="31539" xr:uid="{00000000-0005-0000-0000-00008D3B0000}"/>
    <cellStyle name="20% - Accent5 4 3 4 5" xfId="21764" xr:uid="{00000000-0005-0000-0000-00008E3B0000}"/>
    <cellStyle name="20% - Accent5 4 3 5" xfId="3007" xr:uid="{00000000-0005-0000-0000-00008F3B0000}"/>
    <cellStyle name="20% - Accent5 4 3 5 2" xfId="7904" xr:uid="{00000000-0005-0000-0000-0000903B0000}"/>
    <cellStyle name="20% - Accent5 4 3 5 2 2" xfId="17693" xr:uid="{00000000-0005-0000-0000-0000913B0000}"/>
    <cellStyle name="20% - Accent5 4 3 5 2 2 2" xfId="37244" xr:uid="{00000000-0005-0000-0000-0000923B0000}"/>
    <cellStyle name="20% - Accent5 4 3 5 2 3" xfId="27469" xr:uid="{00000000-0005-0000-0000-0000933B0000}"/>
    <cellStyle name="20% - Accent5 4 3 5 3" xfId="12807" xr:uid="{00000000-0005-0000-0000-0000943B0000}"/>
    <cellStyle name="20% - Accent5 4 3 5 3 2" xfId="32358" xr:uid="{00000000-0005-0000-0000-0000953B0000}"/>
    <cellStyle name="20% - Accent5 4 3 5 4" xfId="22583" xr:uid="{00000000-0005-0000-0000-0000963B0000}"/>
    <cellStyle name="20% - Accent5 4 3 6" xfId="5461" xr:uid="{00000000-0005-0000-0000-0000973B0000}"/>
    <cellStyle name="20% - Accent5 4 3 6 2" xfId="15253" xr:uid="{00000000-0005-0000-0000-0000983B0000}"/>
    <cellStyle name="20% - Accent5 4 3 6 2 2" xfId="34804" xr:uid="{00000000-0005-0000-0000-0000993B0000}"/>
    <cellStyle name="20% - Accent5 4 3 6 3" xfId="25029" xr:uid="{00000000-0005-0000-0000-00009A3B0000}"/>
    <cellStyle name="20% - Accent5 4 3 7" xfId="10367" xr:uid="{00000000-0005-0000-0000-00009B3B0000}"/>
    <cellStyle name="20% - Accent5 4 3 7 2" xfId="29918" xr:uid="{00000000-0005-0000-0000-00009C3B0000}"/>
    <cellStyle name="20% - Accent5 4 3 8" xfId="20143" xr:uid="{00000000-0005-0000-0000-00009D3B0000}"/>
    <cellStyle name="20% - Accent5 4 4" xfId="399" xr:uid="{00000000-0005-0000-0000-00009E3B0000}"/>
    <cellStyle name="20% - Accent5 4 4 2" xfId="816" xr:uid="{00000000-0005-0000-0000-00009F3B0000}"/>
    <cellStyle name="20% - Accent5 4 4 2 2" xfId="1766" xr:uid="{00000000-0005-0000-0000-0000A03B0000}"/>
    <cellStyle name="20% - Accent5 4 4 2 2 2" xfId="4280" xr:uid="{00000000-0005-0000-0000-0000A13B0000}"/>
    <cellStyle name="20% - Accent5 4 4 2 2 2 2" xfId="9177" xr:uid="{00000000-0005-0000-0000-0000A23B0000}"/>
    <cellStyle name="20% - Accent5 4 4 2 2 2 2 2" xfId="18966" xr:uid="{00000000-0005-0000-0000-0000A33B0000}"/>
    <cellStyle name="20% - Accent5 4 4 2 2 2 2 2 2" xfId="38517" xr:uid="{00000000-0005-0000-0000-0000A43B0000}"/>
    <cellStyle name="20% - Accent5 4 4 2 2 2 2 3" xfId="28742" xr:uid="{00000000-0005-0000-0000-0000A53B0000}"/>
    <cellStyle name="20% - Accent5 4 4 2 2 2 3" xfId="14080" xr:uid="{00000000-0005-0000-0000-0000A63B0000}"/>
    <cellStyle name="20% - Accent5 4 4 2 2 2 3 2" xfId="33631" xr:uid="{00000000-0005-0000-0000-0000A73B0000}"/>
    <cellStyle name="20% - Accent5 4 4 2 2 2 4" xfId="23856" xr:uid="{00000000-0005-0000-0000-0000A83B0000}"/>
    <cellStyle name="20% - Accent5 4 4 2 2 3" xfId="6734" xr:uid="{00000000-0005-0000-0000-0000A93B0000}"/>
    <cellStyle name="20% - Accent5 4 4 2 2 3 2" xfId="16526" xr:uid="{00000000-0005-0000-0000-0000AA3B0000}"/>
    <cellStyle name="20% - Accent5 4 4 2 2 3 2 2" xfId="36077" xr:uid="{00000000-0005-0000-0000-0000AB3B0000}"/>
    <cellStyle name="20% - Accent5 4 4 2 2 3 3" xfId="26302" xr:uid="{00000000-0005-0000-0000-0000AC3B0000}"/>
    <cellStyle name="20% - Accent5 4 4 2 2 4" xfId="11640" xr:uid="{00000000-0005-0000-0000-0000AD3B0000}"/>
    <cellStyle name="20% - Accent5 4 4 2 2 4 2" xfId="31191" xr:uid="{00000000-0005-0000-0000-0000AE3B0000}"/>
    <cellStyle name="20% - Accent5 4 4 2 2 5" xfId="21416" xr:uid="{00000000-0005-0000-0000-0000AF3B0000}"/>
    <cellStyle name="20% - Accent5 4 4 2 3" xfId="2695" xr:uid="{00000000-0005-0000-0000-0000B03B0000}"/>
    <cellStyle name="20% - Accent5 4 4 2 3 2" xfId="5140" xr:uid="{00000000-0005-0000-0000-0000B13B0000}"/>
    <cellStyle name="20% - Accent5 4 4 2 3 2 2" xfId="10037" xr:uid="{00000000-0005-0000-0000-0000B23B0000}"/>
    <cellStyle name="20% - Accent5 4 4 2 3 2 2 2" xfId="19826" xr:uid="{00000000-0005-0000-0000-0000B33B0000}"/>
    <cellStyle name="20% - Accent5 4 4 2 3 2 2 2 2" xfId="39377" xr:uid="{00000000-0005-0000-0000-0000B43B0000}"/>
    <cellStyle name="20% - Accent5 4 4 2 3 2 2 3" xfId="29602" xr:uid="{00000000-0005-0000-0000-0000B53B0000}"/>
    <cellStyle name="20% - Accent5 4 4 2 3 2 3" xfId="14940" xr:uid="{00000000-0005-0000-0000-0000B63B0000}"/>
    <cellStyle name="20% - Accent5 4 4 2 3 2 3 2" xfId="34491" xr:uid="{00000000-0005-0000-0000-0000B73B0000}"/>
    <cellStyle name="20% - Accent5 4 4 2 3 2 4" xfId="24716" xr:uid="{00000000-0005-0000-0000-0000B83B0000}"/>
    <cellStyle name="20% - Accent5 4 4 2 3 3" xfId="7594" xr:uid="{00000000-0005-0000-0000-0000B93B0000}"/>
    <cellStyle name="20% - Accent5 4 4 2 3 3 2" xfId="17386" xr:uid="{00000000-0005-0000-0000-0000BA3B0000}"/>
    <cellStyle name="20% - Accent5 4 4 2 3 3 2 2" xfId="36937" xr:uid="{00000000-0005-0000-0000-0000BB3B0000}"/>
    <cellStyle name="20% - Accent5 4 4 2 3 3 3" xfId="27162" xr:uid="{00000000-0005-0000-0000-0000BC3B0000}"/>
    <cellStyle name="20% - Accent5 4 4 2 3 4" xfId="12500" xr:uid="{00000000-0005-0000-0000-0000BD3B0000}"/>
    <cellStyle name="20% - Accent5 4 4 2 3 4 2" xfId="32051" xr:uid="{00000000-0005-0000-0000-0000BE3B0000}"/>
    <cellStyle name="20% - Accent5 4 4 2 3 5" xfId="22276" xr:uid="{00000000-0005-0000-0000-0000BF3B0000}"/>
    <cellStyle name="20% - Accent5 4 4 2 4" xfId="3399" xr:uid="{00000000-0005-0000-0000-0000C03B0000}"/>
    <cellStyle name="20% - Accent5 4 4 2 4 2" xfId="8296" xr:uid="{00000000-0005-0000-0000-0000C13B0000}"/>
    <cellStyle name="20% - Accent5 4 4 2 4 2 2" xfId="18085" xr:uid="{00000000-0005-0000-0000-0000C23B0000}"/>
    <cellStyle name="20% - Accent5 4 4 2 4 2 2 2" xfId="37636" xr:uid="{00000000-0005-0000-0000-0000C33B0000}"/>
    <cellStyle name="20% - Accent5 4 4 2 4 2 3" xfId="27861" xr:uid="{00000000-0005-0000-0000-0000C43B0000}"/>
    <cellStyle name="20% - Accent5 4 4 2 4 3" xfId="13199" xr:uid="{00000000-0005-0000-0000-0000C53B0000}"/>
    <cellStyle name="20% - Accent5 4 4 2 4 3 2" xfId="32750" xr:uid="{00000000-0005-0000-0000-0000C63B0000}"/>
    <cellStyle name="20% - Accent5 4 4 2 4 4" xfId="22975" xr:uid="{00000000-0005-0000-0000-0000C73B0000}"/>
    <cellStyle name="20% - Accent5 4 4 2 5" xfId="5853" xr:uid="{00000000-0005-0000-0000-0000C83B0000}"/>
    <cellStyle name="20% - Accent5 4 4 2 5 2" xfId="15645" xr:uid="{00000000-0005-0000-0000-0000C93B0000}"/>
    <cellStyle name="20% - Accent5 4 4 2 5 2 2" xfId="35196" xr:uid="{00000000-0005-0000-0000-0000CA3B0000}"/>
    <cellStyle name="20% - Accent5 4 4 2 5 3" xfId="25421" xr:uid="{00000000-0005-0000-0000-0000CB3B0000}"/>
    <cellStyle name="20% - Accent5 4 4 2 6" xfId="10759" xr:uid="{00000000-0005-0000-0000-0000CC3B0000}"/>
    <cellStyle name="20% - Accent5 4 4 2 6 2" xfId="30310" xr:uid="{00000000-0005-0000-0000-0000CD3B0000}"/>
    <cellStyle name="20% - Accent5 4 4 2 7" xfId="20535" xr:uid="{00000000-0005-0000-0000-0000CE3B0000}"/>
    <cellStyle name="20% - Accent5 4 4 3" xfId="1385" xr:uid="{00000000-0005-0000-0000-0000CF3B0000}"/>
    <cellStyle name="20% - Accent5 4 4 3 2" xfId="3904" xr:uid="{00000000-0005-0000-0000-0000D03B0000}"/>
    <cellStyle name="20% - Accent5 4 4 3 2 2" xfId="8801" xr:uid="{00000000-0005-0000-0000-0000D13B0000}"/>
    <cellStyle name="20% - Accent5 4 4 3 2 2 2" xfId="18590" xr:uid="{00000000-0005-0000-0000-0000D23B0000}"/>
    <cellStyle name="20% - Accent5 4 4 3 2 2 2 2" xfId="38141" xr:uid="{00000000-0005-0000-0000-0000D33B0000}"/>
    <cellStyle name="20% - Accent5 4 4 3 2 2 3" xfId="28366" xr:uid="{00000000-0005-0000-0000-0000D43B0000}"/>
    <cellStyle name="20% - Accent5 4 4 3 2 3" xfId="13704" xr:uid="{00000000-0005-0000-0000-0000D53B0000}"/>
    <cellStyle name="20% - Accent5 4 4 3 2 3 2" xfId="33255" xr:uid="{00000000-0005-0000-0000-0000D63B0000}"/>
    <cellStyle name="20% - Accent5 4 4 3 2 4" xfId="23480" xr:uid="{00000000-0005-0000-0000-0000D73B0000}"/>
    <cellStyle name="20% - Accent5 4 4 3 3" xfId="6358" xr:uid="{00000000-0005-0000-0000-0000D83B0000}"/>
    <cellStyle name="20% - Accent5 4 4 3 3 2" xfId="16150" xr:uid="{00000000-0005-0000-0000-0000D93B0000}"/>
    <cellStyle name="20% - Accent5 4 4 3 3 2 2" xfId="35701" xr:uid="{00000000-0005-0000-0000-0000DA3B0000}"/>
    <cellStyle name="20% - Accent5 4 4 3 3 3" xfId="25926" xr:uid="{00000000-0005-0000-0000-0000DB3B0000}"/>
    <cellStyle name="20% - Accent5 4 4 3 4" xfId="11264" xr:uid="{00000000-0005-0000-0000-0000DC3B0000}"/>
    <cellStyle name="20% - Accent5 4 4 3 4 2" xfId="30815" xr:uid="{00000000-0005-0000-0000-0000DD3B0000}"/>
    <cellStyle name="20% - Accent5 4 4 3 5" xfId="21040" xr:uid="{00000000-0005-0000-0000-0000DE3B0000}"/>
    <cellStyle name="20% - Accent5 4 4 4" xfId="2251" xr:uid="{00000000-0005-0000-0000-0000DF3B0000}"/>
    <cellStyle name="20% - Accent5 4 4 4 2" xfId="4753" xr:uid="{00000000-0005-0000-0000-0000E03B0000}"/>
    <cellStyle name="20% - Accent5 4 4 4 2 2" xfId="9650" xr:uid="{00000000-0005-0000-0000-0000E13B0000}"/>
    <cellStyle name="20% - Accent5 4 4 4 2 2 2" xfId="19439" xr:uid="{00000000-0005-0000-0000-0000E23B0000}"/>
    <cellStyle name="20% - Accent5 4 4 4 2 2 2 2" xfId="38990" xr:uid="{00000000-0005-0000-0000-0000E33B0000}"/>
    <cellStyle name="20% - Accent5 4 4 4 2 2 3" xfId="29215" xr:uid="{00000000-0005-0000-0000-0000E43B0000}"/>
    <cellStyle name="20% - Accent5 4 4 4 2 3" xfId="14553" xr:uid="{00000000-0005-0000-0000-0000E53B0000}"/>
    <cellStyle name="20% - Accent5 4 4 4 2 3 2" xfId="34104" xr:uid="{00000000-0005-0000-0000-0000E63B0000}"/>
    <cellStyle name="20% - Accent5 4 4 4 2 4" xfId="24329" xr:uid="{00000000-0005-0000-0000-0000E73B0000}"/>
    <cellStyle name="20% - Accent5 4 4 4 3" xfId="7207" xr:uid="{00000000-0005-0000-0000-0000E83B0000}"/>
    <cellStyle name="20% - Accent5 4 4 4 3 2" xfId="16999" xr:uid="{00000000-0005-0000-0000-0000E93B0000}"/>
    <cellStyle name="20% - Accent5 4 4 4 3 2 2" xfId="36550" xr:uid="{00000000-0005-0000-0000-0000EA3B0000}"/>
    <cellStyle name="20% - Accent5 4 4 4 3 3" xfId="26775" xr:uid="{00000000-0005-0000-0000-0000EB3B0000}"/>
    <cellStyle name="20% - Accent5 4 4 4 4" xfId="12113" xr:uid="{00000000-0005-0000-0000-0000EC3B0000}"/>
    <cellStyle name="20% - Accent5 4 4 4 4 2" xfId="31664" xr:uid="{00000000-0005-0000-0000-0000ED3B0000}"/>
    <cellStyle name="20% - Accent5 4 4 4 5" xfId="21889" xr:uid="{00000000-0005-0000-0000-0000EE3B0000}"/>
    <cellStyle name="20% - Accent5 4 4 5" xfId="3008" xr:uid="{00000000-0005-0000-0000-0000EF3B0000}"/>
    <cellStyle name="20% - Accent5 4 4 5 2" xfId="7905" xr:uid="{00000000-0005-0000-0000-0000F03B0000}"/>
    <cellStyle name="20% - Accent5 4 4 5 2 2" xfId="17694" xr:uid="{00000000-0005-0000-0000-0000F13B0000}"/>
    <cellStyle name="20% - Accent5 4 4 5 2 2 2" xfId="37245" xr:uid="{00000000-0005-0000-0000-0000F23B0000}"/>
    <cellStyle name="20% - Accent5 4 4 5 2 3" xfId="27470" xr:uid="{00000000-0005-0000-0000-0000F33B0000}"/>
    <cellStyle name="20% - Accent5 4 4 5 3" xfId="12808" xr:uid="{00000000-0005-0000-0000-0000F43B0000}"/>
    <cellStyle name="20% - Accent5 4 4 5 3 2" xfId="32359" xr:uid="{00000000-0005-0000-0000-0000F53B0000}"/>
    <cellStyle name="20% - Accent5 4 4 5 4" xfId="22584" xr:uid="{00000000-0005-0000-0000-0000F63B0000}"/>
    <cellStyle name="20% - Accent5 4 4 6" xfId="5462" xr:uid="{00000000-0005-0000-0000-0000F73B0000}"/>
    <cellStyle name="20% - Accent5 4 4 6 2" xfId="15254" xr:uid="{00000000-0005-0000-0000-0000F83B0000}"/>
    <cellStyle name="20% - Accent5 4 4 6 2 2" xfId="34805" xr:uid="{00000000-0005-0000-0000-0000F93B0000}"/>
    <cellStyle name="20% - Accent5 4 4 6 3" xfId="25030" xr:uid="{00000000-0005-0000-0000-0000FA3B0000}"/>
    <cellStyle name="20% - Accent5 4 4 7" xfId="10368" xr:uid="{00000000-0005-0000-0000-0000FB3B0000}"/>
    <cellStyle name="20% - Accent5 4 4 7 2" xfId="29919" xr:uid="{00000000-0005-0000-0000-0000FC3B0000}"/>
    <cellStyle name="20% - Accent5 4 4 8" xfId="20144" xr:uid="{00000000-0005-0000-0000-0000FD3B0000}"/>
    <cellStyle name="20% - Accent5 4 5" xfId="634" xr:uid="{00000000-0005-0000-0000-0000FE3B0000}"/>
    <cellStyle name="20% - Accent5 4 5 2" xfId="1587" xr:uid="{00000000-0005-0000-0000-0000FF3B0000}"/>
    <cellStyle name="20% - Accent5 4 5 2 2" xfId="4101" xr:uid="{00000000-0005-0000-0000-0000003C0000}"/>
    <cellStyle name="20% - Accent5 4 5 2 2 2" xfId="8998" xr:uid="{00000000-0005-0000-0000-0000013C0000}"/>
    <cellStyle name="20% - Accent5 4 5 2 2 2 2" xfId="18787" xr:uid="{00000000-0005-0000-0000-0000023C0000}"/>
    <cellStyle name="20% - Accent5 4 5 2 2 2 2 2" xfId="38338" xr:uid="{00000000-0005-0000-0000-0000033C0000}"/>
    <cellStyle name="20% - Accent5 4 5 2 2 2 3" xfId="28563" xr:uid="{00000000-0005-0000-0000-0000043C0000}"/>
    <cellStyle name="20% - Accent5 4 5 2 2 3" xfId="13901" xr:uid="{00000000-0005-0000-0000-0000053C0000}"/>
    <cellStyle name="20% - Accent5 4 5 2 2 3 2" xfId="33452" xr:uid="{00000000-0005-0000-0000-0000063C0000}"/>
    <cellStyle name="20% - Accent5 4 5 2 2 4" xfId="23677" xr:uid="{00000000-0005-0000-0000-0000073C0000}"/>
    <cellStyle name="20% - Accent5 4 5 2 3" xfId="6555" xr:uid="{00000000-0005-0000-0000-0000083C0000}"/>
    <cellStyle name="20% - Accent5 4 5 2 3 2" xfId="16347" xr:uid="{00000000-0005-0000-0000-0000093C0000}"/>
    <cellStyle name="20% - Accent5 4 5 2 3 2 2" xfId="35898" xr:uid="{00000000-0005-0000-0000-00000A3C0000}"/>
    <cellStyle name="20% - Accent5 4 5 2 3 3" xfId="26123" xr:uid="{00000000-0005-0000-0000-00000B3C0000}"/>
    <cellStyle name="20% - Accent5 4 5 2 4" xfId="11461" xr:uid="{00000000-0005-0000-0000-00000C3C0000}"/>
    <cellStyle name="20% - Accent5 4 5 2 4 2" xfId="31012" xr:uid="{00000000-0005-0000-0000-00000D3C0000}"/>
    <cellStyle name="20% - Accent5 4 5 2 5" xfId="21237" xr:uid="{00000000-0005-0000-0000-00000E3C0000}"/>
    <cellStyle name="20% - Accent5 4 5 3" xfId="2399" xr:uid="{00000000-0005-0000-0000-00000F3C0000}"/>
    <cellStyle name="20% - Accent5 4 5 3 2" xfId="4883" xr:uid="{00000000-0005-0000-0000-0000103C0000}"/>
    <cellStyle name="20% - Accent5 4 5 3 2 2" xfId="9780" xr:uid="{00000000-0005-0000-0000-0000113C0000}"/>
    <cellStyle name="20% - Accent5 4 5 3 2 2 2" xfId="19569" xr:uid="{00000000-0005-0000-0000-0000123C0000}"/>
    <cellStyle name="20% - Accent5 4 5 3 2 2 2 2" xfId="39120" xr:uid="{00000000-0005-0000-0000-0000133C0000}"/>
    <cellStyle name="20% - Accent5 4 5 3 2 2 3" xfId="29345" xr:uid="{00000000-0005-0000-0000-0000143C0000}"/>
    <cellStyle name="20% - Accent5 4 5 3 2 3" xfId="14683" xr:uid="{00000000-0005-0000-0000-0000153C0000}"/>
    <cellStyle name="20% - Accent5 4 5 3 2 3 2" xfId="34234" xr:uid="{00000000-0005-0000-0000-0000163C0000}"/>
    <cellStyle name="20% - Accent5 4 5 3 2 4" xfId="24459" xr:uid="{00000000-0005-0000-0000-0000173C0000}"/>
    <cellStyle name="20% - Accent5 4 5 3 3" xfId="7337" xr:uid="{00000000-0005-0000-0000-0000183C0000}"/>
    <cellStyle name="20% - Accent5 4 5 3 3 2" xfId="17129" xr:uid="{00000000-0005-0000-0000-0000193C0000}"/>
    <cellStyle name="20% - Accent5 4 5 3 3 2 2" xfId="36680" xr:uid="{00000000-0005-0000-0000-00001A3C0000}"/>
    <cellStyle name="20% - Accent5 4 5 3 3 3" xfId="26905" xr:uid="{00000000-0005-0000-0000-00001B3C0000}"/>
    <cellStyle name="20% - Accent5 4 5 3 4" xfId="12243" xr:uid="{00000000-0005-0000-0000-00001C3C0000}"/>
    <cellStyle name="20% - Accent5 4 5 3 4 2" xfId="31794" xr:uid="{00000000-0005-0000-0000-00001D3C0000}"/>
    <cellStyle name="20% - Accent5 4 5 3 5" xfId="22019" xr:uid="{00000000-0005-0000-0000-00001E3C0000}"/>
    <cellStyle name="20% - Accent5 4 5 4" xfId="3220" xr:uid="{00000000-0005-0000-0000-00001F3C0000}"/>
    <cellStyle name="20% - Accent5 4 5 4 2" xfId="8117" xr:uid="{00000000-0005-0000-0000-0000203C0000}"/>
    <cellStyle name="20% - Accent5 4 5 4 2 2" xfId="17906" xr:uid="{00000000-0005-0000-0000-0000213C0000}"/>
    <cellStyle name="20% - Accent5 4 5 4 2 2 2" xfId="37457" xr:uid="{00000000-0005-0000-0000-0000223C0000}"/>
    <cellStyle name="20% - Accent5 4 5 4 2 3" xfId="27682" xr:uid="{00000000-0005-0000-0000-0000233C0000}"/>
    <cellStyle name="20% - Accent5 4 5 4 3" xfId="13020" xr:uid="{00000000-0005-0000-0000-0000243C0000}"/>
    <cellStyle name="20% - Accent5 4 5 4 3 2" xfId="32571" xr:uid="{00000000-0005-0000-0000-0000253C0000}"/>
    <cellStyle name="20% - Accent5 4 5 4 4" xfId="22796" xr:uid="{00000000-0005-0000-0000-0000263C0000}"/>
    <cellStyle name="20% - Accent5 4 5 5" xfId="5674" xr:uid="{00000000-0005-0000-0000-0000273C0000}"/>
    <cellStyle name="20% - Accent5 4 5 5 2" xfId="15466" xr:uid="{00000000-0005-0000-0000-0000283C0000}"/>
    <cellStyle name="20% - Accent5 4 5 5 2 2" xfId="35017" xr:uid="{00000000-0005-0000-0000-0000293C0000}"/>
    <cellStyle name="20% - Accent5 4 5 5 3" xfId="25242" xr:uid="{00000000-0005-0000-0000-00002A3C0000}"/>
    <cellStyle name="20% - Accent5 4 5 6" xfId="10580" xr:uid="{00000000-0005-0000-0000-00002B3C0000}"/>
    <cellStyle name="20% - Accent5 4 5 6 2" xfId="30131" xr:uid="{00000000-0005-0000-0000-00002C3C0000}"/>
    <cellStyle name="20% - Accent5 4 5 7" xfId="20356" xr:uid="{00000000-0005-0000-0000-00002D3C0000}"/>
    <cellStyle name="20% - Accent5 4 6" xfId="1040" xr:uid="{00000000-0005-0000-0000-00002E3C0000}"/>
    <cellStyle name="20% - Accent5 4 6 2" xfId="3613" xr:uid="{00000000-0005-0000-0000-00002F3C0000}"/>
    <cellStyle name="20% - Accent5 4 6 2 2" xfId="8510" xr:uid="{00000000-0005-0000-0000-0000303C0000}"/>
    <cellStyle name="20% - Accent5 4 6 2 2 2" xfId="18299" xr:uid="{00000000-0005-0000-0000-0000313C0000}"/>
    <cellStyle name="20% - Accent5 4 6 2 2 2 2" xfId="37850" xr:uid="{00000000-0005-0000-0000-0000323C0000}"/>
    <cellStyle name="20% - Accent5 4 6 2 2 3" xfId="28075" xr:uid="{00000000-0005-0000-0000-0000333C0000}"/>
    <cellStyle name="20% - Accent5 4 6 2 3" xfId="13413" xr:uid="{00000000-0005-0000-0000-0000343C0000}"/>
    <cellStyle name="20% - Accent5 4 6 2 3 2" xfId="32964" xr:uid="{00000000-0005-0000-0000-0000353C0000}"/>
    <cellStyle name="20% - Accent5 4 6 2 4" xfId="23189" xr:uid="{00000000-0005-0000-0000-0000363C0000}"/>
    <cellStyle name="20% - Accent5 4 6 3" xfId="6067" xr:uid="{00000000-0005-0000-0000-0000373C0000}"/>
    <cellStyle name="20% - Accent5 4 6 3 2" xfId="15859" xr:uid="{00000000-0005-0000-0000-0000383C0000}"/>
    <cellStyle name="20% - Accent5 4 6 3 2 2" xfId="35410" xr:uid="{00000000-0005-0000-0000-0000393C0000}"/>
    <cellStyle name="20% - Accent5 4 6 3 3" xfId="25635" xr:uid="{00000000-0005-0000-0000-00003A3C0000}"/>
    <cellStyle name="20% - Accent5 4 6 4" xfId="10973" xr:uid="{00000000-0005-0000-0000-00003B3C0000}"/>
    <cellStyle name="20% - Accent5 4 6 4 2" xfId="30524" xr:uid="{00000000-0005-0000-0000-00003C3C0000}"/>
    <cellStyle name="20% - Accent5 4 6 5" xfId="20749" xr:uid="{00000000-0005-0000-0000-00003D3C0000}"/>
    <cellStyle name="20% - Accent5 4 7" xfId="1993" xr:uid="{00000000-0005-0000-0000-00003E3C0000}"/>
    <cellStyle name="20% - Accent5 4 7 2" xfId="4496" xr:uid="{00000000-0005-0000-0000-00003F3C0000}"/>
    <cellStyle name="20% - Accent5 4 7 2 2" xfId="9393" xr:uid="{00000000-0005-0000-0000-0000403C0000}"/>
    <cellStyle name="20% - Accent5 4 7 2 2 2" xfId="19182" xr:uid="{00000000-0005-0000-0000-0000413C0000}"/>
    <cellStyle name="20% - Accent5 4 7 2 2 2 2" xfId="38733" xr:uid="{00000000-0005-0000-0000-0000423C0000}"/>
    <cellStyle name="20% - Accent5 4 7 2 2 3" xfId="28958" xr:uid="{00000000-0005-0000-0000-0000433C0000}"/>
    <cellStyle name="20% - Accent5 4 7 2 3" xfId="14296" xr:uid="{00000000-0005-0000-0000-0000443C0000}"/>
    <cellStyle name="20% - Accent5 4 7 2 3 2" xfId="33847" xr:uid="{00000000-0005-0000-0000-0000453C0000}"/>
    <cellStyle name="20% - Accent5 4 7 2 4" xfId="24072" xr:uid="{00000000-0005-0000-0000-0000463C0000}"/>
    <cellStyle name="20% - Accent5 4 7 3" xfId="6950" xr:uid="{00000000-0005-0000-0000-0000473C0000}"/>
    <cellStyle name="20% - Accent5 4 7 3 2" xfId="16742" xr:uid="{00000000-0005-0000-0000-0000483C0000}"/>
    <cellStyle name="20% - Accent5 4 7 3 2 2" xfId="36293" xr:uid="{00000000-0005-0000-0000-0000493C0000}"/>
    <cellStyle name="20% - Accent5 4 7 3 3" xfId="26518" xr:uid="{00000000-0005-0000-0000-00004A3C0000}"/>
    <cellStyle name="20% - Accent5 4 7 4" xfId="11856" xr:uid="{00000000-0005-0000-0000-00004B3C0000}"/>
    <cellStyle name="20% - Accent5 4 7 4 2" xfId="31407" xr:uid="{00000000-0005-0000-0000-00004C3C0000}"/>
    <cellStyle name="20% - Accent5 4 7 5" xfId="21632" xr:uid="{00000000-0005-0000-0000-00004D3C0000}"/>
    <cellStyle name="20% - Accent5 4 8" xfId="2828" xr:uid="{00000000-0005-0000-0000-00004E3C0000}"/>
    <cellStyle name="20% - Accent5 4 8 2" xfId="7726" xr:uid="{00000000-0005-0000-0000-00004F3C0000}"/>
    <cellStyle name="20% - Accent5 4 8 2 2" xfId="17515" xr:uid="{00000000-0005-0000-0000-0000503C0000}"/>
    <cellStyle name="20% - Accent5 4 8 2 2 2" xfId="37066" xr:uid="{00000000-0005-0000-0000-0000513C0000}"/>
    <cellStyle name="20% - Accent5 4 8 2 3" xfId="27291" xr:uid="{00000000-0005-0000-0000-0000523C0000}"/>
    <cellStyle name="20% - Accent5 4 8 3" xfId="12629" xr:uid="{00000000-0005-0000-0000-0000533C0000}"/>
    <cellStyle name="20% - Accent5 4 8 3 2" xfId="32180" xr:uid="{00000000-0005-0000-0000-0000543C0000}"/>
    <cellStyle name="20% - Accent5 4 8 4" xfId="22405" xr:uid="{00000000-0005-0000-0000-0000553C0000}"/>
    <cellStyle name="20% - Accent5 4 9" xfId="5282" xr:uid="{00000000-0005-0000-0000-0000563C0000}"/>
    <cellStyle name="20% - Accent5 4 9 2" xfId="15075" xr:uid="{00000000-0005-0000-0000-0000573C0000}"/>
    <cellStyle name="20% - Accent5 4 9 2 2" xfId="34626" xr:uid="{00000000-0005-0000-0000-0000583C0000}"/>
    <cellStyle name="20% - Accent5 4 9 3" xfId="24851" xr:uid="{00000000-0005-0000-0000-0000593C0000}"/>
    <cellStyle name="20% - Accent5 5" xfId="233" xr:uid="{00000000-0005-0000-0000-00005A3C0000}"/>
    <cellStyle name="20% - Accent5 5 10" xfId="19986" xr:uid="{00000000-0005-0000-0000-00005B3C0000}"/>
    <cellStyle name="20% - Accent5 5 2" xfId="400" xr:uid="{00000000-0005-0000-0000-00005C3C0000}"/>
    <cellStyle name="20% - Accent5 5 2 2" xfId="817" xr:uid="{00000000-0005-0000-0000-00005D3C0000}"/>
    <cellStyle name="20% - Accent5 5 2 2 2" xfId="1767" xr:uid="{00000000-0005-0000-0000-00005E3C0000}"/>
    <cellStyle name="20% - Accent5 5 2 2 2 2" xfId="4281" xr:uid="{00000000-0005-0000-0000-00005F3C0000}"/>
    <cellStyle name="20% - Accent5 5 2 2 2 2 2" xfId="9178" xr:uid="{00000000-0005-0000-0000-0000603C0000}"/>
    <cellStyle name="20% - Accent5 5 2 2 2 2 2 2" xfId="18967" xr:uid="{00000000-0005-0000-0000-0000613C0000}"/>
    <cellStyle name="20% - Accent5 5 2 2 2 2 2 2 2" xfId="38518" xr:uid="{00000000-0005-0000-0000-0000623C0000}"/>
    <cellStyle name="20% - Accent5 5 2 2 2 2 2 3" xfId="28743" xr:uid="{00000000-0005-0000-0000-0000633C0000}"/>
    <cellStyle name="20% - Accent5 5 2 2 2 2 3" xfId="14081" xr:uid="{00000000-0005-0000-0000-0000643C0000}"/>
    <cellStyle name="20% - Accent5 5 2 2 2 2 3 2" xfId="33632" xr:uid="{00000000-0005-0000-0000-0000653C0000}"/>
    <cellStyle name="20% - Accent5 5 2 2 2 2 4" xfId="23857" xr:uid="{00000000-0005-0000-0000-0000663C0000}"/>
    <cellStyle name="20% - Accent5 5 2 2 2 3" xfId="6735" xr:uid="{00000000-0005-0000-0000-0000673C0000}"/>
    <cellStyle name="20% - Accent5 5 2 2 2 3 2" xfId="16527" xr:uid="{00000000-0005-0000-0000-0000683C0000}"/>
    <cellStyle name="20% - Accent5 5 2 2 2 3 2 2" xfId="36078" xr:uid="{00000000-0005-0000-0000-0000693C0000}"/>
    <cellStyle name="20% - Accent5 5 2 2 2 3 3" xfId="26303" xr:uid="{00000000-0005-0000-0000-00006A3C0000}"/>
    <cellStyle name="20% - Accent5 5 2 2 2 4" xfId="11641" xr:uid="{00000000-0005-0000-0000-00006B3C0000}"/>
    <cellStyle name="20% - Accent5 5 2 2 2 4 2" xfId="31192" xr:uid="{00000000-0005-0000-0000-00006C3C0000}"/>
    <cellStyle name="20% - Accent5 5 2 2 2 5" xfId="21417" xr:uid="{00000000-0005-0000-0000-00006D3C0000}"/>
    <cellStyle name="20% - Accent5 5 2 2 3" xfId="2588" xr:uid="{00000000-0005-0000-0000-00006E3C0000}"/>
    <cellStyle name="20% - Accent5 5 2 2 3 2" xfId="5036" xr:uid="{00000000-0005-0000-0000-00006F3C0000}"/>
    <cellStyle name="20% - Accent5 5 2 2 3 2 2" xfId="9933" xr:uid="{00000000-0005-0000-0000-0000703C0000}"/>
    <cellStyle name="20% - Accent5 5 2 2 3 2 2 2" xfId="19722" xr:uid="{00000000-0005-0000-0000-0000713C0000}"/>
    <cellStyle name="20% - Accent5 5 2 2 3 2 2 2 2" xfId="39273" xr:uid="{00000000-0005-0000-0000-0000723C0000}"/>
    <cellStyle name="20% - Accent5 5 2 2 3 2 2 3" xfId="29498" xr:uid="{00000000-0005-0000-0000-0000733C0000}"/>
    <cellStyle name="20% - Accent5 5 2 2 3 2 3" xfId="14836" xr:uid="{00000000-0005-0000-0000-0000743C0000}"/>
    <cellStyle name="20% - Accent5 5 2 2 3 2 3 2" xfId="34387" xr:uid="{00000000-0005-0000-0000-0000753C0000}"/>
    <cellStyle name="20% - Accent5 5 2 2 3 2 4" xfId="24612" xr:uid="{00000000-0005-0000-0000-0000763C0000}"/>
    <cellStyle name="20% - Accent5 5 2 2 3 3" xfId="7490" xr:uid="{00000000-0005-0000-0000-0000773C0000}"/>
    <cellStyle name="20% - Accent5 5 2 2 3 3 2" xfId="17282" xr:uid="{00000000-0005-0000-0000-0000783C0000}"/>
    <cellStyle name="20% - Accent5 5 2 2 3 3 2 2" xfId="36833" xr:uid="{00000000-0005-0000-0000-0000793C0000}"/>
    <cellStyle name="20% - Accent5 5 2 2 3 3 3" xfId="27058" xr:uid="{00000000-0005-0000-0000-00007A3C0000}"/>
    <cellStyle name="20% - Accent5 5 2 2 3 4" xfId="12396" xr:uid="{00000000-0005-0000-0000-00007B3C0000}"/>
    <cellStyle name="20% - Accent5 5 2 2 3 4 2" xfId="31947" xr:uid="{00000000-0005-0000-0000-00007C3C0000}"/>
    <cellStyle name="20% - Accent5 5 2 2 3 5" xfId="22172" xr:uid="{00000000-0005-0000-0000-00007D3C0000}"/>
    <cellStyle name="20% - Accent5 5 2 2 4" xfId="3400" xr:uid="{00000000-0005-0000-0000-00007E3C0000}"/>
    <cellStyle name="20% - Accent5 5 2 2 4 2" xfId="8297" xr:uid="{00000000-0005-0000-0000-00007F3C0000}"/>
    <cellStyle name="20% - Accent5 5 2 2 4 2 2" xfId="18086" xr:uid="{00000000-0005-0000-0000-0000803C0000}"/>
    <cellStyle name="20% - Accent5 5 2 2 4 2 2 2" xfId="37637" xr:uid="{00000000-0005-0000-0000-0000813C0000}"/>
    <cellStyle name="20% - Accent5 5 2 2 4 2 3" xfId="27862" xr:uid="{00000000-0005-0000-0000-0000823C0000}"/>
    <cellStyle name="20% - Accent5 5 2 2 4 3" xfId="13200" xr:uid="{00000000-0005-0000-0000-0000833C0000}"/>
    <cellStyle name="20% - Accent5 5 2 2 4 3 2" xfId="32751" xr:uid="{00000000-0005-0000-0000-0000843C0000}"/>
    <cellStyle name="20% - Accent5 5 2 2 4 4" xfId="22976" xr:uid="{00000000-0005-0000-0000-0000853C0000}"/>
    <cellStyle name="20% - Accent5 5 2 2 5" xfId="5854" xr:uid="{00000000-0005-0000-0000-0000863C0000}"/>
    <cellStyle name="20% - Accent5 5 2 2 5 2" xfId="15646" xr:uid="{00000000-0005-0000-0000-0000873C0000}"/>
    <cellStyle name="20% - Accent5 5 2 2 5 2 2" xfId="35197" xr:uid="{00000000-0005-0000-0000-0000883C0000}"/>
    <cellStyle name="20% - Accent5 5 2 2 5 3" xfId="25422" xr:uid="{00000000-0005-0000-0000-0000893C0000}"/>
    <cellStyle name="20% - Accent5 5 2 2 6" xfId="10760" xr:uid="{00000000-0005-0000-0000-00008A3C0000}"/>
    <cellStyle name="20% - Accent5 5 2 2 6 2" xfId="30311" xr:uid="{00000000-0005-0000-0000-00008B3C0000}"/>
    <cellStyle name="20% - Accent5 5 2 2 7" xfId="20536" xr:uid="{00000000-0005-0000-0000-00008C3C0000}"/>
    <cellStyle name="20% - Accent5 5 2 3" xfId="1386" xr:uid="{00000000-0005-0000-0000-00008D3C0000}"/>
    <cellStyle name="20% - Accent5 5 2 3 2" xfId="3905" xr:uid="{00000000-0005-0000-0000-00008E3C0000}"/>
    <cellStyle name="20% - Accent5 5 2 3 2 2" xfId="8802" xr:uid="{00000000-0005-0000-0000-00008F3C0000}"/>
    <cellStyle name="20% - Accent5 5 2 3 2 2 2" xfId="18591" xr:uid="{00000000-0005-0000-0000-0000903C0000}"/>
    <cellStyle name="20% - Accent5 5 2 3 2 2 2 2" xfId="38142" xr:uid="{00000000-0005-0000-0000-0000913C0000}"/>
    <cellStyle name="20% - Accent5 5 2 3 2 2 3" xfId="28367" xr:uid="{00000000-0005-0000-0000-0000923C0000}"/>
    <cellStyle name="20% - Accent5 5 2 3 2 3" xfId="13705" xr:uid="{00000000-0005-0000-0000-0000933C0000}"/>
    <cellStyle name="20% - Accent5 5 2 3 2 3 2" xfId="33256" xr:uid="{00000000-0005-0000-0000-0000943C0000}"/>
    <cellStyle name="20% - Accent5 5 2 3 2 4" xfId="23481" xr:uid="{00000000-0005-0000-0000-0000953C0000}"/>
    <cellStyle name="20% - Accent5 5 2 3 3" xfId="6359" xr:uid="{00000000-0005-0000-0000-0000963C0000}"/>
    <cellStyle name="20% - Accent5 5 2 3 3 2" xfId="16151" xr:uid="{00000000-0005-0000-0000-0000973C0000}"/>
    <cellStyle name="20% - Accent5 5 2 3 3 2 2" xfId="35702" xr:uid="{00000000-0005-0000-0000-0000983C0000}"/>
    <cellStyle name="20% - Accent5 5 2 3 3 3" xfId="25927" xr:uid="{00000000-0005-0000-0000-0000993C0000}"/>
    <cellStyle name="20% - Accent5 5 2 3 4" xfId="11265" xr:uid="{00000000-0005-0000-0000-00009A3C0000}"/>
    <cellStyle name="20% - Accent5 5 2 3 4 2" xfId="30816" xr:uid="{00000000-0005-0000-0000-00009B3C0000}"/>
    <cellStyle name="20% - Accent5 5 2 3 5" xfId="21041" xr:uid="{00000000-0005-0000-0000-00009C3C0000}"/>
    <cellStyle name="20% - Accent5 5 2 4" xfId="2147" xr:uid="{00000000-0005-0000-0000-00009D3C0000}"/>
    <cellStyle name="20% - Accent5 5 2 4 2" xfId="4649" xr:uid="{00000000-0005-0000-0000-00009E3C0000}"/>
    <cellStyle name="20% - Accent5 5 2 4 2 2" xfId="9546" xr:uid="{00000000-0005-0000-0000-00009F3C0000}"/>
    <cellStyle name="20% - Accent5 5 2 4 2 2 2" xfId="19335" xr:uid="{00000000-0005-0000-0000-0000A03C0000}"/>
    <cellStyle name="20% - Accent5 5 2 4 2 2 2 2" xfId="38886" xr:uid="{00000000-0005-0000-0000-0000A13C0000}"/>
    <cellStyle name="20% - Accent5 5 2 4 2 2 3" xfId="29111" xr:uid="{00000000-0005-0000-0000-0000A23C0000}"/>
    <cellStyle name="20% - Accent5 5 2 4 2 3" xfId="14449" xr:uid="{00000000-0005-0000-0000-0000A33C0000}"/>
    <cellStyle name="20% - Accent5 5 2 4 2 3 2" xfId="34000" xr:uid="{00000000-0005-0000-0000-0000A43C0000}"/>
    <cellStyle name="20% - Accent5 5 2 4 2 4" xfId="24225" xr:uid="{00000000-0005-0000-0000-0000A53C0000}"/>
    <cellStyle name="20% - Accent5 5 2 4 3" xfId="7103" xr:uid="{00000000-0005-0000-0000-0000A63C0000}"/>
    <cellStyle name="20% - Accent5 5 2 4 3 2" xfId="16895" xr:uid="{00000000-0005-0000-0000-0000A73C0000}"/>
    <cellStyle name="20% - Accent5 5 2 4 3 2 2" xfId="36446" xr:uid="{00000000-0005-0000-0000-0000A83C0000}"/>
    <cellStyle name="20% - Accent5 5 2 4 3 3" xfId="26671" xr:uid="{00000000-0005-0000-0000-0000A93C0000}"/>
    <cellStyle name="20% - Accent5 5 2 4 4" xfId="12009" xr:uid="{00000000-0005-0000-0000-0000AA3C0000}"/>
    <cellStyle name="20% - Accent5 5 2 4 4 2" xfId="31560" xr:uid="{00000000-0005-0000-0000-0000AB3C0000}"/>
    <cellStyle name="20% - Accent5 5 2 4 5" xfId="21785" xr:uid="{00000000-0005-0000-0000-0000AC3C0000}"/>
    <cellStyle name="20% - Accent5 5 2 5" xfId="3009" xr:uid="{00000000-0005-0000-0000-0000AD3C0000}"/>
    <cellStyle name="20% - Accent5 5 2 5 2" xfId="7906" xr:uid="{00000000-0005-0000-0000-0000AE3C0000}"/>
    <cellStyle name="20% - Accent5 5 2 5 2 2" xfId="17695" xr:uid="{00000000-0005-0000-0000-0000AF3C0000}"/>
    <cellStyle name="20% - Accent5 5 2 5 2 2 2" xfId="37246" xr:uid="{00000000-0005-0000-0000-0000B03C0000}"/>
    <cellStyle name="20% - Accent5 5 2 5 2 3" xfId="27471" xr:uid="{00000000-0005-0000-0000-0000B13C0000}"/>
    <cellStyle name="20% - Accent5 5 2 5 3" xfId="12809" xr:uid="{00000000-0005-0000-0000-0000B23C0000}"/>
    <cellStyle name="20% - Accent5 5 2 5 3 2" xfId="32360" xr:uid="{00000000-0005-0000-0000-0000B33C0000}"/>
    <cellStyle name="20% - Accent5 5 2 5 4" xfId="22585" xr:uid="{00000000-0005-0000-0000-0000B43C0000}"/>
    <cellStyle name="20% - Accent5 5 2 6" xfId="5463" xr:uid="{00000000-0005-0000-0000-0000B53C0000}"/>
    <cellStyle name="20% - Accent5 5 2 6 2" xfId="15255" xr:uid="{00000000-0005-0000-0000-0000B63C0000}"/>
    <cellStyle name="20% - Accent5 5 2 6 2 2" xfId="34806" xr:uid="{00000000-0005-0000-0000-0000B73C0000}"/>
    <cellStyle name="20% - Accent5 5 2 6 3" xfId="25031" xr:uid="{00000000-0005-0000-0000-0000B83C0000}"/>
    <cellStyle name="20% - Accent5 5 2 7" xfId="10369" xr:uid="{00000000-0005-0000-0000-0000B93C0000}"/>
    <cellStyle name="20% - Accent5 5 2 7 2" xfId="29920" xr:uid="{00000000-0005-0000-0000-0000BA3C0000}"/>
    <cellStyle name="20% - Accent5 5 2 8" xfId="20145" xr:uid="{00000000-0005-0000-0000-0000BB3C0000}"/>
    <cellStyle name="20% - Accent5 5 3" xfId="401" xr:uid="{00000000-0005-0000-0000-0000BC3C0000}"/>
    <cellStyle name="20% - Accent5 5 3 2" xfId="818" xr:uid="{00000000-0005-0000-0000-0000BD3C0000}"/>
    <cellStyle name="20% - Accent5 5 3 2 2" xfId="1768" xr:uid="{00000000-0005-0000-0000-0000BE3C0000}"/>
    <cellStyle name="20% - Accent5 5 3 2 2 2" xfId="4282" xr:uid="{00000000-0005-0000-0000-0000BF3C0000}"/>
    <cellStyle name="20% - Accent5 5 3 2 2 2 2" xfId="9179" xr:uid="{00000000-0005-0000-0000-0000C03C0000}"/>
    <cellStyle name="20% - Accent5 5 3 2 2 2 2 2" xfId="18968" xr:uid="{00000000-0005-0000-0000-0000C13C0000}"/>
    <cellStyle name="20% - Accent5 5 3 2 2 2 2 2 2" xfId="38519" xr:uid="{00000000-0005-0000-0000-0000C23C0000}"/>
    <cellStyle name="20% - Accent5 5 3 2 2 2 2 3" xfId="28744" xr:uid="{00000000-0005-0000-0000-0000C33C0000}"/>
    <cellStyle name="20% - Accent5 5 3 2 2 2 3" xfId="14082" xr:uid="{00000000-0005-0000-0000-0000C43C0000}"/>
    <cellStyle name="20% - Accent5 5 3 2 2 2 3 2" xfId="33633" xr:uid="{00000000-0005-0000-0000-0000C53C0000}"/>
    <cellStyle name="20% - Accent5 5 3 2 2 2 4" xfId="23858" xr:uid="{00000000-0005-0000-0000-0000C63C0000}"/>
    <cellStyle name="20% - Accent5 5 3 2 2 3" xfId="6736" xr:uid="{00000000-0005-0000-0000-0000C73C0000}"/>
    <cellStyle name="20% - Accent5 5 3 2 2 3 2" xfId="16528" xr:uid="{00000000-0005-0000-0000-0000C83C0000}"/>
    <cellStyle name="20% - Accent5 5 3 2 2 3 2 2" xfId="36079" xr:uid="{00000000-0005-0000-0000-0000C93C0000}"/>
    <cellStyle name="20% - Accent5 5 3 2 2 3 3" xfId="26304" xr:uid="{00000000-0005-0000-0000-0000CA3C0000}"/>
    <cellStyle name="20% - Accent5 5 3 2 2 4" xfId="11642" xr:uid="{00000000-0005-0000-0000-0000CB3C0000}"/>
    <cellStyle name="20% - Accent5 5 3 2 2 4 2" xfId="31193" xr:uid="{00000000-0005-0000-0000-0000CC3C0000}"/>
    <cellStyle name="20% - Accent5 5 3 2 2 5" xfId="21418" xr:uid="{00000000-0005-0000-0000-0000CD3C0000}"/>
    <cellStyle name="20% - Accent5 5 3 2 3" xfId="2716" xr:uid="{00000000-0005-0000-0000-0000CE3C0000}"/>
    <cellStyle name="20% - Accent5 5 3 2 3 2" xfId="5161" xr:uid="{00000000-0005-0000-0000-0000CF3C0000}"/>
    <cellStyle name="20% - Accent5 5 3 2 3 2 2" xfId="10058" xr:uid="{00000000-0005-0000-0000-0000D03C0000}"/>
    <cellStyle name="20% - Accent5 5 3 2 3 2 2 2" xfId="19847" xr:uid="{00000000-0005-0000-0000-0000D13C0000}"/>
    <cellStyle name="20% - Accent5 5 3 2 3 2 2 2 2" xfId="39398" xr:uid="{00000000-0005-0000-0000-0000D23C0000}"/>
    <cellStyle name="20% - Accent5 5 3 2 3 2 2 3" xfId="29623" xr:uid="{00000000-0005-0000-0000-0000D33C0000}"/>
    <cellStyle name="20% - Accent5 5 3 2 3 2 3" xfId="14961" xr:uid="{00000000-0005-0000-0000-0000D43C0000}"/>
    <cellStyle name="20% - Accent5 5 3 2 3 2 3 2" xfId="34512" xr:uid="{00000000-0005-0000-0000-0000D53C0000}"/>
    <cellStyle name="20% - Accent5 5 3 2 3 2 4" xfId="24737" xr:uid="{00000000-0005-0000-0000-0000D63C0000}"/>
    <cellStyle name="20% - Accent5 5 3 2 3 3" xfId="7615" xr:uid="{00000000-0005-0000-0000-0000D73C0000}"/>
    <cellStyle name="20% - Accent5 5 3 2 3 3 2" xfId="17407" xr:uid="{00000000-0005-0000-0000-0000D83C0000}"/>
    <cellStyle name="20% - Accent5 5 3 2 3 3 2 2" xfId="36958" xr:uid="{00000000-0005-0000-0000-0000D93C0000}"/>
    <cellStyle name="20% - Accent5 5 3 2 3 3 3" xfId="27183" xr:uid="{00000000-0005-0000-0000-0000DA3C0000}"/>
    <cellStyle name="20% - Accent5 5 3 2 3 4" xfId="12521" xr:uid="{00000000-0005-0000-0000-0000DB3C0000}"/>
    <cellStyle name="20% - Accent5 5 3 2 3 4 2" xfId="32072" xr:uid="{00000000-0005-0000-0000-0000DC3C0000}"/>
    <cellStyle name="20% - Accent5 5 3 2 3 5" xfId="22297" xr:uid="{00000000-0005-0000-0000-0000DD3C0000}"/>
    <cellStyle name="20% - Accent5 5 3 2 4" xfId="3401" xr:uid="{00000000-0005-0000-0000-0000DE3C0000}"/>
    <cellStyle name="20% - Accent5 5 3 2 4 2" xfId="8298" xr:uid="{00000000-0005-0000-0000-0000DF3C0000}"/>
    <cellStyle name="20% - Accent5 5 3 2 4 2 2" xfId="18087" xr:uid="{00000000-0005-0000-0000-0000E03C0000}"/>
    <cellStyle name="20% - Accent5 5 3 2 4 2 2 2" xfId="37638" xr:uid="{00000000-0005-0000-0000-0000E13C0000}"/>
    <cellStyle name="20% - Accent5 5 3 2 4 2 3" xfId="27863" xr:uid="{00000000-0005-0000-0000-0000E23C0000}"/>
    <cellStyle name="20% - Accent5 5 3 2 4 3" xfId="13201" xr:uid="{00000000-0005-0000-0000-0000E33C0000}"/>
    <cellStyle name="20% - Accent5 5 3 2 4 3 2" xfId="32752" xr:uid="{00000000-0005-0000-0000-0000E43C0000}"/>
    <cellStyle name="20% - Accent5 5 3 2 4 4" xfId="22977" xr:uid="{00000000-0005-0000-0000-0000E53C0000}"/>
    <cellStyle name="20% - Accent5 5 3 2 5" xfId="5855" xr:uid="{00000000-0005-0000-0000-0000E63C0000}"/>
    <cellStyle name="20% - Accent5 5 3 2 5 2" xfId="15647" xr:uid="{00000000-0005-0000-0000-0000E73C0000}"/>
    <cellStyle name="20% - Accent5 5 3 2 5 2 2" xfId="35198" xr:uid="{00000000-0005-0000-0000-0000E83C0000}"/>
    <cellStyle name="20% - Accent5 5 3 2 5 3" xfId="25423" xr:uid="{00000000-0005-0000-0000-0000E93C0000}"/>
    <cellStyle name="20% - Accent5 5 3 2 6" xfId="10761" xr:uid="{00000000-0005-0000-0000-0000EA3C0000}"/>
    <cellStyle name="20% - Accent5 5 3 2 6 2" xfId="30312" xr:uid="{00000000-0005-0000-0000-0000EB3C0000}"/>
    <cellStyle name="20% - Accent5 5 3 2 7" xfId="20537" xr:uid="{00000000-0005-0000-0000-0000EC3C0000}"/>
    <cellStyle name="20% - Accent5 5 3 3" xfId="1387" xr:uid="{00000000-0005-0000-0000-0000ED3C0000}"/>
    <cellStyle name="20% - Accent5 5 3 3 2" xfId="3906" xr:uid="{00000000-0005-0000-0000-0000EE3C0000}"/>
    <cellStyle name="20% - Accent5 5 3 3 2 2" xfId="8803" xr:uid="{00000000-0005-0000-0000-0000EF3C0000}"/>
    <cellStyle name="20% - Accent5 5 3 3 2 2 2" xfId="18592" xr:uid="{00000000-0005-0000-0000-0000F03C0000}"/>
    <cellStyle name="20% - Accent5 5 3 3 2 2 2 2" xfId="38143" xr:uid="{00000000-0005-0000-0000-0000F13C0000}"/>
    <cellStyle name="20% - Accent5 5 3 3 2 2 3" xfId="28368" xr:uid="{00000000-0005-0000-0000-0000F23C0000}"/>
    <cellStyle name="20% - Accent5 5 3 3 2 3" xfId="13706" xr:uid="{00000000-0005-0000-0000-0000F33C0000}"/>
    <cellStyle name="20% - Accent5 5 3 3 2 3 2" xfId="33257" xr:uid="{00000000-0005-0000-0000-0000F43C0000}"/>
    <cellStyle name="20% - Accent5 5 3 3 2 4" xfId="23482" xr:uid="{00000000-0005-0000-0000-0000F53C0000}"/>
    <cellStyle name="20% - Accent5 5 3 3 3" xfId="6360" xr:uid="{00000000-0005-0000-0000-0000F63C0000}"/>
    <cellStyle name="20% - Accent5 5 3 3 3 2" xfId="16152" xr:uid="{00000000-0005-0000-0000-0000F73C0000}"/>
    <cellStyle name="20% - Accent5 5 3 3 3 2 2" xfId="35703" xr:uid="{00000000-0005-0000-0000-0000F83C0000}"/>
    <cellStyle name="20% - Accent5 5 3 3 3 3" xfId="25928" xr:uid="{00000000-0005-0000-0000-0000F93C0000}"/>
    <cellStyle name="20% - Accent5 5 3 3 4" xfId="11266" xr:uid="{00000000-0005-0000-0000-0000FA3C0000}"/>
    <cellStyle name="20% - Accent5 5 3 3 4 2" xfId="30817" xr:uid="{00000000-0005-0000-0000-0000FB3C0000}"/>
    <cellStyle name="20% - Accent5 5 3 3 5" xfId="21042" xr:uid="{00000000-0005-0000-0000-0000FC3C0000}"/>
    <cellStyle name="20% - Accent5 5 3 4" xfId="2272" xr:uid="{00000000-0005-0000-0000-0000FD3C0000}"/>
    <cellStyle name="20% - Accent5 5 3 4 2" xfId="4774" xr:uid="{00000000-0005-0000-0000-0000FE3C0000}"/>
    <cellStyle name="20% - Accent5 5 3 4 2 2" xfId="9671" xr:uid="{00000000-0005-0000-0000-0000FF3C0000}"/>
    <cellStyle name="20% - Accent5 5 3 4 2 2 2" xfId="19460" xr:uid="{00000000-0005-0000-0000-0000003D0000}"/>
    <cellStyle name="20% - Accent5 5 3 4 2 2 2 2" xfId="39011" xr:uid="{00000000-0005-0000-0000-0000013D0000}"/>
    <cellStyle name="20% - Accent5 5 3 4 2 2 3" xfId="29236" xr:uid="{00000000-0005-0000-0000-0000023D0000}"/>
    <cellStyle name="20% - Accent5 5 3 4 2 3" xfId="14574" xr:uid="{00000000-0005-0000-0000-0000033D0000}"/>
    <cellStyle name="20% - Accent5 5 3 4 2 3 2" xfId="34125" xr:uid="{00000000-0005-0000-0000-0000043D0000}"/>
    <cellStyle name="20% - Accent5 5 3 4 2 4" xfId="24350" xr:uid="{00000000-0005-0000-0000-0000053D0000}"/>
    <cellStyle name="20% - Accent5 5 3 4 3" xfId="7228" xr:uid="{00000000-0005-0000-0000-0000063D0000}"/>
    <cellStyle name="20% - Accent5 5 3 4 3 2" xfId="17020" xr:uid="{00000000-0005-0000-0000-0000073D0000}"/>
    <cellStyle name="20% - Accent5 5 3 4 3 2 2" xfId="36571" xr:uid="{00000000-0005-0000-0000-0000083D0000}"/>
    <cellStyle name="20% - Accent5 5 3 4 3 3" xfId="26796" xr:uid="{00000000-0005-0000-0000-0000093D0000}"/>
    <cellStyle name="20% - Accent5 5 3 4 4" xfId="12134" xr:uid="{00000000-0005-0000-0000-00000A3D0000}"/>
    <cellStyle name="20% - Accent5 5 3 4 4 2" xfId="31685" xr:uid="{00000000-0005-0000-0000-00000B3D0000}"/>
    <cellStyle name="20% - Accent5 5 3 4 5" xfId="21910" xr:uid="{00000000-0005-0000-0000-00000C3D0000}"/>
    <cellStyle name="20% - Accent5 5 3 5" xfId="3010" xr:uid="{00000000-0005-0000-0000-00000D3D0000}"/>
    <cellStyle name="20% - Accent5 5 3 5 2" xfId="7907" xr:uid="{00000000-0005-0000-0000-00000E3D0000}"/>
    <cellStyle name="20% - Accent5 5 3 5 2 2" xfId="17696" xr:uid="{00000000-0005-0000-0000-00000F3D0000}"/>
    <cellStyle name="20% - Accent5 5 3 5 2 2 2" xfId="37247" xr:uid="{00000000-0005-0000-0000-0000103D0000}"/>
    <cellStyle name="20% - Accent5 5 3 5 2 3" xfId="27472" xr:uid="{00000000-0005-0000-0000-0000113D0000}"/>
    <cellStyle name="20% - Accent5 5 3 5 3" xfId="12810" xr:uid="{00000000-0005-0000-0000-0000123D0000}"/>
    <cellStyle name="20% - Accent5 5 3 5 3 2" xfId="32361" xr:uid="{00000000-0005-0000-0000-0000133D0000}"/>
    <cellStyle name="20% - Accent5 5 3 5 4" xfId="22586" xr:uid="{00000000-0005-0000-0000-0000143D0000}"/>
    <cellStyle name="20% - Accent5 5 3 6" xfId="5464" xr:uid="{00000000-0005-0000-0000-0000153D0000}"/>
    <cellStyle name="20% - Accent5 5 3 6 2" xfId="15256" xr:uid="{00000000-0005-0000-0000-0000163D0000}"/>
    <cellStyle name="20% - Accent5 5 3 6 2 2" xfId="34807" xr:uid="{00000000-0005-0000-0000-0000173D0000}"/>
    <cellStyle name="20% - Accent5 5 3 6 3" xfId="25032" xr:uid="{00000000-0005-0000-0000-0000183D0000}"/>
    <cellStyle name="20% - Accent5 5 3 7" xfId="10370" xr:uid="{00000000-0005-0000-0000-0000193D0000}"/>
    <cellStyle name="20% - Accent5 5 3 7 2" xfId="29921" xr:uid="{00000000-0005-0000-0000-00001A3D0000}"/>
    <cellStyle name="20% - Accent5 5 3 8" xfId="20146" xr:uid="{00000000-0005-0000-0000-00001B3D0000}"/>
    <cellStyle name="20% - Accent5 5 4" xfId="656" xr:uid="{00000000-0005-0000-0000-00001C3D0000}"/>
    <cellStyle name="20% - Accent5 5 4 2" xfId="1608" xr:uid="{00000000-0005-0000-0000-00001D3D0000}"/>
    <cellStyle name="20% - Accent5 5 4 2 2" xfId="4122" xr:uid="{00000000-0005-0000-0000-00001E3D0000}"/>
    <cellStyle name="20% - Accent5 5 4 2 2 2" xfId="9019" xr:uid="{00000000-0005-0000-0000-00001F3D0000}"/>
    <cellStyle name="20% - Accent5 5 4 2 2 2 2" xfId="18808" xr:uid="{00000000-0005-0000-0000-0000203D0000}"/>
    <cellStyle name="20% - Accent5 5 4 2 2 2 2 2" xfId="38359" xr:uid="{00000000-0005-0000-0000-0000213D0000}"/>
    <cellStyle name="20% - Accent5 5 4 2 2 2 3" xfId="28584" xr:uid="{00000000-0005-0000-0000-0000223D0000}"/>
    <cellStyle name="20% - Accent5 5 4 2 2 3" xfId="13922" xr:uid="{00000000-0005-0000-0000-0000233D0000}"/>
    <cellStyle name="20% - Accent5 5 4 2 2 3 2" xfId="33473" xr:uid="{00000000-0005-0000-0000-0000243D0000}"/>
    <cellStyle name="20% - Accent5 5 4 2 2 4" xfId="23698" xr:uid="{00000000-0005-0000-0000-0000253D0000}"/>
    <cellStyle name="20% - Accent5 5 4 2 3" xfId="6576" xr:uid="{00000000-0005-0000-0000-0000263D0000}"/>
    <cellStyle name="20% - Accent5 5 4 2 3 2" xfId="16368" xr:uid="{00000000-0005-0000-0000-0000273D0000}"/>
    <cellStyle name="20% - Accent5 5 4 2 3 2 2" xfId="35919" xr:uid="{00000000-0005-0000-0000-0000283D0000}"/>
    <cellStyle name="20% - Accent5 5 4 2 3 3" xfId="26144" xr:uid="{00000000-0005-0000-0000-0000293D0000}"/>
    <cellStyle name="20% - Accent5 5 4 2 4" xfId="11482" xr:uid="{00000000-0005-0000-0000-00002A3D0000}"/>
    <cellStyle name="20% - Accent5 5 4 2 4 2" xfId="31033" xr:uid="{00000000-0005-0000-0000-00002B3D0000}"/>
    <cellStyle name="20% - Accent5 5 4 2 5" xfId="21258" xr:uid="{00000000-0005-0000-0000-00002C3D0000}"/>
    <cellStyle name="20% - Accent5 5 4 3" xfId="2425" xr:uid="{00000000-0005-0000-0000-00002D3D0000}"/>
    <cellStyle name="20% - Accent5 5 4 3 2" xfId="4907" xr:uid="{00000000-0005-0000-0000-00002E3D0000}"/>
    <cellStyle name="20% - Accent5 5 4 3 2 2" xfId="9804" xr:uid="{00000000-0005-0000-0000-00002F3D0000}"/>
    <cellStyle name="20% - Accent5 5 4 3 2 2 2" xfId="19593" xr:uid="{00000000-0005-0000-0000-0000303D0000}"/>
    <cellStyle name="20% - Accent5 5 4 3 2 2 2 2" xfId="39144" xr:uid="{00000000-0005-0000-0000-0000313D0000}"/>
    <cellStyle name="20% - Accent5 5 4 3 2 2 3" xfId="29369" xr:uid="{00000000-0005-0000-0000-0000323D0000}"/>
    <cellStyle name="20% - Accent5 5 4 3 2 3" xfId="14707" xr:uid="{00000000-0005-0000-0000-0000333D0000}"/>
    <cellStyle name="20% - Accent5 5 4 3 2 3 2" xfId="34258" xr:uid="{00000000-0005-0000-0000-0000343D0000}"/>
    <cellStyle name="20% - Accent5 5 4 3 2 4" xfId="24483" xr:uid="{00000000-0005-0000-0000-0000353D0000}"/>
    <cellStyle name="20% - Accent5 5 4 3 3" xfId="7361" xr:uid="{00000000-0005-0000-0000-0000363D0000}"/>
    <cellStyle name="20% - Accent5 5 4 3 3 2" xfId="17153" xr:uid="{00000000-0005-0000-0000-0000373D0000}"/>
    <cellStyle name="20% - Accent5 5 4 3 3 2 2" xfId="36704" xr:uid="{00000000-0005-0000-0000-0000383D0000}"/>
    <cellStyle name="20% - Accent5 5 4 3 3 3" xfId="26929" xr:uid="{00000000-0005-0000-0000-0000393D0000}"/>
    <cellStyle name="20% - Accent5 5 4 3 4" xfId="12267" xr:uid="{00000000-0005-0000-0000-00003A3D0000}"/>
    <cellStyle name="20% - Accent5 5 4 3 4 2" xfId="31818" xr:uid="{00000000-0005-0000-0000-00003B3D0000}"/>
    <cellStyle name="20% - Accent5 5 4 3 5" xfId="22043" xr:uid="{00000000-0005-0000-0000-00003C3D0000}"/>
    <cellStyle name="20% - Accent5 5 4 4" xfId="3241" xr:uid="{00000000-0005-0000-0000-00003D3D0000}"/>
    <cellStyle name="20% - Accent5 5 4 4 2" xfId="8138" xr:uid="{00000000-0005-0000-0000-00003E3D0000}"/>
    <cellStyle name="20% - Accent5 5 4 4 2 2" xfId="17927" xr:uid="{00000000-0005-0000-0000-00003F3D0000}"/>
    <cellStyle name="20% - Accent5 5 4 4 2 2 2" xfId="37478" xr:uid="{00000000-0005-0000-0000-0000403D0000}"/>
    <cellStyle name="20% - Accent5 5 4 4 2 3" xfId="27703" xr:uid="{00000000-0005-0000-0000-0000413D0000}"/>
    <cellStyle name="20% - Accent5 5 4 4 3" xfId="13041" xr:uid="{00000000-0005-0000-0000-0000423D0000}"/>
    <cellStyle name="20% - Accent5 5 4 4 3 2" xfId="32592" xr:uid="{00000000-0005-0000-0000-0000433D0000}"/>
    <cellStyle name="20% - Accent5 5 4 4 4" xfId="22817" xr:uid="{00000000-0005-0000-0000-0000443D0000}"/>
    <cellStyle name="20% - Accent5 5 4 5" xfId="5695" xr:uid="{00000000-0005-0000-0000-0000453D0000}"/>
    <cellStyle name="20% - Accent5 5 4 5 2" xfId="15487" xr:uid="{00000000-0005-0000-0000-0000463D0000}"/>
    <cellStyle name="20% - Accent5 5 4 5 2 2" xfId="35038" xr:uid="{00000000-0005-0000-0000-0000473D0000}"/>
    <cellStyle name="20% - Accent5 5 4 5 3" xfId="25263" xr:uid="{00000000-0005-0000-0000-0000483D0000}"/>
    <cellStyle name="20% - Accent5 5 4 6" xfId="10601" xr:uid="{00000000-0005-0000-0000-0000493D0000}"/>
    <cellStyle name="20% - Accent5 5 4 6 2" xfId="30152" xr:uid="{00000000-0005-0000-0000-00004A3D0000}"/>
    <cellStyle name="20% - Accent5 5 4 7" xfId="20377" xr:uid="{00000000-0005-0000-0000-00004B3D0000}"/>
    <cellStyle name="20% - Accent5 5 5" xfId="1042" xr:uid="{00000000-0005-0000-0000-00004C3D0000}"/>
    <cellStyle name="20% - Accent5 5 5 2" xfId="3615" xr:uid="{00000000-0005-0000-0000-00004D3D0000}"/>
    <cellStyle name="20% - Accent5 5 5 2 2" xfId="8512" xr:uid="{00000000-0005-0000-0000-00004E3D0000}"/>
    <cellStyle name="20% - Accent5 5 5 2 2 2" xfId="18301" xr:uid="{00000000-0005-0000-0000-00004F3D0000}"/>
    <cellStyle name="20% - Accent5 5 5 2 2 2 2" xfId="37852" xr:uid="{00000000-0005-0000-0000-0000503D0000}"/>
    <cellStyle name="20% - Accent5 5 5 2 2 3" xfId="28077" xr:uid="{00000000-0005-0000-0000-0000513D0000}"/>
    <cellStyle name="20% - Accent5 5 5 2 3" xfId="13415" xr:uid="{00000000-0005-0000-0000-0000523D0000}"/>
    <cellStyle name="20% - Accent5 5 5 2 3 2" xfId="32966" xr:uid="{00000000-0005-0000-0000-0000533D0000}"/>
    <cellStyle name="20% - Accent5 5 5 2 4" xfId="23191" xr:uid="{00000000-0005-0000-0000-0000543D0000}"/>
    <cellStyle name="20% - Accent5 5 5 3" xfId="6069" xr:uid="{00000000-0005-0000-0000-0000553D0000}"/>
    <cellStyle name="20% - Accent5 5 5 3 2" xfId="15861" xr:uid="{00000000-0005-0000-0000-0000563D0000}"/>
    <cellStyle name="20% - Accent5 5 5 3 2 2" xfId="35412" xr:uid="{00000000-0005-0000-0000-0000573D0000}"/>
    <cellStyle name="20% - Accent5 5 5 3 3" xfId="25637" xr:uid="{00000000-0005-0000-0000-0000583D0000}"/>
    <cellStyle name="20% - Accent5 5 5 4" xfId="10975" xr:uid="{00000000-0005-0000-0000-0000593D0000}"/>
    <cellStyle name="20% - Accent5 5 5 4 2" xfId="30526" xr:uid="{00000000-0005-0000-0000-00005A3D0000}"/>
    <cellStyle name="20% - Accent5 5 5 5" xfId="20751" xr:uid="{00000000-0005-0000-0000-00005B3D0000}"/>
    <cellStyle name="20% - Accent5 5 6" xfId="2017" xr:uid="{00000000-0005-0000-0000-00005C3D0000}"/>
    <cellStyle name="20% - Accent5 5 6 2" xfId="4520" xr:uid="{00000000-0005-0000-0000-00005D3D0000}"/>
    <cellStyle name="20% - Accent5 5 6 2 2" xfId="9417" xr:uid="{00000000-0005-0000-0000-00005E3D0000}"/>
    <cellStyle name="20% - Accent5 5 6 2 2 2" xfId="19206" xr:uid="{00000000-0005-0000-0000-00005F3D0000}"/>
    <cellStyle name="20% - Accent5 5 6 2 2 2 2" xfId="38757" xr:uid="{00000000-0005-0000-0000-0000603D0000}"/>
    <cellStyle name="20% - Accent5 5 6 2 2 3" xfId="28982" xr:uid="{00000000-0005-0000-0000-0000613D0000}"/>
    <cellStyle name="20% - Accent5 5 6 2 3" xfId="14320" xr:uid="{00000000-0005-0000-0000-0000623D0000}"/>
    <cellStyle name="20% - Accent5 5 6 2 3 2" xfId="33871" xr:uid="{00000000-0005-0000-0000-0000633D0000}"/>
    <cellStyle name="20% - Accent5 5 6 2 4" xfId="24096" xr:uid="{00000000-0005-0000-0000-0000643D0000}"/>
    <cellStyle name="20% - Accent5 5 6 3" xfId="6974" xr:uid="{00000000-0005-0000-0000-0000653D0000}"/>
    <cellStyle name="20% - Accent5 5 6 3 2" xfId="16766" xr:uid="{00000000-0005-0000-0000-0000663D0000}"/>
    <cellStyle name="20% - Accent5 5 6 3 2 2" xfId="36317" xr:uid="{00000000-0005-0000-0000-0000673D0000}"/>
    <cellStyle name="20% - Accent5 5 6 3 3" xfId="26542" xr:uid="{00000000-0005-0000-0000-0000683D0000}"/>
    <cellStyle name="20% - Accent5 5 6 4" xfId="11880" xr:uid="{00000000-0005-0000-0000-0000693D0000}"/>
    <cellStyle name="20% - Accent5 5 6 4 2" xfId="31431" xr:uid="{00000000-0005-0000-0000-00006A3D0000}"/>
    <cellStyle name="20% - Accent5 5 6 5" xfId="21656" xr:uid="{00000000-0005-0000-0000-00006B3D0000}"/>
    <cellStyle name="20% - Accent5 5 7" xfId="2849" xr:uid="{00000000-0005-0000-0000-00006C3D0000}"/>
    <cellStyle name="20% - Accent5 5 7 2" xfId="7747" xr:uid="{00000000-0005-0000-0000-00006D3D0000}"/>
    <cellStyle name="20% - Accent5 5 7 2 2" xfId="17536" xr:uid="{00000000-0005-0000-0000-00006E3D0000}"/>
    <cellStyle name="20% - Accent5 5 7 2 2 2" xfId="37087" xr:uid="{00000000-0005-0000-0000-00006F3D0000}"/>
    <cellStyle name="20% - Accent5 5 7 2 3" xfId="27312" xr:uid="{00000000-0005-0000-0000-0000703D0000}"/>
    <cellStyle name="20% - Accent5 5 7 3" xfId="12650" xr:uid="{00000000-0005-0000-0000-0000713D0000}"/>
    <cellStyle name="20% - Accent5 5 7 3 2" xfId="32201" xr:uid="{00000000-0005-0000-0000-0000723D0000}"/>
    <cellStyle name="20% - Accent5 5 7 4" xfId="22426" xr:uid="{00000000-0005-0000-0000-0000733D0000}"/>
    <cellStyle name="20% - Accent5 5 8" xfId="5303" xr:uid="{00000000-0005-0000-0000-0000743D0000}"/>
    <cellStyle name="20% - Accent5 5 8 2" xfId="15096" xr:uid="{00000000-0005-0000-0000-0000753D0000}"/>
    <cellStyle name="20% - Accent5 5 8 2 2" xfId="34647" xr:uid="{00000000-0005-0000-0000-0000763D0000}"/>
    <cellStyle name="20% - Accent5 5 8 3" xfId="24872" xr:uid="{00000000-0005-0000-0000-0000773D0000}"/>
    <cellStyle name="20% - Accent5 5 9" xfId="10210" xr:uid="{00000000-0005-0000-0000-0000783D0000}"/>
    <cellStyle name="20% - Accent5 5 9 2" xfId="29761" xr:uid="{00000000-0005-0000-0000-0000793D0000}"/>
    <cellStyle name="20% - Accent5 6" xfId="262" xr:uid="{00000000-0005-0000-0000-00007A3D0000}"/>
    <cellStyle name="20% - Accent5 6 2" xfId="402" xr:uid="{00000000-0005-0000-0000-00007B3D0000}"/>
    <cellStyle name="20% - Accent5 6 2 2" xfId="819" xr:uid="{00000000-0005-0000-0000-00007C3D0000}"/>
    <cellStyle name="20% - Accent5 6 2 2 2" xfId="1769" xr:uid="{00000000-0005-0000-0000-00007D3D0000}"/>
    <cellStyle name="20% - Accent5 6 2 2 2 2" xfId="4283" xr:uid="{00000000-0005-0000-0000-00007E3D0000}"/>
    <cellStyle name="20% - Accent5 6 2 2 2 2 2" xfId="9180" xr:uid="{00000000-0005-0000-0000-00007F3D0000}"/>
    <cellStyle name="20% - Accent5 6 2 2 2 2 2 2" xfId="18969" xr:uid="{00000000-0005-0000-0000-0000803D0000}"/>
    <cellStyle name="20% - Accent5 6 2 2 2 2 2 2 2" xfId="38520" xr:uid="{00000000-0005-0000-0000-0000813D0000}"/>
    <cellStyle name="20% - Accent5 6 2 2 2 2 2 3" xfId="28745" xr:uid="{00000000-0005-0000-0000-0000823D0000}"/>
    <cellStyle name="20% - Accent5 6 2 2 2 2 3" xfId="14083" xr:uid="{00000000-0005-0000-0000-0000833D0000}"/>
    <cellStyle name="20% - Accent5 6 2 2 2 2 3 2" xfId="33634" xr:uid="{00000000-0005-0000-0000-0000843D0000}"/>
    <cellStyle name="20% - Accent5 6 2 2 2 2 4" xfId="23859" xr:uid="{00000000-0005-0000-0000-0000853D0000}"/>
    <cellStyle name="20% - Accent5 6 2 2 2 3" xfId="6737" xr:uid="{00000000-0005-0000-0000-0000863D0000}"/>
    <cellStyle name="20% - Accent5 6 2 2 2 3 2" xfId="16529" xr:uid="{00000000-0005-0000-0000-0000873D0000}"/>
    <cellStyle name="20% - Accent5 6 2 2 2 3 2 2" xfId="36080" xr:uid="{00000000-0005-0000-0000-0000883D0000}"/>
    <cellStyle name="20% - Accent5 6 2 2 2 3 3" xfId="26305" xr:uid="{00000000-0005-0000-0000-0000893D0000}"/>
    <cellStyle name="20% - Accent5 6 2 2 2 4" xfId="11643" xr:uid="{00000000-0005-0000-0000-00008A3D0000}"/>
    <cellStyle name="20% - Accent5 6 2 2 2 4 2" xfId="31194" xr:uid="{00000000-0005-0000-0000-00008B3D0000}"/>
    <cellStyle name="20% - Accent5 6 2 2 2 5" xfId="21419" xr:uid="{00000000-0005-0000-0000-00008C3D0000}"/>
    <cellStyle name="20% - Accent5 6 2 2 3" xfId="2745" xr:uid="{00000000-0005-0000-0000-00008D3D0000}"/>
    <cellStyle name="20% - Accent5 6 2 2 3 2" xfId="5190" xr:uid="{00000000-0005-0000-0000-00008E3D0000}"/>
    <cellStyle name="20% - Accent5 6 2 2 3 2 2" xfId="10087" xr:uid="{00000000-0005-0000-0000-00008F3D0000}"/>
    <cellStyle name="20% - Accent5 6 2 2 3 2 2 2" xfId="19876" xr:uid="{00000000-0005-0000-0000-0000903D0000}"/>
    <cellStyle name="20% - Accent5 6 2 2 3 2 2 2 2" xfId="39427" xr:uid="{00000000-0005-0000-0000-0000913D0000}"/>
    <cellStyle name="20% - Accent5 6 2 2 3 2 2 3" xfId="29652" xr:uid="{00000000-0005-0000-0000-0000923D0000}"/>
    <cellStyle name="20% - Accent5 6 2 2 3 2 3" xfId="14990" xr:uid="{00000000-0005-0000-0000-0000933D0000}"/>
    <cellStyle name="20% - Accent5 6 2 2 3 2 3 2" xfId="34541" xr:uid="{00000000-0005-0000-0000-0000943D0000}"/>
    <cellStyle name="20% - Accent5 6 2 2 3 2 4" xfId="24766" xr:uid="{00000000-0005-0000-0000-0000953D0000}"/>
    <cellStyle name="20% - Accent5 6 2 2 3 3" xfId="7644" xr:uid="{00000000-0005-0000-0000-0000963D0000}"/>
    <cellStyle name="20% - Accent5 6 2 2 3 3 2" xfId="17436" xr:uid="{00000000-0005-0000-0000-0000973D0000}"/>
    <cellStyle name="20% - Accent5 6 2 2 3 3 2 2" xfId="36987" xr:uid="{00000000-0005-0000-0000-0000983D0000}"/>
    <cellStyle name="20% - Accent5 6 2 2 3 3 3" xfId="27212" xr:uid="{00000000-0005-0000-0000-0000993D0000}"/>
    <cellStyle name="20% - Accent5 6 2 2 3 4" xfId="12550" xr:uid="{00000000-0005-0000-0000-00009A3D0000}"/>
    <cellStyle name="20% - Accent5 6 2 2 3 4 2" xfId="32101" xr:uid="{00000000-0005-0000-0000-00009B3D0000}"/>
    <cellStyle name="20% - Accent5 6 2 2 3 5" xfId="22326" xr:uid="{00000000-0005-0000-0000-00009C3D0000}"/>
    <cellStyle name="20% - Accent5 6 2 2 4" xfId="3402" xr:uid="{00000000-0005-0000-0000-00009D3D0000}"/>
    <cellStyle name="20% - Accent5 6 2 2 4 2" xfId="8299" xr:uid="{00000000-0005-0000-0000-00009E3D0000}"/>
    <cellStyle name="20% - Accent5 6 2 2 4 2 2" xfId="18088" xr:uid="{00000000-0005-0000-0000-00009F3D0000}"/>
    <cellStyle name="20% - Accent5 6 2 2 4 2 2 2" xfId="37639" xr:uid="{00000000-0005-0000-0000-0000A03D0000}"/>
    <cellStyle name="20% - Accent5 6 2 2 4 2 3" xfId="27864" xr:uid="{00000000-0005-0000-0000-0000A13D0000}"/>
    <cellStyle name="20% - Accent5 6 2 2 4 3" xfId="13202" xr:uid="{00000000-0005-0000-0000-0000A23D0000}"/>
    <cellStyle name="20% - Accent5 6 2 2 4 3 2" xfId="32753" xr:uid="{00000000-0005-0000-0000-0000A33D0000}"/>
    <cellStyle name="20% - Accent5 6 2 2 4 4" xfId="22978" xr:uid="{00000000-0005-0000-0000-0000A43D0000}"/>
    <cellStyle name="20% - Accent5 6 2 2 5" xfId="5856" xr:uid="{00000000-0005-0000-0000-0000A53D0000}"/>
    <cellStyle name="20% - Accent5 6 2 2 5 2" xfId="15648" xr:uid="{00000000-0005-0000-0000-0000A63D0000}"/>
    <cellStyle name="20% - Accent5 6 2 2 5 2 2" xfId="35199" xr:uid="{00000000-0005-0000-0000-0000A73D0000}"/>
    <cellStyle name="20% - Accent5 6 2 2 5 3" xfId="25424" xr:uid="{00000000-0005-0000-0000-0000A83D0000}"/>
    <cellStyle name="20% - Accent5 6 2 2 6" xfId="10762" xr:uid="{00000000-0005-0000-0000-0000A93D0000}"/>
    <cellStyle name="20% - Accent5 6 2 2 6 2" xfId="30313" xr:uid="{00000000-0005-0000-0000-0000AA3D0000}"/>
    <cellStyle name="20% - Accent5 6 2 2 7" xfId="20538" xr:uid="{00000000-0005-0000-0000-0000AB3D0000}"/>
    <cellStyle name="20% - Accent5 6 2 3" xfId="1388" xr:uid="{00000000-0005-0000-0000-0000AC3D0000}"/>
    <cellStyle name="20% - Accent5 6 2 3 2" xfId="3907" xr:uid="{00000000-0005-0000-0000-0000AD3D0000}"/>
    <cellStyle name="20% - Accent5 6 2 3 2 2" xfId="8804" xr:uid="{00000000-0005-0000-0000-0000AE3D0000}"/>
    <cellStyle name="20% - Accent5 6 2 3 2 2 2" xfId="18593" xr:uid="{00000000-0005-0000-0000-0000AF3D0000}"/>
    <cellStyle name="20% - Accent5 6 2 3 2 2 2 2" xfId="38144" xr:uid="{00000000-0005-0000-0000-0000B03D0000}"/>
    <cellStyle name="20% - Accent5 6 2 3 2 2 3" xfId="28369" xr:uid="{00000000-0005-0000-0000-0000B13D0000}"/>
    <cellStyle name="20% - Accent5 6 2 3 2 3" xfId="13707" xr:uid="{00000000-0005-0000-0000-0000B23D0000}"/>
    <cellStyle name="20% - Accent5 6 2 3 2 3 2" xfId="33258" xr:uid="{00000000-0005-0000-0000-0000B33D0000}"/>
    <cellStyle name="20% - Accent5 6 2 3 2 4" xfId="23483" xr:uid="{00000000-0005-0000-0000-0000B43D0000}"/>
    <cellStyle name="20% - Accent5 6 2 3 3" xfId="6361" xr:uid="{00000000-0005-0000-0000-0000B53D0000}"/>
    <cellStyle name="20% - Accent5 6 2 3 3 2" xfId="16153" xr:uid="{00000000-0005-0000-0000-0000B63D0000}"/>
    <cellStyle name="20% - Accent5 6 2 3 3 2 2" xfId="35704" xr:uid="{00000000-0005-0000-0000-0000B73D0000}"/>
    <cellStyle name="20% - Accent5 6 2 3 3 3" xfId="25929" xr:uid="{00000000-0005-0000-0000-0000B83D0000}"/>
    <cellStyle name="20% - Accent5 6 2 3 4" xfId="11267" xr:uid="{00000000-0005-0000-0000-0000B93D0000}"/>
    <cellStyle name="20% - Accent5 6 2 3 4 2" xfId="30818" xr:uid="{00000000-0005-0000-0000-0000BA3D0000}"/>
    <cellStyle name="20% - Accent5 6 2 3 5" xfId="21043" xr:uid="{00000000-0005-0000-0000-0000BB3D0000}"/>
    <cellStyle name="20% - Accent5 6 2 4" xfId="2301" xr:uid="{00000000-0005-0000-0000-0000BC3D0000}"/>
    <cellStyle name="20% - Accent5 6 2 4 2" xfId="4803" xr:uid="{00000000-0005-0000-0000-0000BD3D0000}"/>
    <cellStyle name="20% - Accent5 6 2 4 2 2" xfId="9700" xr:uid="{00000000-0005-0000-0000-0000BE3D0000}"/>
    <cellStyle name="20% - Accent5 6 2 4 2 2 2" xfId="19489" xr:uid="{00000000-0005-0000-0000-0000BF3D0000}"/>
    <cellStyle name="20% - Accent5 6 2 4 2 2 2 2" xfId="39040" xr:uid="{00000000-0005-0000-0000-0000C03D0000}"/>
    <cellStyle name="20% - Accent5 6 2 4 2 2 3" xfId="29265" xr:uid="{00000000-0005-0000-0000-0000C13D0000}"/>
    <cellStyle name="20% - Accent5 6 2 4 2 3" xfId="14603" xr:uid="{00000000-0005-0000-0000-0000C23D0000}"/>
    <cellStyle name="20% - Accent5 6 2 4 2 3 2" xfId="34154" xr:uid="{00000000-0005-0000-0000-0000C33D0000}"/>
    <cellStyle name="20% - Accent5 6 2 4 2 4" xfId="24379" xr:uid="{00000000-0005-0000-0000-0000C43D0000}"/>
    <cellStyle name="20% - Accent5 6 2 4 3" xfId="7257" xr:uid="{00000000-0005-0000-0000-0000C53D0000}"/>
    <cellStyle name="20% - Accent5 6 2 4 3 2" xfId="17049" xr:uid="{00000000-0005-0000-0000-0000C63D0000}"/>
    <cellStyle name="20% - Accent5 6 2 4 3 2 2" xfId="36600" xr:uid="{00000000-0005-0000-0000-0000C73D0000}"/>
    <cellStyle name="20% - Accent5 6 2 4 3 3" xfId="26825" xr:uid="{00000000-0005-0000-0000-0000C83D0000}"/>
    <cellStyle name="20% - Accent5 6 2 4 4" xfId="12163" xr:uid="{00000000-0005-0000-0000-0000C93D0000}"/>
    <cellStyle name="20% - Accent5 6 2 4 4 2" xfId="31714" xr:uid="{00000000-0005-0000-0000-0000CA3D0000}"/>
    <cellStyle name="20% - Accent5 6 2 4 5" xfId="21939" xr:uid="{00000000-0005-0000-0000-0000CB3D0000}"/>
    <cellStyle name="20% - Accent5 6 2 5" xfId="3011" xr:uid="{00000000-0005-0000-0000-0000CC3D0000}"/>
    <cellStyle name="20% - Accent5 6 2 5 2" xfId="7908" xr:uid="{00000000-0005-0000-0000-0000CD3D0000}"/>
    <cellStyle name="20% - Accent5 6 2 5 2 2" xfId="17697" xr:uid="{00000000-0005-0000-0000-0000CE3D0000}"/>
    <cellStyle name="20% - Accent5 6 2 5 2 2 2" xfId="37248" xr:uid="{00000000-0005-0000-0000-0000CF3D0000}"/>
    <cellStyle name="20% - Accent5 6 2 5 2 3" xfId="27473" xr:uid="{00000000-0005-0000-0000-0000D03D0000}"/>
    <cellStyle name="20% - Accent5 6 2 5 3" xfId="12811" xr:uid="{00000000-0005-0000-0000-0000D13D0000}"/>
    <cellStyle name="20% - Accent5 6 2 5 3 2" xfId="32362" xr:uid="{00000000-0005-0000-0000-0000D23D0000}"/>
    <cellStyle name="20% - Accent5 6 2 5 4" xfId="22587" xr:uid="{00000000-0005-0000-0000-0000D33D0000}"/>
    <cellStyle name="20% - Accent5 6 2 6" xfId="5465" xr:uid="{00000000-0005-0000-0000-0000D43D0000}"/>
    <cellStyle name="20% - Accent5 6 2 6 2" xfId="15257" xr:uid="{00000000-0005-0000-0000-0000D53D0000}"/>
    <cellStyle name="20% - Accent5 6 2 6 2 2" xfId="34808" xr:uid="{00000000-0005-0000-0000-0000D63D0000}"/>
    <cellStyle name="20% - Accent5 6 2 6 3" xfId="25033" xr:uid="{00000000-0005-0000-0000-0000D73D0000}"/>
    <cellStyle name="20% - Accent5 6 2 7" xfId="10371" xr:uid="{00000000-0005-0000-0000-0000D83D0000}"/>
    <cellStyle name="20% - Accent5 6 2 7 2" xfId="29922" xr:uid="{00000000-0005-0000-0000-0000D93D0000}"/>
    <cellStyle name="20% - Accent5 6 2 8" xfId="20147" xr:uid="{00000000-0005-0000-0000-0000DA3D0000}"/>
    <cellStyle name="20% - Accent5 6 3" xfId="685" xr:uid="{00000000-0005-0000-0000-0000DB3D0000}"/>
    <cellStyle name="20% - Accent5 6 3 2" xfId="1637" xr:uid="{00000000-0005-0000-0000-0000DC3D0000}"/>
    <cellStyle name="20% - Accent5 6 3 2 2" xfId="4151" xr:uid="{00000000-0005-0000-0000-0000DD3D0000}"/>
    <cellStyle name="20% - Accent5 6 3 2 2 2" xfId="9048" xr:uid="{00000000-0005-0000-0000-0000DE3D0000}"/>
    <cellStyle name="20% - Accent5 6 3 2 2 2 2" xfId="18837" xr:uid="{00000000-0005-0000-0000-0000DF3D0000}"/>
    <cellStyle name="20% - Accent5 6 3 2 2 2 2 2" xfId="38388" xr:uid="{00000000-0005-0000-0000-0000E03D0000}"/>
    <cellStyle name="20% - Accent5 6 3 2 2 2 3" xfId="28613" xr:uid="{00000000-0005-0000-0000-0000E13D0000}"/>
    <cellStyle name="20% - Accent5 6 3 2 2 3" xfId="13951" xr:uid="{00000000-0005-0000-0000-0000E23D0000}"/>
    <cellStyle name="20% - Accent5 6 3 2 2 3 2" xfId="33502" xr:uid="{00000000-0005-0000-0000-0000E33D0000}"/>
    <cellStyle name="20% - Accent5 6 3 2 2 4" xfId="23727" xr:uid="{00000000-0005-0000-0000-0000E43D0000}"/>
    <cellStyle name="20% - Accent5 6 3 2 3" xfId="6605" xr:uid="{00000000-0005-0000-0000-0000E53D0000}"/>
    <cellStyle name="20% - Accent5 6 3 2 3 2" xfId="16397" xr:uid="{00000000-0005-0000-0000-0000E63D0000}"/>
    <cellStyle name="20% - Accent5 6 3 2 3 2 2" xfId="35948" xr:uid="{00000000-0005-0000-0000-0000E73D0000}"/>
    <cellStyle name="20% - Accent5 6 3 2 3 3" xfId="26173" xr:uid="{00000000-0005-0000-0000-0000E83D0000}"/>
    <cellStyle name="20% - Accent5 6 3 2 4" xfId="11511" xr:uid="{00000000-0005-0000-0000-0000E93D0000}"/>
    <cellStyle name="20% - Accent5 6 3 2 4 2" xfId="31062" xr:uid="{00000000-0005-0000-0000-0000EA3D0000}"/>
    <cellStyle name="20% - Accent5 6 3 2 5" xfId="21287" xr:uid="{00000000-0005-0000-0000-0000EB3D0000}"/>
    <cellStyle name="20% - Accent5 6 3 3" xfId="2617" xr:uid="{00000000-0005-0000-0000-0000EC3D0000}"/>
    <cellStyle name="20% - Accent5 6 3 3 2" xfId="5065" xr:uid="{00000000-0005-0000-0000-0000ED3D0000}"/>
    <cellStyle name="20% - Accent5 6 3 3 2 2" xfId="9962" xr:uid="{00000000-0005-0000-0000-0000EE3D0000}"/>
    <cellStyle name="20% - Accent5 6 3 3 2 2 2" xfId="19751" xr:uid="{00000000-0005-0000-0000-0000EF3D0000}"/>
    <cellStyle name="20% - Accent5 6 3 3 2 2 2 2" xfId="39302" xr:uid="{00000000-0005-0000-0000-0000F03D0000}"/>
    <cellStyle name="20% - Accent5 6 3 3 2 2 3" xfId="29527" xr:uid="{00000000-0005-0000-0000-0000F13D0000}"/>
    <cellStyle name="20% - Accent5 6 3 3 2 3" xfId="14865" xr:uid="{00000000-0005-0000-0000-0000F23D0000}"/>
    <cellStyle name="20% - Accent5 6 3 3 2 3 2" xfId="34416" xr:uid="{00000000-0005-0000-0000-0000F33D0000}"/>
    <cellStyle name="20% - Accent5 6 3 3 2 4" xfId="24641" xr:uid="{00000000-0005-0000-0000-0000F43D0000}"/>
    <cellStyle name="20% - Accent5 6 3 3 3" xfId="7519" xr:uid="{00000000-0005-0000-0000-0000F53D0000}"/>
    <cellStyle name="20% - Accent5 6 3 3 3 2" xfId="17311" xr:uid="{00000000-0005-0000-0000-0000F63D0000}"/>
    <cellStyle name="20% - Accent5 6 3 3 3 2 2" xfId="36862" xr:uid="{00000000-0005-0000-0000-0000F73D0000}"/>
    <cellStyle name="20% - Accent5 6 3 3 3 3" xfId="27087" xr:uid="{00000000-0005-0000-0000-0000F83D0000}"/>
    <cellStyle name="20% - Accent5 6 3 3 4" xfId="12425" xr:uid="{00000000-0005-0000-0000-0000F93D0000}"/>
    <cellStyle name="20% - Accent5 6 3 3 4 2" xfId="31976" xr:uid="{00000000-0005-0000-0000-0000FA3D0000}"/>
    <cellStyle name="20% - Accent5 6 3 3 5" xfId="22201" xr:uid="{00000000-0005-0000-0000-0000FB3D0000}"/>
    <cellStyle name="20% - Accent5 6 3 4" xfId="3270" xr:uid="{00000000-0005-0000-0000-0000FC3D0000}"/>
    <cellStyle name="20% - Accent5 6 3 4 2" xfId="8167" xr:uid="{00000000-0005-0000-0000-0000FD3D0000}"/>
    <cellStyle name="20% - Accent5 6 3 4 2 2" xfId="17956" xr:uid="{00000000-0005-0000-0000-0000FE3D0000}"/>
    <cellStyle name="20% - Accent5 6 3 4 2 2 2" xfId="37507" xr:uid="{00000000-0005-0000-0000-0000FF3D0000}"/>
    <cellStyle name="20% - Accent5 6 3 4 2 3" xfId="27732" xr:uid="{00000000-0005-0000-0000-0000003E0000}"/>
    <cellStyle name="20% - Accent5 6 3 4 3" xfId="13070" xr:uid="{00000000-0005-0000-0000-0000013E0000}"/>
    <cellStyle name="20% - Accent5 6 3 4 3 2" xfId="32621" xr:uid="{00000000-0005-0000-0000-0000023E0000}"/>
    <cellStyle name="20% - Accent5 6 3 4 4" xfId="22846" xr:uid="{00000000-0005-0000-0000-0000033E0000}"/>
    <cellStyle name="20% - Accent5 6 3 5" xfId="5724" xr:uid="{00000000-0005-0000-0000-0000043E0000}"/>
    <cellStyle name="20% - Accent5 6 3 5 2" xfId="15516" xr:uid="{00000000-0005-0000-0000-0000053E0000}"/>
    <cellStyle name="20% - Accent5 6 3 5 2 2" xfId="35067" xr:uid="{00000000-0005-0000-0000-0000063E0000}"/>
    <cellStyle name="20% - Accent5 6 3 5 3" xfId="25292" xr:uid="{00000000-0005-0000-0000-0000073E0000}"/>
    <cellStyle name="20% - Accent5 6 3 6" xfId="10630" xr:uid="{00000000-0005-0000-0000-0000083E0000}"/>
    <cellStyle name="20% - Accent5 6 3 6 2" xfId="30181" xr:uid="{00000000-0005-0000-0000-0000093E0000}"/>
    <cellStyle name="20% - Accent5 6 3 7" xfId="20406" xr:uid="{00000000-0005-0000-0000-00000A3E0000}"/>
    <cellStyle name="20% - Accent5 6 4" xfId="1043" xr:uid="{00000000-0005-0000-0000-00000B3E0000}"/>
    <cellStyle name="20% - Accent5 6 4 2" xfId="3616" xr:uid="{00000000-0005-0000-0000-00000C3E0000}"/>
    <cellStyle name="20% - Accent5 6 4 2 2" xfId="8513" xr:uid="{00000000-0005-0000-0000-00000D3E0000}"/>
    <cellStyle name="20% - Accent5 6 4 2 2 2" xfId="18302" xr:uid="{00000000-0005-0000-0000-00000E3E0000}"/>
    <cellStyle name="20% - Accent5 6 4 2 2 2 2" xfId="37853" xr:uid="{00000000-0005-0000-0000-00000F3E0000}"/>
    <cellStyle name="20% - Accent5 6 4 2 2 3" xfId="28078" xr:uid="{00000000-0005-0000-0000-0000103E0000}"/>
    <cellStyle name="20% - Accent5 6 4 2 3" xfId="13416" xr:uid="{00000000-0005-0000-0000-0000113E0000}"/>
    <cellStyle name="20% - Accent5 6 4 2 3 2" xfId="32967" xr:uid="{00000000-0005-0000-0000-0000123E0000}"/>
    <cellStyle name="20% - Accent5 6 4 2 4" xfId="23192" xr:uid="{00000000-0005-0000-0000-0000133E0000}"/>
    <cellStyle name="20% - Accent5 6 4 3" xfId="6070" xr:uid="{00000000-0005-0000-0000-0000143E0000}"/>
    <cellStyle name="20% - Accent5 6 4 3 2" xfId="15862" xr:uid="{00000000-0005-0000-0000-0000153E0000}"/>
    <cellStyle name="20% - Accent5 6 4 3 2 2" xfId="35413" xr:uid="{00000000-0005-0000-0000-0000163E0000}"/>
    <cellStyle name="20% - Accent5 6 4 3 3" xfId="25638" xr:uid="{00000000-0005-0000-0000-0000173E0000}"/>
    <cellStyle name="20% - Accent5 6 4 4" xfId="10976" xr:uid="{00000000-0005-0000-0000-0000183E0000}"/>
    <cellStyle name="20% - Accent5 6 4 4 2" xfId="30527" xr:uid="{00000000-0005-0000-0000-0000193E0000}"/>
    <cellStyle name="20% - Accent5 6 4 5" xfId="20752" xr:uid="{00000000-0005-0000-0000-00001A3E0000}"/>
    <cellStyle name="20% - Accent5 6 5" xfId="2176" xr:uid="{00000000-0005-0000-0000-00001B3E0000}"/>
    <cellStyle name="20% - Accent5 6 5 2" xfId="4678" xr:uid="{00000000-0005-0000-0000-00001C3E0000}"/>
    <cellStyle name="20% - Accent5 6 5 2 2" xfId="9575" xr:uid="{00000000-0005-0000-0000-00001D3E0000}"/>
    <cellStyle name="20% - Accent5 6 5 2 2 2" xfId="19364" xr:uid="{00000000-0005-0000-0000-00001E3E0000}"/>
    <cellStyle name="20% - Accent5 6 5 2 2 2 2" xfId="38915" xr:uid="{00000000-0005-0000-0000-00001F3E0000}"/>
    <cellStyle name="20% - Accent5 6 5 2 2 3" xfId="29140" xr:uid="{00000000-0005-0000-0000-0000203E0000}"/>
    <cellStyle name="20% - Accent5 6 5 2 3" xfId="14478" xr:uid="{00000000-0005-0000-0000-0000213E0000}"/>
    <cellStyle name="20% - Accent5 6 5 2 3 2" xfId="34029" xr:uid="{00000000-0005-0000-0000-0000223E0000}"/>
    <cellStyle name="20% - Accent5 6 5 2 4" xfId="24254" xr:uid="{00000000-0005-0000-0000-0000233E0000}"/>
    <cellStyle name="20% - Accent5 6 5 3" xfId="7132" xr:uid="{00000000-0005-0000-0000-0000243E0000}"/>
    <cellStyle name="20% - Accent5 6 5 3 2" xfId="16924" xr:uid="{00000000-0005-0000-0000-0000253E0000}"/>
    <cellStyle name="20% - Accent5 6 5 3 2 2" xfId="36475" xr:uid="{00000000-0005-0000-0000-0000263E0000}"/>
    <cellStyle name="20% - Accent5 6 5 3 3" xfId="26700" xr:uid="{00000000-0005-0000-0000-0000273E0000}"/>
    <cellStyle name="20% - Accent5 6 5 4" xfId="12038" xr:uid="{00000000-0005-0000-0000-0000283E0000}"/>
    <cellStyle name="20% - Accent5 6 5 4 2" xfId="31589" xr:uid="{00000000-0005-0000-0000-0000293E0000}"/>
    <cellStyle name="20% - Accent5 6 5 5" xfId="21814" xr:uid="{00000000-0005-0000-0000-00002A3E0000}"/>
    <cellStyle name="20% - Accent5 6 6" xfId="2878" xr:uid="{00000000-0005-0000-0000-00002B3E0000}"/>
    <cellStyle name="20% - Accent5 6 6 2" xfId="7776" xr:uid="{00000000-0005-0000-0000-00002C3E0000}"/>
    <cellStyle name="20% - Accent5 6 6 2 2" xfId="17565" xr:uid="{00000000-0005-0000-0000-00002D3E0000}"/>
    <cellStyle name="20% - Accent5 6 6 2 2 2" xfId="37116" xr:uid="{00000000-0005-0000-0000-00002E3E0000}"/>
    <cellStyle name="20% - Accent5 6 6 2 3" xfId="27341" xr:uid="{00000000-0005-0000-0000-00002F3E0000}"/>
    <cellStyle name="20% - Accent5 6 6 3" xfId="12679" xr:uid="{00000000-0005-0000-0000-0000303E0000}"/>
    <cellStyle name="20% - Accent5 6 6 3 2" xfId="32230" xr:uid="{00000000-0005-0000-0000-0000313E0000}"/>
    <cellStyle name="20% - Accent5 6 6 4" xfId="22455" xr:uid="{00000000-0005-0000-0000-0000323E0000}"/>
    <cellStyle name="20% - Accent5 6 7" xfId="5332" xr:uid="{00000000-0005-0000-0000-0000333E0000}"/>
    <cellStyle name="20% - Accent5 6 7 2" xfId="15125" xr:uid="{00000000-0005-0000-0000-0000343E0000}"/>
    <cellStyle name="20% - Accent5 6 7 2 2" xfId="34676" xr:uid="{00000000-0005-0000-0000-0000353E0000}"/>
    <cellStyle name="20% - Accent5 6 7 3" xfId="24901" xr:uid="{00000000-0005-0000-0000-0000363E0000}"/>
    <cellStyle name="20% - Accent5 6 8" xfId="10239" xr:uid="{00000000-0005-0000-0000-0000373E0000}"/>
    <cellStyle name="20% - Accent5 6 8 2" xfId="29790" xr:uid="{00000000-0005-0000-0000-0000383E0000}"/>
    <cellStyle name="20% - Accent5 6 9" xfId="20015" xr:uid="{00000000-0005-0000-0000-0000393E0000}"/>
    <cellStyle name="20% - Accent5 7" xfId="403" xr:uid="{00000000-0005-0000-0000-00003A3E0000}"/>
    <cellStyle name="20% - Accent5 7 2" xfId="820" xr:uid="{00000000-0005-0000-0000-00003B3E0000}"/>
    <cellStyle name="20% - Accent5 7 2 2" xfId="1770" xr:uid="{00000000-0005-0000-0000-00003C3E0000}"/>
    <cellStyle name="20% - Accent5 7 2 2 2" xfId="4284" xr:uid="{00000000-0005-0000-0000-00003D3E0000}"/>
    <cellStyle name="20% - Accent5 7 2 2 2 2" xfId="9181" xr:uid="{00000000-0005-0000-0000-00003E3E0000}"/>
    <cellStyle name="20% - Accent5 7 2 2 2 2 2" xfId="18970" xr:uid="{00000000-0005-0000-0000-00003F3E0000}"/>
    <cellStyle name="20% - Accent5 7 2 2 2 2 2 2" xfId="38521" xr:uid="{00000000-0005-0000-0000-0000403E0000}"/>
    <cellStyle name="20% - Accent5 7 2 2 2 2 3" xfId="28746" xr:uid="{00000000-0005-0000-0000-0000413E0000}"/>
    <cellStyle name="20% - Accent5 7 2 2 2 3" xfId="14084" xr:uid="{00000000-0005-0000-0000-0000423E0000}"/>
    <cellStyle name="20% - Accent5 7 2 2 2 3 2" xfId="33635" xr:uid="{00000000-0005-0000-0000-0000433E0000}"/>
    <cellStyle name="20% - Accent5 7 2 2 2 4" xfId="23860" xr:uid="{00000000-0005-0000-0000-0000443E0000}"/>
    <cellStyle name="20% - Accent5 7 2 2 3" xfId="6738" xr:uid="{00000000-0005-0000-0000-0000453E0000}"/>
    <cellStyle name="20% - Accent5 7 2 2 3 2" xfId="16530" xr:uid="{00000000-0005-0000-0000-0000463E0000}"/>
    <cellStyle name="20% - Accent5 7 2 2 3 2 2" xfId="36081" xr:uid="{00000000-0005-0000-0000-0000473E0000}"/>
    <cellStyle name="20% - Accent5 7 2 2 3 3" xfId="26306" xr:uid="{00000000-0005-0000-0000-0000483E0000}"/>
    <cellStyle name="20% - Accent5 7 2 2 4" xfId="11644" xr:uid="{00000000-0005-0000-0000-0000493E0000}"/>
    <cellStyle name="20% - Accent5 7 2 2 4 2" xfId="31195" xr:uid="{00000000-0005-0000-0000-00004A3E0000}"/>
    <cellStyle name="20% - Accent5 7 2 2 5" xfId="21420" xr:uid="{00000000-0005-0000-0000-00004B3E0000}"/>
    <cellStyle name="20% - Accent5 7 2 3" xfId="2492" xr:uid="{00000000-0005-0000-0000-00004C3E0000}"/>
    <cellStyle name="20% - Accent5 7 2 3 2" xfId="4974" xr:uid="{00000000-0005-0000-0000-00004D3E0000}"/>
    <cellStyle name="20% - Accent5 7 2 3 2 2" xfId="9871" xr:uid="{00000000-0005-0000-0000-00004E3E0000}"/>
    <cellStyle name="20% - Accent5 7 2 3 2 2 2" xfId="19660" xr:uid="{00000000-0005-0000-0000-00004F3E0000}"/>
    <cellStyle name="20% - Accent5 7 2 3 2 2 2 2" xfId="39211" xr:uid="{00000000-0005-0000-0000-0000503E0000}"/>
    <cellStyle name="20% - Accent5 7 2 3 2 2 3" xfId="29436" xr:uid="{00000000-0005-0000-0000-0000513E0000}"/>
    <cellStyle name="20% - Accent5 7 2 3 2 3" xfId="14774" xr:uid="{00000000-0005-0000-0000-0000523E0000}"/>
    <cellStyle name="20% - Accent5 7 2 3 2 3 2" xfId="34325" xr:uid="{00000000-0005-0000-0000-0000533E0000}"/>
    <cellStyle name="20% - Accent5 7 2 3 2 4" xfId="24550" xr:uid="{00000000-0005-0000-0000-0000543E0000}"/>
    <cellStyle name="20% - Accent5 7 2 3 3" xfId="7428" xr:uid="{00000000-0005-0000-0000-0000553E0000}"/>
    <cellStyle name="20% - Accent5 7 2 3 3 2" xfId="17220" xr:uid="{00000000-0005-0000-0000-0000563E0000}"/>
    <cellStyle name="20% - Accent5 7 2 3 3 2 2" xfId="36771" xr:uid="{00000000-0005-0000-0000-0000573E0000}"/>
    <cellStyle name="20% - Accent5 7 2 3 3 3" xfId="26996" xr:uid="{00000000-0005-0000-0000-0000583E0000}"/>
    <cellStyle name="20% - Accent5 7 2 3 4" xfId="12334" xr:uid="{00000000-0005-0000-0000-0000593E0000}"/>
    <cellStyle name="20% - Accent5 7 2 3 4 2" xfId="31885" xr:uid="{00000000-0005-0000-0000-00005A3E0000}"/>
    <cellStyle name="20% - Accent5 7 2 3 5" xfId="22110" xr:uid="{00000000-0005-0000-0000-00005B3E0000}"/>
    <cellStyle name="20% - Accent5 7 2 4" xfId="3403" xr:uid="{00000000-0005-0000-0000-00005C3E0000}"/>
    <cellStyle name="20% - Accent5 7 2 4 2" xfId="8300" xr:uid="{00000000-0005-0000-0000-00005D3E0000}"/>
    <cellStyle name="20% - Accent5 7 2 4 2 2" xfId="18089" xr:uid="{00000000-0005-0000-0000-00005E3E0000}"/>
    <cellStyle name="20% - Accent5 7 2 4 2 2 2" xfId="37640" xr:uid="{00000000-0005-0000-0000-00005F3E0000}"/>
    <cellStyle name="20% - Accent5 7 2 4 2 3" xfId="27865" xr:uid="{00000000-0005-0000-0000-0000603E0000}"/>
    <cellStyle name="20% - Accent5 7 2 4 3" xfId="13203" xr:uid="{00000000-0005-0000-0000-0000613E0000}"/>
    <cellStyle name="20% - Accent5 7 2 4 3 2" xfId="32754" xr:uid="{00000000-0005-0000-0000-0000623E0000}"/>
    <cellStyle name="20% - Accent5 7 2 4 4" xfId="22979" xr:uid="{00000000-0005-0000-0000-0000633E0000}"/>
    <cellStyle name="20% - Accent5 7 2 5" xfId="5857" xr:uid="{00000000-0005-0000-0000-0000643E0000}"/>
    <cellStyle name="20% - Accent5 7 2 5 2" xfId="15649" xr:uid="{00000000-0005-0000-0000-0000653E0000}"/>
    <cellStyle name="20% - Accent5 7 2 5 2 2" xfId="35200" xr:uid="{00000000-0005-0000-0000-0000663E0000}"/>
    <cellStyle name="20% - Accent5 7 2 5 3" xfId="25425" xr:uid="{00000000-0005-0000-0000-0000673E0000}"/>
    <cellStyle name="20% - Accent5 7 2 6" xfId="10763" xr:uid="{00000000-0005-0000-0000-0000683E0000}"/>
    <cellStyle name="20% - Accent5 7 2 6 2" xfId="30314" xr:uid="{00000000-0005-0000-0000-0000693E0000}"/>
    <cellStyle name="20% - Accent5 7 2 7" xfId="20539" xr:uid="{00000000-0005-0000-0000-00006A3E0000}"/>
    <cellStyle name="20% - Accent5 7 3" xfId="1044" xr:uid="{00000000-0005-0000-0000-00006B3E0000}"/>
    <cellStyle name="20% - Accent5 7 3 2" xfId="3617" xr:uid="{00000000-0005-0000-0000-00006C3E0000}"/>
    <cellStyle name="20% - Accent5 7 3 2 2" xfId="8514" xr:uid="{00000000-0005-0000-0000-00006D3E0000}"/>
    <cellStyle name="20% - Accent5 7 3 2 2 2" xfId="18303" xr:uid="{00000000-0005-0000-0000-00006E3E0000}"/>
    <cellStyle name="20% - Accent5 7 3 2 2 2 2" xfId="37854" xr:uid="{00000000-0005-0000-0000-00006F3E0000}"/>
    <cellStyle name="20% - Accent5 7 3 2 2 3" xfId="28079" xr:uid="{00000000-0005-0000-0000-0000703E0000}"/>
    <cellStyle name="20% - Accent5 7 3 2 3" xfId="13417" xr:uid="{00000000-0005-0000-0000-0000713E0000}"/>
    <cellStyle name="20% - Accent5 7 3 2 3 2" xfId="32968" xr:uid="{00000000-0005-0000-0000-0000723E0000}"/>
    <cellStyle name="20% - Accent5 7 3 2 4" xfId="23193" xr:uid="{00000000-0005-0000-0000-0000733E0000}"/>
    <cellStyle name="20% - Accent5 7 3 3" xfId="6071" xr:uid="{00000000-0005-0000-0000-0000743E0000}"/>
    <cellStyle name="20% - Accent5 7 3 3 2" xfId="15863" xr:uid="{00000000-0005-0000-0000-0000753E0000}"/>
    <cellStyle name="20% - Accent5 7 3 3 2 2" xfId="35414" xr:uid="{00000000-0005-0000-0000-0000763E0000}"/>
    <cellStyle name="20% - Accent5 7 3 3 3" xfId="25639" xr:uid="{00000000-0005-0000-0000-0000773E0000}"/>
    <cellStyle name="20% - Accent5 7 3 4" xfId="10977" xr:uid="{00000000-0005-0000-0000-0000783E0000}"/>
    <cellStyle name="20% - Accent5 7 3 4 2" xfId="30528" xr:uid="{00000000-0005-0000-0000-0000793E0000}"/>
    <cellStyle name="20% - Accent5 7 3 5" xfId="20753" xr:uid="{00000000-0005-0000-0000-00007A3E0000}"/>
    <cellStyle name="20% - Accent5 7 4" xfId="2085" xr:uid="{00000000-0005-0000-0000-00007B3E0000}"/>
    <cellStyle name="20% - Accent5 7 4 2" xfId="4587" xr:uid="{00000000-0005-0000-0000-00007C3E0000}"/>
    <cellStyle name="20% - Accent5 7 4 2 2" xfId="9484" xr:uid="{00000000-0005-0000-0000-00007D3E0000}"/>
    <cellStyle name="20% - Accent5 7 4 2 2 2" xfId="19273" xr:uid="{00000000-0005-0000-0000-00007E3E0000}"/>
    <cellStyle name="20% - Accent5 7 4 2 2 2 2" xfId="38824" xr:uid="{00000000-0005-0000-0000-00007F3E0000}"/>
    <cellStyle name="20% - Accent5 7 4 2 2 3" xfId="29049" xr:uid="{00000000-0005-0000-0000-0000803E0000}"/>
    <cellStyle name="20% - Accent5 7 4 2 3" xfId="14387" xr:uid="{00000000-0005-0000-0000-0000813E0000}"/>
    <cellStyle name="20% - Accent5 7 4 2 3 2" xfId="33938" xr:uid="{00000000-0005-0000-0000-0000823E0000}"/>
    <cellStyle name="20% - Accent5 7 4 2 4" xfId="24163" xr:uid="{00000000-0005-0000-0000-0000833E0000}"/>
    <cellStyle name="20% - Accent5 7 4 3" xfId="7041" xr:uid="{00000000-0005-0000-0000-0000843E0000}"/>
    <cellStyle name="20% - Accent5 7 4 3 2" xfId="16833" xr:uid="{00000000-0005-0000-0000-0000853E0000}"/>
    <cellStyle name="20% - Accent5 7 4 3 2 2" xfId="36384" xr:uid="{00000000-0005-0000-0000-0000863E0000}"/>
    <cellStyle name="20% - Accent5 7 4 3 3" xfId="26609" xr:uid="{00000000-0005-0000-0000-0000873E0000}"/>
    <cellStyle name="20% - Accent5 7 4 4" xfId="11947" xr:uid="{00000000-0005-0000-0000-0000883E0000}"/>
    <cellStyle name="20% - Accent5 7 4 4 2" xfId="31498" xr:uid="{00000000-0005-0000-0000-0000893E0000}"/>
    <cellStyle name="20% - Accent5 7 4 5" xfId="21723" xr:uid="{00000000-0005-0000-0000-00008A3E0000}"/>
    <cellStyle name="20% - Accent5 7 5" xfId="3012" xr:uid="{00000000-0005-0000-0000-00008B3E0000}"/>
    <cellStyle name="20% - Accent5 7 5 2" xfId="7909" xr:uid="{00000000-0005-0000-0000-00008C3E0000}"/>
    <cellStyle name="20% - Accent5 7 5 2 2" xfId="17698" xr:uid="{00000000-0005-0000-0000-00008D3E0000}"/>
    <cellStyle name="20% - Accent5 7 5 2 2 2" xfId="37249" xr:uid="{00000000-0005-0000-0000-00008E3E0000}"/>
    <cellStyle name="20% - Accent5 7 5 2 3" xfId="27474" xr:uid="{00000000-0005-0000-0000-00008F3E0000}"/>
    <cellStyle name="20% - Accent5 7 5 3" xfId="12812" xr:uid="{00000000-0005-0000-0000-0000903E0000}"/>
    <cellStyle name="20% - Accent5 7 5 3 2" xfId="32363" xr:uid="{00000000-0005-0000-0000-0000913E0000}"/>
    <cellStyle name="20% - Accent5 7 5 4" xfId="22588" xr:uid="{00000000-0005-0000-0000-0000923E0000}"/>
    <cellStyle name="20% - Accent5 7 6" xfId="5466" xr:uid="{00000000-0005-0000-0000-0000933E0000}"/>
    <cellStyle name="20% - Accent5 7 6 2" xfId="15258" xr:uid="{00000000-0005-0000-0000-0000943E0000}"/>
    <cellStyle name="20% - Accent5 7 6 2 2" xfId="34809" xr:uid="{00000000-0005-0000-0000-0000953E0000}"/>
    <cellStyle name="20% - Accent5 7 6 3" xfId="25034" xr:uid="{00000000-0005-0000-0000-0000963E0000}"/>
    <cellStyle name="20% - Accent5 7 7" xfId="10372" xr:uid="{00000000-0005-0000-0000-0000973E0000}"/>
    <cellStyle name="20% - Accent5 7 7 2" xfId="29923" xr:uid="{00000000-0005-0000-0000-0000983E0000}"/>
    <cellStyle name="20% - Accent5 7 8" xfId="20148" xr:uid="{00000000-0005-0000-0000-0000993E0000}"/>
    <cellStyle name="20% - Accent5 8" xfId="404" xr:uid="{00000000-0005-0000-0000-00009A3E0000}"/>
    <cellStyle name="20% - Accent5 8 2" xfId="821" xr:uid="{00000000-0005-0000-0000-00009B3E0000}"/>
    <cellStyle name="20% - Accent5 8 2 2" xfId="1771" xr:uid="{00000000-0005-0000-0000-00009C3E0000}"/>
    <cellStyle name="20% - Accent5 8 2 2 2" xfId="4285" xr:uid="{00000000-0005-0000-0000-00009D3E0000}"/>
    <cellStyle name="20% - Accent5 8 2 2 2 2" xfId="9182" xr:uid="{00000000-0005-0000-0000-00009E3E0000}"/>
    <cellStyle name="20% - Accent5 8 2 2 2 2 2" xfId="18971" xr:uid="{00000000-0005-0000-0000-00009F3E0000}"/>
    <cellStyle name="20% - Accent5 8 2 2 2 2 2 2" xfId="38522" xr:uid="{00000000-0005-0000-0000-0000A03E0000}"/>
    <cellStyle name="20% - Accent5 8 2 2 2 2 3" xfId="28747" xr:uid="{00000000-0005-0000-0000-0000A13E0000}"/>
    <cellStyle name="20% - Accent5 8 2 2 2 3" xfId="14085" xr:uid="{00000000-0005-0000-0000-0000A23E0000}"/>
    <cellStyle name="20% - Accent5 8 2 2 2 3 2" xfId="33636" xr:uid="{00000000-0005-0000-0000-0000A33E0000}"/>
    <cellStyle name="20% - Accent5 8 2 2 2 4" xfId="23861" xr:uid="{00000000-0005-0000-0000-0000A43E0000}"/>
    <cellStyle name="20% - Accent5 8 2 2 3" xfId="6739" xr:uid="{00000000-0005-0000-0000-0000A53E0000}"/>
    <cellStyle name="20% - Accent5 8 2 2 3 2" xfId="16531" xr:uid="{00000000-0005-0000-0000-0000A63E0000}"/>
    <cellStyle name="20% - Accent5 8 2 2 3 2 2" xfId="36082" xr:uid="{00000000-0005-0000-0000-0000A73E0000}"/>
    <cellStyle name="20% - Accent5 8 2 2 3 3" xfId="26307" xr:uid="{00000000-0005-0000-0000-0000A83E0000}"/>
    <cellStyle name="20% - Accent5 8 2 2 4" xfId="11645" xr:uid="{00000000-0005-0000-0000-0000A93E0000}"/>
    <cellStyle name="20% - Accent5 8 2 2 4 2" xfId="31196" xr:uid="{00000000-0005-0000-0000-0000AA3E0000}"/>
    <cellStyle name="20% - Accent5 8 2 2 5" xfId="21421" xr:uid="{00000000-0005-0000-0000-0000AB3E0000}"/>
    <cellStyle name="20% - Accent5 8 2 3" xfId="2654" xr:uid="{00000000-0005-0000-0000-0000AC3E0000}"/>
    <cellStyle name="20% - Accent5 8 2 3 2" xfId="5099" xr:uid="{00000000-0005-0000-0000-0000AD3E0000}"/>
    <cellStyle name="20% - Accent5 8 2 3 2 2" xfId="9996" xr:uid="{00000000-0005-0000-0000-0000AE3E0000}"/>
    <cellStyle name="20% - Accent5 8 2 3 2 2 2" xfId="19785" xr:uid="{00000000-0005-0000-0000-0000AF3E0000}"/>
    <cellStyle name="20% - Accent5 8 2 3 2 2 2 2" xfId="39336" xr:uid="{00000000-0005-0000-0000-0000B03E0000}"/>
    <cellStyle name="20% - Accent5 8 2 3 2 2 3" xfId="29561" xr:uid="{00000000-0005-0000-0000-0000B13E0000}"/>
    <cellStyle name="20% - Accent5 8 2 3 2 3" xfId="14899" xr:uid="{00000000-0005-0000-0000-0000B23E0000}"/>
    <cellStyle name="20% - Accent5 8 2 3 2 3 2" xfId="34450" xr:uid="{00000000-0005-0000-0000-0000B33E0000}"/>
    <cellStyle name="20% - Accent5 8 2 3 2 4" xfId="24675" xr:uid="{00000000-0005-0000-0000-0000B43E0000}"/>
    <cellStyle name="20% - Accent5 8 2 3 3" xfId="7553" xr:uid="{00000000-0005-0000-0000-0000B53E0000}"/>
    <cellStyle name="20% - Accent5 8 2 3 3 2" xfId="17345" xr:uid="{00000000-0005-0000-0000-0000B63E0000}"/>
    <cellStyle name="20% - Accent5 8 2 3 3 2 2" xfId="36896" xr:uid="{00000000-0005-0000-0000-0000B73E0000}"/>
    <cellStyle name="20% - Accent5 8 2 3 3 3" xfId="27121" xr:uid="{00000000-0005-0000-0000-0000B83E0000}"/>
    <cellStyle name="20% - Accent5 8 2 3 4" xfId="12459" xr:uid="{00000000-0005-0000-0000-0000B93E0000}"/>
    <cellStyle name="20% - Accent5 8 2 3 4 2" xfId="32010" xr:uid="{00000000-0005-0000-0000-0000BA3E0000}"/>
    <cellStyle name="20% - Accent5 8 2 3 5" xfId="22235" xr:uid="{00000000-0005-0000-0000-0000BB3E0000}"/>
    <cellStyle name="20% - Accent5 8 2 4" xfId="3404" xr:uid="{00000000-0005-0000-0000-0000BC3E0000}"/>
    <cellStyle name="20% - Accent5 8 2 4 2" xfId="8301" xr:uid="{00000000-0005-0000-0000-0000BD3E0000}"/>
    <cellStyle name="20% - Accent5 8 2 4 2 2" xfId="18090" xr:uid="{00000000-0005-0000-0000-0000BE3E0000}"/>
    <cellStyle name="20% - Accent5 8 2 4 2 2 2" xfId="37641" xr:uid="{00000000-0005-0000-0000-0000BF3E0000}"/>
    <cellStyle name="20% - Accent5 8 2 4 2 3" xfId="27866" xr:uid="{00000000-0005-0000-0000-0000C03E0000}"/>
    <cellStyle name="20% - Accent5 8 2 4 3" xfId="13204" xr:uid="{00000000-0005-0000-0000-0000C13E0000}"/>
    <cellStyle name="20% - Accent5 8 2 4 3 2" xfId="32755" xr:uid="{00000000-0005-0000-0000-0000C23E0000}"/>
    <cellStyle name="20% - Accent5 8 2 4 4" xfId="22980" xr:uid="{00000000-0005-0000-0000-0000C33E0000}"/>
    <cellStyle name="20% - Accent5 8 2 5" xfId="5858" xr:uid="{00000000-0005-0000-0000-0000C43E0000}"/>
    <cellStyle name="20% - Accent5 8 2 5 2" xfId="15650" xr:uid="{00000000-0005-0000-0000-0000C53E0000}"/>
    <cellStyle name="20% - Accent5 8 2 5 2 2" xfId="35201" xr:uid="{00000000-0005-0000-0000-0000C63E0000}"/>
    <cellStyle name="20% - Accent5 8 2 5 3" xfId="25426" xr:uid="{00000000-0005-0000-0000-0000C73E0000}"/>
    <cellStyle name="20% - Accent5 8 2 6" xfId="10764" xr:uid="{00000000-0005-0000-0000-0000C83E0000}"/>
    <cellStyle name="20% - Accent5 8 2 6 2" xfId="30315" xr:uid="{00000000-0005-0000-0000-0000C93E0000}"/>
    <cellStyle name="20% - Accent5 8 2 7" xfId="20540" xr:uid="{00000000-0005-0000-0000-0000CA3E0000}"/>
    <cellStyle name="20% - Accent5 8 3" xfId="1389" xr:uid="{00000000-0005-0000-0000-0000CB3E0000}"/>
    <cellStyle name="20% - Accent5 8 3 2" xfId="3908" xr:uid="{00000000-0005-0000-0000-0000CC3E0000}"/>
    <cellStyle name="20% - Accent5 8 3 2 2" xfId="8805" xr:uid="{00000000-0005-0000-0000-0000CD3E0000}"/>
    <cellStyle name="20% - Accent5 8 3 2 2 2" xfId="18594" xr:uid="{00000000-0005-0000-0000-0000CE3E0000}"/>
    <cellStyle name="20% - Accent5 8 3 2 2 2 2" xfId="38145" xr:uid="{00000000-0005-0000-0000-0000CF3E0000}"/>
    <cellStyle name="20% - Accent5 8 3 2 2 3" xfId="28370" xr:uid="{00000000-0005-0000-0000-0000D03E0000}"/>
    <cellStyle name="20% - Accent5 8 3 2 3" xfId="13708" xr:uid="{00000000-0005-0000-0000-0000D13E0000}"/>
    <cellStyle name="20% - Accent5 8 3 2 3 2" xfId="33259" xr:uid="{00000000-0005-0000-0000-0000D23E0000}"/>
    <cellStyle name="20% - Accent5 8 3 2 4" xfId="23484" xr:uid="{00000000-0005-0000-0000-0000D33E0000}"/>
    <cellStyle name="20% - Accent5 8 3 3" xfId="6362" xr:uid="{00000000-0005-0000-0000-0000D43E0000}"/>
    <cellStyle name="20% - Accent5 8 3 3 2" xfId="16154" xr:uid="{00000000-0005-0000-0000-0000D53E0000}"/>
    <cellStyle name="20% - Accent5 8 3 3 2 2" xfId="35705" xr:uid="{00000000-0005-0000-0000-0000D63E0000}"/>
    <cellStyle name="20% - Accent5 8 3 3 3" xfId="25930" xr:uid="{00000000-0005-0000-0000-0000D73E0000}"/>
    <cellStyle name="20% - Accent5 8 3 4" xfId="11268" xr:uid="{00000000-0005-0000-0000-0000D83E0000}"/>
    <cellStyle name="20% - Accent5 8 3 4 2" xfId="30819" xr:uid="{00000000-0005-0000-0000-0000D93E0000}"/>
    <cellStyle name="20% - Accent5 8 3 5" xfId="21044" xr:uid="{00000000-0005-0000-0000-0000DA3E0000}"/>
    <cellStyle name="20% - Accent5 8 4" xfId="2210" xr:uid="{00000000-0005-0000-0000-0000DB3E0000}"/>
    <cellStyle name="20% - Accent5 8 4 2" xfId="4712" xr:uid="{00000000-0005-0000-0000-0000DC3E0000}"/>
    <cellStyle name="20% - Accent5 8 4 2 2" xfId="9609" xr:uid="{00000000-0005-0000-0000-0000DD3E0000}"/>
    <cellStyle name="20% - Accent5 8 4 2 2 2" xfId="19398" xr:uid="{00000000-0005-0000-0000-0000DE3E0000}"/>
    <cellStyle name="20% - Accent5 8 4 2 2 2 2" xfId="38949" xr:uid="{00000000-0005-0000-0000-0000DF3E0000}"/>
    <cellStyle name="20% - Accent5 8 4 2 2 3" xfId="29174" xr:uid="{00000000-0005-0000-0000-0000E03E0000}"/>
    <cellStyle name="20% - Accent5 8 4 2 3" xfId="14512" xr:uid="{00000000-0005-0000-0000-0000E13E0000}"/>
    <cellStyle name="20% - Accent5 8 4 2 3 2" xfId="34063" xr:uid="{00000000-0005-0000-0000-0000E23E0000}"/>
    <cellStyle name="20% - Accent5 8 4 2 4" xfId="24288" xr:uid="{00000000-0005-0000-0000-0000E33E0000}"/>
    <cellStyle name="20% - Accent5 8 4 3" xfId="7166" xr:uid="{00000000-0005-0000-0000-0000E43E0000}"/>
    <cellStyle name="20% - Accent5 8 4 3 2" xfId="16958" xr:uid="{00000000-0005-0000-0000-0000E53E0000}"/>
    <cellStyle name="20% - Accent5 8 4 3 2 2" xfId="36509" xr:uid="{00000000-0005-0000-0000-0000E63E0000}"/>
    <cellStyle name="20% - Accent5 8 4 3 3" xfId="26734" xr:uid="{00000000-0005-0000-0000-0000E73E0000}"/>
    <cellStyle name="20% - Accent5 8 4 4" xfId="12072" xr:uid="{00000000-0005-0000-0000-0000E83E0000}"/>
    <cellStyle name="20% - Accent5 8 4 4 2" xfId="31623" xr:uid="{00000000-0005-0000-0000-0000E93E0000}"/>
    <cellStyle name="20% - Accent5 8 4 5" xfId="21848" xr:uid="{00000000-0005-0000-0000-0000EA3E0000}"/>
    <cellStyle name="20% - Accent5 8 5" xfId="3013" xr:uid="{00000000-0005-0000-0000-0000EB3E0000}"/>
    <cellStyle name="20% - Accent5 8 5 2" xfId="7910" xr:uid="{00000000-0005-0000-0000-0000EC3E0000}"/>
    <cellStyle name="20% - Accent5 8 5 2 2" xfId="17699" xr:uid="{00000000-0005-0000-0000-0000ED3E0000}"/>
    <cellStyle name="20% - Accent5 8 5 2 2 2" xfId="37250" xr:uid="{00000000-0005-0000-0000-0000EE3E0000}"/>
    <cellStyle name="20% - Accent5 8 5 2 3" xfId="27475" xr:uid="{00000000-0005-0000-0000-0000EF3E0000}"/>
    <cellStyle name="20% - Accent5 8 5 3" xfId="12813" xr:uid="{00000000-0005-0000-0000-0000F03E0000}"/>
    <cellStyle name="20% - Accent5 8 5 3 2" xfId="32364" xr:uid="{00000000-0005-0000-0000-0000F13E0000}"/>
    <cellStyle name="20% - Accent5 8 5 4" xfId="22589" xr:uid="{00000000-0005-0000-0000-0000F23E0000}"/>
    <cellStyle name="20% - Accent5 8 6" xfId="5467" xr:uid="{00000000-0005-0000-0000-0000F33E0000}"/>
    <cellStyle name="20% - Accent5 8 6 2" xfId="15259" xr:uid="{00000000-0005-0000-0000-0000F43E0000}"/>
    <cellStyle name="20% - Accent5 8 6 2 2" xfId="34810" xr:uid="{00000000-0005-0000-0000-0000F53E0000}"/>
    <cellStyle name="20% - Accent5 8 6 3" xfId="25035" xr:uid="{00000000-0005-0000-0000-0000F63E0000}"/>
    <cellStyle name="20% - Accent5 8 7" xfId="10373" xr:uid="{00000000-0005-0000-0000-0000F73E0000}"/>
    <cellStyle name="20% - Accent5 8 7 2" xfId="29924" xr:uid="{00000000-0005-0000-0000-0000F83E0000}"/>
    <cellStyle name="20% - Accent5 8 8" xfId="20149" xr:uid="{00000000-0005-0000-0000-0000F93E0000}"/>
    <cellStyle name="20% - Accent5 9" xfId="589" xr:uid="{00000000-0005-0000-0000-0000FA3E0000}"/>
    <cellStyle name="20% - Accent5 9 2" xfId="1545" xr:uid="{00000000-0005-0000-0000-0000FB3E0000}"/>
    <cellStyle name="20% - Accent5 9 2 2" xfId="4060" xr:uid="{00000000-0005-0000-0000-0000FC3E0000}"/>
    <cellStyle name="20% - Accent5 9 2 2 2" xfId="8957" xr:uid="{00000000-0005-0000-0000-0000FD3E0000}"/>
    <cellStyle name="20% - Accent5 9 2 2 2 2" xfId="18746" xr:uid="{00000000-0005-0000-0000-0000FE3E0000}"/>
    <cellStyle name="20% - Accent5 9 2 2 2 2 2" xfId="38297" xr:uid="{00000000-0005-0000-0000-0000FF3E0000}"/>
    <cellStyle name="20% - Accent5 9 2 2 2 3" xfId="28522" xr:uid="{00000000-0005-0000-0000-0000003F0000}"/>
    <cellStyle name="20% - Accent5 9 2 2 3" xfId="13860" xr:uid="{00000000-0005-0000-0000-0000013F0000}"/>
    <cellStyle name="20% - Accent5 9 2 2 3 2" xfId="33411" xr:uid="{00000000-0005-0000-0000-0000023F0000}"/>
    <cellStyle name="20% - Accent5 9 2 2 4" xfId="23636" xr:uid="{00000000-0005-0000-0000-0000033F0000}"/>
    <cellStyle name="20% - Accent5 9 2 3" xfId="6514" xr:uid="{00000000-0005-0000-0000-0000043F0000}"/>
    <cellStyle name="20% - Accent5 9 2 3 2" xfId="16306" xr:uid="{00000000-0005-0000-0000-0000053F0000}"/>
    <cellStyle name="20% - Accent5 9 2 3 2 2" xfId="35857" xr:uid="{00000000-0005-0000-0000-0000063F0000}"/>
    <cellStyle name="20% - Accent5 9 2 3 3" xfId="26082" xr:uid="{00000000-0005-0000-0000-0000073F0000}"/>
    <cellStyle name="20% - Accent5 9 2 4" xfId="11420" xr:uid="{00000000-0005-0000-0000-0000083F0000}"/>
    <cellStyle name="20% - Accent5 9 2 4 2" xfId="30971" xr:uid="{00000000-0005-0000-0000-0000093F0000}"/>
    <cellStyle name="20% - Accent5 9 2 5" xfId="21196" xr:uid="{00000000-0005-0000-0000-00000A3F0000}"/>
    <cellStyle name="20% - Accent5 9 3" xfId="2337" xr:uid="{00000000-0005-0000-0000-00000B3F0000}"/>
    <cellStyle name="20% - Accent5 9 3 2" xfId="4839" xr:uid="{00000000-0005-0000-0000-00000C3F0000}"/>
    <cellStyle name="20% - Accent5 9 3 2 2" xfId="9736" xr:uid="{00000000-0005-0000-0000-00000D3F0000}"/>
    <cellStyle name="20% - Accent5 9 3 2 2 2" xfId="19525" xr:uid="{00000000-0005-0000-0000-00000E3F0000}"/>
    <cellStyle name="20% - Accent5 9 3 2 2 2 2" xfId="39076" xr:uid="{00000000-0005-0000-0000-00000F3F0000}"/>
    <cellStyle name="20% - Accent5 9 3 2 2 3" xfId="29301" xr:uid="{00000000-0005-0000-0000-0000103F0000}"/>
    <cellStyle name="20% - Accent5 9 3 2 3" xfId="14639" xr:uid="{00000000-0005-0000-0000-0000113F0000}"/>
    <cellStyle name="20% - Accent5 9 3 2 3 2" xfId="34190" xr:uid="{00000000-0005-0000-0000-0000123F0000}"/>
    <cellStyle name="20% - Accent5 9 3 2 4" xfId="24415" xr:uid="{00000000-0005-0000-0000-0000133F0000}"/>
    <cellStyle name="20% - Accent5 9 3 3" xfId="7293" xr:uid="{00000000-0005-0000-0000-0000143F0000}"/>
    <cellStyle name="20% - Accent5 9 3 3 2" xfId="17085" xr:uid="{00000000-0005-0000-0000-0000153F0000}"/>
    <cellStyle name="20% - Accent5 9 3 3 2 2" xfId="36636" xr:uid="{00000000-0005-0000-0000-0000163F0000}"/>
    <cellStyle name="20% - Accent5 9 3 3 3" xfId="26861" xr:uid="{00000000-0005-0000-0000-0000173F0000}"/>
    <cellStyle name="20% - Accent5 9 3 4" xfId="12199" xr:uid="{00000000-0005-0000-0000-0000183F0000}"/>
    <cellStyle name="20% - Accent5 9 3 4 2" xfId="31750" xr:uid="{00000000-0005-0000-0000-0000193F0000}"/>
    <cellStyle name="20% - Accent5 9 3 5" xfId="21975" xr:uid="{00000000-0005-0000-0000-00001A3F0000}"/>
    <cellStyle name="20% - Accent5 9 4" xfId="3179" xr:uid="{00000000-0005-0000-0000-00001B3F0000}"/>
    <cellStyle name="20% - Accent5 9 4 2" xfId="8076" xr:uid="{00000000-0005-0000-0000-00001C3F0000}"/>
    <cellStyle name="20% - Accent5 9 4 2 2" xfId="17865" xr:uid="{00000000-0005-0000-0000-00001D3F0000}"/>
    <cellStyle name="20% - Accent5 9 4 2 2 2" xfId="37416" xr:uid="{00000000-0005-0000-0000-00001E3F0000}"/>
    <cellStyle name="20% - Accent5 9 4 2 3" xfId="27641" xr:uid="{00000000-0005-0000-0000-00001F3F0000}"/>
    <cellStyle name="20% - Accent5 9 4 3" xfId="12979" xr:uid="{00000000-0005-0000-0000-0000203F0000}"/>
    <cellStyle name="20% - Accent5 9 4 3 2" xfId="32530" xr:uid="{00000000-0005-0000-0000-0000213F0000}"/>
    <cellStyle name="20% - Accent5 9 4 4" xfId="22755" xr:uid="{00000000-0005-0000-0000-0000223F0000}"/>
    <cellStyle name="20% - Accent5 9 5" xfId="5633" xr:uid="{00000000-0005-0000-0000-0000233F0000}"/>
    <cellStyle name="20% - Accent5 9 5 2" xfId="15425" xr:uid="{00000000-0005-0000-0000-0000243F0000}"/>
    <cellStyle name="20% - Accent5 9 5 2 2" xfId="34976" xr:uid="{00000000-0005-0000-0000-0000253F0000}"/>
    <cellStyle name="20% - Accent5 9 5 3" xfId="25201" xr:uid="{00000000-0005-0000-0000-0000263F0000}"/>
    <cellStyle name="20% - Accent5 9 6" xfId="10539" xr:uid="{00000000-0005-0000-0000-0000273F0000}"/>
    <cellStyle name="20% - Accent5 9 6 2" xfId="30090" xr:uid="{00000000-0005-0000-0000-0000283F0000}"/>
    <cellStyle name="20% - Accent5 9 7" xfId="20315" xr:uid="{00000000-0005-0000-0000-0000293F0000}"/>
    <cellStyle name="20% - Accent6" xfId="15" builtinId="50" customBuiltin="1"/>
    <cellStyle name="20% - Accent6 10" xfId="1045" xr:uid="{00000000-0005-0000-0000-00002B3F0000}"/>
    <cellStyle name="20% - Accent6 10 2" xfId="3618" xr:uid="{00000000-0005-0000-0000-00002C3F0000}"/>
    <cellStyle name="20% - Accent6 10 2 2" xfId="8515" xr:uid="{00000000-0005-0000-0000-00002D3F0000}"/>
    <cellStyle name="20% - Accent6 10 2 2 2" xfId="18304" xr:uid="{00000000-0005-0000-0000-00002E3F0000}"/>
    <cellStyle name="20% - Accent6 10 2 2 2 2" xfId="37855" xr:uid="{00000000-0005-0000-0000-00002F3F0000}"/>
    <cellStyle name="20% - Accent6 10 2 2 3" xfId="28080" xr:uid="{00000000-0005-0000-0000-0000303F0000}"/>
    <cellStyle name="20% - Accent6 10 2 3" xfId="13418" xr:uid="{00000000-0005-0000-0000-0000313F0000}"/>
    <cellStyle name="20% - Accent6 10 2 3 2" xfId="32969" xr:uid="{00000000-0005-0000-0000-0000323F0000}"/>
    <cellStyle name="20% - Accent6 10 2 4" xfId="23194" xr:uid="{00000000-0005-0000-0000-0000333F0000}"/>
    <cellStyle name="20% - Accent6 10 3" xfId="6072" xr:uid="{00000000-0005-0000-0000-0000343F0000}"/>
    <cellStyle name="20% - Accent6 10 3 2" xfId="15864" xr:uid="{00000000-0005-0000-0000-0000353F0000}"/>
    <cellStyle name="20% - Accent6 10 3 2 2" xfId="35415" xr:uid="{00000000-0005-0000-0000-0000363F0000}"/>
    <cellStyle name="20% - Accent6 10 3 3" xfId="25640" xr:uid="{00000000-0005-0000-0000-0000373F0000}"/>
    <cellStyle name="20% - Accent6 10 4" xfId="10978" xr:uid="{00000000-0005-0000-0000-0000383F0000}"/>
    <cellStyle name="20% - Accent6 10 4 2" xfId="30529" xr:uid="{00000000-0005-0000-0000-0000393F0000}"/>
    <cellStyle name="20% - Accent6 10 5" xfId="20754" xr:uid="{00000000-0005-0000-0000-00003A3F0000}"/>
    <cellStyle name="20% - Accent6 11" xfId="1943" xr:uid="{00000000-0005-0000-0000-00003B3F0000}"/>
    <cellStyle name="20% - Accent6 11 2" xfId="4453" xr:uid="{00000000-0005-0000-0000-00003C3F0000}"/>
    <cellStyle name="20% - Accent6 11 2 2" xfId="9350" xr:uid="{00000000-0005-0000-0000-00003D3F0000}"/>
    <cellStyle name="20% - Accent6 11 2 2 2" xfId="19139" xr:uid="{00000000-0005-0000-0000-00003E3F0000}"/>
    <cellStyle name="20% - Accent6 11 2 2 2 2" xfId="38690" xr:uid="{00000000-0005-0000-0000-00003F3F0000}"/>
    <cellStyle name="20% - Accent6 11 2 2 3" xfId="28915" xr:uid="{00000000-0005-0000-0000-0000403F0000}"/>
    <cellStyle name="20% - Accent6 11 2 3" xfId="14253" xr:uid="{00000000-0005-0000-0000-0000413F0000}"/>
    <cellStyle name="20% - Accent6 11 2 3 2" xfId="33804" xr:uid="{00000000-0005-0000-0000-0000423F0000}"/>
    <cellStyle name="20% - Accent6 11 2 4" xfId="24029" xr:uid="{00000000-0005-0000-0000-0000433F0000}"/>
    <cellStyle name="20% - Accent6 11 3" xfId="6907" xr:uid="{00000000-0005-0000-0000-0000443F0000}"/>
    <cellStyle name="20% - Accent6 11 3 2" xfId="16699" xr:uid="{00000000-0005-0000-0000-0000453F0000}"/>
    <cellStyle name="20% - Accent6 11 3 2 2" xfId="36250" xr:uid="{00000000-0005-0000-0000-0000463F0000}"/>
    <cellStyle name="20% - Accent6 11 3 3" xfId="26475" xr:uid="{00000000-0005-0000-0000-0000473F0000}"/>
    <cellStyle name="20% - Accent6 11 4" xfId="11813" xr:uid="{00000000-0005-0000-0000-0000483F0000}"/>
    <cellStyle name="20% - Accent6 11 4 2" xfId="31364" xr:uid="{00000000-0005-0000-0000-0000493F0000}"/>
    <cellStyle name="20% - Accent6 11 5" xfId="21589" xr:uid="{00000000-0005-0000-0000-00004A3F0000}"/>
    <cellStyle name="20% - Accent6 12" xfId="2787" xr:uid="{00000000-0005-0000-0000-00004B3F0000}"/>
    <cellStyle name="20% - Accent6 12 2" xfId="7686" xr:uid="{00000000-0005-0000-0000-00004C3F0000}"/>
    <cellStyle name="20% - Accent6 12 2 2" xfId="17476" xr:uid="{00000000-0005-0000-0000-00004D3F0000}"/>
    <cellStyle name="20% - Accent6 12 2 2 2" xfId="37027" xr:uid="{00000000-0005-0000-0000-00004E3F0000}"/>
    <cellStyle name="20% - Accent6 12 2 3" xfId="27252" xr:uid="{00000000-0005-0000-0000-00004F3F0000}"/>
    <cellStyle name="20% - Accent6 12 3" xfId="12590" xr:uid="{00000000-0005-0000-0000-0000503F0000}"/>
    <cellStyle name="20% - Accent6 12 3 2" xfId="32141" xr:uid="{00000000-0005-0000-0000-0000513F0000}"/>
    <cellStyle name="20% - Accent6 12 4" xfId="22366" xr:uid="{00000000-0005-0000-0000-0000523F0000}"/>
    <cellStyle name="20% - Accent6 13" xfId="5241" xr:uid="{00000000-0005-0000-0000-0000533F0000}"/>
    <cellStyle name="20% - Accent6 13 2" xfId="15036" xr:uid="{00000000-0005-0000-0000-0000543F0000}"/>
    <cellStyle name="20% - Accent6 13 2 2" xfId="34587" xr:uid="{00000000-0005-0000-0000-0000553F0000}"/>
    <cellStyle name="20% - Accent6 13 3" xfId="24812" xr:uid="{00000000-0005-0000-0000-0000563F0000}"/>
    <cellStyle name="20% - Accent6 14" xfId="10142" xr:uid="{00000000-0005-0000-0000-0000573F0000}"/>
    <cellStyle name="20% - Accent6 14 2" xfId="29702" xr:uid="{00000000-0005-0000-0000-0000583F0000}"/>
    <cellStyle name="20% - Accent6 15" xfId="19926" xr:uid="{00000000-0005-0000-0000-0000593F0000}"/>
    <cellStyle name="20% - Accent6 2" xfId="16" xr:uid="{00000000-0005-0000-0000-00005A3F0000}"/>
    <cellStyle name="20% - Accent6 2 2" xfId="1047" xr:uid="{00000000-0005-0000-0000-00005B3F0000}"/>
    <cellStyle name="20% - Accent6 2 2 2" xfId="3620" xr:uid="{00000000-0005-0000-0000-00005C3F0000}"/>
    <cellStyle name="20% - Accent6 2 2 2 2" xfId="8517" xr:uid="{00000000-0005-0000-0000-00005D3F0000}"/>
    <cellStyle name="20% - Accent6 2 2 2 2 2" xfId="18306" xr:uid="{00000000-0005-0000-0000-00005E3F0000}"/>
    <cellStyle name="20% - Accent6 2 2 2 2 2 2" xfId="37857" xr:uid="{00000000-0005-0000-0000-00005F3F0000}"/>
    <cellStyle name="20% - Accent6 2 2 2 2 3" xfId="28082" xr:uid="{00000000-0005-0000-0000-0000603F0000}"/>
    <cellStyle name="20% - Accent6 2 2 2 3" xfId="13420" xr:uid="{00000000-0005-0000-0000-0000613F0000}"/>
    <cellStyle name="20% - Accent6 2 2 2 3 2" xfId="32971" xr:uid="{00000000-0005-0000-0000-0000623F0000}"/>
    <cellStyle name="20% - Accent6 2 2 2 4" xfId="23196" xr:uid="{00000000-0005-0000-0000-0000633F0000}"/>
    <cellStyle name="20% - Accent6 2 2 3" xfId="6074" xr:uid="{00000000-0005-0000-0000-0000643F0000}"/>
    <cellStyle name="20% - Accent6 2 2 3 2" xfId="15866" xr:uid="{00000000-0005-0000-0000-0000653F0000}"/>
    <cellStyle name="20% - Accent6 2 2 3 2 2" xfId="35417" xr:uid="{00000000-0005-0000-0000-0000663F0000}"/>
    <cellStyle name="20% - Accent6 2 2 3 3" xfId="25642" xr:uid="{00000000-0005-0000-0000-0000673F0000}"/>
    <cellStyle name="20% - Accent6 2 2 4" xfId="10980" xr:uid="{00000000-0005-0000-0000-0000683F0000}"/>
    <cellStyle name="20% - Accent6 2 2 4 2" xfId="30531" xr:uid="{00000000-0005-0000-0000-0000693F0000}"/>
    <cellStyle name="20% - Accent6 2 2 5" xfId="20756" xr:uid="{00000000-0005-0000-0000-00006A3F0000}"/>
    <cellStyle name="20% - Accent6 2 3" xfId="1178" xr:uid="{00000000-0005-0000-0000-00006B3F0000}"/>
    <cellStyle name="20% - Accent6 2 4" xfId="1046" xr:uid="{00000000-0005-0000-0000-00006C3F0000}"/>
    <cellStyle name="20% - Accent6 2 4 2" xfId="3619" xr:uid="{00000000-0005-0000-0000-00006D3F0000}"/>
    <cellStyle name="20% - Accent6 2 4 2 2" xfId="8516" xr:uid="{00000000-0005-0000-0000-00006E3F0000}"/>
    <cellStyle name="20% - Accent6 2 4 2 2 2" xfId="18305" xr:uid="{00000000-0005-0000-0000-00006F3F0000}"/>
    <cellStyle name="20% - Accent6 2 4 2 2 2 2" xfId="37856" xr:uid="{00000000-0005-0000-0000-0000703F0000}"/>
    <cellStyle name="20% - Accent6 2 4 2 2 3" xfId="28081" xr:uid="{00000000-0005-0000-0000-0000713F0000}"/>
    <cellStyle name="20% - Accent6 2 4 2 3" xfId="13419" xr:uid="{00000000-0005-0000-0000-0000723F0000}"/>
    <cellStyle name="20% - Accent6 2 4 2 3 2" xfId="32970" xr:uid="{00000000-0005-0000-0000-0000733F0000}"/>
    <cellStyle name="20% - Accent6 2 4 2 4" xfId="23195" xr:uid="{00000000-0005-0000-0000-0000743F0000}"/>
    <cellStyle name="20% - Accent6 2 4 3" xfId="6073" xr:uid="{00000000-0005-0000-0000-0000753F0000}"/>
    <cellStyle name="20% - Accent6 2 4 3 2" xfId="15865" xr:uid="{00000000-0005-0000-0000-0000763F0000}"/>
    <cellStyle name="20% - Accent6 2 4 3 2 2" xfId="35416" xr:uid="{00000000-0005-0000-0000-0000773F0000}"/>
    <cellStyle name="20% - Accent6 2 4 3 3" xfId="25641" xr:uid="{00000000-0005-0000-0000-0000783F0000}"/>
    <cellStyle name="20% - Accent6 2 4 4" xfId="10979" xr:uid="{00000000-0005-0000-0000-0000793F0000}"/>
    <cellStyle name="20% - Accent6 2 4 4 2" xfId="30530" xr:uid="{00000000-0005-0000-0000-00007A3F0000}"/>
    <cellStyle name="20% - Accent6 2 4 5" xfId="20755" xr:uid="{00000000-0005-0000-0000-00007B3F0000}"/>
    <cellStyle name="20% - Accent6 3" xfId="162" xr:uid="{00000000-0005-0000-0000-00007C3F0000}"/>
    <cellStyle name="20% - Accent6 3 10" xfId="10171" xr:uid="{00000000-0005-0000-0000-00007D3F0000}"/>
    <cellStyle name="20% - Accent6 3 10 2" xfId="29722" xr:uid="{00000000-0005-0000-0000-00007E3F0000}"/>
    <cellStyle name="20% - Accent6 3 11" xfId="19947" xr:uid="{00000000-0005-0000-0000-00007F3F0000}"/>
    <cellStyle name="20% - Accent6 3 2" xfId="265" xr:uid="{00000000-0005-0000-0000-0000803F0000}"/>
    <cellStyle name="20% - Accent6 3 2 10" xfId="20018" xr:uid="{00000000-0005-0000-0000-0000813F0000}"/>
    <cellStyle name="20% - Accent6 3 2 2" xfId="405" xr:uid="{00000000-0005-0000-0000-0000823F0000}"/>
    <cellStyle name="20% - Accent6 3 2 2 2" xfId="822" xr:uid="{00000000-0005-0000-0000-0000833F0000}"/>
    <cellStyle name="20% - Accent6 3 2 2 2 2" xfId="1772" xr:uid="{00000000-0005-0000-0000-0000843F0000}"/>
    <cellStyle name="20% - Accent6 3 2 2 2 2 2" xfId="4286" xr:uid="{00000000-0005-0000-0000-0000853F0000}"/>
    <cellStyle name="20% - Accent6 3 2 2 2 2 2 2" xfId="9183" xr:uid="{00000000-0005-0000-0000-0000863F0000}"/>
    <cellStyle name="20% - Accent6 3 2 2 2 2 2 2 2" xfId="18972" xr:uid="{00000000-0005-0000-0000-0000873F0000}"/>
    <cellStyle name="20% - Accent6 3 2 2 2 2 2 2 2 2" xfId="38523" xr:uid="{00000000-0005-0000-0000-0000883F0000}"/>
    <cellStyle name="20% - Accent6 3 2 2 2 2 2 2 3" xfId="28748" xr:uid="{00000000-0005-0000-0000-0000893F0000}"/>
    <cellStyle name="20% - Accent6 3 2 2 2 2 2 3" xfId="14086" xr:uid="{00000000-0005-0000-0000-00008A3F0000}"/>
    <cellStyle name="20% - Accent6 3 2 2 2 2 2 3 2" xfId="33637" xr:uid="{00000000-0005-0000-0000-00008B3F0000}"/>
    <cellStyle name="20% - Accent6 3 2 2 2 2 2 4" xfId="23862" xr:uid="{00000000-0005-0000-0000-00008C3F0000}"/>
    <cellStyle name="20% - Accent6 3 2 2 2 2 3" xfId="6740" xr:uid="{00000000-0005-0000-0000-00008D3F0000}"/>
    <cellStyle name="20% - Accent6 3 2 2 2 2 3 2" xfId="16532" xr:uid="{00000000-0005-0000-0000-00008E3F0000}"/>
    <cellStyle name="20% - Accent6 3 2 2 2 2 3 2 2" xfId="36083" xr:uid="{00000000-0005-0000-0000-00008F3F0000}"/>
    <cellStyle name="20% - Accent6 3 2 2 2 2 3 3" xfId="26308" xr:uid="{00000000-0005-0000-0000-0000903F0000}"/>
    <cellStyle name="20% - Accent6 3 2 2 2 2 4" xfId="11646" xr:uid="{00000000-0005-0000-0000-0000913F0000}"/>
    <cellStyle name="20% - Accent6 3 2 2 2 2 4 2" xfId="31197" xr:uid="{00000000-0005-0000-0000-0000923F0000}"/>
    <cellStyle name="20% - Accent6 3 2 2 2 2 5" xfId="21422" xr:uid="{00000000-0005-0000-0000-0000933F0000}"/>
    <cellStyle name="20% - Accent6 3 2 2 2 3" xfId="2620" xr:uid="{00000000-0005-0000-0000-0000943F0000}"/>
    <cellStyle name="20% - Accent6 3 2 2 2 3 2" xfId="5068" xr:uid="{00000000-0005-0000-0000-0000953F0000}"/>
    <cellStyle name="20% - Accent6 3 2 2 2 3 2 2" xfId="9965" xr:uid="{00000000-0005-0000-0000-0000963F0000}"/>
    <cellStyle name="20% - Accent6 3 2 2 2 3 2 2 2" xfId="19754" xr:uid="{00000000-0005-0000-0000-0000973F0000}"/>
    <cellStyle name="20% - Accent6 3 2 2 2 3 2 2 2 2" xfId="39305" xr:uid="{00000000-0005-0000-0000-0000983F0000}"/>
    <cellStyle name="20% - Accent6 3 2 2 2 3 2 2 3" xfId="29530" xr:uid="{00000000-0005-0000-0000-0000993F0000}"/>
    <cellStyle name="20% - Accent6 3 2 2 2 3 2 3" xfId="14868" xr:uid="{00000000-0005-0000-0000-00009A3F0000}"/>
    <cellStyle name="20% - Accent6 3 2 2 2 3 2 3 2" xfId="34419" xr:uid="{00000000-0005-0000-0000-00009B3F0000}"/>
    <cellStyle name="20% - Accent6 3 2 2 2 3 2 4" xfId="24644" xr:uid="{00000000-0005-0000-0000-00009C3F0000}"/>
    <cellStyle name="20% - Accent6 3 2 2 2 3 3" xfId="7522" xr:uid="{00000000-0005-0000-0000-00009D3F0000}"/>
    <cellStyle name="20% - Accent6 3 2 2 2 3 3 2" xfId="17314" xr:uid="{00000000-0005-0000-0000-00009E3F0000}"/>
    <cellStyle name="20% - Accent6 3 2 2 2 3 3 2 2" xfId="36865" xr:uid="{00000000-0005-0000-0000-00009F3F0000}"/>
    <cellStyle name="20% - Accent6 3 2 2 2 3 3 3" xfId="27090" xr:uid="{00000000-0005-0000-0000-0000A03F0000}"/>
    <cellStyle name="20% - Accent6 3 2 2 2 3 4" xfId="12428" xr:uid="{00000000-0005-0000-0000-0000A13F0000}"/>
    <cellStyle name="20% - Accent6 3 2 2 2 3 4 2" xfId="31979" xr:uid="{00000000-0005-0000-0000-0000A23F0000}"/>
    <cellStyle name="20% - Accent6 3 2 2 2 3 5" xfId="22204" xr:uid="{00000000-0005-0000-0000-0000A33F0000}"/>
    <cellStyle name="20% - Accent6 3 2 2 2 4" xfId="3405" xr:uid="{00000000-0005-0000-0000-0000A43F0000}"/>
    <cellStyle name="20% - Accent6 3 2 2 2 4 2" xfId="8302" xr:uid="{00000000-0005-0000-0000-0000A53F0000}"/>
    <cellStyle name="20% - Accent6 3 2 2 2 4 2 2" xfId="18091" xr:uid="{00000000-0005-0000-0000-0000A63F0000}"/>
    <cellStyle name="20% - Accent6 3 2 2 2 4 2 2 2" xfId="37642" xr:uid="{00000000-0005-0000-0000-0000A73F0000}"/>
    <cellStyle name="20% - Accent6 3 2 2 2 4 2 3" xfId="27867" xr:uid="{00000000-0005-0000-0000-0000A83F0000}"/>
    <cellStyle name="20% - Accent6 3 2 2 2 4 3" xfId="13205" xr:uid="{00000000-0005-0000-0000-0000A93F0000}"/>
    <cellStyle name="20% - Accent6 3 2 2 2 4 3 2" xfId="32756" xr:uid="{00000000-0005-0000-0000-0000AA3F0000}"/>
    <cellStyle name="20% - Accent6 3 2 2 2 4 4" xfId="22981" xr:uid="{00000000-0005-0000-0000-0000AB3F0000}"/>
    <cellStyle name="20% - Accent6 3 2 2 2 5" xfId="5859" xr:uid="{00000000-0005-0000-0000-0000AC3F0000}"/>
    <cellStyle name="20% - Accent6 3 2 2 2 5 2" xfId="15651" xr:uid="{00000000-0005-0000-0000-0000AD3F0000}"/>
    <cellStyle name="20% - Accent6 3 2 2 2 5 2 2" xfId="35202" xr:uid="{00000000-0005-0000-0000-0000AE3F0000}"/>
    <cellStyle name="20% - Accent6 3 2 2 2 5 3" xfId="25427" xr:uid="{00000000-0005-0000-0000-0000AF3F0000}"/>
    <cellStyle name="20% - Accent6 3 2 2 2 6" xfId="10765" xr:uid="{00000000-0005-0000-0000-0000B03F0000}"/>
    <cellStyle name="20% - Accent6 3 2 2 2 6 2" xfId="30316" xr:uid="{00000000-0005-0000-0000-0000B13F0000}"/>
    <cellStyle name="20% - Accent6 3 2 2 2 7" xfId="20541" xr:uid="{00000000-0005-0000-0000-0000B23F0000}"/>
    <cellStyle name="20% - Accent6 3 2 2 3" xfId="1390" xr:uid="{00000000-0005-0000-0000-0000B33F0000}"/>
    <cellStyle name="20% - Accent6 3 2 2 3 2" xfId="3909" xr:uid="{00000000-0005-0000-0000-0000B43F0000}"/>
    <cellStyle name="20% - Accent6 3 2 2 3 2 2" xfId="8806" xr:uid="{00000000-0005-0000-0000-0000B53F0000}"/>
    <cellStyle name="20% - Accent6 3 2 2 3 2 2 2" xfId="18595" xr:uid="{00000000-0005-0000-0000-0000B63F0000}"/>
    <cellStyle name="20% - Accent6 3 2 2 3 2 2 2 2" xfId="38146" xr:uid="{00000000-0005-0000-0000-0000B73F0000}"/>
    <cellStyle name="20% - Accent6 3 2 2 3 2 2 3" xfId="28371" xr:uid="{00000000-0005-0000-0000-0000B83F0000}"/>
    <cellStyle name="20% - Accent6 3 2 2 3 2 3" xfId="13709" xr:uid="{00000000-0005-0000-0000-0000B93F0000}"/>
    <cellStyle name="20% - Accent6 3 2 2 3 2 3 2" xfId="33260" xr:uid="{00000000-0005-0000-0000-0000BA3F0000}"/>
    <cellStyle name="20% - Accent6 3 2 2 3 2 4" xfId="23485" xr:uid="{00000000-0005-0000-0000-0000BB3F0000}"/>
    <cellStyle name="20% - Accent6 3 2 2 3 3" xfId="6363" xr:uid="{00000000-0005-0000-0000-0000BC3F0000}"/>
    <cellStyle name="20% - Accent6 3 2 2 3 3 2" xfId="16155" xr:uid="{00000000-0005-0000-0000-0000BD3F0000}"/>
    <cellStyle name="20% - Accent6 3 2 2 3 3 2 2" xfId="35706" xr:uid="{00000000-0005-0000-0000-0000BE3F0000}"/>
    <cellStyle name="20% - Accent6 3 2 2 3 3 3" xfId="25931" xr:uid="{00000000-0005-0000-0000-0000BF3F0000}"/>
    <cellStyle name="20% - Accent6 3 2 2 3 4" xfId="11269" xr:uid="{00000000-0005-0000-0000-0000C03F0000}"/>
    <cellStyle name="20% - Accent6 3 2 2 3 4 2" xfId="30820" xr:uid="{00000000-0005-0000-0000-0000C13F0000}"/>
    <cellStyle name="20% - Accent6 3 2 2 3 5" xfId="21045" xr:uid="{00000000-0005-0000-0000-0000C23F0000}"/>
    <cellStyle name="20% - Accent6 3 2 2 4" xfId="2179" xr:uid="{00000000-0005-0000-0000-0000C33F0000}"/>
    <cellStyle name="20% - Accent6 3 2 2 4 2" xfId="4681" xr:uid="{00000000-0005-0000-0000-0000C43F0000}"/>
    <cellStyle name="20% - Accent6 3 2 2 4 2 2" xfId="9578" xr:uid="{00000000-0005-0000-0000-0000C53F0000}"/>
    <cellStyle name="20% - Accent6 3 2 2 4 2 2 2" xfId="19367" xr:uid="{00000000-0005-0000-0000-0000C63F0000}"/>
    <cellStyle name="20% - Accent6 3 2 2 4 2 2 2 2" xfId="38918" xr:uid="{00000000-0005-0000-0000-0000C73F0000}"/>
    <cellStyle name="20% - Accent6 3 2 2 4 2 2 3" xfId="29143" xr:uid="{00000000-0005-0000-0000-0000C83F0000}"/>
    <cellStyle name="20% - Accent6 3 2 2 4 2 3" xfId="14481" xr:uid="{00000000-0005-0000-0000-0000C93F0000}"/>
    <cellStyle name="20% - Accent6 3 2 2 4 2 3 2" xfId="34032" xr:uid="{00000000-0005-0000-0000-0000CA3F0000}"/>
    <cellStyle name="20% - Accent6 3 2 2 4 2 4" xfId="24257" xr:uid="{00000000-0005-0000-0000-0000CB3F0000}"/>
    <cellStyle name="20% - Accent6 3 2 2 4 3" xfId="7135" xr:uid="{00000000-0005-0000-0000-0000CC3F0000}"/>
    <cellStyle name="20% - Accent6 3 2 2 4 3 2" xfId="16927" xr:uid="{00000000-0005-0000-0000-0000CD3F0000}"/>
    <cellStyle name="20% - Accent6 3 2 2 4 3 2 2" xfId="36478" xr:uid="{00000000-0005-0000-0000-0000CE3F0000}"/>
    <cellStyle name="20% - Accent6 3 2 2 4 3 3" xfId="26703" xr:uid="{00000000-0005-0000-0000-0000CF3F0000}"/>
    <cellStyle name="20% - Accent6 3 2 2 4 4" xfId="12041" xr:uid="{00000000-0005-0000-0000-0000D03F0000}"/>
    <cellStyle name="20% - Accent6 3 2 2 4 4 2" xfId="31592" xr:uid="{00000000-0005-0000-0000-0000D13F0000}"/>
    <cellStyle name="20% - Accent6 3 2 2 4 5" xfId="21817" xr:uid="{00000000-0005-0000-0000-0000D23F0000}"/>
    <cellStyle name="20% - Accent6 3 2 2 5" xfId="3014" xr:uid="{00000000-0005-0000-0000-0000D33F0000}"/>
    <cellStyle name="20% - Accent6 3 2 2 5 2" xfId="7911" xr:uid="{00000000-0005-0000-0000-0000D43F0000}"/>
    <cellStyle name="20% - Accent6 3 2 2 5 2 2" xfId="17700" xr:uid="{00000000-0005-0000-0000-0000D53F0000}"/>
    <cellStyle name="20% - Accent6 3 2 2 5 2 2 2" xfId="37251" xr:uid="{00000000-0005-0000-0000-0000D63F0000}"/>
    <cellStyle name="20% - Accent6 3 2 2 5 2 3" xfId="27476" xr:uid="{00000000-0005-0000-0000-0000D73F0000}"/>
    <cellStyle name="20% - Accent6 3 2 2 5 3" xfId="12814" xr:uid="{00000000-0005-0000-0000-0000D83F0000}"/>
    <cellStyle name="20% - Accent6 3 2 2 5 3 2" xfId="32365" xr:uid="{00000000-0005-0000-0000-0000D93F0000}"/>
    <cellStyle name="20% - Accent6 3 2 2 5 4" xfId="22590" xr:uid="{00000000-0005-0000-0000-0000DA3F0000}"/>
    <cellStyle name="20% - Accent6 3 2 2 6" xfId="5468" xr:uid="{00000000-0005-0000-0000-0000DB3F0000}"/>
    <cellStyle name="20% - Accent6 3 2 2 6 2" xfId="15260" xr:uid="{00000000-0005-0000-0000-0000DC3F0000}"/>
    <cellStyle name="20% - Accent6 3 2 2 6 2 2" xfId="34811" xr:uid="{00000000-0005-0000-0000-0000DD3F0000}"/>
    <cellStyle name="20% - Accent6 3 2 2 6 3" xfId="25036" xr:uid="{00000000-0005-0000-0000-0000DE3F0000}"/>
    <cellStyle name="20% - Accent6 3 2 2 7" xfId="10374" xr:uid="{00000000-0005-0000-0000-0000DF3F0000}"/>
    <cellStyle name="20% - Accent6 3 2 2 7 2" xfId="29925" xr:uid="{00000000-0005-0000-0000-0000E03F0000}"/>
    <cellStyle name="20% - Accent6 3 2 2 8" xfId="20150" xr:uid="{00000000-0005-0000-0000-0000E13F0000}"/>
    <cellStyle name="20% - Accent6 3 2 3" xfId="406" xr:uid="{00000000-0005-0000-0000-0000E23F0000}"/>
    <cellStyle name="20% - Accent6 3 2 3 2" xfId="823" xr:uid="{00000000-0005-0000-0000-0000E33F0000}"/>
    <cellStyle name="20% - Accent6 3 2 3 2 2" xfId="1773" xr:uid="{00000000-0005-0000-0000-0000E43F0000}"/>
    <cellStyle name="20% - Accent6 3 2 3 2 2 2" xfId="4287" xr:uid="{00000000-0005-0000-0000-0000E53F0000}"/>
    <cellStyle name="20% - Accent6 3 2 3 2 2 2 2" xfId="9184" xr:uid="{00000000-0005-0000-0000-0000E63F0000}"/>
    <cellStyle name="20% - Accent6 3 2 3 2 2 2 2 2" xfId="18973" xr:uid="{00000000-0005-0000-0000-0000E73F0000}"/>
    <cellStyle name="20% - Accent6 3 2 3 2 2 2 2 2 2" xfId="38524" xr:uid="{00000000-0005-0000-0000-0000E83F0000}"/>
    <cellStyle name="20% - Accent6 3 2 3 2 2 2 2 3" xfId="28749" xr:uid="{00000000-0005-0000-0000-0000E93F0000}"/>
    <cellStyle name="20% - Accent6 3 2 3 2 2 2 3" xfId="14087" xr:uid="{00000000-0005-0000-0000-0000EA3F0000}"/>
    <cellStyle name="20% - Accent6 3 2 3 2 2 2 3 2" xfId="33638" xr:uid="{00000000-0005-0000-0000-0000EB3F0000}"/>
    <cellStyle name="20% - Accent6 3 2 3 2 2 2 4" xfId="23863" xr:uid="{00000000-0005-0000-0000-0000EC3F0000}"/>
    <cellStyle name="20% - Accent6 3 2 3 2 2 3" xfId="6741" xr:uid="{00000000-0005-0000-0000-0000ED3F0000}"/>
    <cellStyle name="20% - Accent6 3 2 3 2 2 3 2" xfId="16533" xr:uid="{00000000-0005-0000-0000-0000EE3F0000}"/>
    <cellStyle name="20% - Accent6 3 2 3 2 2 3 2 2" xfId="36084" xr:uid="{00000000-0005-0000-0000-0000EF3F0000}"/>
    <cellStyle name="20% - Accent6 3 2 3 2 2 3 3" xfId="26309" xr:uid="{00000000-0005-0000-0000-0000F03F0000}"/>
    <cellStyle name="20% - Accent6 3 2 3 2 2 4" xfId="11647" xr:uid="{00000000-0005-0000-0000-0000F13F0000}"/>
    <cellStyle name="20% - Accent6 3 2 3 2 2 4 2" xfId="31198" xr:uid="{00000000-0005-0000-0000-0000F23F0000}"/>
    <cellStyle name="20% - Accent6 3 2 3 2 2 5" xfId="21423" xr:uid="{00000000-0005-0000-0000-0000F33F0000}"/>
    <cellStyle name="20% - Accent6 3 2 3 2 3" xfId="2748" xr:uid="{00000000-0005-0000-0000-0000F43F0000}"/>
    <cellStyle name="20% - Accent6 3 2 3 2 3 2" xfId="5193" xr:uid="{00000000-0005-0000-0000-0000F53F0000}"/>
    <cellStyle name="20% - Accent6 3 2 3 2 3 2 2" xfId="10090" xr:uid="{00000000-0005-0000-0000-0000F63F0000}"/>
    <cellStyle name="20% - Accent6 3 2 3 2 3 2 2 2" xfId="19879" xr:uid="{00000000-0005-0000-0000-0000F73F0000}"/>
    <cellStyle name="20% - Accent6 3 2 3 2 3 2 2 2 2" xfId="39430" xr:uid="{00000000-0005-0000-0000-0000F83F0000}"/>
    <cellStyle name="20% - Accent6 3 2 3 2 3 2 2 3" xfId="29655" xr:uid="{00000000-0005-0000-0000-0000F93F0000}"/>
    <cellStyle name="20% - Accent6 3 2 3 2 3 2 3" xfId="14993" xr:uid="{00000000-0005-0000-0000-0000FA3F0000}"/>
    <cellStyle name="20% - Accent6 3 2 3 2 3 2 3 2" xfId="34544" xr:uid="{00000000-0005-0000-0000-0000FB3F0000}"/>
    <cellStyle name="20% - Accent6 3 2 3 2 3 2 4" xfId="24769" xr:uid="{00000000-0005-0000-0000-0000FC3F0000}"/>
    <cellStyle name="20% - Accent6 3 2 3 2 3 3" xfId="7647" xr:uid="{00000000-0005-0000-0000-0000FD3F0000}"/>
    <cellStyle name="20% - Accent6 3 2 3 2 3 3 2" xfId="17439" xr:uid="{00000000-0005-0000-0000-0000FE3F0000}"/>
    <cellStyle name="20% - Accent6 3 2 3 2 3 3 2 2" xfId="36990" xr:uid="{00000000-0005-0000-0000-0000FF3F0000}"/>
    <cellStyle name="20% - Accent6 3 2 3 2 3 3 3" xfId="27215" xr:uid="{00000000-0005-0000-0000-000000400000}"/>
    <cellStyle name="20% - Accent6 3 2 3 2 3 4" xfId="12553" xr:uid="{00000000-0005-0000-0000-000001400000}"/>
    <cellStyle name="20% - Accent6 3 2 3 2 3 4 2" xfId="32104" xr:uid="{00000000-0005-0000-0000-000002400000}"/>
    <cellStyle name="20% - Accent6 3 2 3 2 3 5" xfId="22329" xr:uid="{00000000-0005-0000-0000-000003400000}"/>
    <cellStyle name="20% - Accent6 3 2 3 2 4" xfId="3406" xr:uid="{00000000-0005-0000-0000-000004400000}"/>
    <cellStyle name="20% - Accent6 3 2 3 2 4 2" xfId="8303" xr:uid="{00000000-0005-0000-0000-000005400000}"/>
    <cellStyle name="20% - Accent6 3 2 3 2 4 2 2" xfId="18092" xr:uid="{00000000-0005-0000-0000-000006400000}"/>
    <cellStyle name="20% - Accent6 3 2 3 2 4 2 2 2" xfId="37643" xr:uid="{00000000-0005-0000-0000-000007400000}"/>
    <cellStyle name="20% - Accent6 3 2 3 2 4 2 3" xfId="27868" xr:uid="{00000000-0005-0000-0000-000008400000}"/>
    <cellStyle name="20% - Accent6 3 2 3 2 4 3" xfId="13206" xr:uid="{00000000-0005-0000-0000-000009400000}"/>
    <cellStyle name="20% - Accent6 3 2 3 2 4 3 2" xfId="32757" xr:uid="{00000000-0005-0000-0000-00000A400000}"/>
    <cellStyle name="20% - Accent6 3 2 3 2 4 4" xfId="22982" xr:uid="{00000000-0005-0000-0000-00000B400000}"/>
    <cellStyle name="20% - Accent6 3 2 3 2 5" xfId="5860" xr:uid="{00000000-0005-0000-0000-00000C400000}"/>
    <cellStyle name="20% - Accent6 3 2 3 2 5 2" xfId="15652" xr:uid="{00000000-0005-0000-0000-00000D400000}"/>
    <cellStyle name="20% - Accent6 3 2 3 2 5 2 2" xfId="35203" xr:uid="{00000000-0005-0000-0000-00000E400000}"/>
    <cellStyle name="20% - Accent6 3 2 3 2 5 3" xfId="25428" xr:uid="{00000000-0005-0000-0000-00000F400000}"/>
    <cellStyle name="20% - Accent6 3 2 3 2 6" xfId="10766" xr:uid="{00000000-0005-0000-0000-000010400000}"/>
    <cellStyle name="20% - Accent6 3 2 3 2 6 2" xfId="30317" xr:uid="{00000000-0005-0000-0000-000011400000}"/>
    <cellStyle name="20% - Accent6 3 2 3 2 7" xfId="20542" xr:uid="{00000000-0005-0000-0000-000012400000}"/>
    <cellStyle name="20% - Accent6 3 2 3 3" xfId="1391" xr:uid="{00000000-0005-0000-0000-000013400000}"/>
    <cellStyle name="20% - Accent6 3 2 3 3 2" xfId="3910" xr:uid="{00000000-0005-0000-0000-000014400000}"/>
    <cellStyle name="20% - Accent6 3 2 3 3 2 2" xfId="8807" xr:uid="{00000000-0005-0000-0000-000015400000}"/>
    <cellStyle name="20% - Accent6 3 2 3 3 2 2 2" xfId="18596" xr:uid="{00000000-0005-0000-0000-000016400000}"/>
    <cellStyle name="20% - Accent6 3 2 3 3 2 2 2 2" xfId="38147" xr:uid="{00000000-0005-0000-0000-000017400000}"/>
    <cellStyle name="20% - Accent6 3 2 3 3 2 2 3" xfId="28372" xr:uid="{00000000-0005-0000-0000-000018400000}"/>
    <cellStyle name="20% - Accent6 3 2 3 3 2 3" xfId="13710" xr:uid="{00000000-0005-0000-0000-000019400000}"/>
    <cellStyle name="20% - Accent6 3 2 3 3 2 3 2" xfId="33261" xr:uid="{00000000-0005-0000-0000-00001A400000}"/>
    <cellStyle name="20% - Accent6 3 2 3 3 2 4" xfId="23486" xr:uid="{00000000-0005-0000-0000-00001B400000}"/>
    <cellStyle name="20% - Accent6 3 2 3 3 3" xfId="6364" xr:uid="{00000000-0005-0000-0000-00001C400000}"/>
    <cellStyle name="20% - Accent6 3 2 3 3 3 2" xfId="16156" xr:uid="{00000000-0005-0000-0000-00001D400000}"/>
    <cellStyle name="20% - Accent6 3 2 3 3 3 2 2" xfId="35707" xr:uid="{00000000-0005-0000-0000-00001E400000}"/>
    <cellStyle name="20% - Accent6 3 2 3 3 3 3" xfId="25932" xr:uid="{00000000-0005-0000-0000-00001F400000}"/>
    <cellStyle name="20% - Accent6 3 2 3 3 4" xfId="11270" xr:uid="{00000000-0005-0000-0000-000020400000}"/>
    <cellStyle name="20% - Accent6 3 2 3 3 4 2" xfId="30821" xr:uid="{00000000-0005-0000-0000-000021400000}"/>
    <cellStyle name="20% - Accent6 3 2 3 3 5" xfId="21046" xr:uid="{00000000-0005-0000-0000-000022400000}"/>
    <cellStyle name="20% - Accent6 3 2 3 4" xfId="2304" xr:uid="{00000000-0005-0000-0000-000023400000}"/>
    <cellStyle name="20% - Accent6 3 2 3 4 2" xfId="4806" xr:uid="{00000000-0005-0000-0000-000024400000}"/>
    <cellStyle name="20% - Accent6 3 2 3 4 2 2" xfId="9703" xr:uid="{00000000-0005-0000-0000-000025400000}"/>
    <cellStyle name="20% - Accent6 3 2 3 4 2 2 2" xfId="19492" xr:uid="{00000000-0005-0000-0000-000026400000}"/>
    <cellStyle name="20% - Accent6 3 2 3 4 2 2 2 2" xfId="39043" xr:uid="{00000000-0005-0000-0000-000027400000}"/>
    <cellStyle name="20% - Accent6 3 2 3 4 2 2 3" xfId="29268" xr:uid="{00000000-0005-0000-0000-000028400000}"/>
    <cellStyle name="20% - Accent6 3 2 3 4 2 3" xfId="14606" xr:uid="{00000000-0005-0000-0000-000029400000}"/>
    <cellStyle name="20% - Accent6 3 2 3 4 2 3 2" xfId="34157" xr:uid="{00000000-0005-0000-0000-00002A400000}"/>
    <cellStyle name="20% - Accent6 3 2 3 4 2 4" xfId="24382" xr:uid="{00000000-0005-0000-0000-00002B400000}"/>
    <cellStyle name="20% - Accent6 3 2 3 4 3" xfId="7260" xr:uid="{00000000-0005-0000-0000-00002C400000}"/>
    <cellStyle name="20% - Accent6 3 2 3 4 3 2" xfId="17052" xr:uid="{00000000-0005-0000-0000-00002D400000}"/>
    <cellStyle name="20% - Accent6 3 2 3 4 3 2 2" xfId="36603" xr:uid="{00000000-0005-0000-0000-00002E400000}"/>
    <cellStyle name="20% - Accent6 3 2 3 4 3 3" xfId="26828" xr:uid="{00000000-0005-0000-0000-00002F400000}"/>
    <cellStyle name="20% - Accent6 3 2 3 4 4" xfId="12166" xr:uid="{00000000-0005-0000-0000-000030400000}"/>
    <cellStyle name="20% - Accent6 3 2 3 4 4 2" xfId="31717" xr:uid="{00000000-0005-0000-0000-000031400000}"/>
    <cellStyle name="20% - Accent6 3 2 3 4 5" xfId="21942" xr:uid="{00000000-0005-0000-0000-000032400000}"/>
    <cellStyle name="20% - Accent6 3 2 3 5" xfId="3015" xr:uid="{00000000-0005-0000-0000-000033400000}"/>
    <cellStyle name="20% - Accent6 3 2 3 5 2" xfId="7912" xr:uid="{00000000-0005-0000-0000-000034400000}"/>
    <cellStyle name="20% - Accent6 3 2 3 5 2 2" xfId="17701" xr:uid="{00000000-0005-0000-0000-000035400000}"/>
    <cellStyle name="20% - Accent6 3 2 3 5 2 2 2" xfId="37252" xr:uid="{00000000-0005-0000-0000-000036400000}"/>
    <cellStyle name="20% - Accent6 3 2 3 5 2 3" xfId="27477" xr:uid="{00000000-0005-0000-0000-000037400000}"/>
    <cellStyle name="20% - Accent6 3 2 3 5 3" xfId="12815" xr:uid="{00000000-0005-0000-0000-000038400000}"/>
    <cellStyle name="20% - Accent6 3 2 3 5 3 2" xfId="32366" xr:uid="{00000000-0005-0000-0000-000039400000}"/>
    <cellStyle name="20% - Accent6 3 2 3 5 4" xfId="22591" xr:uid="{00000000-0005-0000-0000-00003A400000}"/>
    <cellStyle name="20% - Accent6 3 2 3 6" xfId="5469" xr:uid="{00000000-0005-0000-0000-00003B400000}"/>
    <cellStyle name="20% - Accent6 3 2 3 6 2" xfId="15261" xr:uid="{00000000-0005-0000-0000-00003C400000}"/>
    <cellStyle name="20% - Accent6 3 2 3 6 2 2" xfId="34812" xr:uid="{00000000-0005-0000-0000-00003D400000}"/>
    <cellStyle name="20% - Accent6 3 2 3 6 3" xfId="25037" xr:uid="{00000000-0005-0000-0000-00003E400000}"/>
    <cellStyle name="20% - Accent6 3 2 3 7" xfId="10375" xr:uid="{00000000-0005-0000-0000-00003F400000}"/>
    <cellStyle name="20% - Accent6 3 2 3 7 2" xfId="29926" xr:uid="{00000000-0005-0000-0000-000040400000}"/>
    <cellStyle name="20% - Accent6 3 2 3 8" xfId="20151" xr:uid="{00000000-0005-0000-0000-000041400000}"/>
    <cellStyle name="20% - Accent6 3 2 4" xfId="688" xr:uid="{00000000-0005-0000-0000-000042400000}"/>
    <cellStyle name="20% - Accent6 3 2 4 2" xfId="1640" xr:uid="{00000000-0005-0000-0000-000043400000}"/>
    <cellStyle name="20% - Accent6 3 2 4 2 2" xfId="4154" xr:uid="{00000000-0005-0000-0000-000044400000}"/>
    <cellStyle name="20% - Accent6 3 2 4 2 2 2" xfId="9051" xr:uid="{00000000-0005-0000-0000-000045400000}"/>
    <cellStyle name="20% - Accent6 3 2 4 2 2 2 2" xfId="18840" xr:uid="{00000000-0005-0000-0000-000046400000}"/>
    <cellStyle name="20% - Accent6 3 2 4 2 2 2 2 2" xfId="38391" xr:uid="{00000000-0005-0000-0000-000047400000}"/>
    <cellStyle name="20% - Accent6 3 2 4 2 2 2 3" xfId="28616" xr:uid="{00000000-0005-0000-0000-000048400000}"/>
    <cellStyle name="20% - Accent6 3 2 4 2 2 3" xfId="13954" xr:uid="{00000000-0005-0000-0000-000049400000}"/>
    <cellStyle name="20% - Accent6 3 2 4 2 2 3 2" xfId="33505" xr:uid="{00000000-0005-0000-0000-00004A400000}"/>
    <cellStyle name="20% - Accent6 3 2 4 2 2 4" xfId="23730" xr:uid="{00000000-0005-0000-0000-00004B400000}"/>
    <cellStyle name="20% - Accent6 3 2 4 2 3" xfId="6608" xr:uid="{00000000-0005-0000-0000-00004C400000}"/>
    <cellStyle name="20% - Accent6 3 2 4 2 3 2" xfId="16400" xr:uid="{00000000-0005-0000-0000-00004D400000}"/>
    <cellStyle name="20% - Accent6 3 2 4 2 3 2 2" xfId="35951" xr:uid="{00000000-0005-0000-0000-00004E400000}"/>
    <cellStyle name="20% - Accent6 3 2 4 2 3 3" xfId="26176" xr:uid="{00000000-0005-0000-0000-00004F400000}"/>
    <cellStyle name="20% - Accent6 3 2 4 2 4" xfId="11514" xr:uid="{00000000-0005-0000-0000-000050400000}"/>
    <cellStyle name="20% - Accent6 3 2 4 2 4 2" xfId="31065" xr:uid="{00000000-0005-0000-0000-000051400000}"/>
    <cellStyle name="20% - Accent6 3 2 4 2 5" xfId="21290" xr:uid="{00000000-0005-0000-0000-000052400000}"/>
    <cellStyle name="20% - Accent6 3 2 4 3" xfId="2444" xr:uid="{00000000-0005-0000-0000-000053400000}"/>
    <cellStyle name="20% - Accent6 3 2 4 3 2" xfId="4926" xr:uid="{00000000-0005-0000-0000-000054400000}"/>
    <cellStyle name="20% - Accent6 3 2 4 3 2 2" xfId="9823" xr:uid="{00000000-0005-0000-0000-000055400000}"/>
    <cellStyle name="20% - Accent6 3 2 4 3 2 2 2" xfId="19612" xr:uid="{00000000-0005-0000-0000-000056400000}"/>
    <cellStyle name="20% - Accent6 3 2 4 3 2 2 2 2" xfId="39163" xr:uid="{00000000-0005-0000-0000-000057400000}"/>
    <cellStyle name="20% - Accent6 3 2 4 3 2 2 3" xfId="29388" xr:uid="{00000000-0005-0000-0000-000058400000}"/>
    <cellStyle name="20% - Accent6 3 2 4 3 2 3" xfId="14726" xr:uid="{00000000-0005-0000-0000-000059400000}"/>
    <cellStyle name="20% - Accent6 3 2 4 3 2 3 2" xfId="34277" xr:uid="{00000000-0005-0000-0000-00005A400000}"/>
    <cellStyle name="20% - Accent6 3 2 4 3 2 4" xfId="24502" xr:uid="{00000000-0005-0000-0000-00005B400000}"/>
    <cellStyle name="20% - Accent6 3 2 4 3 3" xfId="7380" xr:uid="{00000000-0005-0000-0000-00005C400000}"/>
    <cellStyle name="20% - Accent6 3 2 4 3 3 2" xfId="17172" xr:uid="{00000000-0005-0000-0000-00005D400000}"/>
    <cellStyle name="20% - Accent6 3 2 4 3 3 2 2" xfId="36723" xr:uid="{00000000-0005-0000-0000-00005E400000}"/>
    <cellStyle name="20% - Accent6 3 2 4 3 3 3" xfId="26948" xr:uid="{00000000-0005-0000-0000-00005F400000}"/>
    <cellStyle name="20% - Accent6 3 2 4 3 4" xfId="12286" xr:uid="{00000000-0005-0000-0000-000060400000}"/>
    <cellStyle name="20% - Accent6 3 2 4 3 4 2" xfId="31837" xr:uid="{00000000-0005-0000-0000-000061400000}"/>
    <cellStyle name="20% - Accent6 3 2 4 3 5" xfId="22062" xr:uid="{00000000-0005-0000-0000-000062400000}"/>
    <cellStyle name="20% - Accent6 3 2 4 4" xfId="3273" xr:uid="{00000000-0005-0000-0000-000063400000}"/>
    <cellStyle name="20% - Accent6 3 2 4 4 2" xfId="8170" xr:uid="{00000000-0005-0000-0000-000064400000}"/>
    <cellStyle name="20% - Accent6 3 2 4 4 2 2" xfId="17959" xr:uid="{00000000-0005-0000-0000-000065400000}"/>
    <cellStyle name="20% - Accent6 3 2 4 4 2 2 2" xfId="37510" xr:uid="{00000000-0005-0000-0000-000066400000}"/>
    <cellStyle name="20% - Accent6 3 2 4 4 2 3" xfId="27735" xr:uid="{00000000-0005-0000-0000-000067400000}"/>
    <cellStyle name="20% - Accent6 3 2 4 4 3" xfId="13073" xr:uid="{00000000-0005-0000-0000-000068400000}"/>
    <cellStyle name="20% - Accent6 3 2 4 4 3 2" xfId="32624" xr:uid="{00000000-0005-0000-0000-000069400000}"/>
    <cellStyle name="20% - Accent6 3 2 4 4 4" xfId="22849" xr:uid="{00000000-0005-0000-0000-00006A400000}"/>
    <cellStyle name="20% - Accent6 3 2 4 5" xfId="5727" xr:uid="{00000000-0005-0000-0000-00006B400000}"/>
    <cellStyle name="20% - Accent6 3 2 4 5 2" xfId="15519" xr:uid="{00000000-0005-0000-0000-00006C400000}"/>
    <cellStyle name="20% - Accent6 3 2 4 5 2 2" xfId="35070" xr:uid="{00000000-0005-0000-0000-00006D400000}"/>
    <cellStyle name="20% - Accent6 3 2 4 5 3" xfId="25295" xr:uid="{00000000-0005-0000-0000-00006E400000}"/>
    <cellStyle name="20% - Accent6 3 2 4 6" xfId="10633" xr:uid="{00000000-0005-0000-0000-00006F400000}"/>
    <cellStyle name="20% - Accent6 3 2 4 6 2" xfId="30184" xr:uid="{00000000-0005-0000-0000-000070400000}"/>
    <cellStyle name="20% - Accent6 3 2 4 7" xfId="20409" xr:uid="{00000000-0005-0000-0000-000071400000}"/>
    <cellStyle name="20% - Accent6 3 2 5" xfId="1049" xr:uid="{00000000-0005-0000-0000-000072400000}"/>
    <cellStyle name="20% - Accent6 3 2 5 2" xfId="3622" xr:uid="{00000000-0005-0000-0000-000073400000}"/>
    <cellStyle name="20% - Accent6 3 2 5 2 2" xfId="8519" xr:uid="{00000000-0005-0000-0000-000074400000}"/>
    <cellStyle name="20% - Accent6 3 2 5 2 2 2" xfId="18308" xr:uid="{00000000-0005-0000-0000-000075400000}"/>
    <cellStyle name="20% - Accent6 3 2 5 2 2 2 2" xfId="37859" xr:uid="{00000000-0005-0000-0000-000076400000}"/>
    <cellStyle name="20% - Accent6 3 2 5 2 2 3" xfId="28084" xr:uid="{00000000-0005-0000-0000-000077400000}"/>
    <cellStyle name="20% - Accent6 3 2 5 2 3" xfId="13422" xr:uid="{00000000-0005-0000-0000-000078400000}"/>
    <cellStyle name="20% - Accent6 3 2 5 2 3 2" xfId="32973" xr:uid="{00000000-0005-0000-0000-000079400000}"/>
    <cellStyle name="20% - Accent6 3 2 5 2 4" xfId="23198" xr:uid="{00000000-0005-0000-0000-00007A400000}"/>
    <cellStyle name="20% - Accent6 3 2 5 3" xfId="6076" xr:uid="{00000000-0005-0000-0000-00007B400000}"/>
    <cellStyle name="20% - Accent6 3 2 5 3 2" xfId="15868" xr:uid="{00000000-0005-0000-0000-00007C400000}"/>
    <cellStyle name="20% - Accent6 3 2 5 3 2 2" xfId="35419" xr:uid="{00000000-0005-0000-0000-00007D400000}"/>
    <cellStyle name="20% - Accent6 3 2 5 3 3" xfId="25644" xr:uid="{00000000-0005-0000-0000-00007E400000}"/>
    <cellStyle name="20% - Accent6 3 2 5 4" xfId="10982" xr:uid="{00000000-0005-0000-0000-00007F400000}"/>
    <cellStyle name="20% - Accent6 3 2 5 4 2" xfId="30533" xr:uid="{00000000-0005-0000-0000-000080400000}"/>
    <cellStyle name="20% - Accent6 3 2 5 5" xfId="20758" xr:uid="{00000000-0005-0000-0000-000081400000}"/>
    <cellStyle name="20% - Accent6 3 2 6" xfId="2037" xr:uid="{00000000-0005-0000-0000-000082400000}"/>
    <cellStyle name="20% - Accent6 3 2 6 2" xfId="4539" xr:uid="{00000000-0005-0000-0000-000083400000}"/>
    <cellStyle name="20% - Accent6 3 2 6 2 2" xfId="9436" xr:uid="{00000000-0005-0000-0000-000084400000}"/>
    <cellStyle name="20% - Accent6 3 2 6 2 2 2" xfId="19225" xr:uid="{00000000-0005-0000-0000-000085400000}"/>
    <cellStyle name="20% - Accent6 3 2 6 2 2 2 2" xfId="38776" xr:uid="{00000000-0005-0000-0000-000086400000}"/>
    <cellStyle name="20% - Accent6 3 2 6 2 2 3" xfId="29001" xr:uid="{00000000-0005-0000-0000-000087400000}"/>
    <cellStyle name="20% - Accent6 3 2 6 2 3" xfId="14339" xr:uid="{00000000-0005-0000-0000-000088400000}"/>
    <cellStyle name="20% - Accent6 3 2 6 2 3 2" xfId="33890" xr:uid="{00000000-0005-0000-0000-000089400000}"/>
    <cellStyle name="20% - Accent6 3 2 6 2 4" xfId="24115" xr:uid="{00000000-0005-0000-0000-00008A400000}"/>
    <cellStyle name="20% - Accent6 3 2 6 3" xfId="6993" xr:uid="{00000000-0005-0000-0000-00008B400000}"/>
    <cellStyle name="20% - Accent6 3 2 6 3 2" xfId="16785" xr:uid="{00000000-0005-0000-0000-00008C400000}"/>
    <cellStyle name="20% - Accent6 3 2 6 3 2 2" xfId="36336" xr:uid="{00000000-0005-0000-0000-00008D400000}"/>
    <cellStyle name="20% - Accent6 3 2 6 3 3" xfId="26561" xr:uid="{00000000-0005-0000-0000-00008E400000}"/>
    <cellStyle name="20% - Accent6 3 2 6 4" xfId="11899" xr:uid="{00000000-0005-0000-0000-00008F400000}"/>
    <cellStyle name="20% - Accent6 3 2 6 4 2" xfId="31450" xr:uid="{00000000-0005-0000-0000-000090400000}"/>
    <cellStyle name="20% - Accent6 3 2 6 5" xfId="21675" xr:uid="{00000000-0005-0000-0000-000091400000}"/>
    <cellStyle name="20% - Accent6 3 2 7" xfId="2881" xr:uid="{00000000-0005-0000-0000-000092400000}"/>
    <cellStyle name="20% - Accent6 3 2 7 2" xfId="7779" xr:uid="{00000000-0005-0000-0000-000093400000}"/>
    <cellStyle name="20% - Accent6 3 2 7 2 2" xfId="17568" xr:uid="{00000000-0005-0000-0000-000094400000}"/>
    <cellStyle name="20% - Accent6 3 2 7 2 2 2" xfId="37119" xr:uid="{00000000-0005-0000-0000-000095400000}"/>
    <cellStyle name="20% - Accent6 3 2 7 2 3" xfId="27344" xr:uid="{00000000-0005-0000-0000-000096400000}"/>
    <cellStyle name="20% - Accent6 3 2 7 3" xfId="12682" xr:uid="{00000000-0005-0000-0000-000097400000}"/>
    <cellStyle name="20% - Accent6 3 2 7 3 2" xfId="32233" xr:uid="{00000000-0005-0000-0000-000098400000}"/>
    <cellStyle name="20% - Accent6 3 2 7 4" xfId="22458" xr:uid="{00000000-0005-0000-0000-000099400000}"/>
    <cellStyle name="20% - Accent6 3 2 8" xfId="5335" xr:uid="{00000000-0005-0000-0000-00009A400000}"/>
    <cellStyle name="20% - Accent6 3 2 8 2" xfId="15128" xr:uid="{00000000-0005-0000-0000-00009B400000}"/>
    <cellStyle name="20% - Accent6 3 2 8 2 2" xfId="34679" xr:uid="{00000000-0005-0000-0000-00009C400000}"/>
    <cellStyle name="20% - Accent6 3 2 8 3" xfId="24904" xr:uid="{00000000-0005-0000-0000-00009D400000}"/>
    <cellStyle name="20% - Accent6 3 2 9" xfId="10242" xr:uid="{00000000-0005-0000-0000-00009E400000}"/>
    <cellStyle name="20% - Accent6 3 2 9 2" xfId="29793" xr:uid="{00000000-0005-0000-0000-00009F400000}"/>
    <cellStyle name="20% - Accent6 3 3" xfId="407" xr:uid="{00000000-0005-0000-0000-0000A0400000}"/>
    <cellStyle name="20% - Accent6 3 3 2" xfId="824" xr:uid="{00000000-0005-0000-0000-0000A1400000}"/>
    <cellStyle name="20% - Accent6 3 3 2 2" xfId="1774" xr:uid="{00000000-0005-0000-0000-0000A2400000}"/>
    <cellStyle name="20% - Accent6 3 3 2 2 2" xfId="4288" xr:uid="{00000000-0005-0000-0000-0000A3400000}"/>
    <cellStyle name="20% - Accent6 3 3 2 2 2 2" xfId="9185" xr:uid="{00000000-0005-0000-0000-0000A4400000}"/>
    <cellStyle name="20% - Accent6 3 3 2 2 2 2 2" xfId="18974" xr:uid="{00000000-0005-0000-0000-0000A5400000}"/>
    <cellStyle name="20% - Accent6 3 3 2 2 2 2 2 2" xfId="38525" xr:uid="{00000000-0005-0000-0000-0000A6400000}"/>
    <cellStyle name="20% - Accent6 3 3 2 2 2 2 3" xfId="28750" xr:uid="{00000000-0005-0000-0000-0000A7400000}"/>
    <cellStyle name="20% - Accent6 3 3 2 2 2 3" xfId="14088" xr:uid="{00000000-0005-0000-0000-0000A8400000}"/>
    <cellStyle name="20% - Accent6 3 3 2 2 2 3 2" xfId="33639" xr:uid="{00000000-0005-0000-0000-0000A9400000}"/>
    <cellStyle name="20% - Accent6 3 3 2 2 2 4" xfId="23864" xr:uid="{00000000-0005-0000-0000-0000AA400000}"/>
    <cellStyle name="20% - Accent6 3 3 2 2 3" xfId="6742" xr:uid="{00000000-0005-0000-0000-0000AB400000}"/>
    <cellStyle name="20% - Accent6 3 3 2 2 3 2" xfId="16534" xr:uid="{00000000-0005-0000-0000-0000AC400000}"/>
    <cellStyle name="20% - Accent6 3 3 2 2 3 2 2" xfId="36085" xr:uid="{00000000-0005-0000-0000-0000AD400000}"/>
    <cellStyle name="20% - Accent6 3 3 2 2 3 3" xfId="26310" xr:uid="{00000000-0005-0000-0000-0000AE400000}"/>
    <cellStyle name="20% - Accent6 3 3 2 2 4" xfId="11648" xr:uid="{00000000-0005-0000-0000-0000AF400000}"/>
    <cellStyle name="20% - Accent6 3 3 2 2 4 2" xfId="31199" xr:uid="{00000000-0005-0000-0000-0000B0400000}"/>
    <cellStyle name="20% - Accent6 3 3 2 2 5" xfId="21424" xr:uid="{00000000-0005-0000-0000-0000B1400000}"/>
    <cellStyle name="20% - Accent6 3 3 2 3" xfId="2521" xr:uid="{00000000-0005-0000-0000-0000B2400000}"/>
    <cellStyle name="20% - Accent6 3 3 2 3 2" xfId="4997" xr:uid="{00000000-0005-0000-0000-0000B3400000}"/>
    <cellStyle name="20% - Accent6 3 3 2 3 2 2" xfId="9894" xr:uid="{00000000-0005-0000-0000-0000B4400000}"/>
    <cellStyle name="20% - Accent6 3 3 2 3 2 2 2" xfId="19683" xr:uid="{00000000-0005-0000-0000-0000B5400000}"/>
    <cellStyle name="20% - Accent6 3 3 2 3 2 2 2 2" xfId="39234" xr:uid="{00000000-0005-0000-0000-0000B6400000}"/>
    <cellStyle name="20% - Accent6 3 3 2 3 2 2 3" xfId="29459" xr:uid="{00000000-0005-0000-0000-0000B7400000}"/>
    <cellStyle name="20% - Accent6 3 3 2 3 2 3" xfId="14797" xr:uid="{00000000-0005-0000-0000-0000B8400000}"/>
    <cellStyle name="20% - Accent6 3 3 2 3 2 3 2" xfId="34348" xr:uid="{00000000-0005-0000-0000-0000B9400000}"/>
    <cellStyle name="20% - Accent6 3 3 2 3 2 4" xfId="24573" xr:uid="{00000000-0005-0000-0000-0000BA400000}"/>
    <cellStyle name="20% - Accent6 3 3 2 3 3" xfId="7451" xr:uid="{00000000-0005-0000-0000-0000BB400000}"/>
    <cellStyle name="20% - Accent6 3 3 2 3 3 2" xfId="17243" xr:uid="{00000000-0005-0000-0000-0000BC400000}"/>
    <cellStyle name="20% - Accent6 3 3 2 3 3 2 2" xfId="36794" xr:uid="{00000000-0005-0000-0000-0000BD400000}"/>
    <cellStyle name="20% - Accent6 3 3 2 3 3 3" xfId="27019" xr:uid="{00000000-0005-0000-0000-0000BE400000}"/>
    <cellStyle name="20% - Accent6 3 3 2 3 4" xfId="12357" xr:uid="{00000000-0005-0000-0000-0000BF400000}"/>
    <cellStyle name="20% - Accent6 3 3 2 3 4 2" xfId="31908" xr:uid="{00000000-0005-0000-0000-0000C0400000}"/>
    <cellStyle name="20% - Accent6 3 3 2 3 5" xfId="22133" xr:uid="{00000000-0005-0000-0000-0000C1400000}"/>
    <cellStyle name="20% - Accent6 3 3 2 4" xfId="3407" xr:uid="{00000000-0005-0000-0000-0000C2400000}"/>
    <cellStyle name="20% - Accent6 3 3 2 4 2" xfId="8304" xr:uid="{00000000-0005-0000-0000-0000C3400000}"/>
    <cellStyle name="20% - Accent6 3 3 2 4 2 2" xfId="18093" xr:uid="{00000000-0005-0000-0000-0000C4400000}"/>
    <cellStyle name="20% - Accent6 3 3 2 4 2 2 2" xfId="37644" xr:uid="{00000000-0005-0000-0000-0000C5400000}"/>
    <cellStyle name="20% - Accent6 3 3 2 4 2 3" xfId="27869" xr:uid="{00000000-0005-0000-0000-0000C6400000}"/>
    <cellStyle name="20% - Accent6 3 3 2 4 3" xfId="13207" xr:uid="{00000000-0005-0000-0000-0000C7400000}"/>
    <cellStyle name="20% - Accent6 3 3 2 4 3 2" xfId="32758" xr:uid="{00000000-0005-0000-0000-0000C8400000}"/>
    <cellStyle name="20% - Accent6 3 3 2 4 4" xfId="22983" xr:uid="{00000000-0005-0000-0000-0000C9400000}"/>
    <cellStyle name="20% - Accent6 3 3 2 5" xfId="5861" xr:uid="{00000000-0005-0000-0000-0000CA400000}"/>
    <cellStyle name="20% - Accent6 3 3 2 5 2" xfId="15653" xr:uid="{00000000-0005-0000-0000-0000CB400000}"/>
    <cellStyle name="20% - Accent6 3 3 2 5 2 2" xfId="35204" xr:uid="{00000000-0005-0000-0000-0000CC400000}"/>
    <cellStyle name="20% - Accent6 3 3 2 5 3" xfId="25429" xr:uid="{00000000-0005-0000-0000-0000CD400000}"/>
    <cellStyle name="20% - Accent6 3 3 2 6" xfId="10767" xr:uid="{00000000-0005-0000-0000-0000CE400000}"/>
    <cellStyle name="20% - Accent6 3 3 2 6 2" xfId="30318" xr:uid="{00000000-0005-0000-0000-0000CF400000}"/>
    <cellStyle name="20% - Accent6 3 3 2 7" xfId="20543" xr:uid="{00000000-0005-0000-0000-0000D0400000}"/>
    <cellStyle name="20% - Accent6 3 3 3" xfId="1392" xr:uid="{00000000-0005-0000-0000-0000D1400000}"/>
    <cellStyle name="20% - Accent6 3 3 3 2" xfId="3911" xr:uid="{00000000-0005-0000-0000-0000D2400000}"/>
    <cellStyle name="20% - Accent6 3 3 3 2 2" xfId="8808" xr:uid="{00000000-0005-0000-0000-0000D3400000}"/>
    <cellStyle name="20% - Accent6 3 3 3 2 2 2" xfId="18597" xr:uid="{00000000-0005-0000-0000-0000D4400000}"/>
    <cellStyle name="20% - Accent6 3 3 3 2 2 2 2" xfId="38148" xr:uid="{00000000-0005-0000-0000-0000D5400000}"/>
    <cellStyle name="20% - Accent6 3 3 3 2 2 3" xfId="28373" xr:uid="{00000000-0005-0000-0000-0000D6400000}"/>
    <cellStyle name="20% - Accent6 3 3 3 2 3" xfId="13711" xr:uid="{00000000-0005-0000-0000-0000D7400000}"/>
    <cellStyle name="20% - Accent6 3 3 3 2 3 2" xfId="33262" xr:uid="{00000000-0005-0000-0000-0000D8400000}"/>
    <cellStyle name="20% - Accent6 3 3 3 2 4" xfId="23487" xr:uid="{00000000-0005-0000-0000-0000D9400000}"/>
    <cellStyle name="20% - Accent6 3 3 3 3" xfId="6365" xr:uid="{00000000-0005-0000-0000-0000DA400000}"/>
    <cellStyle name="20% - Accent6 3 3 3 3 2" xfId="16157" xr:uid="{00000000-0005-0000-0000-0000DB400000}"/>
    <cellStyle name="20% - Accent6 3 3 3 3 2 2" xfId="35708" xr:uid="{00000000-0005-0000-0000-0000DC400000}"/>
    <cellStyle name="20% - Accent6 3 3 3 3 3" xfId="25933" xr:uid="{00000000-0005-0000-0000-0000DD400000}"/>
    <cellStyle name="20% - Accent6 3 3 3 4" xfId="11271" xr:uid="{00000000-0005-0000-0000-0000DE400000}"/>
    <cellStyle name="20% - Accent6 3 3 3 4 2" xfId="30822" xr:uid="{00000000-0005-0000-0000-0000DF400000}"/>
    <cellStyle name="20% - Accent6 3 3 3 5" xfId="21047" xr:uid="{00000000-0005-0000-0000-0000E0400000}"/>
    <cellStyle name="20% - Accent6 3 3 4" xfId="2108" xr:uid="{00000000-0005-0000-0000-0000E1400000}"/>
    <cellStyle name="20% - Accent6 3 3 4 2" xfId="4610" xr:uid="{00000000-0005-0000-0000-0000E2400000}"/>
    <cellStyle name="20% - Accent6 3 3 4 2 2" xfId="9507" xr:uid="{00000000-0005-0000-0000-0000E3400000}"/>
    <cellStyle name="20% - Accent6 3 3 4 2 2 2" xfId="19296" xr:uid="{00000000-0005-0000-0000-0000E4400000}"/>
    <cellStyle name="20% - Accent6 3 3 4 2 2 2 2" xfId="38847" xr:uid="{00000000-0005-0000-0000-0000E5400000}"/>
    <cellStyle name="20% - Accent6 3 3 4 2 2 3" xfId="29072" xr:uid="{00000000-0005-0000-0000-0000E6400000}"/>
    <cellStyle name="20% - Accent6 3 3 4 2 3" xfId="14410" xr:uid="{00000000-0005-0000-0000-0000E7400000}"/>
    <cellStyle name="20% - Accent6 3 3 4 2 3 2" xfId="33961" xr:uid="{00000000-0005-0000-0000-0000E8400000}"/>
    <cellStyle name="20% - Accent6 3 3 4 2 4" xfId="24186" xr:uid="{00000000-0005-0000-0000-0000E9400000}"/>
    <cellStyle name="20% - Accent6 3 3 4 3" xfId="7064" xr:uid="{00000000-0005-0000-0000-0000EA400000}"/>
    <cellStyle name="20% - Accent6 3 3 4 3 2" xfId="16856" xr:uid="{00000000-0005-0000-0000-0000EB400000}"/>
    <cellStyle name="20% - Accent6 3 3 4 3 2 2" xfId="36407" xr:uid="{00000000-0005-0000-0000-0000EC400000}"/>
    <cellStyle name="20% - Accent6 3 3 4 3 3" xfId="26632" xr:uid="{00000000-0005-0000-0000-0000ED400000}"/>
    <cellStyle name="20% - Accent6 3 3 4 4" xfId="11970" xr:uid="{00000000-0005-0000-0000-0000EE400000}"/>
    <cellStyle name="20% - Accent6 3 3 4 4 2" xfId="31521" xr:uid="{00000000-0005-0000-0000-0000EF400000}"/>
    <cellStyle name="20% - Accent6 3 3 4 5" xfId="21746" xr:uid="{00000000-0005-0000-0000-0000F0400000}"/>
    <cellStyle name="20% - Accent6 3 3 5" xfId="3016" xr:uid="{00000000-0005-0000-0000-0000F1400000}"/>
    <cellStyle name="20% - Accent6 3 3 5 2" xfId="7913" xr:uid="{00000000-0005-0000-0000-0000F2400000}"/>
    <cellStyle name="20% - Accent6 3 3 5 2 2" xfId="17702" xr:uid="{00000000-0005-0000-0000-0000F3400000}"/>
    <cellStyle name="20% - Accent6 3 3 5 2 2 2" xfId="37253" xr:uid="{00000000-0005-0000-0000-0000F4400000}"/>
    <cellStyle name="20% - Accent6 3 3 5 2 3" xfId="27478" xr:uid="{00000000-0005-0000-0000-0000F5400000}"/>
    <cellStyle name="20% - Accent6 3 3 5 3" xfId="12816" xr:uid="{00000000-0005-0000-0000-0000F6400000}"/>
    <cellStyle name="20% - Accent6 3 3 5 3 2" xfId="32367" xr:uid="{00000000-0005-0000-0000-0000F7400000}"/>
    <cellStyle name="20% - Accent6 3 3 5 4" xfId="22592" xr:uid="{00000000-0005-0000-0000-0000F8400000}"/>
    <cellStyle name="20% - Accent6 3 3 6" xfId="5470" xr:uid="{00000000-0005-0000-0000-0000F9400000}"/>
    <cellStyle name="20% - Accent6 3 3 6 2" xfId="15262" xr:uid="{00000000-0005-0000-0000-0000FA400000}"/>
    <cellStyle name="20% - Accent6 3 3 6 2 2" xfId="34813" xr:uid="{00000000-0005-0000-0000-0000FB400000}"/>
    <cellStyle name="20% - Accent6 3 3 6 3" xfId="25038" xr:uid="{00000000-0005-0000-0000-0000FC400000}"/>
    <cellStyle name="20% - Accent6 3 3 7" xfId="10376" xr:uid="{00000000-0005-0000-0000-0000FD400000}"/>
    <cellStyle name="20% - Accent6 3 3 7 2" xfId="29927" xr:uid="{00000000-0005-0000-0000-0000FE400000}"/>
    <cellStyle name="20% - Accent6 3 3 8" xfId="20152" xr:uid="{00000000-0005-0000-0000-0000FF400000}"/>
    <cellStyle name="20% - Accent6 3 4" xfId="408" xr:uid="{00000000-0005-0000-0000-000000410000}"/>
    <cellStyle name="20% - Accent6 3 4 2" xfId="825" xr:uid="{00000000-0005-0000-0000-000001410000}"/>
    <cellStyle name="20% - Accent6 3 4 2 2" xfId="1775" xr:uid="{00000000-0005-0000-0000-000002410000}"/>
    <cellStyle name="20% - Accent6 3 4 2 2 2" xfId="4289" xr:uid="{00000000-0005-0000-0000-000003410000}"/>
    <cellStyle name="20% - Accent6 3 4 2 2 2 2" xfId="9186" xr:uid="{00000000-0005-0000-0000-000004410000}"/>
    <cellStyle name="20% - Accent6 3 4 2 2 2 2 2" xfId="18975" xr:uid="{00000000-0005-0000-0000-000005410000}"/>
    <cellStyle name="20% - Accent6 3 4 2 2 2 2 2 2" xfId="38526" xr:uid="{00000000-0005-0000-0000-000006410000}"/>
    <cellStyle name="20% - Accent6 3 4 2 2 2 2 3" xfId="28751" xr:uid="{00000000-0005-0000-0000-000007410000}"/>
    <cellStyle name="20% - Accent6 3 4 2 2 2 3" xfId="14089" xr:uid="{00000000-0005-0000-0000-000008410000}"/>
    <cellStyle name="20% - Accent6 3 4 2 2 2 3 2" xfId="33640" xr:uid="{00000000-0005-0000-0000-000009410000}"/>
    <cellStyle name="20% - Accent6 3 4 2 2 2 4" xfId="23865" xr:uid="{00000000-0005-0000-0000-00000A410000}"/>
    <cellStyle name="20% - Accent6 3 4 2 2 3" xfId="6743" xr:uid="{00000000-0005-0000-0000-00000B410000}"/>
    <cellStyle name="20% - Accent6 3 4 2 2 3 2" xfId="16535" xr:uid="{00000000-0005-0000-0000-00000C410000}"/>
    <cellStyle name="20% - Accent6 3 4 2 2 3 2 2" xfId="36086" xr:uid="{00000000-0005-0000-0000-00000D410000}"/>
    <cellStyle name="20% - Accent6 3 4 2 2 3 3" xfId="26311" xr:uid="{00000000-0005-0000-0000-00000E410000}"/>
    <cellStyle name="20% - Accent6 3 4 2 2 4" xfId="11649" xr:uid="{00000000-0005-0000-0000-00000F410000}"/>
    <cellStyle name="20% - Accent6 3 4 2 2 4 2" xfId="31200" xr:uid="{00000000-0005-0000-0000-000010410000}"/>
    <cellStyle name="20% - Accent6 3 4 2 2 5" xfId="21425" xr:uid="{00000000-0005-0000-0000-000011410000}"/>
    <cellStyle name="20% - Accent6 3 4 2 3" xfId="2677" xr:uid="{00000000-0005-0000-0000-000012410000}"/>
    <cellStyle name="20% - Accent6 3 4 2 3 2" xfId="5122" xr:uid="{00000000-0005-0000-0000-000013410000}"/>
    <cellStyle name="20% - Accent6 3 4 2 3 2 2" xfId="10019" xr:uid="{00000000-0005-0000-0000-000014410000}"/>
    <cellStyle name="20% - Accent6 3 4 2 3 2 2 2" xfId="19808" xr:uid="{00000000-0005-0000-0000-000015410000}"/>
    <cellStyle name="20% - Accent6 3 4 2 3 2 2 2 2" xfId="39359" xr:uid="{00000000-0005-0000-0000-000016410000}"/>
    <cellStyle name="20% - Accent6 3 4 2 3 2 2 3" xfId="29584" xr:uid="{00000000-0005-0000-0000-000017410000}"/>
    <cellStyle name="20% - Accent6 3 4 2 3 2 3" xfId="14922" xr:uid="{00000000-0005-0000-0000-000018410000}"/>
    <cellStyle name="20% - Accent6 3 4 2 3 2 3 2" xfId="34473" xr:uid="{00000000-0005-0000-0000-000019410000}"/>
    <cellStyle name="20% - Accent6 3 4 2 3 2 4" xfId="24698" xr:uid="{00000000-0005-0000-0000-00001A410000}"/>
    <cellStyle name="20% - Accent6 3 4 2 3 3" xfId="7576" xr:uid="{00000000-0005-0000-0000-00001B410000}"/>
    <cellStyle name="20% - Accent6 3 4 2 3 3 2" xfId="17368" xr:uid="{00000000-0005-0000-0000-00001C410000}"/>
    <cellStyle name="20% - Accent6 3 4 2 3 3 2 2" xfId="36919" xr:uid="{00000000-0005-0000-0000-00001D410000}"/>
    <cellStyle name="20% - Accent6 3 4 2 3 3 3" xfId="27144" xr:uid="{00000000-0005-0000-0000-00001E410000}"/>
    <cellStyle name="20% - Accent6 3 4 2 3 4" xfId="12482" xr:uid="{00000000-0005-0000-0000-00001F410000}"/>
    <cellStyle name="20% - Accent6 3 4 2 3 4 2" xfId="32033" xr:uid="{00000000-0005-0000-0000-000020410000}"/>
    <cellStyle name="20% - Accent6 3 4 2 3 5" xfId="22258" xr:uid="{00000000-0005-0000-0000-000021410000}"/>
    <cellStyle name="20% - Accent6 3 4 2 4" xfId="3408" xr:uid="{00000000-0005-0000-0000-000022410000}"/>
    <cellStyle name="20% - Accent6 3 4 2 4 2" xfId="8305" xr:uid="{00000000-0005-0000-0000-000023410000}"/>
    <cellStyle name="20% - Accent6 3 4 2 4 2 2" xfId="18094" xr:uid="{00000000-0005-0000-0000-000024410000}"/>
    <cellStyle name="20% - Accent6 3 4 2 4 2 2 2" xfId="37645" xr:uid="{00000000-0005-0000-0000-000025410000}"/>
    <cellStyle name="20% - Accent6 3 4 2 4 2 3" xfId="27870" xr:uid="{00000000-0005-0000-0000-000026410000}"/>
    <cellStyle name="20% - Accent6 3 4 2 4 3" xfId="13208" xr:uid="{00000000-0005-0000-0000-000027410000}"/>
    <cellStyle name="20% - Accent6 3 4 2 4 3 2" xfId="32759" xr:uid="{00000000-0005-0000-0000-000028410000}"/>
    <cellStyle name="20% - Accent6 3 4 2 4 4" xfId="22984" xr:uid="{00000000-0005-0000-0000-000029410000}"/>
    <cellStyle name="20% - Accent6 3 4 2 5" xfId="5862" xr:uid="{00000000-0005-0000-0000-00002A410000}"/>
    <cellStyle name="20% - Accent6 3 4 2 5 2" xfId="15654" xr:uid="{00000000-0005-0000-0000-00002B410000}"/>
    <cellStyle name="20% - Accent6 3 4 2 5 2 2" xfId="35205" xr:uid="{00000000-0005-0000-0000-00002C410000}"/>
    <cellStyle name="20% - Accent6 3 4 2 5 3" xfId="25430" xr:uid="{00000000-0005-0000-0000-00002D410000}"/>
    <cellStyle name="20% - Accent6 3 4 2 6" xfId="10768" xr:uid="{00000000-0005-0000-0000-00002E410000}"/>
    <cellStyle name="20% - Accent6 3 4 2 6 2" xfId="30319" xr:uid="{00000000-0005-0000-0000-00002F410000}"/>
    <cellStyle name="20% - Accent6 3 4 2 7" xfId="20544" xr:uid="{00000000-0005-0000-0000-000030410000}"/>
    <cellStyle name="20% - Accent6 3 4 3" xfId="1393" xr:uid="{00000000-0005-0000-0000-000031410000}"/>
    <cellStyle name="20% - Accent6 3 4 3 2" xfId="3912" xr:uid="{00000000-0005-0000-0000-000032410000}"/>
    <cellStyle name="20% - Accent6 3 4 3 2 2" xfId="8809" xr:uid="{00000000-0005-0000-0000-000033410000}"/>
    <cellStyle name="20% - Accent6 3 4 3 2 2 2" xfId="18598" xr:uid="{00000000-0005-0000-0000-000034410000}"/>
    <cellStyle name="20% - Accent6 3 4 3 2 2 2 2" xfId="38149" xr:uid="{00000000-0005-0000-0000-000035410000}"/>
    <cellStyle name="20% - Accent6 3 4 3 2 2 3" xfId="28374" xr:uid="{00000000-0005-0000-0000-000036410000}"/>
    <cellStyle name="20% - Accent6 3 4 3 2 3" xfId="13712" xr:uid="{00000000-0005-0000-0000-000037410000}"/>
    <cellStyle name="20% - Accent6 3 4 3 2 3 2" xfId="33263" xr:uid="{00000000-0005-0000-0000-000038410000}"/>
    <cellStyle name="20% - Accent6 3 4 3 2 4" xfId="23488" xr:uid="{00000000-0005-0000-0000-000039410000}"/>
    <cellStyle name="20% - Accent6 3 4 3 3" xfId="6366" xr:uid="{00000000-0005-0000-0000-00003A410000}"/>
    <cellStyle name="20% - Accent6 3 4 3 3 2" xfId="16158" xr:uid="{00000000-0005-0000-0000-00003B410000}"/>
    <cellStyle name="20% - Accent6 3 4 3 3 2 2" xfId="35709" xr:uid="{00000000-0005-0000-0000-00003C410000}"/>
    <cellStyle name="20% - Accent6 3 4 3 3 3" xfId="25934" xr:uid="{00000000-0005-0000-0000-00003D410000}"/>
    <cellStyle name="20% - Accent6 3 4 3 4" xfId="11272" xr:uid="{00000000-0005-0000-0000-00003E410000}"/>
    <cellStyle name="20% - Accent6 3 4 3 4 2" xfId="30823" xr:uid="{00000000-0005-0000-0000-00003F410000}"/>
    <cellStyle name="20% - Accent6 3 4 3 5" xfId="21048" xr:uid="{00000000-0005-0000-0000-000040410000}"/>
    <cellStyle name="20% - Accent6 3 4 4" xfId="2233" xr:uid="{00000000-0005-0000-0000-000041410000}"/>
    <cellStyle name="20% - Accent6 3 4 4 2" xfId="4735" xr:uid="{00000000-0005-0000-0000-000042410000}"/>
    <cellStyle name="20% - Accent6 3 4 4 2 2" xfId="9632" xr:uid="{00000000-0005-0000-0000-000043410000}"/>
    <cellStyle name="20% - Accent6 3 4 4 2 2 2" xfId="19421" xr:uid="{00000000-0005-0000-0000-000044410000}"/>
    <cellStyle name="20% - Accent6 3 4 4 2 2 2 2" xfId="38972" xr:uid="{00000000-0005-0000-0000-000045410000}"/>
    <cellStyle name="20% - Accent6 3 4 4 2 2 3" xfId="29197" xr:uid="{00000000-0005-0000-0000-000046410000}"/>
    <cellStyle name="20% - Accent6 3 4 4 2 3" xfId="14535" xr:uid="{00000000-0005-0000-0000-000047410000}"/>
    <cellStyle name="20% - Accent6 3 4 4 2 3 2" xfId="34086" xr:uid="{00000000-0005-0000-0000-000048410000}"/>
    <cellStyle name="20% - Accent6 3 4 4 2 4" xfId="24311" xr:uid="{00000000-0005-0000-0000-000049410000}"/>
    <cellStyle name="20% - Accent6 3 4 4 3" xfId="7189" xr:uid="{00000000-0005-0000-0000-00004A410000}"/>
    <cellStyle name="20% - Accent6 3 4 4 3 2" xfId="16981" xr:uid="{00000000-0005-0000-0000-00004B410000}"/>
    <cellStyle name="20% - Accent6 3 4 4 3 2 2" xfId="36532" xr:uid="{00000000-0005-0000-0000-00004C410000}"/>
    <cellStyle name="20% - Accent6 3 4 4 3 3" xfId="26757" xr:uid="{00000000-0005-0000-0000-00004D410000}"/>
    <cellStyle name="20% - Accent6 3 4 4 4" xfId="12095" xr:uid="{00000000-0005-0000-0000-00004E410000}"/>
    <cellStyle name="20% - Accent6 3 4 4 4 2" xfId="31646" xr:uid="{00000000-0005-0000-0000-00004F410000}"/>
    <cellStyle name="20% - Accent6 3 4 4 5" xfId="21871" xr:uid="{00000000-0005-0000-0000-000050410000}"/>
    <cellStyle name="20% - Accent6 3 4 5" xfId="3017" xr:uid="{00000000-0005-0000-0000-000051410000}"/>
    <cellStyle name="20% - Accent6 3 4 5 2" xfId="7914" xr:uid="{00000000-0005-0000-0000-000052410000}"/>
    <cellStyle name="20% - Accent6 3 4 5 2 2" xfId="17703" xr:uid="{00000000-0005-0000-0000-000053410000}"/>
    <cellStyle name="20% - Accent6 3 4 5 2 2 2" xfId="37254" xr:uid="{00000000-0005-0000-0000-000054410000}"/>
    <cellStyle name="20% - Accent6 3 4 5 2 3" xfId="27479" xr:uid="{00000000-0005-0000-0000-000055410000}"/>
    <cellStyle name="20% - Accent6 3 4 5 3" xfId="12817" xr:uid="{00000000-0005-0000-0000-000056410000}"/>
    <cellStyle name="20% - Accent6 3 4 5 3 2" xfId="32368" xr:uid="{00000000-0005-0000-0000-000057410000}"/>
    <cellStyle name="20% - Accent6 3 4 5 4" xfId="22593" xr:uid="{00000000-0005-0000-0000-000058410000}"/>
    <cellStyle name="20% - Accent6 3 4 6" xfId="5471" xr:uid="{00000000-0005-0000-0000-000059410000}"/>
    <cellStyle name="20% - Accent6 3 4 6 2" xfId="15263" xr:uid="{00000000-0005-0000-0000-00005A410000}"/>
    <cellStyle name="20% - Accent6 3 4 6 2 2" xfId="34814" xr:uid="{00000000-0005-0000-0000-00005B410000}"/>
    <cellStyle name="20% - Accent6 3 4 6 3" xfId="25039" xr:uid="{00000000-0005-0000-0000-00005C410000}"/>
    <cellStyle name="20% - Accent6 3 4 7" xfId="10377" xr:uid="{00000000-0005-0000-0000-00005D410000}"/>
    <cellStyle name="20% - Accent6 3 4 7 2" xfId="29928" xr:uid="{00000000-0005-0000-0000-00005E410000}"/>
    <cellStyle name="20% - Accent6 3 4 8" xfId="20153" xr:uid="{00000000-0005-0000-0000-00005F410000}"/>
    <cellStyle name="20% - Accent6 3 5" xfId="616" xr:uid="{00000000-0005-0000-0000-000060410000}"/>
    <cellStyle name="20% - Accent6 3 5 2" xfId="1569" xr:uid="{00000000-0005-0000-0000-000061410000}"/>
    <cellStyle name="20% - Accent6 3 5 2 2" xfId="4083" xr:uid="{00000000-0005-0000-0000-000062410000}"/>
    <cellStyle name="20% - Accent6 3 5 2 2 2" xfId="8980" xr:uid="{00000000-0005-0000-0000-000063410000}"/>
    <cellStyle name="20% - Accent6 3 5 2 2 2 2" xfId="18769" xr:uid="{00000000-0005-0000-0000-000064410000}"/>
    <cellStyle name="20% - Accent6 3 5 2 2 2 2 2" xfId="38320" xr:uid="{00000000-0005-0000-0000-000065410000}"/>
    <cellStyle name="20% - Accent6 3 5 2 2 2 3" xfId="28545" xr:uid="{00000000-0005-0000-0000-000066410000}"/>
    <cellStyle name="20% - Accent6 3 5 2 2 3" xfId="13883" xr:uid="{00000000-0005-0000-0000-000067410000}"/>
    <cellStyle name="20% - Accent6 3 5 2 2 3 2" xfId="33434" xr:uid="{00000000-0005-0000-0000-000068410000}"/>
    <cellStyle name="20% - Accent6 3 5 2 2 4" xfId="23659" xr:uid="{00000000-0005-0000-0000-000069410000}"/>
    <cellStyle name="20% - Accent6 3 5 2 3" xfId="6537" xr:uid="{00000000-0005-0000-0000-00006A410000}"/>
    <cellStyle name="20% - Accent6 3 5 2 3 2" xfId="16329" xr:uid="{00000000-0005-0000-0000-00006B410000}"/>
    <cellStyle name="20% - Accent6 3 5 2 3 2 2" xfId="35880" xr:uid="{00000000-0005-0000-0000-00006C410000}"/>
    <cellStyle name="20% - Accent6 3 5 2 3 3" xfId="26105" xr:uid="{00000000-0005-0000-0000-00006D410000}"/>
    <cellStyle name="20% - Accent6 3 5 2 4" xfId="11443" xr:uid="{00000000-0005-0000-0000-00006E410000}"/>
    <cellStyle name="20% - Accent6 3 5 2 4 2" xfId="30994" xr:uid="{00000000-0005-0000-0000-00006F410000}"/>
    <cellStyle name="20% - Accent6 3 5 2 5" xfId="21219" xr:uid="{00000000-0005-0000-0000-000070410000}"/>
    <cellStyle name="20% - Accent6 3 5 3" xfId="2367" xr:uid="{00000000-0005-0000-0000-000071410000}"/>
    <cellStyle name="20% - Accent6 3 5 3 2" xfId="4858" xr:uid="{00000000-0005-0000-0000-000072410000}"/>
    <cellStyle name="20% - Accent6 3 5 3 2 2" xfId="9755" xr:uid="{00000000-0005-0000-0000-000073410000}"/>
    <cellStyle name="20% - Accent6 3 5 3 2 2 2" xfId="19544" xr:uid="{00000000-0005-0000-0000-000074410000}"/>
    <cellStyle name="20% - Accent6 3 5 3 2 2 2 2" xfId="39095" xr:uid="{00000000-0005-0000-0000-000075410000}"/>
    <cellStyle name="20% - Accent6 3 5 3 2 2 3" xfId="29320" xr:uid="{00000000-0005-0000-0000-000076410000}"/>
    <cellStyle name="20% - Accent6 3 5 3 2 3" xfId="14658" xr:uid="{00000000-0005-0000-0000-000077410000}"/>
    <cellStyle name="20% - Accent6 3 5 3 2 3 2" xfId="34209" xr:uid="{00000000-0005-0000-0000-000078410000}"/>
    <cellStyle name="20% - Accent6 3 5 3 2 4" xfId="24434" xr:uid="{00000000-0005-0000-0000-000079410000}"/>
    <cellStyle name="20% - Accent6 3 5 3 3" xfId="7312" xr:uid="{00000000-0005-0000-0000-00007A410000}"/>
    <cellStyle name="20% - Accent6 3 5 3 3 2" xfId="17104" xr:uid="{00000000-0005-0000-0000-00007B410000}"/>
    <cellStyle name="20% - Accent6 3 5 3 3 2 2" xfId="36655" xr:uid="{00000000-0005-0000-0000-00007C410000}"/>
    <cellStyle name="20% - Accent6 3 5 3 3 3" xfId="26880" xr:uid="{00000000-0005-0000-0000-00007D410000}"/>
    <cellStyle name="20% - Accent6 3 5 3 4" xfId="12218" xr:uid="{00000000-0005-0000-0000-00007E410000}"/>
    <cellStyle name="20% - Accent6 3 5 3 4 2" xfId="31769" xr:uid="{00000000-0005-0000-0000-00007F410000}"/>
    <cellStyle name="20% - Accent6 3 5 3 5" xfId="21994" xr:uid="{00000000-0005-0000-0000-000080410000}"/>
    <cellStyle name="20% - Accent6 3 5 4" xfId="3202" xr:uid="{00000000-0005-0000-0000-000081410000}"/>
    <cellStyle name="20% - Accent6 3 5 4 2" xfId="8099" xr:uid="{00000000-0005-0000-0000-000082410000}"/>
    <cellStyle name="20% - Accent6 3 5 4 2 2" xfId="17888" xr:uid="{00000000-0005-0000-0000-000083410000}"/>
    <cellStyle name="20% - Accent6 3 5 4 2 2 2" xfId="37439" xr:uid="{00000000-0005-0000-0000-000084410000}"/>
    <cellStyle name="20% - Accent6 3 5 4 2 3" xfId="27664" xr:uid="{00000000-0005-0000-0000-000085410000}"/>
    <cellStyle name="20% - Accent6 3 5 4 3" xfId="13002" xr:uid="{00000000-0005-0000-0000-000086410000}"/>
    <cellStyle name="20% - Accent6 3 5 4 3 2" xfId="32553" xr:uid="{00000000-0005-0000-0000-000087410000}"/>
    <cellStyle name="20% - Accent6 3 5 4 4" xfId="22778" xr:uid="{00000000-0005-0000-0000-000088410000}"/>
    <cellStyle name="20% - Accent6 3 5 5" xfId="5656" xr:uid="{00000000-0005-0000-0000-000089410000}"/>
    <cellStyle name="20% - Accent6 3 5 5 2" xfId="15448" xr:uid="{00000000-0005-0000-0000-00008A410000}"/>
    <cellStyle name="20% - Accent6 3 5 5 2 2" xfId="34999" xr:uid="{00000000-0005-0000-0000-00008B410000}"/>
    <cellStyle name="20% - Accent6 3 5 5 3" xfId="25224" xr:uid="{00000000-0005-0000-0000-00008C410000}"/>
    <cellStyle name="20% - Accent6 3 5 6" xfId="10562" xr:uid="{00000000-0005-0000-0000-00008D410000}"/>
    <cellStyle name="20% - Accent6 3 5 6 2" xfId="30113" xr:uid="{00000000-0005-0000-0000-00008E410000}"/>
    <cellStyle name="20% - Accent6 3 5 7" xfId="20338" xr:uid="{00000000-0005-0000-0000-00008F410000}"/>
    <cellStyle name="20% - Accent6 3 6" xfId="1048" xr:uid="{00000000-0005-0000-0000-000090410000}"/>
    <cellStyle name="20% - Accent6 3 6 2" xfId="3621" xr:uid="{00000000-0005-0000-0000-000091410000}"/>
    <cellStyle name="20% - Accent6 3 6 2 2" xfId="8518" xr:uid="{00000000-0005-0000-0000-000092410000}"/>
    <cellStyle name="20% - Accent6 3 6 2 2 2" xfId="18307" xr:uid="{00000000-0005-0000-0000-000093410000}"/>
    <cellStyle name="20% - Accent6 3 6 2 2 2 2" xfId="37858" xr:uid="{00000000-0005-0000-0000-000094410000}"/>
    <cellStyle name="20% - Accent6 3 6 2 2 3" xfId="28083" xr:uid="{00000000-0005-0000-0000-000095410000}"/>
    <cellStyle name="20% - Accent6 3 6 2 3" xfId="13421" xr:uid="{00000000-0005-0000-0000-000096410000}"/>
    <cellStyle name="20% - Accent6 3 6 2 3 2" xfId="32972" xr:uid="{00000000-0005-0000-0000-000097410000}"/>
    <cellStyle name="20% - Accent6 3 6 2 4" xfId="23197" xr:uid="{00000000-0005-0000-0000-000098410000}"/>
    <cellStyle name="20% - Accent6 3 6 3" xfId="6075" xr:uid="{00000000-0005-0000-0000-000099410000}"/>
    <cellStyle name="20% - Accent6 3 6 3 2" xfId="15867" xr:uid="{00000000-0005-0000-0000-00009A410000}"/>
    <cellStyle name="20% - Accent6 3 6 3 2 2" xfId="35418" xr:uid="{00000000-0005-0000-0000-00009B410000}"/>
    <cellStyle name="20% - Accent6 3 6 3 3" xfId="25643" xr:uid="{00000000-0005-0000-0000-00009C410000}"/>
    <cellStyle name="20% - Accent6 3 6 4" xfId="10981" xr:uid="{00000000-0005-0000-0000-00009D410000}"/>
    <cellStyle name="20% - Accent6 3 6 4 2" xfId="30532" xr:uid="{00000000-0005-0000-0000-00009E410000}"/>
    <cellStyle name="20% - Accent6 3 6 5" xfId="20757" xr:uid="{00000000-0005-0000-0000-00009F410000}"/>
    <cellStyle name="20% - Accent6 3 7" xfId="1965" xr:uid="{00000000-0005-0000-0000-0000A0410000}"/>
    <cellStyle name="20% - Accent6 3 7 2" xfId="4471" xr:uid="{00000000-0005-0000-0000-0000A1410000}"/>
    <cellStyle name="20% - Accent6 3 7 2 2" xfId="9368" xr:uid="{00000000-0005-0000-0000-0000A2410000}"/>
    <cellStyle name="20% - Accent6 3 7 2 2 2" xfId="19157" xr:uid="{00000000-0005-0000-0000-0000A3410000}"/>
    <cellStyle name="20% - Accent6 3 7 2 2 2 2" xfId="38708" xr:uid="{00000000-0005-0000-0000-0000A4410000}"/>
    <cellStyle name="20% - Accent6 3 7 2 2 3" xfId="28933" xr:uid="{00000000-0005-0000-0000-0000A5410000}"/>
    <cellStyle name="20% - Accent6 3 7 2 3" xfId="14271" xr:uid="{00000000-0005-0000-0000-0000A6410000}"/>
    <cellStyle name="20% - Accent6 3 7 2 3 2" xfId="33822" xr:uid="{00000000-0005-0000-0000-0000A7410000}"/>
    <cellStyle name="20% - Accent6 3 7 2 4" xfId="24047" xr:uid="{00000000-0005-0000-0000-0000A8410000}"/>
    <cellStyle name="20% - Accent6 3 7 3" xfId="6925" xr:uid="{00000000-0005-0000-0000-0000A9410000}"/>
    <cellStyle name="20% - Accent6 3 7 3 2" xfId="16717" xr:uid="{00000000-0005-0000-0000-0000AA410000}"/>
    <cellStyle name="20% - Accent6 3 7 3 2 2" xfId="36268" xr:uid="{00000000-0005-0000-0000-0000AB410000}"/>
    <cellStyle name="20% - Accent6 3 7 3 3" xfId="26493" xr:uid="{00000000-0005-0000-0000-0000AC410000}"/>
    <cellStyle name="20% - Accent6 3 7 4" xfId="11831" xr:uid="{00000000-0005-0000-0000-0000AD410000}"/>
    <cellStyle name="20% - Accent6 3 7 4 2" xfId="31382" xr:uid="{00000000-0005-0000-0000-0000AE410000}"/>
    <cellStyle name="20% - Accent6 3 7 5" xfId="21607" xr:uid="{00000000-0005-0000-0000-0000AF410000}"/>
    <cellStyle name="20% - Accent6 3 8" xfId="2810" xr:uid="{00000000-0005-0000-0000-0000B0410000}"/>
    <cellStyle name="20% - Accent6 3 8 2" xfId="7708" xr:uid="{00000000-0005-0000-0000-0000B1410000}"/>
    <cellStyle name="20% - Accent6 3 8 2 2" xfId="17497" xr:uid="{00000000-0005-0000-0000-0000B2410000}"/>
    <cellStyle name="20% - Accent6 3 8 2 2 2" xfId="37048" xr:uid="{00000000-0005-0000-0000-0000B3410000}"/>
    <cellStyle name="20% - Accent6 3 8 2 3" xfId="27273" xr:uid="{00000000-0005-0000-0000-0000B4410000}"/>
    <cellStyle name="20% - Accent6 3 8 3" xfId="12611" xr:uid="{00000000-0005-0000-0000-0000B5410000}"/>
    <cellStyle name="20% - Accent6 3 8 3 2" xfId="32162" xr:uid="{00000000-0005-0000-0000-0000B6410000}"/>
    <cellStyle name="20% - Accent6 3 8 4" xfId="22387" xr:uid="{00000000-0005-0000-0000-0000B7410000}"/>
    <cellStyle name="20% - Accent6 3 9" xfId="5264" xr:uid="{00000000-0005-0000-0000-0000B8410000}"/>
    <cellStyle name="20% - Accent6 3 9 2" xfId="15057" xr:uid="{00000000-0005-0000-0000-0000B9410000}"/>
    <cellStyle name="20% - Accent6 3 9 2 2" xfId="34608" xr:uid="{00000000-0005-0000-0000-0000BA410000}"/>
    <cellStyle name="20% - Accent6 3 9 3" xfId="24833" xr:uid="{00000000-0005-0000-0000-0000BB410000}"/>
    <cellStyle name="20% - Accent6 4" xfId="187" xr:uid="{00000000-0005-0000-0000-0000BC410000}"/>
    <cellStyle name="20% - Accent6 4 10" xfId="10190" xr:uid="{00000000-0005-0000-0000-0000BD410000}"/>
    <cellStyle name="20% - Accent6 4 10 2" xfId="29741" xr:uid="{00000000-0005-0000-0000-0000BE410000}"/>
    <cellStyle name="20% - Accent6 4 11" xfId="19966" xr:uid="{00000000-0005-0000-0000-0000BF410000}"/>
    <cellStyle name="20% - Accent6 4 2" xfId="409" xr:uid="{00000000-0005-0000-0000-0000C0410000}"/>
    <cellStyle name="20% - Accent6 4 2 2" xfId="826" xr:uid="{00000000-0005-0000-0000-0000C1410000}"/>
    <cellStyle name="20% - Accent6 4 2 2 2" xfId="1776" xr:uid="{00000000-0005-0000-0000-0000C2410000}"/>
    <cellStyle name="20% - Accent6 4 2 2 2 2" xfId="4290" xr:uid="{00000000-0005-0000-0000-0000C3410000}"/>
    <cellStyle name="20% - Accent6 4 2 2 2 2 2" xfId="9187" xr:uid="{00000000-0005-0000-0000-0000C4410000}"/>
    <cellStyle name="20% - Accent6 4 2 2 2 2 2 2" xfId="18976" xr:uid="{00000000-0005-0000-0000-0000C5410000}"/>
    <cellStyle name="20% - Accent6 4 2 2 2 2 2 2 2" xfId="38527" xr:uid="{00000000-0005-0000-0000-0000C6410000}"/>
    <cellStyle name="20% - Accent6 4 2 2 2 2 2 3" xfId="28752" xr:uid="{00000000-0005-0000-0000-0000C7410000}"/>
    <cellStyle name="20% - Accent6 4 2 2 2 2 3" xfId="14090" xr:uid="{00000000-0005-0000-0000-0000C8410000}"/>
    <cellStyle name="20% - Accent6 4 2 2 2 2 3 2" xfId="33641" xr:uid="{00000000-0005-0000-0000-0000C9410000}"/>
    <cellStyle name="20% - Accent6 4 2 2 2 2 4" xfId="23866" xr:uid="{00000000-0005-0000-0000-0000CA410000}"/>
    <cellStyle name="20% - Accent6 4 2 2 2 3" xfId="6744" xr:uid="{00000000-0005-0000-0000-0000CB410000}"/>
    <cellStyle name="20% - Accent6 4 2 2 2 3 2" xfId="16536" xr:uid="{00000000-0005-0000-0000-0000CC410000}"/>
    <cellStyle name="20% - Accent6 4 2 2 2 3 2 2" xfId="36087" xr:uid="{00000000-0005-0000-0000-0000CD410000}"/>
    <cellStyle name="20% - Accent6 4 2 2 2 3 3" xfId="26312" xr:uid="{00000000-0005-0000-0000-0000CE410000}"/>
    <cellStyle name="20% - Accent6 4 2 2 2 4" xfId="11650" xr:uid="{00000000-0005-0000-0000-0000CF410000}"/>
    <cellStyle name="20% - Accent6 4 2 2 2 4 2" xfId="31201" xr:uid="{00000000-0005-0000-0000-0000D0410000}"/>
    <cellStyle name="20% - Accent6 4 2 2 2 5" xfId="21426" xr:uid="{00000000-0005-0000-0000-0000D1410000}"/>
    <cellStyle name="20% - Accent6 4 2 2 3" xfId="2470" xr:uid="{00000000-0005-0000-0000-0000D2410000}"/>
    <cellStyle name="20% - Accent6 4 2 2 3 2" xfId="4952" xr:uid="{00000000-0005-0000-0000-0000D3410000}"/>
    <cellStyle name="20% - Accent6 4 2 2 3 2 2" xfId="9849" xr:uid="{00000000-0005-0000-0000-0000D4410000}"/>
    <cellStyle name="20% - Accent6 4 2 2 3 2 2 2" xfId="19638" xr:uid="{00000000-0005-0000-0000-0000D5410000}"/>
    <cellStyle name="20% - Accent6 4 2 2 3 2 2 2 2" xfId="39189" xr:uid="{00000000-0005-0000-0000-0000D6410000}"/>
    <cellStyle name="20% - Accent6 4 2 2 3 2 2 3" xfId="29414" xr:uid="{00000000-0005-0000-0000-0000D7410000}"/>
    <cellStyle name="20% - Accent6 4 2 2 3 2 3" xfId="14752" xr:uid="{00000000-0005-0000-0000-0000D8410000}"/>
    <cellStyle name="20% - Accent6 4 2 2 3 2 3 2" xfId="34303" xr:uid="{00000000-0005-0000-0000-0000D9410000}"/>
    <cellStyle name="20% - Accent6 4 2 2 3 2 4" xfId="24528" xr:uid="{00000000-0005-0000-0000-0000DA410000}"/>
    <cellStyle name="20% - Accent6 4 2 2 3 3" xfId="7406" xr:uid="{00000000-0005-0000-0000-0000DB410000}"/>
    <cellStyle name="20% - Accent6 4 2 2 3 3 2" xfId="17198" xr:uid="{00000000-0005-0000-0000-0000DC410000}"/>
    <cellStyle name="20% - Accent6 4 2 2 3 3 2 2" xfId="36749" xr:uid="{00000000-0005-0000-0000-0000DD410000}"/>
    <cellStyle name="20% - Accent6 4 2 2 3 3 3" xfId="26974" xr:uid="{00000000-0005-0000-0000-0000DE410000}"/>
    <cellStyle name="20% - Accent6 4 2 2 3 4" xfId="12312" xr:uid="{00000000-0005-0000-0000-0000DF410000}"/>
    <cellStyle name="20% - Accent6 4 2 2 3 4 2" xfId="31863" xr:uid="{00000000-0005-0000-0000-0000E0410000}"/>
    <cellStyle name="20% - Accent6 4 2 2 3 5" xfId="22088" xr:uid="{00000000-0005-0000-0000-0000E1410000}"/>
    <cellStyle name="20% - Accent6 4 2 2 4" xfId="3409" xr:uid="{00000000-0005-0000-0000-0000E2410000}"/>
    <cellStyle name="20% - Accent6 4 2 2 4 2" xfId="8306" xr:uid="{00000000-0005-0000-0000-0000E3410000}"/>
    <cellStyle name="20% - Accent6 4 2 2 4 2 2" xfId="18095" xr:uid="{00000000-0005-0000-0000-0000E4410000}"/>
    <cellStyle name="20% - Accent6 4 2 2 4 2 2 2" xfId="37646" xr:uid="{00000000-0005-0000-0000-0000E5410000}"/>
    <cellStyle name="20% - Accent6 4 2 2 4 2 3" xfId="27871" xr:uid="{00000000-0005-0000-0000-0000E6410000}"/>
    <cellStyle name="20% - Accent6 4 2 2 4 3" xfId="13209" xr:uid="{00000000-0005-0000-0000-0000E7410000}"/>
    <cellStyle name="20% - Accent6 4 2 2 4 3 2" xfId="32760" xr:uid="{00000000-0005-0000-0000-0000E8410000}"/>
    <cellStyle name="20% - Accent6 4 2 2 4 4" xfId="22985" xr:uid="{00000000-0005-0000-0000-0000E9410000}"/>
    <cellStyle name="20% - Accent6 4 2 2 5" xfId="5863" xr:uid="{00000000-0005-0000-0000-0000EA410000}"/>
    <cellStyle name="20% - Accent6 4 2 2 5 2" xfId="15655" xr:uid="{00000000-0005-0000-0000-0000EB410000}"/>
    <cellStyle name="20% - Accent6 4 2 2 5 2 2" xfId="35206" xr:uid="{00000000-0005-0000-0000-0000EC410000}"/>
    <cellStyle name="20% - Accent6 4 2 2 5 3" xfId="25431" xr:uid="{00000000-0005-0000-0000-0000ED410000}"/>
    <cellStyle name="20% - Accent6 4 2 2 6" xfId="10769" xr:uid="{00000000-0005-0000-0000-0000EE410000}"/>
    <cellStyle name="20% - Accent6 4 2 2 6 2" xfId="30320" xr:uid="{00000000-0005-0000-0000-0000EF410000}"/>
    <cellStyle name="20% - Accent6 4 2 2 7" xfId="20545" xr:uid="{00000000-0005-0000-0000-0000F0410000}"/>
    <cellStyle name="20% - Accent6 4 2 3" xfId="1051" xr:uid="{00000000-0005-0000-0000-0000F1410000}"/>
    <cellStyle name="20% - Accent6 4 2 3 2" xfId="3624" xr:uid="{00000000-0005-0000-0000-0000F2410000}"/>
    <cellStyle name="20% - Accent6 4 2 3 2 2" xfId="8521" xr:uid="{00000000-0005-0000-0000-0000F3410000}"/>
    <cellStyle name="20% - Accent6 4 2 3 2 2 2" xfId="18310" xr:uid="{00000000-0005-0000-0000-0000F4410000}"/>
    <cellStyle name="20% - Accent6 4 2 3 2 2 2 2" xfId="37861" xr:uid="{00000000-0005-0000-0000-0000F5410000}"/>
    <cellStyle name="20% - Accent6 4 2 3 2 2 3" xfId="28086" xr:uid="{00000000-0005-0000-0000-0000F6410000}"/>
    <cellStyle name="20% - Accent6 4 2 3 2 3" xfId="13424" xr:uid="{00000000-0005-0000-0000-0000F7410000}"/>
    <cellStyle name="20% - Accent6 4 2 3 2 3 2" xfId="32975" xr:uid="{00000000-0005-0000-0000-0000F8410000}"/>
    <cellStyle name="20% - Accent6 4 2 3 2 4" xfId="23200" xr:uid="{00000000-0005-0000-0000-0000F9410000}"/>
    <cellStyle name="20% - Accent6 4 2 3 3" xfId="6078" xr:uid="{00000000-0005-0000-0000-0000FA410000}"/>
    <cellStyle name="20% - Accent6 4 2 3 3 2" xfId="15870" xr:uid="{00000000-0005-0000-0000-0000FB410000}"/>
    <cellStyle name="20% - Accent6 4 2 3 3 2 2" xfId="35421" xr:uid="{00000000-0005-0000-0000-0000FC410000}"/>
    <cellStyle name="20% - Accent6 4 2 3 3 3" xfId="25646" xr:uid="{00000000-0005-0000-0000-0000FD410000}"/>
    <cellStyle name="20% - Accent6 4 2 3 4" xfId="10984" xr:uid="{00000000-0005-0000-0000-0000FE410000}"/>
    <cellStyle name="20% - Accent6 4 2 3 4 2" xfId="30535" xr:uid="{00000000-0005-0000-0000-0000FF410000}"/>
    <cellStyle name="20% - Accent6 4 2 3 5" xfId="20760" xr:uid="{00000000-0005-0000-0000-000000420000}"/>
    <cellStyle name="20% - Accent6 4 2 4" xfId="2063" xr:uid="{00000000-0005-0000-0000-000001420000}"/>
    <cellStyle name="20% - Accent6 4 2 4 2" xfId="4565" xr:uid="{00000000-0005-0000-0000-000002420000}"/>
    <cellStyle name="20% - Accent6 4 2 4 2 2" xfId="9462" xr:uid="{00000000-0005-0000-0000-000003420000}"/>
    <cellStyle name="20% - Accent6 4 2 4 2 2 2" xfId="19251" xr:uid="{00000000-0005-0000-0000-000004420000}"/>
    <cellStyle name="20% - Accent6 4 2 4 2 2 2 2" xfId="38802" xr:uid="{00000000-0005-0000-0000-000005420000}"/>
    <cellStyle name="20% - Accent6 4 2 4 2 2 3" xfId="29027" xr:uid="{00000000-0005-0000-0000-000006420000}"/>
    <cellStyle name="20% - Accent6 4 2 4 2 3" xfId="14365" xr:uid="{00000000-0005-0000-0000-000007420000}"/>
    <cellStyle name="20% - Accent6 4 2 4 2 3 2" xfId="33916" xr:uid="{00000000-0005-0000-0000-000008420000}"/>
    <cellStyle name="20% - Accent6 4 2 4 2 4" xfId="24141" xr:uid="{00000000-0005-0000-0000-000009420000}"/>
    <cellStyle name="20% - Accent6 4 2 4 3" xfId="7019" xr:uid="{00000000-0005-0000-0000-00000A420000}"/>
    <cellStyle name="20% - Accent6 4 2 4 3 2" xfId="16811" xr:uid="{00000000-0005-0000-0000-00000B420000}"/>
    <cellStyle name="20% - Accent6 4 2 4 3 2 2" xfId="36362" xr:uid="{00000000-0005-0000-0000-00000C420000}"/>
    <cellStyle name="20% - Accent6 4 2 4 3 3" xfId="26587" xr:uid="{00000000-0005-0000-0000-00000D420000}"/>
    <cellStyle name="20% - Accent6 4 2 4 4" xfId="11925" xr:uid="{00000000-0005-0000-0000-00000E420000}"/>
    <cellStyle name="20% - Accent6 4 2 4 4 2" xfId="31476" xr:uid="{00000000-0005-0000-0000-00000F420000}"/>
    <cellStyle name="20% - Accent6 4 2 4 5" xfId="21701" xr:uid="{00000000-0005-0000-0000-000010420000}"/>
    <cellStyle name="20% - Accent6 4 2 5" xfId="3018" xr:uid="{00000000-0005-0000-0000-000011420000}"/>
    <cellStyle name="20% - Accent6 4 2 5 2" xfId="7915" xr:uid="{00000000-0005-0000-0000-000012420000}"/>
    <cellStyle name="20% - Accent6 4 2 5 2 2" xfId="17704" xr:uid="{00000000-0005-0000-0000-000013420000}"/>
    <cellStyle name="20% - Accent6 4 2 5 2 2 2" xfId="37255" xr:uid="{00000000-0005-0000-0000-000014420000}"/>
    <cellStyle name="20% - Accent6 4 2 5 2 3" xfId="27480" xr:uid="{00000000-0005-0000-0000-000015420000}"/>
    <cellStyle name="20% - Accent6 4 2 5 3" xfId="12818" xr:uid="{00000000-0005-0000-0000-000016420000}"/>
    <cellStyle name="20% - Accent6 4 2 5 3 2" xfId="32369" xr:uid="{00000000-0005-0000-0000-000017420000}"/>
    <cellStyle name="20% - Accent6 4 2 5 4" xfId="22594" xr:uid="{00000000-0005-0000-0000-000018420000}"/>
    <cellStyle name="20% - Accent6 4 2 6" xfId="5472" xr:uid="{00000000-0005-0000-0000-000019420000}"/>
    <cellStyle name="20% - Accent6 4 2 6 2" xfId="15264" xr:uid="{00000000-0005-0000-0000-00001A420000}"/>
    <cellStyle name="20% - Accent6 4 2 6 2 2" xfId="34815" xr:uid="{00000000-0005-0000-0000-00001B420000}"/>
    <cellStyle name="20% - Accent6 4 2 6 3" xfId="25040" xr:uid="{00000000-0005-0000-0000-00001C420000}"/>
    <cellStyle name="20% - Accent6 4 2 7" xfId="10378" xr:uid="{00000000-0005-0000-0000-00001D420000}"/>
    <cellStyle name="20% - Accent6 4 2 7 2" xfId="29929" xr:uid="{00000000-0005-0000-0000-00001E420000}"/>
    <cellStyle name="20% - Accent6 4 2 8" xfId="20154" xr:uid="{00000000-0005-0000-0000-00001F420000}"/>
    <cellStyle name="20% - Accent6 4 3" xfId="410" xr:uid="{00000000-0005-0000-0000-000020420000}"/>
    <cellStyle name="20% - Accent6 4 3 2" xfId="827" xr:uid="{00000000-0005-0000-0000-000021420000}"/>
    <cellStyle name="20% - Accent6 4 3 2 2" xfId="1777" xr:uid="{00000000-0005-0000-0000-000022420000}"/>
    <cellStyle name="20% - Accent6 4 3 2 2 2" xfId="4291" xr:uid="{00000000-0005-0000-0000-000023420000}"/>
    <cellStyle name="20% - Accent6 4 3 2 2 2 2" xfId="9188" xr:uid="{00000000-0005-0000-0000-000024420000}"/>
    <cellStyle name="20% - Accent6 4 3 2 2 2 2 2" xfId="18977" xr:uid="{00000000-0005-0000-0000-000025420000}"/>
    <cellStyle name="20% - Accent6 4 3 2 2 2 2 2 2" xfId="38528" xr:uid="{00000000-0005-0000-0000-000026420000}"/>
    <cellStyle name="20% - Accent6 4 3 2 2 2 2 3" xfId="28753" xr:uid="{00000000-0005-0000-0000-000027420000}"/>
    <cellStyle name="20% - Accent6 4 3 2 2 2 3" xfId="14091" xr:uid="{00000000-0005-0000-0000-000028420000}"/>
    <cellStyle name="20% - Accent6 4 3 2 2 2 3 2" xfId="33642" xr:uid="{00000000-0005-0000-0000-000029420000}"/>
    <cellStyle name="20% - Accent6 4 3 2 2 2 4" xfId="23867" xr:uid="{00000000-0005-0000-0000-00002A420000}"/>
    <cellStyle name="20% - Accent6 4 3 2 2 3" xfId="6745" xr:uid="{00000000-0005-0000-0000-00002B420000}"/>
    <cellStyle name="20% - Accent6 4 3 2 2 3 2" xfId="16537" xr:uid="{00000000-0005-0000-0000-00002C420000}"/>
    <cellStyle name="20% - Accent6 4 3 2 2 3 2 2" xfId="36088" xr:uid="{00000000-0005-0000-0000-00002D420000}"/>
    <cellStyle name="20% - Accent6 4 3 2 2 3 3" xfId="26313" xr:uid="{00000000-0005-0000-0000-00002E420000}"/>
    <cellStyle name="20% - Accent6 4 3 2 2 4" xfId="11651" xr:uid="{00000000-0005-0000-0000-00002F420000}"/>
    <cellStyle name="20% - Accent6 4 3 2 2 4 2" xfId="31202" xr:uid="{00000000-0005-0000-0000-000030420000}"/>
    <cellStyle name="20% - Accent6 4 3 2 2 5" xfId="21427" xr:uid="{00000000-0005-0000-0000-000031420000}"/>
    <cellStyle name="20% - Accent6 4 3 2 3" xfId="2546" xr:uid="{00000000-0005-0000-0000-000032420000}"/>
    <cellStyle name="20% - Accent6 4 3 2 3 2" xfId="5016" xr:uid="{00000000-0005-0000-0000-000033420000}"/>
    <cellStyle name="20% - Accent6 4 3 2 3 2 2" xfId="9913" xr:uid="{00000000-0005-0000-0000-000034420000}"/>
    <cellStyle name="20% - Accent6 4 3 2 3 2 2 2" xfId="19702" xr:uid="{00000000-0005-0000-0000-000035420000}"/>
    <cellStyle name="20% - Accent6 4 3 2 3 2 2 2 2" xfId="39253" xr:uid="{00000000-0005-0000-0000-000036420000}"/>
    <cellStyle name="20% - Accent6 4 3 2 3 2 2 3" xfId="29478" xr:uid="{00000000-0005-0000-0000-000037420000}"/>
    <cellStyle name="20% - Accent6 4 3 2 3 2 3" xfId="14816" xr:uid="{00000000-0005-0000-0000-000038420000}"/>
    <cellStyle name="20% - Accent6 4 3 2 3 2 3 2" xfId="34367" xr:uid="{00000000-0005-0000-0000-000039420000}"/>
    <cellStyle name="20% - Accent6 4 3 2 3 2 4" xfId="24592" xr:uid="{00000000-0005-0000-0000-00003A420000}"/>
    <cellStyle name="20% - Accent6 4 3 2 3 3" xfId="7470" xr:uid="{00000000-0005-0000-0000-00003B420000}"/>
    <cellStyle name="20% - Accent6 4 3 2 3 3 2" xfId="17262" xr:uid="{00000000-0005-0000-0000-00003C420000}"/>
    <cellStyle name="20% - Accent6 4 3 2 3 3 2 2" xfId="36813" xr:uid="{00000000-0005-0000-0000-00003D420000}"/>
    <cellStyle name="20% - Accent6 4 3 2 3 3 3" xfId="27038" xr:uid="{00000000-0005-0000-0000-00003E420000}"/>
    <cellStyle name="20% - Accent6 4 3 2 3 4" xfId="12376" xr:uid="{00000000-0005-0000-0000-00003F420000}"/>
    <cellStyle name="20% - Accent6 4 3 2 3 4 2" xfId="31927" xr:uid="{00000000-0005-0000-0000-000040420000}"/>
    <cellStyle name="20% - Accent6 4 3 2 3 5" xfId="22152" xr:uid="{00000000-0005-0000-0000-000041420000}"/>
    <cellStyle name="20% - Accent6 4 3 2 4" xfId="3410" xr:uid="{00000000-0005-0000-0000-000042420000}"/>
    <cellStyle name="20% - Accent6 4 3 2 4 2" xfId="8307" xr:uid="{00000000-0005-0000-0000-000043420000}"/>
    <cellStyle name="20% - Accent6 4 3 2 4 2 2" xfId="18096" xr:uid="{00000000-0005-0000-0000-000044420000}"/>
    <cellStyle name="20% - Accent6 4 3 2 4 2 2 2" xfId="37647" xr:uid="{00000000-0005-0000-0000-000045420000}"/>
    <cellStyle name="20% - Accent6 4 3 2 4 2 3" xfId="27872" xr:uid="{00000000-0005-0000-0000-000046420000}"/>
    <cellStyle name="20% - Accent6 4 3 2 4 3" xfId="13210" xr:uid="{00000000-0005-0000-0000-000047420000}"/>
    <cellStyle name="20% - Accent6 4 3 2 4 3 2" xfId="32761" xr:uid="{00000000-0005-0000-0000-000048420000}"/>
    <cellStyle name="20% - Accent6 4 3 2 4 4" xfId="22986" xr:uid="{00000000-0005-0000-0000-000049420000}"/>
    <cellStyle name="20% - Accent6 4 3 2 5" xfId="5864" xr:uid="{00000000-0005-0000-0000-00004A420000}"/>
    <cellStyle name="20% - Accent6 4 3 2 5 2" xfId="15656" xr:uid="{00000000-0005-0000-0000-00004B420000}"/>
    <cellStyle name="20% - Accent6 4 3 2 5 2 2" xfId="35207" xr:uid="{00000000-0005-0000-0000-00004C420000}"/>
    <cellStyle name="20% - Accent6 4 3 2 5 3" xfId="25432" xr:uid="{00000000-0005-0000-0000-00004D420000}"/>
    <cellStyle name="20% - Accent6 4 3 2 6" xfId="10770" xr:uid="{00000000-0005-0000-0000-00004E420000}"/>
    <cellStyle name="20% - Accent6 4 3 2 6 2" xfId="30321" xr:uid="{00000000-0005-0000-0000-00004F420000}"/>
    <cellStyle name="20% - Accent6 4 3 2 7" xfId="20546" xr:uid="{00000000-0005-0000-0000-000050420000}"/>
    <cellStyle name="20% - Accent6 4 3 3" xfId="1394" xr:uid="{00000000-0005-0000-0000-000051420000}"/>
    <cellStyle name="20% - Accent6 4 3 3 2" xfId="3913" xr:uid="{00000000-0005-0000-0000-000052420000}"/>
    <cellStyle name="20% - Accent6 4 3 3 2 2" xfId="8810" xr:uid="{00000000-0005-0000-0000-000053420000}"/>
    <cellStyle name="20% - Accent6 4 3 3 2 2 2" xfId="18599" xr:uid="{00000000-0005-0000-0000-000054420000}"/>
    <cellStyle name="20% - Accent6 4 3 3 2 2 2 2" xfId="38150" xr:uid="{00000000-0005-0000-0000-000055420000}"/>
    <cellStyle name="20% - Accent6 4 3 3 2 2 3" xfId="28375" xr:uid="{00000000-0005-0000-0000-000056420000}"/>
    <cellStyle name="20% - Accent6 4 3 3 2 3" xfId="13713" xr:uid="{00000000-0005-0000-0000-000057420000}"/>
    <cellStyle name="20% - Accent6 4 3 3 2 3 2" xfId="33264" xr:uid="{00000000-0005-0000-0000-000058420000}"/>
    <cellStyle name="20% - Accent6 4 3 3 2 4" xfId="23489" xr:uid="{00000000-0005-0000-0000-000059420000}"/>
    <cellStyle name="20% - Accent6 4 3 3 3" xfId="6367" xr:uid="{00000000-0005-0000-0000-00005A420000}"/>
    <cellStyle name="20% - Accent6 4 3 3 3 2" xfId="16159" xr:uid="{00000000-0005-0000-0000-00005B420000}"/>
    <cellStyle name="20% - Accent6 4 3 3 3 2 2" xfId="35710" xr:uid="{00000000-0005-0000-0000-00005C420000}"/>
    <cellStyle name="20% - Accent6 4 3 3 3 3" xfId="25935" xr:uid="{00000000-0005-0000-0000-00005D420000}"/>
    <cellStyle name="20% - Accent6 4 3 3 4" xfId="11273" xr:uid="{00000000-0005-0000-0000-00005E420000}"/>
    <cellStyle name="20% - Accent6 4 3 3 4 2" xfId="30824" xr:uid="{00000000-0005-0000-0000-00005F420000}"/>
    <cellStyle name="20% - Accent6 4 3 3 5" xfId="21049" xr:uid="{00000000-0005-0000-0000-000060420000}"/>
    <cellStyle name="20% - Accent6 4 3 4" xfId="2127" xr:uid="{00000000-0005-0000-0000-000061420000}"/>
    <cellStyle name="20% - Accent6 4 3 4 2" xfId="4629" xr:uid="{00000000-0005-0000-0000-000062420000}"/>
    <cellStyle name="20% - Accent6 4 3 4 2 2" xfId="9526" xr:uid="{00000000-0005-0000-0000-000063420000}"/>
    <cellStyle name="20% - Accent6 4 3 4 2 2 2" xfId="19315" xr:uid="{00000000-0005-0000-0000-000064420000}"/>
    <cellStyle name="20% - Accent6 4 3 4 2 2 2 2" xfId="38866" xr:uid="{00000000-0005-0000-0000-000065420000}"/>
    <cellStyle name="20% - Accent6 4 3 4 2 2 3" xfId="29091" xr:uid="{00000000-0005-0000-0000-000066420000}"/>
    <cellStyle name="20% - Accent6 4 3 4 2 3" xfId="14429" xr:uid="{00000000-0005-0000-0000-000067420000}"/>
    <cellStyle name="20% - Accent6 4 3 4 2 3 2" xfId="33980" xr:uid="{00000000-0005-0000-0000-000068420000}"/>
    <cellStyle name="20% - Accent6 4 3 4 2 4" xfId="24205" xr:uid="{00000000-0005-0000-0000-000069420000}"/>
    <cellStyle name="20% - Accent6 4 3 4 3" xfId="7083" xr:uid="{00000000-0005-0000-0000-00006A420000}"/>
    <cellStyle name="20% - Accent6 4 3 4 3 2" xfId="16875" xr:uid="{00000000-0005-0000-0000-00006B420000}"/>
    <cellStyle name="20% - Accent6 4 3 4 3 2 2" xfId="36426" xr:uid="{00000000-0005-0000-0000-00006C420000}"/>
    <cellStyle name="20% - Accent6 4 3 4 3 3" xfId="26651" xr:uid="{00000000-0005-0000-0000-00006D420000}"/>
    <cellStyle name="20% - Accent6 4 3 4 4" xfId="11989" xr:uid="{00000000-0005-0000-0000-00006E420000}"/>
    <cellStyle name="20% - Accent6 4 3 4 4 2" xfId="31540" xr:uid="{00000000-0005-0000-0000-00006F420000}"/>
    <cellStyle name="20% - Accent6 4 3 4 5" xfId="21765" xr:uid="{00000000-0005-0000-0000-000070420000}"/>
    <cellStyle name="20% - Accent6 4 3 5" xfId="3019" xr:uid="{00000000-0005-0000-0000-000071420000}"/>
    <cellStyle name="20% - Accent6 4 3 5 2" xfId="7916" xr:uid="{00000000-0005-0000-0000-000072420000}"/>
    <cellStyle name="20% - Accent6 4 3 5 2 2" xfId="17705" xr:uid="{00000000-0005-0000-0000-000073420000}"/>
    <cellStyle name="20% - Accent6 4 3 5 2 2 2" xfId="37256" xr:uid="{00000000-0005-0000-0000-000074420000}"/>
    <cellStyle name="20% - Accent6 4 3 5 2 3" xfId="27481" xr:uid="{00000000-0005-0000-0000-000075420000}"/>
    <cellStyle name="20% - Accent6 4 3 5 3" xfId="12819" xr:uid="{00000000-0005-0000-0000-000076420000}"/>
    <cellStyle name="20% - Accent6 4 3 5 3 2" xfId="32370" xr:uid="{00000000-0005-0000-0000-000077420000}"/>
    <cellStyle name="20% - Accent6 4 3 5 4" xfId="22595" xr:uid="{00000000-0005-0000-0000-000078420000}"/>
    <cellStyle name="20% - Accent6 4 3 6" xfId="5473" xr:uid="{00000000-0005-0000-0000-000079420000}"/>
    <cellStyle name="20% - Accent6 4 3 6 2" xfId="15265" xr:uid="{00000000-0005-0000-0000-00007A420000}"/>
    <cellStyle name="20% - Accent6 4 3 6 2 2" xfId="34816" xr:uid="{00000000-0005-0000-0000-00007B420000}"/>
    <cellStyle name="20% - Accent6 4 3 6 3" xfId="25041" xr:uid="{00000000-0005-0000-0000-00007C420000}"/>
    <cellStyle name="20% - Accent6 4 3 7" xfId="10379" xr:uid="{00000000-0005-0000-0000-00007D420000}"/>
    <cellStyle name="20% - Accent6 4 3 7 2" xfId="29930" xr:uid="{00000000-0005-0000-0000-00007E420000}"/>
    <cellStyle name="20% - Accent6 4 3 8" xfId="20155" xr:uid="{00000000-0005-0000-0000-00007F420000}"/>
    <cellStyle name="20% - Accent6 4 4" xfId="411" xr:uid="{00000000-0005-0000-0000-000080420000}"/>
    <cellStyle name="20% - Accent6 4 4 2" xfId="828" xr:uid="{00000000-0005-0000-0000-000081420000}"/>
    <cellStyle name="20% - Accent6 4 4 2 2" xfId="1778" xr:uid="{00000000-0005-0000-0000-000082420000}"/>
    <cellStyle name="20% - Accent6 4 4 2 2 2" xfId="4292" xr:uid="{00000000-0005-0000-0000-000083420000}"/>
    <cellStyle name="20% - Accent6 4 4 2 2 2 2" xfId="9189" xr:uid="{00000000-0005-0000-0000-000084420000}"/>
    <cellStyle name="20% - Accent6 4 4 2 2 2 2 2" xfId="18978" xr:uid="{00000000-0005-0000-0000-000085420000}"/>
    <cellStyle name="20% - Accent6 4 4 2 2 2 2 2 2" xfId="38529" xr:uid="{00000000-0005-0000-0000-000086420000}"/>
    <cellStyle name="20% - Accent6 4 4 2 2 2 2 3" xfId="28754" xr:uid="{00000000-0005-0000-0000-000087420000}"/>
    <cellStyle name="20% - Accent6 4 4 2 2 2 3" xfId="14092" xr:uid="{00000000-0005-0000-0000-000088420000}"/>
    <cellStyle name="20% - Accent6 4 4 2 2 2 3 2" xfId="33643" xr:uid="{00000000-0005-0000-0000-000089420000}"/>
    <cellStyle name="20% - Accent6 4 4 2 2 2 4" xfId="23868" xr:uid="{00000000-0005-0000-0000-00008A420000}"/>
    <cellStyle name="20% - Accent6 4 4 2 2 3" xfId="6746" xr:uid="{00000000-0005-0000-0000-00008B420000}"/>
    <cellStyle name="20% - Accent6 4 4 2 2 3 2" xfId="16538" xr:uid="{00000000-0005-0000-0000-00008C420000}"/>
    <cellStyle name="20% - Accent6 4 4 2 2 3 2 2" xfId="36089" xr:uid="{00000000-0005-0000-0000-00008D420000}"/>
    <cellStyle name="20% - Accent6 4 4 2 2 3 3" xfId="26314" xr:uid="{00000000-0005-0000-0000-00008E420000}"/>
    <cellStyle name="20% - Accent6 4 4 2 2 4" xfId="11652" xr:uid="{00000000-0005-0000-0000-00008F420000}"/>
    <cellStyle name="20% - Accent6 4 4 2 2 4 2" xfId="31203" xr:uid="{00000000-0005-0000-0000-000090420000}"/>
    <cellStyle name="20% - Accent6 4 4 2 2 5" xfId="21428" xr:uid="{00000000-0005-0000-0000-000091420000}"/>
    <cellStyle name="20% - Accent6 4 4 2 3" xfId="2696" xr:uid="{00000000-0005-0000-0000-000092420000}"/>
    <cellStyle name="20% - Accent6 4 4 2 3 2" xfId="5141" xr:uid="{00000000-0005-0000-0000-000093420000}"/>
    <cellStyle name="20% - Accent6 4 4 2 3 2 2" xfId="10038" xr:uid="{00000000-0005-0000-0000-000094420000}"/>
    <cellStyle name="20% - Accent6 4 4 2 3 2 2 2" xfId="19827" xr:uid="{00000000-0005-0000-0000-000095420000}"/>
    <cellStyle name="20% - Accent6 4 4 2 3 2 2 2 2" xfId="39378" xr:uid="{00000000-0005-0000-0000-000096420000}"/>
    <cellStyle name="20% - Accent6 4 4 2 3 2 2 3" xfId="29603" xr:uid="{00000000-0005-0000-0000-000097420000}"/>
    <cellStyle name="20% - Accent6 4 4 2 3 2 3" xfId="14941" xr:uid="{00000000-0005-0000-0000-000098420000}"/>
    <cellStyle name="20% - Accent6 4 4 2 3 2 3 2" xfId="34492" xr:uid="{00000000-0005-0000-0000-000099420000}"/>
    <cellStyle name="20% - Accent6 4 4 2 3 2 4" xfId="24717" xr:uid="{00000000-0005-0000-0000-00009A420000}"/>
    <cellStyle name="20% - Accent6 4 4 2 3 3" xfId="7595" xr:uid="{00000000-0005-0000-0000-00009B420000}"/>
    <cellStyle name="20% - Accent6 4 4 2 3 3 2" xfId="17387" xr:uid="{00000000-0005-0000-0000-00009C420000}"/>
    <cellStyle name="20% - Accent6 4 4 2 3 3 2 2" xfId="36938" xr:uid="{00000000-0005-0000-0000-00009D420000}"/>
    <cellStyle name="20% - Accent6 4 4 2 3 3 3" xfId="27163" xr:uid="{00000000-0005-0000-0000-00009E420000}"/>
    <cellStyle name="20% - Accent6 4 4 2 3 4" xfId="12501" xr:uid="{00000000-0005-0000-0000-00009F420000}"/>
    <cellStyle name="20% - Accent6 4 4 2 3 4 2" xfId="32052" xr:uid="{00000000-0005-0000-0000-0000A0420000}"/>
    <cellStyle name="20% - Accent6 4 4 2 3 5" xfId="22277" xr:uid="{00000000-0005-0000-0000-0000A1420000}"/>
    <cellStyle name="20% - Accent6 4 4 2 4" xfId="3411" xr:uid="{00000000-0005-0000-0000-0000A2420000}"/>
    <cellStyle name="20% - Accent6 4 4 2 4 2" xfId="8308" xr:uid="{00000000-0005-0000-0000-0000A3420000}"/>
    <cellStyle name="20% - Accent6 4 4 2 4 2 2" xfId="18097" xr:uid="{00000000-0005-0000-0000-0000A4420000}"/>
    <cellStyle name="20% - Accent6 4 4 2 4 2 2 2" xfId="37648" xr:uid="{00000000-0005-0000-0000-0000A5420000}"/>
    <cellStyle name="20% - Accent6 4 4 2 4 2 3" xfId="27873" xr:uid="{00000000-0005-0000-0000-0000A6420000}"/>
    <cellStyle name="20% - Accent6 4 4 2 4 3" xfId="13211" xr:uid="{00000000-0005-0000-0000-0000A7420000}"/>
    <cellStyle name="20% - Accent6 4 4 2 4 3 2" xfId="32762" xr:uid="{00000000-0005-0000-0000-0000A8420000}"/>
    <cellStyle name="20% - Accent6 4 4 2 4 4" xfId="22987" xr:uid="{00000000-0005-0000-0000-0000A9420000}"/>
    <cellStyle name="20% - Accent6 4 4 2 5" xfId="5865" xr:uid="{00000000-0005-0000-0000-0000AA420000}"/>
    <cellStyle name="20% - Accent6 4 4 2 5 2" xfId="15657" xr:uid="{00000000-0005-0000-0000-0000AB420000}"/>
    <cellStyle name="20% - Accent6 4 4 2 5 2 2" xfId="35208" xr:uid="{00000000-0005-0000-0000-0000AC420000}"/>
    <cellStyle name="20% - Accent6 4 4 2 5 3" xfId="25433" xr:uid="{00000000-0005-0000-0000-0000AD420000}"/>
    <cellStyle name="20% - Accent6 4 4 2 6" xfId="10771" xr:uid="{00000000-0005-0000-0000-0000AE420000}"/>
    <cellStyle name="20% - Accent6 4 4 2 6 2" xfId="30322" xr:uid="{00000000-0005-0000-0000-0000AF420000}"/>
    <cellStyle name="20% - Accent6 4 4 2 7" xfId="20547" xr:uid="{00000000-0005-0000-0000-0000B0420000}"/>
    <cellStyle name="20% - Accent6 4 4 3" xfId="1395" xr:uid="{00000000-0005-0000-0000-0000B1420000}"/>
    <cellStyle name="20% - Accent6 4 4 3 2" xfId="3914" xr:uid="{00000000-0005-0000-0000-0000B2420000}"/>
    <cellStyle name="20% - Accent6 4 4 3 2 2" xfId="8811" xr:uid="{00000000-0005-0000-0000-0000B3420000}"/>
    <cellStyle name="20% - Accent6 4 4 3 2 2 2" xfId="18600" xr:uid="{00000000-0005-0000-0000-0000B4420000}"/>
    <cellStyle name="20% - Accent6 4 4 3 2 2 2 2" xfId="38151" xr:uid="{00000000-0005-0000-0000-0000B5420000}"/>
    <cellStyle name="20% - Accent6 4 4 3 2 2 3" xfId="28376" xr:uid="{00000000-0005-0000-0000-0000B6420000}"/>
    <cellStyle name="20% - Accent6 4 4 3 2 3" xfId="13714" xr:uid="{00000000-0005-0000-0000-0000B7420000}"/>
    <cellStyle name="20% - Accent6 4 4 3 2 3 2" xfId="33265" xr:uid="{00000000-0005-0000-0000-0000B8420000}"/>
    <cellStyle name="20% - Accent6 4 4 3 2 4" xfId="23490" xr:uid="{00000000-0005-0000-0000-0000B9420000}"/>
    <cellStyle name="20% - Accent6 4 4 3 3" xfId="6368" xr:uid="{00000000-0005-0000-0000-0000BA420000}"/>
    <cellStyle name="20% - Accent6 4 4 3 3 2" xfId="16160" xr:uid="{00000000-0005-0000-0000-0000BB420000}"/>
    <cellStyle name="20% - Accent6 4 4 3 3 2 2" xfId="35711" xr:uid="{00000000-0005-0000-0000-0000BC420000}"/>
    <cellStyle name="20% - Accent6 4 4 3 3 3" xfId="25936" xr:uid="{00000000-0005-0000-0000-0000BD420000}"/>
    <cellStyle name="20% - Accent6 4 4 3 4" xfId="11274" xr:uid="{00000000-0005-0000-0000-0000BE420000}"/>
    <cellStyle name="20% - Accent6 4 4 3 4 2" xfId="30825" xr:uid="{00000000-0005-0000-0000-0000BF420000}"/>
    <cellStyle name="20% - Accent6 4 4 3 5" xfId="21050" xr:uid="{00000000-0005-0000-0000-0000C0420000}"/>
    <cellStyle name="20% - Accent6 4 4 4" xfId="2252" xr:uid="{00000000-0005-0000-0000-0000C1420000}"/>
    <cellStyle name="20% - Accent6 4 4 4 2" xfId="4754" xr:uid="{00000000-0005-0000-0000-0000C2420000}"/>
    <cellStyle name="20% - Accent6 4 4 4 2 2" xfId="9651" xr:uid="{00000000-0005-0000-0000-0000C3420000}"/>
    <cellStyle name="20% - Accent6 4 4 4 2 2 2" xfId="19440" xr:uid="{00000000-0005-0000-0000-0000C4420000}"/>
    <cellStyle name="20% - Accent6 4 4 4 2 2 2 2" xfId="38991" xr:uid="{00000000-0005-0000-0000-0000C5420000}"/>
    <cellStyle name="20% - Accent6 4 4 4 2 2 3" xfId="29216" xr:uid="{00000000-0005-0000-0000-0000C6420000}"/>
    <cellStyle name="20% - Accent6 4 4 4 2 3" xfId="14554" xr:uid="{00000000-0005-0000-0000-0000C7420000}"/>
    <cellStyle name="20% - Accent6 4 4 4 2 3 2" xfId="34105" xr:uid="{00000000-0005-0000-0000-0000C8420000}"/>
    <cellStyle name="20% - Accent6 4 4 4 2 4" xfId="24330" xr:uid="{00000000-0005-0000-0000-0000C9420000}"/>
    <cellStyle name="20% - Accent6 4 4 4 3" xfId="7208" xr:uid="{00000000-0005-0000-0000-0000CA420000}"/>
    <cellStyle name="20% - Accent6 4 4 4 3 2" xfId="17000" xr:uid="{00000000-0005-0000-0000-0000CB420000}"/>
    <cellStyle name="20% - Accent6 4 4 4 3 2 2" xfId="36551" xr:uid="{00000000-0005-0000-0000-0000CC420000}"/>
    <cellStyle name="20% - Accent6 4 4 4 3 3" xfId="26776" xr:uid="{00000000-0005-0000-0000-0000CD420000}"/>
    <cellStyle name="20% - Accent6 4 4 4 4" xfId="12114" xr:uid="{00000000-0005-0000-0000-0000CE420000}"/>
    <cellStyle name="20% - Accent6 4 4 4 4 2" xfId="31665" xr:uid="{00000000-0005-0000-0000-0000CF420000}"/>
    <cellStyle name="20% - Accent6 4 4 4 5" xfId="21890" xr:uid="{00000000-0005-0000-0000-0000D0420000}"/>
    <cellStyle name="20% - Accent6 4 4 5" xfId="3020" xr:uid="{00000000-0005-0000-0000-0000D1420000}"/>
    <cellStyle name="20% - Accent6 4 4 5 2" xfId="7917" xr:uid="{00000000-0005-0000-0000-0000D2420000}"/>
    <cellStyle name="20% - Accent6 4 4 5 2 2" xfId="17706" xr:uid="{00000000-0005-0000-0000-0000D3420000}"/>
    <cellStyle name="20% - Accent6 4 4 5 2 2 2" xfId="37257" xr:uid="{00000000-0005-0000-0000-0000D4420000}"/>
    <cellStyle name="20% - Accent6 4 4 5 2 3" xfId="27482" xr:uid="{00000000-0005-0000-0000-0000D5420000}"/>
    <cellStyle name="20% - Accent6 4 4 5 3" xfId="12820" xr:uid="{00000000-0005-0000-0000-0000D6420000}"/>
    <cellStyle name="20% - Accent6 4 4 5 3 2" xfId="32371" xr:uid="{00000000-0005-0000-0000-0000D7420000}"/>
    <cellStyle name="20% - Accent6 4 4 5 4" xfId="22596" xr:uid="{00000000-0005-0000-0000-0000D8420000}"/>
    <cellStyle name="20% - Accent6 4 4 6" xfId="5474" xr:uid="{00000000-0005-0000-0000-0000D9420000}"/>
    <cellStyle name="20% - Accent6 4 4 6 2" xfId="15266" xr:uid="{00000000-0005-0000-0000-0000DA420000}"/>
    <cellStyle name="20% - Accent6 4 4 6 2 2" xfId="34817" xr:uid="{00000000-0005-0000-0000-0000DB420000}"/>
    <cellStyle name="20% - Accent6 4 4 6 3" xfId="25042" xr:uid="{00000000-0005-0000-0000-0000DC420000}"/>
    <cellStyle name="20% - Accent6 4 4 7" xfId="10380" xr:uid="{00000000-0005-0000-0000-0000DD420000}"/>
    <cellStyle name="20% - Accent6 4 4 7 2" xfId="29931" xr:uid="{00000000-0005-0000-0000-0000DE420000}"/>
    <cellStyle name="20% - Accent6 4 4 8" xfId="20156" xr:uid="{00000000-0005-0000-0000-0000DF420000}"/>
    <cellStyle name="20% - Accent6 4 5" xfId="635" xr:uid="{00000000-0005-0000-0000-0000E0420000}"/>
    <cellStyle name="20% - Accent6 4 5 2" xfId="1588" xr:uid="{00000000-0005-0000-0000-0000E1420000}"/>
    <cellStyle name="20% - Accent6 4 5 2 2" xfId="4102" xr:uid="{00000000-0005-0000-0000-0000E2420000}"/>
    <cellStyle name="20% - Accent6 4 5 2 2 2" xfId="8999" xr:uid="{00000000-0005-0000-0000-0000E3420000}"/>
    <cellStyle name="20% - Accent6 4 5 2 2 2 2" xfId="18788" xr:uid="{00000000-0005-0000-0000-0000E4420000}"/>
    <cellStyle name="20% - Accent6 4 5 2 2 2 2 2" xfId="38339" xr:uid="{00000000-0005-0000-0000-0000E5420000}"/>
    <cellStyle name="20% - Accent6 4 5 2 2 2 3" xfId="28564" xr:uid="{00000000-0005-0000-0000-0000E6420000}"/>
    <cellStyle name="20% - Accent6 4 5 2 2 3" xfId="13902" xr:uid="{00000000-0005-0000-0000-0000E7420000}"/>
    <cellStyle name="20% - Accent6 4 5 2 2 3 2" xfId="33453" xr:uid="{00000000-0005-0000-0000-0000E8420000}"/>
    <cellStyle name="20% - Accent6 4 5 2 2 4" xfId="23678" xr:uid="{00000000-0005-0000-0000-0000E9420000}"/>
    <cellStyle name="20% - Accent6 4 5 2 3" xfId="6556" xr:uid="{00000000-0005-0000-0000-0000EA420000}"/>
    <cellStyle name="20% - Accent6 4 5 2 3 2" xfId="16348" xr:uid="{00000000-0005-0000-0000-0000EB420000}"/>
    <cellStyle name="20% - Accent6 4 5 2 3 2 2" xfId="35899" xr:uid="{00000000-0005-0000-0000-0000EC420000}"/>
    <cellStyle name="20% - Accent6 4 5 2 3 3" xfId="26124" xr:uid="{00000000-0005-0000-0000-0000ED420000}"/>
    <cellStyle name="20% - Accent6 4 5 2 4" xfId="11462" xr:uid="{00000000-0005-0000-0000-0000EE420000}"/>
    <cellStyle name="20% - Accent6 4 5 2 4 2" xfId="31013" xr:uid="{00000000-0005-0000-0000-0000EF420000}"/>
    <cellStyle name="20% - Accent6 4 5 2 5" xfId="21238" xr:uid="{00000000-0005-0000-0000-0000F0420000}"/>
    <cellStyle name="20% - Accent6 4 5 3" xfId="2400" xr:uid="{00000000-0005-0000-0000-0000F1420000}"/>
    <cellStyle name="20% - Accent6 4 5 3 2" xfId="4884" xr:uid="{00000000-0005-0000-0000-0000F2420000}"/>
    <cellStyle name="20% - Accent6 4 5 3 2 2" xfId="9781" xr:uid="{00000000-0005-0000-0000-0000F3420000}"/>
    <cellStyle name="20% - Accent6 4 5 3 2 2 2" xfId="19570" xr:uid="{00000000-0005-0000-0000-0000F4420000}"/>
    <cellStyle name="20% - Accent6 4 5 3 2 2 2 2" xfId="39121" xr:uid="{00000000-0005-0000-0000-0000F5420000}"/>
    <cellStyle name="20% - Accent6 4 5 3 2 2 3" xfId="29346" xr:uid="{00000000-0005-0000-0000-0000F6420000}"/>
    <cellStyle name="20% - Accent6 4 5 3 2 3" xfId="14684" xr:uid="{00000000-0005-0000-0000-0000F7420000}"/>
    <cellStyle name="20% - Accent6 4 5 3 2 3 2" xfId="34235" xr:uid="{00000000-0005-0000-0000-0000F8420000}"/>
    <cellStyle name="20% - Accent6 4 5 3 2 4" xfId="24460" xr:uid="{00000000-0005-0000-0000-0000F9420000}"/>
    <cellStyle name="20% - Accent6 4 5 3 3" xfId="7338" xr:uid="{00000000-0005-0000-0000-0000FA420000}"/>
    <cellStyle name="20% - Accent6 4 5 3 3 2" xfId="17130" xr:uid="{00000000-0005-0000-0000-0000FB420000}"/>
    <cellStyle name="20% - Accent6 4 5 3 3 2 2" xfId="36681" xr:uid="{00000000-0005-0000-0000-0000FC420000}"/>
    <cellStyle name="20% - Accent6 4 5 3 3 3" xfId="26906" xr:uid="{00000000-0005-0000-0000-0000FD420000}"/>
    <cellStyle name="20% - Accent6 4 5 3 4" xfId="12244" xr:uid="{00000000-0005-0000-0000-0000FE420000}"/>
    <cellStyle name="20% - Accent6 4 5 3 4 2" xfId="31795" xr:uid="{00000000-0005-0000-0000-0000FF420000}"/>
    <cellStyle name="20% - Accent6 4 5 3 5" xfId="22020" xr:uid="{00000000-0005-0000-0000-000000430000}"/>
    <cellStyle name="20% - Accent6 4 5 4" xfId="3221" xr:uid="{00000000-0005-0000-0000-000001430000}"/>
    <cellStyle name="20% - Accent6 4 5 4 2" xfId="8118" xr:uid="{00000000-0005-0000-0000-000002430000}"/>
    <cellStyle name="20% - Accent6 4 5 4 2 2" xfId="17907" xr:uid="{00000000-0005-0000-0000-000003430000}"/>
    <cellStyle name="20% - Accent6 4 5 4 2 2 2" xfId="37458" xr:uid="{00000000-0005-0000-0000-000004430000}"/>
    <cellStyle name="20% - Accent6 4 5 4 2 3" xfId="27683" xr:uid="{00000000-0005-0000-0000-000005430000}"/>
    <cellStyle name="20% - Accent6 4 5 4 3" xfId="13021" xr:uid="{00000000-0005-0000-0000-000006430000}"/>
    <cellStyle name="20% - Accent6 4 5 4 3 2" xfId="32572" xr:uid="{00000000-0005-0000-0000-000007430000}"/>
    <cellStyle name="20% - Accent6 4 5 4 4" xfId="22797" xr:uid="{00000000-0005-0000-0000-000008430000}"/>
    <cellStyle name="20% - Accent6 4 5 5" xfId="5675" xr:uid="{00000000-0005-0000-0000-000009430000}"/>
    <cellStyle name="20% - Accent6 4 5 5 2" xfId="15467" xr:uid="{00000000-0005-0000-0000-00000A430000}"/>
    <cellStyle name="20% - Accent6 4 5 5 2 2" xfId="35018" xr:uid="{00000000-0005-0000-0000-00000B430000}"/>
    <cellStyle name="20% - Accent6 4 5 5 3" xfId="25243" xr:uid="{00000000-0005-0000-0000-00000C430000}"/>
    <cellStyle name="20% - Accent6 4 5 6" xfId="10581" xr:uid="{00000000-0005-0000-0000-00000D430000}"/>
    <cellStyle name="20% - Accent6 4 5 6 2" xfId="30132" xr:uid="{00000000-0005-0000-0000-00000E430000}"/>
    <cellStyle name="20% - Accent6 4 5 7" xfId="20357" xr:uid="{00000000-0005-0000-0000-00000F430000}"/>
    <cellStyle name="20% - Accent6 4 6" xfId="1050" xr:uid="{00000000-0005-0000-0000-000010430000}"/>
    <cellStyle name="20% - Accent6 4 6 2" xfId="3623" xr:uid="{00000000-0005-0000-0000-000011430000}"/>
    <cellStyle name="20% - Accent6 4 6 2 2" xfId="8520" xr:uid="{00000000-0005-0000-0000-000012430000}"/>
    <cellStyle name="20% - Accent6 4 6 2 2 2" xfId="18309" xr:uid="{00000000-0005-0000-0000-000013430000}"/>
    <cellStyle name="20% - Accent6 4 6 2 2 2 2" xfId="37860" xr:uid="{00000000-0005-0000-0000-000014430000}"/>
    <cellStyle name="20% - Accent6 4 6 2 2 3" xfId="28085" xr:uid="{00000000-0005-0000-0000-000015430000}"/>
    <cellStyle name="20% - Accent6 4 6 2 3" xfId="13423" xr:uid="{00000000-0005-0000-0000-000016430000}"/>
    <cellStyle name="20% - Accent6 4 6 2 3 2" xfId="32974" xr:uid="{00000000-0005-0000-0000-000017430000}"/>
    <cellStyle name="20% - Accent6 4 6 2 4" xfId="23199" xr:uid="{00000000-0005-0000-0000-000018430000}"/>
    <cellStyle name="20% - Accent6 4 6 3" xfId="6077" xr:uid="{00000000-0005-0000-0000-000019430000}"/>
    <cellStyle name="20% - Accent6 4 6 3 2" xfId="15869" xr:uid="{00000000-0005-0000-0000-00001A430000}"/>
    <cellStyle name="20% - Accent6 4 6 3 2 2" xfId="35420" xr:uid="{00000000-0005-0000-0000-00001B430000}"/>
    <cellStyle name="20% - Accent6 4 6 3 3" xfId="25645" xr:uid="{00000000-0005-0000-0000-00001C430000}"/>
    <cellStyle name="20% - Accent6 4 6 4" xfId="10983" xr:uid="{00000000-0005-0000-0000-00001D430000}"/>
    <cellStyle name="20% - Accent6 4 6 4 2" xfId="30534" xr:uid="{00000000-0005-0000-0000-00001E430000}"/>
    <cellStyle name="20% - Accent6 4 6 5" xfId="20759" xr:uid="{00000000-0005-0000-0000-00001F430000}"/>
    <cellStyle name="20% - Accent6 4 7" xfId="1994" xr:uid="{00000000-0005-0000-0000-000020430000}"/>
    <cellStyle name="20% - Accent6 4 7 2" xfId="4497" xr:uid="{00000000-0005-0000-0000-000021430000}"/>
    <cellStyle name="20% - Accent6 4 7 2 2" xfId="9394" xr:uid="{00000000-0005-0000-0000-000022430000}"/>
    <cellStyle name="20% - Accent6 4 7 2 2 2" xfId="19183" xr:uid="{00000000-0005-0000-0000-000023430000}"/>
    <cellStyle name="20% - Accent6 4 7 2 2 2 2" xfId="38734" xr:uid="{00000000-0005-0000-0000-000024430000}"/>
    <cellStyle name="20% - Accent6 4 7 2 2 3" xfId="28959" xr:uid="{00000000-0005-0000-0000-000025430000}"/>
    <cellStyle name="20% - Accent6 4 7 2 3" xfId="14297" xr:uid="{00000000-0005-0000-0000-000026430000}"/>
    <cellStyle name="20% - Accent6 4 7 2 3 2" xfId="33848" xr:uid="{00000000-0005-0000-0000-000027430000}"/>
    <cellStyle name="20% - Accent6 4 7 2 4" xfId="24073" xr:uid="{00000000-0005-0000-0000-000028430000}"/>
    <cellStyle name="20% - Accent6 4 7 3" xfId="6951" xr:uid="{00000000-0005-0000-0000-000029430000}"/>
    <cellStyle name="20% - Accent6 4 7 3 2" xfId="16743" xr:uid="{00000000-0005-0000-0000-00002A430000}"/>
    <cellStyle name="20% - Accent6 4 7 3 2 2" xfId="36294" xr:uid="{00000000-0005-0000-0000-00002B430000}"/>
    <cellStyle name="20% - Accent6 4 7 3 3" xfId="26519" xr:uid="{00000000-0005-0000-0000-00002C430000}"/>
    <cellStyle name="20% - Accent6 4 7 4" xfId="11857" xr:uid="{00000000-0005-0000-0000-00002D430000}"/>
    <cellStyle name="20% - Accent6 4 7 4 2" xfId="31408" xr:uid="{00000000-0005-0000-0000-00002E430000}"/>
    <cellStyle name="20% - Accent6 4 7 5" xfId="21633" xr:uid="{00000000-0005-0000-0000-00002F430000}"/>
    <cellStyle name="20% - Accent6 4 8" xfId="2829" xr:uid="{00000000-0005-0000-0000-000030430000}"/>
    <cellStyle name="20% - Accent6 4 8 2" xfId="7727" xr:uid="{00000000-0005-0000-0000-000031430000}"/>
    <cellStyle name="20% - Accent6 4 8 2 2" xfId="17516" xr:uid="{00000000-0005-0000-0000-000032430000}"/>
    <cellStyle name="20% - Accent6 4 8 2 2 2" xfId="37067" xr:uid="{00000000-0005-0000-0000-000033430000}"/>
    <cellStyle name="20% - Accent6 4 8 2 3" xfId="27292" xr:uid="{00000000-0005-0000-0000-000034430000}"/>
    <cellStyle name="20% - Accent6 4 8 3" xfId="12630" xr:uid="{00000000-0005-0000-0000-000035430000}"/>
    <cellStyle name="20% - Accent6 4 8 3 2" xfId="32181" xr:uid="{00000000-0005-0000-0000-000036430000}"/>
    <cellStyle name="20% - Accent6 4 8 4" xfId="22406" xr:uid="{00000000-0005-0000-0000-000037430000}"/>
    <cellStyle name="20% - Accent6 4 9" xfId="5283" xr:uid="{00000000-0005-0000-0000-000038430000}"/>
    <cellStyle name="20% - Accent6 4 9 2" xfId="15076" xr:uid="{00000000-0005-0000-0000-000039430000}"/>
    <cellStyle name="20% - Accent6 4 9 2 2" xfId="34627" xr:uid="{00000000-0005-0000-0000-00003A430000}"/>
    <cellStyle name="20% - Accent6 4 9 3" xfId="24852" xr:uid="{00000000-0005-0000-0000-00003B430000}"/>
    <cellStyle name="20% - Accent6 5" xfId="234" xr:uid="{00000000-0005-0000-0000-00003C430000}"/>
    <cellStyle name="20% - Accent6 5 10" xfId="19987" xr:uid="{00000000-0005-0000-0000-00003D430000}"/>
    <cellStyle name="20% - Accent6 5 2" xfId="412" xr:uid="{00000000-0005-0000-0000-00003E430000}"/>
    <cellStyle name="20% - Accent6 5 2 2" xfId="829" xr:uid="{00000000-0005-0000-0000-00003F430000}"/>
    <cellStyle name="20% - Accent6 5 2 2 2" xfId="1779" xr:uid="{00000000-0005-0000-0000-000040430000}"/>
    <cellStyle name="20% - Accent6 5 2 2 2 2" xfId="4293" xr:uid="{00000000-0005-0000-0000-000041430000}"/>
    <cellStyle name="20% - Accent6 5 2 2 2 2 2" xfId="9190" xr:uid="{00000000-0005-0000-0000-000042430000}"/>
    <cellStyle name="20% - Accent6 5 2 2 2 2 2 2" xfId="18979" xr:uid="{00000000-0005-0000-0000-000043430000}"/>
    <cellStyle name="20% - Accent6 5 2 2 2 2 2 2 2" xfId="38530" xr:uid="{00000000-0005-0000-0000-000044430000}"/>
    <cellStyle name="20% - Accent6 5 2 2 2 2 2 3" xfId="28755" xr:uid="{00000000-0005-0000-0000-000045430000}"/>
    <cellStyle name="20% - Accent6 5 2 2 2 2 3" xfId="14093" xr:uid="{00000000-0005-0000-0000-000046430000}"/>
    <cellStyle name="20% - Accent6 5 2 2 2 2 3 2" xfId="33644" xr:uid="{00000000-0005-0000-0000-000047430000}"/>
    <cellStyle name="20% - Accent6 5 2 2 2 2 4" xfId="23869" xr:uid="{00000000-0005-0000-0000-000048430000}"/>
    <cellStyle name="20% - Accent6 5 2 2 2 3" xfId="6747" xr:uid="{00000000-0005-0000-0000-000049430000}"/>
    <cellStyle name="20% - Accent6 5 2 2 2 3 2" xfId="16539" xr:uid="{00000000-0005-0000-0000-00004A430000}"/>
    <cellStyle name="20% - Accent6 5 2 2 2 3 2 2" xfId="36090" xr:uid="{00000000-0005-0000-0000-00004B430000}"/>
    <cellStyle name="20% - Accent6 5 2 2 2 3 3" xfId="26315" xr:uid="{00000000-0005-0000-0000-00004C430000}"/>
    <cellStyle name="20% - Accent6 5 2 2 2 4" xfId="11653" xr:uid="{00000000-0005-0000-0000-00004D430000}"/>
    <cellStyle name="20% - Accent6 5 2 2 2 4 2" xfId="31204" xr:uid="{00000000-0005-0000-0000-00004E430000}"/>
    <cellStyle name="20% - Accent6 5 2 2 2 5" xfId="21429" xr:uid="{00000000-0005-0000-0000-00004F430000}"/>
    <cellStyle name="20% - Accent6 5 2 2 3" xfId="2589" xr:uid="{00000000-0005-0000-0000-000050430000}"/>
    <cellStyle name="20% - Accent6 5 2 2 3 2" xfId="5037" xr:uid="{00000000-0005-0000-0000-000051430000}"/>
    <cellStyle name="20% - Accent6 5 2 2 3 2 2" xfId="9934" xr:uid="{00000000-0005-0000-0000-000052430000}"/>
    <cellStyle name="20% - Accent6 5 2 2 3 2 2 2" xfId="19723" xr:uid="{00000000-0005-0000-0000-000053430000}"/>
    <cellStyle name="20% - Accent6 5 2 2 3 2 2 2 2" xfId="39274" xr:uid="{00000000-0005-0000-0000-000054430000}"/>
    <cellStyle name="20% - Accent6 5 2 2 3 2 2 3" xfId="29499" xr:uid="{00000000-0005-0000-0000-000055430000}"/>
    <cellStyle name="20% - Accent6 5 2 2 3 2 3" xfId="14837" xr:uid="{00000000-0005-0000-0000-000056430000}"/>
    <cellStyle name="20% - Accent6 5 2 2 3 2 3 2" xfId="34388" xr:uid="{00000000-0005-0000-0000-000057430000}"/>
    <cellStyle name="20% - Accent6 5 2 2 3 2 4" xfId="24613" xr:uid="{00000000-0005-0000-0000-000058430000}"/>
    <cellStyle name="20% - Accent6 5 2 2 3 3" xfId="7491" xr:uid="{00000000-0005-0000-0000-000059430000}"/>
    <cellStyle name="20% - Accent6 5 2 2 3 3 2" xfId="17283" xr:uid="{00000000-0005-0000-0000-00005A430000}"/>
    <cellStyle name="20% - Accent6 5 2 2 3 3 2 2" xfId="36834" xr:uid="{00000000-0005-0000-0000-00005B430000}"/>
    <cellStyle name="20% - Accent6 5 2 2 3 3 3" xfId="27059" xr:uid="{00000000-0005-0000-0000-00005C430000}"/>
    <cellStyle name="20% - Accent6 5 2 2 3 4" xfId="12397" xr:uid="{00000000-0005-0000-0000-00005D430000}"/>
    <cellStyle name="20% - Accent6 5 2 2 3 4 2" xfId="31948" xr:uid="{00000000-0005-0000-0000-00005E430000}"/>
    <cellStyle name="20% - Accent6 5 2 2 3 5" xfId="22173" xr:uid="{00000000-0005-0000-0000-00005F430000}"/>
    <cellStyle name="20% - Accent6 5 2 2 4" xfId="3412" xr:uid="{00000000-0005-0000-0000-000060430000}"/>
    <cellStyle name="20% - Accent6 5 2 2 4 2" xfId="8309" xr:uid="{00000000-0005-0000-0000-000061430000}"/>
    <cellStyle name="20% - Accent6 5 2 2 4 2 2" xfId="18098" xr:uid="{00000000-0005-0000-0000-000062430000}"/>
    <cellStyle name="20% - Accent6 5 2 2 4 2 2 2" xfId="37649" xr:uid="{00000000-0005-0000-0000-000063430000}"/>
    <cellStyle name="20% - Accent6 5 2 2 4 2 3" xfId="27874" xr:uid="{00000000-0005-0000-0000-000064430000}"/>
    <cellStyle name="20% - Accent6 5 2 2 4 3" xfId="13212" xr:uid="{00000000-0005-0000-0000-000065430000}"/>
    <cellStyle name="20% - Accent6 5 2 2 4 3 2" xfId="32763" xr:uid="{00000000-0005-0000-0000-000066430000}"/>
    <cellStyle name="20% - Accent6 5 2 2 4 4" xfId="22988" xr:uid="{00000000-0005-0000-0000-000067430000}"/>
    <cellStyle name="20% - Accent6 5 2 2 5" xfId="5866" xr:uid="{00000000-0005-0000-0000-000068430000}"/>
    <cellStyle name="20% - Accent6 5 2 2 5 2" xfId="15658" xr:uid="{00000000-0005-0000-0000-000069430000}"/>
    <cellStyle name="20% - Accent6 5 2 2 5 2 2" xfId="35209" xr:uid="{00000000-0005-0000-0000-00006A430000}"/>
    <cellStyle name="20% - Accent6 5 2 2 5 3" xfId="25434" xr:uid="{00000000-0005-0000-0000-00006B430000}"/>
    <cellStyle name="20% - Accent6 5 2 2 6" xfId="10772" xr:uid="{00000000-0005-0000-0000-00006C430000}"/>
    <cellStyle name="20% - Accent6 5 2 2 6 2" xfId="30323" xr:uid="{00000000-0005-0000-0000-00006D430000}"/>
    <cellStyle name="20% - Accent6 5 2 2 7" xfId="20548" xr:uid="{00000000-0005-0000-0000-00006E430000}"/>
    <cellStyle name="20% - Accent6 5 2 3" xfId="1396" xr:uid="{00000000-0005-0000-0000-00006F430000}"/>
    <cellStyle name="20% - Accent6 5 2 3 2" xfId="3915" xr:uid="{00000000-0005-0000-0000-000070430000}"/>
    <cellStyle name="20% - Accent6 5 2 3 2 2" xfId="8812" xr:uid="{00000000-0005-0000-0000-000071430000}"/>
    <cellStyle name="20% - Accent6 5 2 3 2 2 2" xfId="18601" xr:uid="{00000000-0005-0000-0000-000072430000}"/>
    <cellStyle name="20% - Accent6 5 2 3 2 2 2 2" xfId="38152" xr:uid="{00000000-0005-0000-0000-000073430000}"/>
    <cellStyle name="20% - Accent6 5 2 3 2 2 3" xfId="28377" xr:uid="{00000000-0005-0000-0000-000074430000}"/>
    <cellStyle name="20% - Accent6 5 2 3 2 3" xfId="13715" xr:uid="{00000000-0005-0000-0000-000075430000}"/>
    <cellStyle name="20% - Accent6 5 2 3 2 3 2" xfId="33266" xr:uid="{00000000-0005-0000-0000-000076430000}"/>
    <cellStyle name="20% - Accent6 5 2 3 2 4" xfId="23491" xr:uid="{00000000-0005-0000-0000-000077430000}"/>
    <cellStyle name="20% - Accent6 5 2 3 3" xfId="6369" xr:uid="{00000000-0005-0000-0000-000078430000}"/>
    <cellStyle name="20% - Accent6 5 2 3 3 2" xfId="16161" xr:uid="{00000000-0005-0000-0000-000079430000}"/>
    <cellStyle name="20% - Accent6 5 2 3 3 2 2" xfId="35712" xr:uid="{00000000-0005-0000-0000-00007A430000}"/>
    <cellStyle name="20% - Accent6 5 2 3 3 3" xfId="25937" xr:uid="{00000000-0005-0000-0000-00007B430000}"/>
    <cellStyle name="20% - Accent6 5 2 3 4" xfId="11275" xr:uid="{00000000-0005-0000-0000-00007C430000}"/>
    <cellStyle name="20% - Accent6 5 2 3 4 2" xfId="30826" xr:uid="{00000000-0005-0000-0000-00007D430000}"/>
    <cellStyle name="20% - Accent6 5 2 3 5" xfId="21051" xr:uid="{00000000-0005-0000-0000-00007E430000}"/>
    <cellStyle name="20% - Accent6 5 2 4" xfId="2148" xr:uid="{00000000-0005-0000-0000-00007F430000}"/>
    <cellStyle name="20% - Accent6 5 2 4 2" xfId="4650" xr:uid="{00000000-0005-0000-0000-000080430000}"/>
    <cellStyle name="20% - Accent6 5 2 4 2 2" xfId="9547" xr:uid="{00000000-0005-0000-0000-000081430000}"/>
    <cellStyle name="20% - Accent6 5 2 4 2 2 2" xfId="19336" xr:uid="{00000000-0005-0000-0000-000082430000}"/>
    <cellStyle name="20% - Accent6 5 2 4 2 2 2 2" xfId="38887" xr:uid="{00000000-0005-0000-0000-000083430000}"/>
    <cellStyle name="20% - Accent6 5 2 4 2 2 3" xfId="29112" xr:uid="{00000000-0005-0000-0000-000084430000}"/>
    <cellStyle name="20% - Accent6 5 2 4 2 3" xfId="14450" xr:uid="{00000000-0005-0000-0000-000085430000}"/>
    <cellStyle name="20% - Accent6 5 2 4 2 3 2" xfId="34001" xr:uid="{00000000-0005-0000-0000-000086430000}"/>
    <cellStyle name="20% - Accent6 5 2 4 2 4" xfId="24226" xr:uid="{00000000-0005-0000-0000-000087430000}"/>
    <cellStyle name="20% - Accent6 5 2 4 3" xfId="7104" xr:uid="{00000000-0005-0000-0000-000088430000}"/>
    <cellStyle name="20% - Accent6 5 2 4 3 2" xfId="16896" xr:uid="{00000000-0005-0000-0000-000089430000}"/>
    <cellStyle name="20% - Accent6 5 2 4 3 2 2" xfId="36447" xr:uid="{00000000-0005-0000-0000-00008A430000}"/>
    <cellStyle name="20% - Accent6 5 2 4 3 3" xfId="26672" xr:uid="{00000000-0005-0000-0000-00008B430000}"/>
    <cellStyle name="20% - Accent6 5 2 4 4" xfId="12010" xr:uid="{00000000-0005-0000-0000-00008C430000}"/>
    <cellStyle name="20% - Accent6 5 2 4 4 2" xfId="31561" xr:uid="{00000000-0005-0000-0000-00008D430000}"/>
    <cellStyle name="20% - Accent6 5 2 4 5" xfId="21786" xr:uid="{00000000-0005-0000-0000-00008E430000}"/>
    <cellStyle name="20% - Accent6 5 2 5" xfId="3021" xr:uid="{00000000-0005-0000-0000-00008F430000}"/>
    <cellStyle name="20% - Accent6 5 2 5 2" xfId="7918" xr:uid="{00000000-0005-0000-0000-000090430000}"/>
    <cellStyle name="20% - Accent6 5 2 5 2 2" xfId="17707" xr:uid="{00000000-0005-0000-0000-000091430000}"/>
    <cellStyle name="20% - Accent6 5 2 5 2 2 2" xfId="37258" xr:uid="{00000000-0005-0000-0000-000092430000}"/>
    <cellStyle name="20% - Accent6 5 2 5 2 3" xfId="27483" xr:uid="{00000000-0005-0000-0000-000093430000}"/>
    <cellStyle name="20% - Accent6 5 2 5 3" xfId="12821" xr:uid="{00000000-0005-0000-0000-000094430000}"/>
    <cellStyle name="20% - Accent6 5 2 5 3 2" xfId="32372" xr:uid="{00000000-0005-0000-0000-000095430000}"/>
    <cellStyle name="20% - Accent6 5 2 5 4" xfId="22597" xr:uid="{00000000-0005-0000-0000-000096430000}"/>
    <cellStyle name="20% - Accent6 5 2 6" xfId="5475" xr:uid="{00000000-0005-0000-0000-000097430000}"/>
    <cellStyle name="20% - Accent6 5 2 6 2" xfId="15267" xr:uid="{00000000-0005-0000-0000-000098430000}"/>
    <cellStyle name="20% - Accent6 5 2 6 2 2" xfId="34818" xr:uid="{00000000-0005-0000-0000-000099430000}"/>
    <cellStyle name="20% - Accent6 5 2 6 3" xfId="25043" xr:uid="{00000000-0005-0000-0000-00009A430000}"/>
    <cellStyle name="20% - Accent6 5 2 7" xfId="10381" xr:uid="{00000000-0005-0000-0000-00009B430000}"/>
    <cellStyle name="20% - Accent6 5 2 7 2" xfId="29932" xr:uid="{00000000-0005-0000-0000-00009C430000}"/>
    <cellStyle name="20% - Accent6 5 2 8" xfId="20157" xr:uid="{00000000-0005-0000-0000-00009D430000}"/>
    <cellStyle name="20% - Accent6 5 3" xfId="413" xr:uid="{00000000-0005-0000-0000-00009E430000}"/>
    <cellStyle name="20% - Accent6 5 3 2" xfId="830" xr:uid="{00000000-0005-0000-0000-00009F430000}"/>
    <cellStyle name="20% - Accent6 5 3 2 2" xfId="1780" xr:uid="{00000000-0005-0000-0000-0000A0430000}"/>
    <cellStyle name="20% - Accent6 5 3 2 2 2" xfId="4294" xr:uid="{00000000-0005-0000-0000-0000A1430000}"/>
    <cellStyle name="20% - Accent6 5 3 2 2 2 2" xfId="9191" xr:uid="{00000000-0005-0000-0000-0000A2430000}"/>
    <cellStyle name="20% - Accent6 5 3 2 2 2 2 2" xfId="18980" xr:uid="{00000000-0005-0000-0000-0000A3430000}"/>
    <cellStyle name="20% - Accent6 5 3 2 2 2 2 2 2" xfId="38531" xr:uid="{00000000-0005-0000-0000-0000A4430000}"/>
    <cellStyle name="20% - Accent6 5 3 2 2 2 2 3" xfId="28756" xr:uid="{00000000-0005-0000-0000-0000A5430000}"/>
    <cellStyle name="20% - Accent6 5 3 2 2 2 3" xfId="14094" xr:uid="{00000000-0005-0000-0000-0000A6430000}"/>
    <cellStyle name="20% - Accent6 5 3 2 2 2 3 2" xfId="33645" xr:uid="{00000000-0005-0000-0000-0000A7430000}"/>
    <cellStyle name="20% - Accent6 5 3 2 2 2 4" xfId="23870" xr:uid="{00000000-0005-0000-0000-0000A8430000}"/>
    <cellStyle name="20% - Accent6 5 3 2 2 3" xfId="6748" xr:uid="{00000000-0005-0000-0000-0000A9430000}"/>
    <cellStyle name="20% - Accent6 5 3 2 2 3 2" xfId="16540" xr:uid="{00000000-0005-0000-0000-0000AA430000}"/>
    <cellStyle name="20% - Accent6 5 3 2 2 3 2 2" xfId="36091" xr:uid="{00000000-0005-0000-0000-0000AB430000}"/>
    <cellStyle name="20% - Accent6 5 3 2 2 3 3" xfId="26316" xr:uid="{00000000-0005-0000-0000-0000AC430000}"/>
    <cellStyle name="20% - Accent6 5 3 2 2 4" xfId="11654" xr:uid="{00000000-0005-0000-0000-0000AD430000}"/>
    <cellStyle name="20% - Accent6 5 3 2 2 4 2" xfId="31205" xr:uid="{00000000-0005-0000-0000-0000AE430000}"/>
    <cellStyle name="20% - Accent6 5 3 2 2 5" xfId="21430" xr:uid="{00000000-0005-0000-0000-0000AF430000}"/>
    <cellStyle name="20% - Accent6 5 3 2 3" xfId="2717" xr:uid="{00000000-0005-0000-0000-0000B0430000}"/>
    <cellStyle name="20% - Accent6 5 3 2 3 2" xfId="5162" xr:uid="{00000000-0005-0000-0000-0000B1430000}"/>
    <cellStyle name="20% - Accent6 5 3 2 3 2 2" xfId="10059" xr:uid="{00000000-0005-0000-0000-0000B2430000}"/>
    <cellStyle name="20% - Accent6 5 3 2 3 2 2 2" xfId="19848" xr:uid="{00000000-0005-0000-0000-0000B3430000}"/>
    <cellStyle name="20% - Accent6 5 3 2 3 2 2 2 2" xfId="39399" xr:uid="{00000000-0005-0000-0000-0000B4430000}"/>
    <cellStyle name="20% - Accent6 5 3 2 3 2 2 3" xfId="29624" xr:uid="{00000000-0005-0000-0000-0000B5430000}"/>
    <cellStyle name="20% - Accent6 5 3 2 3 2 3" xfId="14962" xr:uid="{00000000-0005-0000-0000-0000B6430000}"/>
    <cellStyle name="20% - Accent6 5 3 2 3 2 3 2" xfId="34513" xr:uid="{00000000-0005-0000-0000-0000B7430000}"/>
    <cellStyle name="20% - Accent6 5 3 2 3 2 4" xfId="24738" xr:uid="{00000000-0005-0000-0000-0000B8430000}"/>
    <cellStyle name="20% - Accent6 5 3 2 3 3" xfId="7616" xr:uid="{00000000-0005-0000-0000-0000B9430000}"/>
    <cellStyle name="20% - Accent6 5 3 2 3 3 2" xfId="17408" xr:uid="{00000000-0005-0000-0000-0000BA430000}"/>
    <cellStyle name="20% - Accent6 5 3 2 3 3 2 2" xfId="36959" xr:uid="{00000000-0005-0000-0000-0000BB430000}"/>
    <cellStyle name="20% - Accent6 5 3 2 3 3 3" xfId="27184" xr:uid="{00000000-0005-0000-0000-0000BC430000}"/>
    <cellStyle name="20% - Accent6 5 3 2 3 4" xfId="12522" xr:uid="{00000000-0005-0000-0000-0000BD430000}"/>
    <cellStyle name="20% - Accent6 5 3 2 3 4 2" xfId="32073" xr:uid="{00000000-0005-0000-0000-0000BE430000}"/>
    <cellStyle name="20% - Accent6 5 3 2 3 5" xfId="22298" xr:uid="{00000000-0005-0000-0000-0000BF430000}"/>
    <cellStyle name="20% - Accent6 5 3 2 4" xfId="3413" xr:uid="{00000000-0005-0000-0000-0000C0430000}"/>
    <cellStyle name="20% - Accent6 5 3 2 4 2" xfId="8310" xr:uid="{00000000-0005-0000-0000-0000C1430000}"/>
    <cellStyle name="20% - Accent6 5 3 2 4 2 2" xfId="18099" xr:uid="{00000000-0005-0000-0000-0000C2430000}"/>
    <cellStyle name="20% - Accent6 5 3 2 4 2 2 2" xfId="37650" xr:uid="{00000000-0005-0000-0000-0000C3430000}"/>
    <cellStyle name="20% - Accent6 5 3 2 4 2 3" xfId="27875" xr:uid="{00000000-0005-0000-0000-0000C4430000}"/>
    <cellStyle name="20% - Accent6 5 3 2 4 3" xfId="13213" xr:uid="{00000000-0005-0000-0000-0000C5430000}"/>
    <cellStyle name="20% - Accent6 5 3 2 4 3 2" xfId="32764" xr:uid="{00000000-0005-0000-0000-0000C6430000}"/>
    <cellStyle name="20% - Accent6 5 3 2 4 4" xfId="22989" xr:uid="{00000000-0005-0000-0000-0000C7430000}"/>
    <cellStyle name="20% - Accent6 5 3 2 5" xfId="5867" xr:uid="{00000000-0005-0000-0000-0000C8430000}"/>
    <cellStyle name="20% - Accent6 5 3 2 5 2" xfId="15659" xr:uid="{00000000-0005-0000-0000-0000C9430000}"/>
    <cellStyle name="20% - Accent6 5 3 2 5 2 2" xfId="35210" xr:uid="{00000000-0005-0000-0000-0000CA430000}"/>
    <cellStyle name="20% - Accent6 5 3 2 5 3" xfId="25435" xr:uid="{00000000-0005-0000-0000-0000CB430000}"/>
    <cellStyle name="20% - Accent6 5 3 2 6" xfId="10773" xr:uid="{00000000-0005-0000-0000-0000CC430000}"/>
    <cellStyle name="20% - Accent6 5 3 2 6 2" xfId="30324" xr:uid="{00000000-0005-0000-0000-0000CD430000}"/>
    <cellStyle name="20% - Accent6 5 3 2 7" xfId="20549" xr:uid="{00000000-0005-0000-0000-0000CE430000}"/>
    <cellStyle name="20% - Accent6 5 3 3" xfId="1397" xr:uid="{00000000-0005-0000-0000-0000CF430000}"/>
    <cellStyle name="20% - Accent6 5 3 3 2" xfId="3916" xr:uid="{00000000-0005-0000-0000-0000D0430000}"/>
    <cellStyle name="20% - Accent6 5 3 3 2 2" xfId="8813" xr:uid="{00000000-0005-0000-0000-0000D1430000}"/>
    <cellStyle name="20% - Accent6 5 3 3 2 2 2" xfId="18602" xr:uid="{00000000-0005-0000-0000-0000D2430000}"/>
    <cellStyle name="20% - Accent6 5 3 3 2 2 2 2" xfId="38153" xr:uid="{00000000-0005-0000-0000-0000D3430000}"/>
    <cellStyle name="20% - Accent6 5 3 3 2 2 3" xfId="28378" xr:uid="{00000000-0005-0000-0000-0000D4430000}"/>
    <cellStyle name="20% - Accent6 5 3 3 2 3" xfId="13716" xr:uid="{00000000-0005-0000-0000-0000D5430000}"/>
    <cellStyle name="20% - Accent6 5 3 3 2 3 2" xfId="33267" xr:uid="{00000000-0005-0000-0000-0000D6430000}"/>
    <cellStyle name="20% - Accent6 5 3 3 2 4" xfId="23492" xr:uid="{00000000-0005-0000-0000-0000D7430000}"/>
    <cellStyle name="20% - Accent6 5 3 3 3" xfId="6370" xr:uid="{00000000-0005-0000-0000-0000D8430000}"/>
    <cellStyle name="20% - Accent6 5 3 3 3 2" xfId="16162" xr:uid="{00000000-0005-0000-0000-0000D9430000}"/>
    <cellStyle name="20% - Accent6 5 3 3 3 2 2" xfId="35713" xr:uid="{00000000-0005-0000-0000-0000DA430000}"/>
    <cellStyle name="20% - Accent6 5 3 3 3 3" xfId="25938" xr:uid="{00000000-0005-0000-0000-0000DB430000}"/>
    <cellStyle name="20% - Accent6 5 3 3 4" xfId="11276" xr:uid="{00000000-0005-0000-0000-0000DC430000}"/>
    <cellStyle name="20% - Accent6 5 3 3 4 2" xfId="30827" xr:uid="{00000000-0005-0000-0000-0000DD430000}"/>
    <cellStyle name="20% - Accent6 5 3 3 5" xfId="21052" xr:uid="{00000000-0005-0000-0000-0000DE430000}"/>
    <cellStyle name="20% - Accent6 5 3 4" xfId="2273" xr:uid="{00000000-0005-0000-0000-0000DF430000}"/>
    <cellStyle name="20% - Accent6 5 3 4 2" xfId="4775" xr:uid="{00000000-0005-0000-0000-0000E0430000}"/>
    <cellStyle name="20% - Accent6 5 3 4 2 2" xfId="9672" xr:uid="{00000000-0005-0000-0000-0000E1430000}"/>
    <cellStyle name="20% - Accent6 5 3 4 2 2 2" xfId="19461" xr:uid="{00000000-0005-0000-0000-0000E2430000}"/>
    <cellStyle name="20% - Accent6 5 3 4 2 2 2 2" xfId="39012" xr:uid="{00000000-0005-0000-0000-0000E3430000}"/>
    <cellStyle name="20% - Accent6 5 3 4 2 2 3" xfId="29237" xr:uid="{00000000-0005-0000-0000-0000E4430000}"/>
    <cellStyle name="20% - Accent6 5 3 4 2 3" xfId="14575" xr:uid="{00000000-0005-0000-0000-0000E5430000}"/>
    <cellStyle name="20% - Accent6 5 3 4 2 3 2" xfId="34126" xr:uid="{00000000-0005-0000-0000-0000E6430000}"/>
    <cellStyle name="20% - Accent6 5 3 4 2 4" xfId="24351" xr:uid="{00000000-0005-0000-0000-0000E7430000}"/>
    <cellStyle name="20% - Accent6 5 3 4 3" xfId="7229" xr:uid="{00000000-0005-0000-0000-0000E8430000}"/>
    <cellStyle name="20% - Accent6 5 3 4 3 2" xfId="17021" xr:uid="{00000000-0005-0000-0000-0000E9430000}"/>
    <cellStyle name="20% - Accent6 5 3 4 3 2 2" xfId="36572" xr:uid="{00000000-0005-0000-0000-0000EA430000}"/>
    <cellStyle name="20% - Accent6 5 3 4 3 3" xfId="26797" xr:uid="{00000000-0005-0000-0000-0000EB430000}"/>
    <cellStyle name="20% - Accent6 5 3 4 4" xfId="12135" xr:uid="{00000000-0005-0000-0000-0000EC430000}"/>
    <cellStyle name="20% - Accent6 5 3 4 4 2" xfId="31686" xr:uid="{00000000-0005-0000-0000-0000ED430000}"/>
    <cellStyle name="20% - Accent6 5 3 4 5" xfId="21911" xr:uid="{00000000-0005-0000-0000-0000EE430000}"/>
    <cellStyle name="20% - Accent6 5 3 5" xfId="3022" xr:uid="{00000000-0005-0000-0000-0000EF430000}"/>
    <cellStyle name="20% - Accent6 5 3 5 2" xfId="7919" xr:uid="{00000000-0005-0000-0000-0000F0430000}"/>
    <cellStyle name="20% - Accent6 5 3 5 2 2" xfId="17708" xr:uid="{00000000-0005-0000-0000-0000F1430000}"/>
    <cellStyle name="20% - Accent6 5 3 5 2 2 2" xfId="37259" xr:uid="{00000000-0005-0000-0000-0000F2430000}"/>
    <cellStyle name="20% - Accent6 5 3 5 2 3" xfId="27484" xr:uid="{00000000-0005-0000-0000-0000F3430000}"/>
    <cellStyle name="20% - Accent6 5 3 5 3" xfId="12822" xr:uid="{00000000-0005-0000-0000-0000F4430000}"/>
    <cellStyle name="20% - Accent6 5 3 5 3 2" xfId="32373" xr:uid="{00000000-0005-0000-0000-0000F5430000}"/>
    <cellStyle name="20% - Accent6 5 3 5 4" xfId="22598" xr:uid="{00000000-0005-0000-0000-0000F6430000}"/>
    <cellStyle name="20% - Accent6 5 3 6" xfId="5476" xr:uid="{00000000-0005-0000-0000-0000F7430000}"/>
    <cellStyle name="20% - Accent6 5 3 6 2" xfId="15268" xr:uid="{00000000-0005-0000-0000-0000F8430000}"/>
    <cellStyle name="20% - Accent6 5 3 6 2 2" xfId="34819" xr:uid="{00000000-0005-0000-0000-0000F9430000}"/>
    <cellStyle name="20% - Accent6 5 3 6 3" xfId="25044" xr:uid="{00000000-0005-0000-0000-0000FA430000}"/>
    <cellStyle name="20% - Accent6 5 3 7" xfId="10382" xr:uid="{00000000-0005-0000-0000-0000FB430000}"/>
    <cellStyle name="20% - Accent6 5 3 7 2" xfId="29933" xr:uid="{00000000-0005-0000-0000-0000FC430000}"/>
    <cellStyle name="20% - Accent6 5 3 8" xfId="20158" xr:uid="{00000000-0005-0000-0000-0000FD430000}"/>
    <cellStyle name="20% - Accent6 5 4" xfId="657" xr:uid="{00000000-0005-0000-0000-0000FE430000}"/>
    <cellStyle name="20% - Accent6 5 4 2" xfId="1609" xr:uid="{00000000-0005-0000-0000-0000FF430000}"/>
    <cellStyle name="20% - Accent6 5 4 2 2" xfId="4123" xr:uid="{00000000-0005-0000-0000-000000440000}"/>
    <cellStyle name="20% - Accent6 5 4 2 2 2" xfId="9020" xr:uid="{00000000-0005-0000-0000-000001440000}"/>
    <cellStyle name="20% - Accent6 5 4 2 2 2 2" xfId="18809" xr:uid="{00000000-0005-0000-0000-000002440000}"/>
    <cellStyle name="20% - Accent6 5 4 2 2 2 2 2" xfId="38360" xr:uid="{00000000-0005-0000-0000-000003440000}"/>
    <cellStyle name="20% - Accent6 5 4 2 2 2 3" xfId="28585" xr:uid="{00000000-0005-0000-0000-000004440000}"/>
    <cellStyle name="20% - Accent6 5 4 2 2 3" xfId="13923" xr:uid="{00000000-0005-0000-0000-000005440000}"/>
    <cellStyle name="20% - Accent6 5 4 2 2 3 2" xfId="33474" xr:uid="{00000000-0005-0000-0000-000006440000}"/>
    <cellStyle name="20% - Accent6 5 4 2 2 4" xfId="23699" xr:uid="{00000000-0005-0000-0000-000007440000}"/>
    <cellStyle name="20% - Accent6 5 4 2 3" xfId="6577" xr:uid="{00000000-0005-0000-0000-000008440000}"/>
    <cellStyle name="20% - Accent6 5 4 2 3 2" xfId="16369" xr:uid="{00000000-0005-0000-0000-000009440000}"/>
    <cellStyle name="20% - Accent6 5 4 2 3 2 2" xfId="35920" xr:uid="{00000000-0005-0000-0000-00000A440000}"/>
    <cellStyle name="20% - Accent6 5 4 2 3 3" xfId="26145" xr:uid="{00000000-0005-0000-0000-00000B440000}"/>
    <cellStyle name="20% - Accent6 5 4 2 4" xfId="11483" xr:uid="{00000000-0005-0000-0000-00000C440000}"/>
    <cellStyle name="20% - Accent6 5 4 2 4 2" xfId="31034" xr:uid="{00000000-0005-0000-0000-00000D440000}"/>
    <cellStyle name="20% - Accent6 5 4 2 5" xfId="21259" xr:uid="{00000000-0005-0000-0000-00000E440000}"/>
    <cellStyle name="20% - Accent6 5 4 3" xfId="2427" xr:uid="{00000000-0005-0000-0000-00000F440000}"/>
    <cellStyle name="20% - Accent6 5 4 3 2" xfId="4909" xr:uid="{00000000-0005-0000-0000-000010440000}"/>
    <cellStyle name="20% - Accent6 5 4 3 2 2" xfId="9806" xr:uid="{00000000-0005-0000-0000-000011440000}"/>
    <cellStyle name="20% - Accent6 5 4 3 2 2 2" xfId="19595" xr:uid="{00000000-0005-0000-0000-000012440000}"/>
    <cellStyle name="20% - Accent6 5 4 3 2 2 2 2" xfId="39146" xr:uid="{00000000-0005-0000-0000-000013440000}"/>
    <cellStyle name="20% - Accent6 5 4 3 2 2 3" xfId="29371" xr:uid="{00000000-0005-0000-0000-000014440000}"/>
    <cellStyle name="20% - Accent6 5 4 3 2 3" xfId="14709" xr:uid="{00000000-0005-0000-0000-000015440000}"/>
    <cellStyle name="20% - Accent6 5 4 3 2 3 2" xfId="34260" xr:uid="{00000000-0005-0000-0000-000016440000}"/>
    <cellStyle name="20% - Accent6 5 4 3 2 4" xfId="24485" xr:uid="{00000000-0005-0000-0000-000017440000}"/>
    <cellStyle name="20% - Accent6 5 4 3 3" xfId="7363" xr:uid="{00000000-0005-0000-0000-000018440000}"/>
    <cellStyle name="20% - Accent6 5 4 3 3 2" xfId="17155" xr:uid="{00000000-0005-0000-0000-000019440000}"/>
    <cellStyle name="20% - Accent6 5 4 3 3 2 2" xfId="36706" xr:uid="{00000000-0005-0000-0000-00001A440000}"/>
    <cellStyle name="20% - Accent6 5 4 3 3 3" xfId="26931" xr:uid="{00000000-0005-0000-0000-00001B440000}"/>
    <cellStyle name="20% - Accent6 5 4 3 4" xfId="12269" xr:uid="{00000000-0005-0000-0000-00001C440000}"/>
    <cellStyle name="20% - Accent6 5 4 3 4 2" xfId="31820" xr:uid="{00000000-0005-0000-0000-00001D440000}"/>
    <cellStyle name="20% - Accent6 5 4 3 5" xfId="22045" xr:uid="{00000000-0005-0000-0000-00001E440000}"/>
    <cellStyle name="20% - Accent6 5 4 4" xfId="3242" xr:uid="{00000000-0005-0000-0000-00001F440000}"/>
    <cellStyle name="20% - Accent6 5 4 4 2" xfId="8139" xr:uid="{00000000-0005-0000-0000-000020440000}"/>
    <cellStyle name="20% - Accent6 5 4 4 2 2" xfId="17928" xr:uid="{00000000-0005-0000-0000-000021440000}"/>
    <cellStyle name="20% - Accent6 5 4 4 2 2 2" xfId="37479" xr:uid="{00000000-0005-0000-0000-000022440000}"/>
    <cellStyle name="20% - Accent6 5 4 4 2 3" xfId="27704" xr:uid="{00000000-0005-0000-0000-000023440000}"/>
    <cellStyle name="20% - Accent6 5 4 4 3" xfId="13042" xr:uid="{00000000-0005-0000-0000-000024440000}"/>
    <cellStyle name="20% - Accent6 5 4 4 3 2" xfId="32593" xr:uid="{00000000-0005-0000-0000-000025440000}"/>
    <cellStyle name="20% - Accent6 5 4 4 4" xfId="22818" xr:uid="{00000000-0005-0000-0000-000026440000}"/>
    <cellStyle name="20% - Accent6 5 4 5" xfId="5696" xr:uid="{00000000-0005-0000-0000-000027440000}"/>
    <cellStyle name="20% - Accent6 5 4 5 2" xfId="15488" xr:uid="{00000000-0005-0000-0000-000028440000}"/>
    <cellStyle name="20% - Accent6 5 4 5 2 2" xfId="35039" xr:uid="{00000000-0005-0000-0000-000029440000}"/>
    <cellStyle name="20% - Accent6 5 4 5 3" xfId="25264" xr:uid="{00000000-0005-0000-0000-00002A440000}"/>
    <cellStyle name="20% - Accent6 5 4 6" xfId="10602" xr:uid="{00000000-0005-0000-0000-00002B440000}"/>
    <cellStyle name="20% - Accent6 5 4 6 2" xfId="30153" xr:uid="{00000000-0005-0000-0000-00002C440000}"/>
    <cellStyle name="20% - Accent6 5 4 7" xfId="20378" xr:uid="{00000000-0005-0000-0000-00002D440000}"/>
    <cellStyle name="20% - Accent6 5 5" xfId="1052" xr:uid="{00000000-0005-0000-0000-00002E440000}"/>
    <cellStyle name="20% - Accent6 5 5 2" xfId="3625" xr:uid="{00000000-0005-0000-0000-00002F440000}"/>
    <cellStyle name="20% - Accent6 5 5 2 2" xfId="8522" xr:uid="{00000000-0005-0000-0000-000030440000}"/>
    <cellStyle name="20% - Accent6 5 5 2 2 2" xfId="18311" xr:uid="{00000000-0005-0000-0000-000031440000}"/>
    <cellStyle name="20% - Accent6 5 5 2 2 2 2" xfId="37862" xr:uid="{00000000-0005-0000-0000-000032440000}"/>
    <cellStyle name="20% - Accent6 5 5 2 2 3" xfId="28087" xr:uid="{00000000-0005-0000-0000-000033440000}"/>
    <cellStyle name="20% - Accent6 5 5 2 3" xfId="13425" xr:uid="{00000000-0005-0000-0000-000034440000}"/>
    <cellStyle name="20% - Accent6 5 5 2 3 2" xfId="32976" xr:uid="{00000000-0005-0000-0000-000035440000}"/>
    <cellStyle name="20% - Accent6 5 5 2 4" xfId="23201" xr:uid="{00000000-0005-0000-0000-000036440000}"/>
    <cellStyle name="20% - Accent6 5 5 3" xfId="6079" xr:uid="{00000000-0005-0000-0000-000037440000}"/>
    <cellStyle name="20% - Accent6 5 5 3 2" xfId="15871" xr:uid="{00000000-0005-0000-0000-000038440000}"/>
    <cellStyle name="20% - Accent6 5 5 3 2 2" xfId="35422" xr:uid="{00000000-0005-0000-0000-000039440000}"/>
    <cellStyle name="20% - Accent6 5 5 3 3" xfId="25647" xr:uid="{00000000-0005-0000-0000-00003A440000}"/>
    <cellStyle name="20% - Accent6 5 5 4" xfId="10985" xr:uid="{00000000-0005-0000-0000-00003B440000}"/>
    <cellStyle name="20% - Accent6 5 5 4 2" xfId="30536" xr:uid="{00000000-0005-0000-0000-00003C440000}"/>
    <cellStyle name="20% - Accent6 5 5 5" xfId="20761" xr:uid="{00000000-0005-0000-0000-00003D440000}"/>
    <cellStyle name="20% - Accent6 5 6" xfId="2019" xr:uid="{00000000-0005-0000-0000-00003E440000}"/>
    <cellStyle name="20% - Accent6 5 6 2" xfId="4522" xr:uid="{00000000-0005-0000-0000-00003F440000}"/>
    <cellStyle name="20% - Accent6 5 6 2 2" xfId="9419" xr:uid="{00000000-0005-0000-0000-000040440000}"/>
    <cellStyle name="20% - Accent6 5 6 2 2 2" xfId="19208" xr:uid="{00000000-0005-0000-0000-000041440000}"/>
    <cellStyle name="20% - Accent6 5 6 2 2 2 2" xfId="38759" xr:uid="{00000000-0005-0000-0000-000042440000}"/>
    <cellStyle name="20% - Accent6 5 6 2 2 3" xfId="28984" xr:uid="{00000000-0005-0000-0000-000043440000}"/>
    <cellStyle name="20% - Accent6 5 6 2 3" xfId="14322" xr:uid="{00000000-0005-0000-0000-000044440000}"/>
    <cellStyle name="20% - Accent6 5 6 2 3 2" xfId="33873" xr:uid="{00000000-0005-0000-0000-000045440000}"/>
    <cellStyle name="20% - Accent6 5 6 2 4" xfId="24098" xr:uid="{00000000-0005-0000-0000-000046440000}"/>
    <cellStyle name="20% - Accent6 5 6 3" xfId="6976" xr:uid="{00000000-0005-0000-0000-000047440000}"/>
    <cellStyle name="20% - Accent6 5 6 3 2" xfId="16768" xr:uid="{00000000-0005-0000-0000-000048440000}"/>
    <cellStyle name="20% - Accent6 5 6 3 2 2" xfId="36319" xr:uid="{00000000-0005-0000-0000-000049440000}"/>
    <cellStyle name="20% - Accent6 5 6 3 3" xfId="26544" xr:uid="{00000000-0005-0000-0000-00004A440000}"/>
    <cellStyle name="20% - Accent6 5 6 4" xfId="11882" xr:uid="{00000000-0005-0000-0000-00004B440000}"/>
    <cellStyle name="20% - Accent6 5 6 4 2" xfId="31433" xr:uid="{00000000-0005-0000-0000-00004C440000}"/>
    <cellStyle name="20% - Accent6 5 6 5" xfId="21658" xr:uid="{00000000-0005-0000-0000-00004D440000}"/>
    <cellStyle name="20% - Accent6 5 7" xfId="2850" xr:uid="{00000000-0005-0000-0000-00004E440000}"/>
    <cellStyle name="20% - Accent6 5 7 2" xfId="7748" xr:uid="{00000000-0005-0000-0000-00004F440000}"/>
    <cellStyle name="20% - Accent6 5 7 2 2" xfId="17537" xr:uid="{00000000-0005-0000-0000-000050440000}"/>
    <cellStyle name="20% - Accent6 5 7 2 2 2" xfId="37088" xr:uid="{00000000-0005-0000-0000-000051440000}"/>
    <cellStyle name="20% - Accent6 5 7 2 3" xfId="27313" xr:uid="{00000000-0005-0000-0000-000052440000}"/>
    <cellStyle name="20% - Accent6 5 7 3" xfId="12651" xr:uid="{00000000-0005-0000-0000-000053440000}"/>
    <cellStyle name="20% - Accent6 5 7 3 2" xfId="32202" xr:uid="{00000000-0005-0000-0000-000054440000}"/>
    <cellStyle name="20% - Accent6 5 7 4" xfId="22427" xr:uid="{00000000-0005-0000-0000-000055440000}"/>
    <cellStyle name="20% - Accent6 5 8" xfId="5304" xr:uid="{00000000-0005-0000-0000-000056440000}"/>
    <cellStyle name="20% - Accent6 5 8 2" xfId="15097" xr:uid="{00000000-0005-0000-0000-000057440000}"/>
    <cellStyle name="20% - Accent6 5 8 2 2" xfId="34648" xr:uid="{00000000-0005-0000-0000-000058440000}"/>
    <cellStyle name="20% - Accent6 5 8 3" xfId="24873" xr:uid="{00000000-0005-0000-0000-000059440000}"/>
    <cellStyle name="20% - Accent6 5 9" xfId="10211" xr:uid="{00000000-0005-0000-0000-00005A440000}"/>
    <cellStyle name="20% - Accent6 5 9 2" xfId="29762" xr:uid="{00000000-0005-0000-0000-00005B440000}"/>
    <cellStyle name="20% - Accent6 6" xfId="264" xr:uid="{00000000-0005-0000-0000-00005C440000}"/>
    <cellStyle name="20% - Accent6 6 2" xfId="414" xr:uid="{00000000-0005-0000-0000-00005D440000}"/>
    <cellStyle name="20% - Accent6 6 2 2" xfId="831" xr:uid="{00000000-0005-0000-0000-00005E440000}"/>
    <cellStyle name="20% - Accent6 6 2 2 2" xfId="1781" xr:uid="{00000000-0005-0000-0000-00005F440000}"/>
    <cellStyle name="20% - Accent6 6 2 2 2 2" xfId="4295" xr:uid="{00000000-0005-0000-0000-000060440000}"/>
    <cellStyle name="20% - Accent6 6 2 2 2 2 2" xfId="9192" xr:uid="{00000000-0005-0000-0000-000061440000}"/>
    <cellStyle name="20% - Accent6 6 2 2 2 2 2 2" xfId="18981" xr:uid="{00000000-0005-0000-0000-000062440000}"/>
    <cellStyle name="20% - Accent6 6 2 2 2 2 2 2 2" xfId="38532" xr:uid="{00000000-0005-0000-0000-000063440000}"/>
    <cellStyle name="20% - Accent6 6 2 2 2 2 2 3" xfId="28757" xr:uid="{00000000-0005-0000-0000-000064440000}"/>
    <cellStyle name="20% - Accent6 6 2 2 2 2 3" xfId="14095" xr:uid="{00000000-0005-0000-0000-000065440000}"/>
    <cellStyle name="20% - Accent6 6 2 2 2 2 3 2" xfId="33646" xr:uid="{00000000-0005-0000-0000-000066440000}"/>
    <cellStyle name="20% - Accent6 6 2 2 2 2 4" xfId="23871" xr:uid="{00000000-0005-0000-0000-000067440000}"/>
    <cellStyle name="20% - Accent6 6 2 2 2 3" xfId="6749" xr:uid="{00000000-0005-0000-0000-000068440000}"/>
    <cellStyle name="20% - Accent6 6 2 2 2 3 2" xfId="16541" xr:uid="{00000000-0005-0000-0000-000069440000}"/>
    <cellStyle name="20% - Accent6 6 2 2 2 3 2 2" xfId="36092" xr:uid="{00000000-0005-0000-0000-00006A440000}"/>
    <cellStyle name="20% - Accent6 6 2 2 2 3 3" xfId="26317" xr:uid="{00000000-0005-0000-0000-00006B440000}"/>
    <cellStyle name="20% - Accent6 6 2 2 2 4" xfId="11655" xr:uid="{00000000-0005-0000-0000-00006C440000}"/>
    <cellStyle name="20% - Accent6 6 2 2 2 4 2" xfId="31206" xr:uid="{00000000-0005-0000-0000-00006D440000}"/>
    <cellStyle name="20% - Accent6 6 2 2 2 5" xfId="21431" xr:uid="{00000000-0005-0000-0000-00006E440000}"/>
    <cellStyle name="20% - Accent6 6 2 2 3" xfId="2747" xr:uid="{00000000-0005-0000-0000-00006F440000}"/>
    <cellStyle name="20% - Accent6 6 2 2 3 2" xfId="5192" xr:uid="{00000000-0005-0000-0000-000070440000}"/>
    <cellStyle name="20% - Accent6 6 2 2 3 2 2" xfId="10089" xr:uid="{00000000-0005-0000-0000-000071440000}"/>
    <cellStyle name="20% - Accent6 6 2 2 3 2 2 2" xfId="19878" xr:uid="{00000000-0005-0000-0000-000072440000}"/>
    <cellStyle name="20% - Accent6 6 2 2 3 2 2 2 2" xfId="39429" xr:uid="{00000000-0005-0000-0000-000073440000}"/>
    <cellStyle name="20% - Accent6 6 2 2 3 2 2 3" xfId="29654" xr:uid="{00000000-0005-0000-0000-000074440000}"/>
    <cellStyle name="20% - Accent6 6 2 2 3 2 3" xfId="14992" xr:uid="{00000000-0005-0000-0000-000075440000}"/>
    <cellStyle name="20% - Accent6 6 2 2 3 2 3 2" xfId="34543" xr:uid="{00000000-0005-0000-0000-000076440000}"/>
    <cellStyle name="20% - Accent6 6 2 2 3 2 4" xfId="24768" xr:uid="{00000000-0005-0000-0000-000077440000}"/>
    <cellStyle name="20% - Accent6 6 2 2 3 3" xfId="7646" xr:uid="{00000000-0005-0000-0000-000078440000}"/>
    <cellStyle name="20% - Accent6 6 2 2 3 3 2" xfId="17438" xr:uid="{00000000-0005-0000-0000-000079440000}"/>
    <cellStyle name="20% - Accent6 6 2 2 3 3 2 2" xfId="36989" xr:uid="{00000000-0005-0000-0000-00007A440000}"/>
    <cellStyle name="20% - Accent6 6 2 2 3 3 3" xfId="27214" xr:uid="{00000000-0005-0000-0000-00007B440000}"/>
    <cellStyle name="20% - Accent6 6 2 2 3 4" xfId="12552" xr:uid="{00000000-0005-0000-0000-00007C440000}"/>
    <cellStyle name="20% - Accent6 6 2 2 3 4 2" xfId="32103" xr:uid="{00000000-0005-0000-0000-00007D440000}"/>
    <cellStyle name="20% - Accent6 6 2 2 3 5" xfId="22328" xr:uid="{00000000-0005-0000-0000-00007E440000}"/>
    <cellStyle name="20% - Accent6 6 2 2 4" xfId="3414" xr:uid="{00000000-0005-0000-0000-00007F440000}"/>
    <cellStyle name="20% - Accent6 6 2 2 4 2" xfId="8311" xr:uid="{00000000-0005-0000-0000-000080440000}"/>
    <cellStyle name="20% - Accent6 6 2 2 4 2 2" xfId="18100" xr:uid="{00000000-0005-0000-0000-000081440000}"/>
    <cellStyle name="20% - Accent6 6 2 2 4 2 2 2" xfId="37651" xr:uid="{00000000-0005-0000-0000-000082440000}"/>
    <cellStyle name="20% - Accent6 6 2 2 4 2 3" xfId="27876" xr:uid="{00000000-0005-0000-0000-000083440000}"/>
    <cellStyle name="20% - Accent6 6 2 2 4 3" xfId="13214" xr:uid="{00000000-0005-0000-0000-000084440000}"/>
    <cellStyle name="20% - Accent6 6 2 2 4 3 2" xfId="32765" xr:uid="{00000000-0005-0000-0000-000085440000}"/>
    <cellStyle name="20% - Accent6 6 2 2 4 4" xfId="22990" xr:uid="{00000000-0005-0000-0000-000086440000}"/>
    <cellStyle name="20% - Accent6 6 2 2 5" xfId="5868" xr:uid="{00000000-0005-0000-0000-000087440000}"/>
    <cellStyle name="20% - Accent6 6 2 2 5 2" xfId="15660" xr:uid="{00000000-0005-0000-0000-000088440000}"/>
    <cellStyle name="20% - Accent6 6 2 2 5 2 2" xfId="35211" xr:uid="{00000000-0005-0000-0000-000089440000}"/>
    <cellStyle name="20% - Accent6 6 2 2 5 3" xfId="25436" xr:uid="{00000000-0005-0000-0000-00008A440000}"/>
    <cellStyle name="20% - Accent6 6 2 2 6" xfId="10774" xr:uid="{00000000-0005-0000-0000-00008B440000}"/>
    <cellStyle name="20% - Accent6 6 2 2 6 2" xfId="30325" xr:uid="{00000000-0005-0000-0000-00008C440000}"/>
    <cellStyle name="20% - Accent6 6 2 2 7" xfId="20550" xr:uid="{00000000-0005-0000-0000-00008D440000}"/>
    <cellStyle name="20% - Accent6 6 2 3" xfId="1398" xr:uid="{00000000-0005-0000-0000-00008E440000}"/>
    <cellStyle name="20% - Accent6 6 2 3 2" xfId="3917" xr:uid="{00000000-0005-0000-0000-00008F440000}"/>
    <cellStyle name="20% - Accent6 6 2 3 2 2" xfId="8814" xr:uid="{00000000-0005-0000-0000-000090440000}"/>
    <cellStyle name="20% - Accent6 6 2 3 2 2 2" xfId="18603" xr:uid="{00000000-0005-0000-0000-000091440000}"/>
    <cellStyle name="20% - Accent6 6 2 3 2 2 2 2" xfId="38154" xr:uid="{00000000-0005-0000-0000-000092440000}"/>
    <cellStyle name="20% - Accent6 6 2 3 2 2 3" xfId="28379" xr:uid="{00000000-0005-0000-0000-000093440000}"/>
    <cellStyle name="20% - Accent6 6 2 3 2 3" xfId="13717" xr:uid="{00000000-0005-0000-0000-000094440000}"/>
    <cellStyle name="20% - Accent6 6 2 3 2 3 2" xfId="33268" xr:uid="{00000000-0005-0000-0000-000095440000}"/>
    <cellStyle name="20% - Accent6 6 2 3 2 4" xfId="23493" xr:uid="{00000000-0005-0000-0000-000096440000}"/>
    <cellStyle name="20% - Accent6 6 2 3 3" xfId="6371" xr:uid="{00000000-0005-0000-0000-000097440000}"/>
    <cellStyle name="20% - Accent6 6 2 3 3 2" xfId="16163" xr:uid="{00000000-0005-0000-0000-000098440000}"/>
    <cellStyle name="20% - Accent6 6 2 3 3 2 2" xfId="35714" xr:uid="{00000000-0005-0000-0000-000099440000}"/>
    <cellStyle name="20% - Accent6 6 2 3 3 3" xfId="25939" xr:uid="{00000000-0005-0000-0000-00009A440000}"/>
    <cellStyle name="20% - Accent6 6 2 3 4" xfId="11277" xr:uid="{00000000-0005-0000-0000-00009B440000}"/>
    <cellStyle name="20% - Accent6 6 2 3 4 2" xfId="30828" xr:uid="{00000000-0005-0000-0000-00009C440000}"/>
    <cellStyle name="20% - Accent6 6 2 3 5" xfId="21053" xr:uid="{00000000-0005-0000-0000-00009D440000}"/>
    <cellStyle name="20% - Accent6 6 2 4" xfId="2303" xr:uid="{00000000-0005-0000-0000-00009E440000}"/>
    <cellStyle name="20% - Accent6 6 2 4 2" xfId="4805" xr:uid="{00000000-0005-0000-0000-00009F440000}"/>
    <cellStyle name="20% - Accent6 6 2 4 2 2" xfId="9702" xr:uid="{00000000-0005-0000-0000-0000A0440000}"/>
    <cellStyle name="20% - Accent6 6 2 4 2 2 2" xfId="19491" xr:uid="{00000000-0005-0000-0000-0000A1440000}"/>
    <cellStyle name="20% - Accent6 6 2 4 2 2 2 2" xfId="39042" xr:uid="{00000000-0005-0000-0000-0000A2440000}"/>
    <cellStyle name="20% - Accent6 6 2 4 2 2 3" xfId="29267" xr:uid="{00000000-0005-0000-0000-0000A3440000}"/>
    <cellStyle name="20% - Accent6 6 2 4 2 3" xfId="14605" xr:uid="{00000000-0005-0000-0000-0000A4440000}"/>
    <cellStyle name="20% - Accent6 6 2 4 2 3 2" xfId="34156" xr:uid="{00000000-0005-0000-0000-0000A5440000}"/>
    <cellStyle name="20% - Accent6 6 2 4 2 4" xfId="24381" xr:uid="{00000000-0005-0000-0000-0000A6440000}"/>
    <cellStyle name="20% - Accent6 6 2 4 3" xfId="7259" xr:uid="{00000000-0005-0000-0000-0000A7440000}"/>
    <cellStyle name="20% - Accent6 6 2 4 3 2" xfId="17051" xr:uid="{00000000-0005-0000-0000-0000A8440000}"/>
    <cellStyle name="20% - Accent6 6 2 4 3 2 2" xfId="36602" xr:uid="{00000000-0005-0000-0000-0000A9440000}"/>
    <cellStyle name="20% - Accent6 6 2 4 3 3" xfId="26827" xr:uid="{00000000-0005-0000-0000-0000AA440000}"/>
    <cellStyle name="20% - Accent6 6 2 4 4" xfId="12165" xr:uid="{00000000-0005-0000-0000-0000AB440000}"/>
    <cellStyle name="20% - Accent6 6 2 4 4 2" xfId="31716" xr:uid="{00000000-0005-0000-0000-0000AC440000}"/>
    <cellStyle name="20% - Accent6 6 2 4 5" xfId="21941" xr:uid="{00000000-0005-0000-0000-0000AD440000}"/>
    <cellStyle name="20% - Accent6 6 2 5" xfId="3023" xr:uid="{00000000-0005-0000-0000-0000AE440000}"/>
    <cellStyle name="20% - Accent6 6 2 5 2" xfId="7920" xr:uid="{00000000-0005-0000-0000-0000AF440000}"/>
    <cellStyle name="20% - Accent6 6 2 5 2 2" xfId="17709" xr:uid="{00000000-0005-0000-0000-0000B0440000}"/>
    <cellStyle name="20% - Accent6 6 2 5 2 2 2" xfId="37260" xr:uid="{00000000-0005-0000-0000-0000B1440000}"/>
    <cellStyle name="20% - Accent6 6 2 5 2 3" xfId="27485" xr:uid="{00000000-0005-0000-0000-0000B2440000}"/>
    <cellStyle name="20% - Accent6 6 2 5 3" xfId="12823" xr:uid="{00000000-0005-0000-0000-0000B3440000}"/>
    <cellStyle name="20% - Accent6 6 2 5 3 2" xfId="32374" xr:uid="{00000000-0005-0000-0000-0000B4440000}"/>
    <cellStyle name="20% - Accent6 6 2 5 4" xfId="22599" xr:uid="{00000000-0005-0000-0000-0000B5440000}"/>
    <cellStyle name="20% - Accent6 6 2 6" xfId="5477" xr:uid="{00000000-0005-0000-0000-0000B6440000}"/>
    <cellStyle name="20% - Accent6 6 2 6 2" xfId="15269" xr:uid="{00000000-0005-0000-0000-0000B7440000}"/>
    <cellStyle name="20% - Accent6 6 2 6 2 2" xfId="34820" xr:uid="{00000000-0005-0000-0000-0000B8440000}"/>
    <cellStyle name="20% - Accent6 6 2 6 3" xfId="25045" xr:uid="{00000000-0005-0000-0000-0000B9440000}"/>
    <cellStyle name="20% - Accent6 6 2 7" xfId="10383" xr:uid="{00000000-0005-0000-0000-0000BA440000}"/>
    <cellStyle name="20% - Accent6 6 2 7 2" xfId="29934" xr:uid="{00000000-0005-0000-0000-0000BB440000}"/>
    <cellStyle name="20% - Accent6 6 2 8" xfId="20159" xr:uid="{00000000-0005-0000-0000-0000BC440000}"/>
    <cellStyle name="20% - Accent6 6 3" xfId="687" xr:uid="{00000000-0005-0000-0000-0000BD440000}"/>
    <cellStyle name="20% - Accent6 6 3 2" xfId="1639" xr:uid="{00000000-0005-0000-0000-0000BE440000}"/>
    <cellStyle name="20% - Accent6 6 3 2 2" xfId="4153" xr:uid="{00000000-0005-0000-0000-0000BF440000}"/>
    <cellStyle name="20% - Accent6 6 3 2 2 2" xfId="9050" xr:uid="{00000000-0005-0000-0000-0000C0440000}"/>
    <cellStyle name="20% - Accent6 6 3 2 2 2 2" xfId="18839" xr:uid="{00000000-0005-0000-0000-0000C1440000}"/>
    <cellStyle name="20% - Accent6 6 3 2 2 2 2 2" xfId="38390" xr:uid="{00000000-0005-0000-0000-0000C2440000}"/>
    <cellStyle name="20% - Accent6 6 3 2 2 2 3" xfId="28615" xr:uid="{00000000-0005-0000-0000-0000C3440000}"/>
    <cellStyle name="20% - Accent6 6 3 2 2 3" xfId="13953" xr:uid="{00000000-0005-0000-0000-0000C4440000}"/>
    <cellStyle name="20% - Accent6 6 3 2 2 3 2" xfId="33504" xr:uid="{00000000-0005-0000-0000-0000C5440000}"/>
    <cellStyle name="20% - Accent6 6 3 2 2 4" xfId="23729" xr:uid="{00000000-0005-0000-0000-0000C6440000}"/>
    <cellStyle name="20% - Accent6 6 3 2 3" xfId="6607" xr:uid="{00000000-0005-0000-0000-0000C7440000}"/>
    <cellStyle name="20% - Accent6 6 3 2 3 2" xfId="16399" xr:uid="{00000000-0005-0000-0000-0000C8440000}"/>
    <cellStyle name="20% - Accent6 6 3 2 3 2 2" xfId="35950" xr:uid="{00000000-0005-0000-0000-0000C9440000}"/>
    <cellStyle name="20% - Accent6 6 3 2 3 3" xfId="26175" xr:uid="{00000000-0005-0000-0000-0000CA440000}"/>
    <cellStyle name="20% - Accent6 6 3 2 4" xfId="11513" xr:uid="{00000000-0005-0000-0000-0000CB440000}"/>
    <cellStyle name="20% - Accent6 6 3 2 4 2" xfId="31064" xr:uid="{00000000-0005-0000-0000-0000CC440000}"/>
    <cellStyle name="20% - Accent6 6 3 2 5" xfId="21289" xr:uid="{00000000-0005-0000-0000-0000CD440000}"/>
    <cellStyle name="20% - Accent6 6 3 3" xfId="2619" xr:uid="{00000000-0005-0000-0000-0000CE440000}"/>
    <cellStyle name="20% - Accent6 6 3 3 2" xfId="5067" xr:uid="{00000000-0005-0000-0000-0000CF440000}"/>
    <cellStyle name="20% - Accent6 6 3 3 2 2" xfId="9964" xr:uid="{00000000-0005-0000-0000-0000D0440000}"/>
    <cellStyle name="20% - Accent6 6 3 3 2 2 2" xfId="19753" xr:uid="{00000000-0005-0000-0000-0000D1440000}"/>
    <cellStyle name="20% - Accent6 6 3 3 2 2 2 2" xfId="39304" xr:uid="{00000000-0005-0000-0000-0000D2440000}"/>
    <cellStyle name="20% - Accent6 6 3 3 2 2 3" xfId="29529" xr:uid="{00000000-0005-0000-0000-0000D3440000}"/>
    <cellStyle name="20% - Accent6 6 3 3 2 3" xfId="14867" xr:uid="{00000000-0005-0000-0000-0000D4440000}"/>
    <cellStyle name="20% - Accent6 6 3 3 2 3 2" xfId="34418" xr:uid="{00000000-0005-0000-0000-0000D5440000}"/>
    <cellStyle name="20% - Accent6 6 3 3 2 4" xfId="24643" xr:uid="{00000000-0005-0000-0000-0000D6440000}"/>
    <cellStyle name="20% - Accent6 6 3 3 3" xfId="7521" xr:uid="{00000000-0005-0000-0000-0000D7440000}"/>
    <cellStyle name="20% - Accent6 6 3 3 3 2" xfId="17313" xr:uid="{00000000-0005-0000-0000-0000D8440000}"/>
    <cellStyle name="20% - Accent6 6 3 3 3 2 2" xfId="36864" xr:uid="{00000000-0005-0000-0000-0000D9440000}"/>
    <cellStyle name="20% - Accent6 6 3 3 3 3" xfId="27089" xr:uid="{00000000-0005-0000-0000-0000DA440000}"/>
    <cellStyle name="20% - Accent6 6 3 3 4" xfId="12427" xr:uid="{00000000-0005-0000-0000-0000DB440000}"/>
    <cellStyle name="20% - Accent6 6 3 3 4 2" xfId="31978" xr:uid="{00000000-0005-0000-0000-0000DC440000}"/>
    <cellStyle name="20% - Accent6 6 3 3 5" xfId="22203" xr:uid="{00000000-0005-0000-0000-0000DD440000}"/>
    <cellStyle name="20% - Accent6 6 3 4" xfId="3272" xr:uid="{00000000-0005-0000-0000-0000DE440000}"/>
    <cellStyle name="20% - Accent6 6 3 4 2" xfId="8169" xr:uid="{00000000-0005-0000-0000-0000DF440000}"/>
    <cellStyle name="20% - Accent6 6 3 4 2 2" xfId="17958" xr:uid="{00000000-0005-0000-0000-0000E0440000}"/>
    <cellStyle name="20% - Accent6 6 3 4 2 2 2" xfId="37509" xr:uid="{00000000-0005-0000-0000-0000E1440000}"/>
    <cellStyle name="20% - Accent6 6 3 4 2 3" xfId="27734" xr:uid="{00000000-0005-0000-0000-0000E2440000}"/>
    <cellStyle name="20% - Accent6 6 3 4 3" xfId="13072" xr:uid="{00000000-0005-0000-0000-0000E3440000}"/>
    <cellStyle name="20% - Accent6 6 3 4 3 2" xfId="32623" xr:uid="{00000000-0005-0000-0000-0000E4440000}"/>
    <cellStyle name="20% - Accent6 6 3 4 4" xfId="22848" xr:uid="{00000000-0005-0000-0000-0000E5440000}"/>
    <cellStyle name="20% - Accent6 6 3 5" xfId="5726" xr:uid="{00000000-0005-0000-0000-0000E6440000}"/>
    <cellStyle name="20% - Accent6 6 3 5 2" xfId="15518" xr:uid="{00000000-0005-0000-0000-0000E7440000}"/>
    <cellStyle name="20% - Accent6 6 3 5 2 2" xfId="35069" xr:uid="{00000000-0005-0000-0000-0000E8440000}"/>
    <cellStyle name="20% - Accent6 6 3 5 3" xfId="25294" xr:uid="{00000000-0005-0000-0000-0000E9440000}"/>
    <cellStyle name="20% - Accent6 6 3 6" xfId="10632" xr:uid="{00000000-0005-0000-0000-0000EA440000}"/>
    <cellStyle name="20% - Accent6 6 3 6 2" xfId="30183" xr:uid="{00000000-0005-0000-0000-0000EB440000}"/>
    <cellStyle name="20% - Accent6 6 3 7" xfId="20408" xr:uid="{00000000-0005-0000-0000-0000EC440000}"/>
    <cellStyle name="20% - Accent6 6 4" xfId="1053" xr:uid="{00000000-0005-0000-0000-0000ED440000}"/>
    <cellStyle name="20% - Accent6 6 4 2" xfId="3626" xr:uid="{00000000-0005-0000-0000-0000EE440000}"/>
    <cellStyle name="20% - Accent6 6 4 2 2" xfId="8523" xr:uid="{00000000-0005-0000-0000-0000EF440000}"/>
    <cellStyle name="20% - Accent6 6 4 2 2 2" xfId="18312" xr:uid="{00000000-0005-0000-0000-0000F0440000}"/>
    <cellStyle name="20% - Accent6 6 4 2 2 2 2" xfId="37863" xr:uid="{00000000-0005-0000-0000-0000F1440000}"/>
    <cellStyle name="20% - Accent6 6 4 2 2 3" xfId="28088" xr:uid="{00000000-0005-0000-0000-0000F2440000}"/>
    <cellStyle name="20% - Accent6 6 4 2 3" xfId="13426" xr:uid="{00000000-0005-0000-0000-0000F3440000}"/>
    <cellStyle name="20% - Accent6 6 4 2 3 2" xfId="32977" xr:uid="{00000000-0005-0000-0000-0000F4440000}"/>
    <cellStyle name="20% - Accent6 6 4 2 4" xfId="23202" xr:uid="{00000000-0005-0000-0000-0000F5440000}"/>
    <cellStyle name="20% - Accent6 6 4 3" xfId="6080" xr:uid="{00000000-0005-0000-0000-0000F6440000}"/>
    <cellStyle name="20% - Accent6 6 4 3 2" xfId="15872" xr:uid="{00000000-0005-0000-0000-0000F7440000}"/>
    <cellStyle name="20% - Accent6 6 4 3 2 2" xfId="35423" xr:uid="{00000000-0005-0000-0000-0000F8440000}"/>
    <cellStyle name="20% - Accent6 6 4 3 3" xfId="25648" xr:uid="{00000000-0005-0000-0000-0000F9440000}"/>
    <cellStyle name="20% - Accent6 6 4 4" xfId="10986" xr:uid="{00000000-0005-0000-0000-0000FA440000}"/>
    <cellStyle name="20% - Accent6 6 4 4 2" xfId="30537" xr:uid="{00000000-0005-0000-0000-0000FB440000}"/>
    <cellStyle name="20% - Accent6 6 4 5" xfId="20762" xr:uid="{00000000-0005-0000-0000-0000FC440000}"/>
    <cellStyle name="20% - Accent6 6 5" xfId="2178" xr:uid="{00000000-0005-0000-0000-0000FD440000}"/>
    <cellStyle name="20% - Accent6 6 5 2" xfId="4680" xr:uid="{00000000-0005-0000-0000-0000FE440000}"/>
    <cellStyle name="20% - Accent6 6 5 2 2" xfId="9577" xr:uid="{00000000-0005-0000-0000-0000FF440000}"/>
    <cellStyle name="20% - Accent6 6 5 2 2 2" xfId="19366" xr:uid="{00000000-0005-0000-0000-000000450000}"/>
    <cellStyle name="20% - Accent6 6 5 2 2 2 2" xfId="38917" xr:uid="{00000000-0005-0000-0000-000001450000}"/>
    <cellStyle name="20% - Accent6 6 5 2 2 3" xfId="29142" xr:uid="{00000000-0005-0000-0000-000002450000}"/>
    <cellStyle name="20% - Accent6 6 5 2 3" xfId="14480" xr:uid="{00000000-0005-0000-0000-000003450000}"/>
    <cellStyle name="20% - Accent6 6 5 2 3 2" xfId="34031" xr:uid="{00000000-0005-0000-0000-000004450000}"/>
    <cellStyle name="20% - Accent6 6 5 2 4" xfId="24256" xr:uid="{00000000-0005-0000-0000-000005450000}"/>
    <cellStyle name="20% - Accent6 6 5 3" xfId="7134" xr:uid="{00000000-0005-0000-0000-000006450000}"/>
    <cellStyle name="20% - Accent6 6 5 3 2" xfId="16926" xr:uid="{00000000-0005-0000-0000-000007450000}"/>
    <cellStyle name="20% - Accent6 6 5 3 2 2" xfId="36477" xr:uid="{00000000-0005-0000-0000-000008450000}"/>
    <cellStyle name="20% - Accent6 6 5 3 3" xfId="26702" xr:uid="{00000000-0005-0000-0000-000009450000}"/>
    <cellStyle name="20% - Accent6 6 5 4" xfId="12040" xr:uid="{00000000-0005-0000-0000-00000A450000}"/>
    <cellStyle name="20% - Accent6 6 5 4 2" xfId="31591" xr:uid="{00000000-0005-0000-0000-00000B450000}"/>
    <cellStyle name="20% - Accent6 6 5 5" xfId="21816" xr:uid="{00000000-0005-0000-0000-00000C450000}"/>
    <cellStyle name="20% - Accent6 6 6" xfId="2880" xr:uid="{00000000-0005-0000-0000-00000D450000}"/>
    <cellStyle name="20% - Accent6 6 6 2" xfId="7778" xr:uid="{00000000-0005-0000-0000-00000E450000}"/>
    <cellStyle name="20% - Accent6 6 6 2 2" xfId="17567" xr:uid="{00000000-0005-0000-0000-00000F450000}"/>
    <cellStyle name="20% - Accent6 6 6 2 2 2" xfId="37118" xr:uid="{00000000-0005-0000-0000-000010450000}"/>
    <cellStyle name="20% - Accent6 6 6 2 3" xfId="27343" xr:uid="{00000000-0005-0000-0000-000011450000}"/>
    <cellStyle name="20% - Accent6 6 6 3" xfId="12681" xr:uid="{00000000-0005-0000-0000-000012450000}"/>
    <cellStyle name="20% - Accent6 6 6 3 2" xfId="32232" xr:uid="{00000000-0005-0000-0000-000013450000}"/>
    <cellStyle name="20% - Accent6 6 6 4" xfId="22457" xr:uid="{00000000-0005-0000-0000-000014450000}"/>
    <cellStyle name="20% - Accent6 6 7" xfId="5334" xr:uid="{00000000-0005-0000-0000-000015450000}"/>
    <cellStyle name="20% - Accent6 6 7 2" xfId="15127" xr:uid="{00000000-0005-0000-0000-000016450000}"/>
    <cellStyle name="20% - Accent6 6 7 2 2" xfId="34678" xr:uid="{00000000-0005-0000-0000-000017450000}"/>
    <cellStyle name="20% - Accent6 6 7 3" xfId="24903" xr:uid="{00000000-0005-0000-0000-000018450000}"/>
    <cellStyle name="20% - Accent6 6 8" xfId="10241" xr:uid="{00000000-0005-0000-0000-000019450000}"/>
    <cellStyle name="20% - Accent6 6 8 2" xfId="29792" xr:uid="{00000000-0005-0000-0000-00001A450000}"/>
    <cellStyle name="20% - Accent6 6 9" xfId="20017" xr:uid="{00000000-0005-0000-0000-00001B450000}"/>
    <cellStyle name="20% - Accent6 7" xfId="415" xr:uid="{00000000-0005-0000-0000-00001C450000}"/>
    <cellStyle name="20% - Accent6 7 2" xfId="832" xr:uid="{00000000-0005-0000-0000-00001D450000}"/>
    <cellStyle name="20% - Accent6 7 2 2" xfId="1782" xr:uid="{00000000-0005-0000-0000-00001E450000}"/>
    <cellStyle name="20% - Accent6 7 2 2 2" xfId="4296" xr:uid="{00000000-0005-0000-0000-00001F450000}"/>
    <cellStyle name="20% - Accent6 7 2 2 2 2" xfId="9193" xr:uid="{00000000-0005-0000-0000-000020450000}"/>
    <cellStyle name="20% - Accent6 7 2 2 2 2 2" xfId="18982" xr:uid="{00000000-0005-0000-0000-000021450000}"/>
    <cellStyle name="20% - Accent6 7 2 2 2 2 2 2" xfId="38533" xr:uid="{00000000-0005-0000-0000-000022450000}"/>
    <cellStyle name="20% - Accent6 7 2 2 2 2 3" xfId="28758" xr:uid="{00000000-0005-0000-0000-000023450000}"/>
    <cellStyle name="20% - Accent6 7 2 2 2 3" xfId="14096" xr:uid="{00000000-0005-0000-0000-000024450000}"/>
    <cellStyle name="20% - Accent6 7 2 2 2 3 2" xfId="33647" xr:uid="{00000000-0005-0000-0000-000025450000}"/>
    <cellStyle name="20% - Accent6 7 2 2 2 4" xfId="23872" xr:uid="{00000000-0005-0000-0000-000026450000}"/>
    <cellStyle name="20% - Accent6 7 2 2 3" xfId="6750" xr:uid="{00000000-0005-0000-0000-000027450000}"/>
    <cellStyle name="20% - Accent6 7 2 2 3 2" xfId="16542" xr:uid="{00000000-0005-0000-0000-000028450000}"/>
    <cellStyle name="20% - Accent6 7 2 2 3 2 2" xfId="36093" xr:uid="{00000000-0005-0000-0000-000029450000}"/>
    <cellStyle name="20% - Accent6 7 2 2 3 3" xfId="26318" xr:uid="{00000000-0005-0000-0000-00002A450000}"/>
    <cellStyle name="20% - Accent6 7 2 2 4" xfId="11656" xr:uid="{00000000-0005-0000-0000-00002B450000}"/>
    <cellStyle name="20% - Accent6 7 2 2 4 2" xfId="31207" xr:uid="{00000000-0005-0000-0000-00002C450000}"/>
    <cellStyle name="20% - Accent6 7 2 2 5" xfId="21432" xr:uid="{00000000-0005-0000-0000-00002D450000}"/>
    <cellStyle name="20% - Accent6 7 2 3" xfId="2493" xr:uid="{00000000-0005-0000-0000-00002E450000}"/>
    <cellStyle name="20% - Accent6 7 2 3 2" xfId="4975" xr:uid="{00000000-0005-0000-0000-00002F450000}"/>
    <cellStyle name="20% - Accent6 7 2 3 2 2" xfId="9872" xr:uid="{00000000-0005-0000-0000-000030450000}"/>
    <cellStyle name="20% - Accent6 7 2 3 2 2 2" xfId="19661" xr:uid="{00000000-0005-0000-0000-000031450000}"/>
    <cellStyle name="20% - Accent6 7 2 3 2 2 2 2" xfId="39212" xr:uid="{00000000-0005-0000-0000-000032450000}"/>
    <cellStyle name="20% - Accent6 7 2 3 2 2 3" xfId="29437" xr:uid="{00000000-0005-0000-0000-000033450000}"/>
    <cellStyle name="20% - Accent6 7 2 3 2 3" xfId="14775" xr:uid="{00000000-0005-0000-0000-000034450000}"/>
    <cellStyle name="20% - Accent6 7 2 3 2 3 2" xfId="34326" xr:uid="{00000000-0005-0000-0000-000035450000}"/>
    <cellStyle name="20% - Accent6 7 2 3 2 4" xfId="24551" xr:uid="{00000000-0005-0000-0000-000036450000}"/>
    <cellStyle name="20% - Accent6 7 2 3 3" xfId="7429" xr:uid="{00000000-0005-0000-0000-000037450000}"/>
    <cellStyle name="20% - Accent6 7 2 3 3 2" xfId="17221" xr:uid="{00000000-0005-0000-0000-000038450000}"/>
    <cellStyle name="20% - Accent6 7 2 3 3 2 2" xfId="36772" xr:uid="{00000000-0005-0000-0000-000039450000}"/>
    <cellStyle name="20% - Accent6 7 2 3 3 3" xfId="26997" xr:uid="{00000000-0005-0000-0000-00003A450000}"/>
    <cellStyle name="20% - Accent6 7 2 3 4" xfId="12335" xr:uid="{00000000-0005-0000-0000-00003B450000}"/>
    <cellStyle name="20% - Accent6 7 2 3 4 2" xfId="31886" xr:uid="{00000000-0005-0000-0000-00003C450000}"/>
    <cellStyle name="20% - Accent6 7 2 3 5" xfId="22111" xr:uid="{00000000-0005-0000-0000-00003D450000}"/>
    <cellStyle name="20% - Accent6 7 2 4" xfId="3415" xr:uid="{00000000-0005-0000-0000-00003E450000}"/>
    <cellStyle name="20% - Accent6 7 2 4 2" xfId="8312" xr:uid="{00000000-0005-0000-0000-00003F450000}"/>
    <cellStyle name="20% - Accent6 7 2 4 2 2" xfId="18101" xr:uid="{00000000-0005-0000-0000-000040450000}"/>
    <cellStyle name="20% - Accent6 7 2 4 2 2 2" xfId="37652" xr:uid="{00000000-0005-0000-0000-000041450000}"/>
    <cellStyle name="20% - Accent6 7 2 4 2 3" xfId="27877" xr:uid="{00000000-0005-0000-0000-000042450000}"/>
    <cellStyle name="20% - Accent6 7 2 4 3" xfId="13215" xr:uid="{00000000-0005-0000-0000-000043450000}"/>
    <cellStyle name="20% - Accent6 7 2 4 3 2" xfId="32766" xr:uid="{00000000-0005-0000-0000-000044450000}"/>
    <cellStyle name="20% - Accent6 7 2 4 4" xfId="22991" xr:uid="{00000000-0005-0000-0000-000045450000}"/>
    <cellStyle name="20% - Accent6 7 2 5" xfId="5869" xr:uid="{00000000-0005-0000-0000-000046450000}"/>
    <cellStyle name="20% - Accent6 7 2 5 2" xfId="15661" xr:uid="{00000000-0005-0000-0000-000047450000}"/>
    <cellStyle name="20% - Accent6 7 2 5 2 2" xfId="35212" xr:uid="{00000000-0005-0000-0000-000048450000}"/>
    <cellStyle name="20% - Accent6 7 2 5 3" xfId="25437" xr:uid="{00000000-0005-0000-0000-000049450000}"/>
    <cellStyle name="20% - Accent6 7 2 6" xfId="10775" xr:uid="{00000000-0005-0000-0000-00004A450000}"/>
    <cellStyle name="20% - Accent6 7 2 6 2" xfId="30326" xr:uid="{00000000-0005-0000-0000-00004B450000}"/>
    <cellStyle name="20% - Accent6 7 2 7" xfId="20551" xr:uid="{00000000-0005-0000-0000-00004C450000}"/>
    <cellStyle name="20% - Accent6 7 3" xfId="1054" xr:uid="{00000000-0005-0000-0000-00004D450000}"/>
    <cellStyle name="20% - Accent6 7 3 2" xfId="3627" xr:uid="{00000000-0005-0000-0000-00004E450000}"/>
    <cellStyle name="20% - Accent6 7 3 2 2" xfId="8524" xr:uid="{00000000-0005-0000-0000-00004F450000}"/>
    <cellStyle name="20% - Accent6 7 3 2 2 2" xfId="18313" xr:uid="{00000000-0005-0000-0000-000050450000}"/>
    <cellStyle name="20% - Accent6 7 3 2 2 2 2" xfId="37864" xr:uid="{00000000-0005-0000-0000-000051450000}"/>
    <cellStyle name="20% - Accent6 7 3 2 2 3" xfId="28089" xr:uid="{00000000-0005-0000-0000-000052450000}"/>
    <cellStyle name="20% - Accent6 7 3 2 3" xfId="13427" xr:uid="{00000000-0005-0000-0000-000053450000}"/>
    <cellStyle name="20% - Accent6 7 3 2 3 2" xfId="32978" xr:uid="{00000000-0005-0000-0000-000054450000}"/>
    <cellStyle name="20% - Accent6 7 3 2 4" xfId="23203" xr:uid="{00000000-0005-0000-0000-000055450000}"/>
    <cellStyle name="20% - Accent6 7 3 3" xfId="6081" xr:uid="{00000000-0005-0000-0000-000056450000}"/>
    <cellStyle name="20% - Accent6 7 3 3 2" xfId="15873" xr:uid="{00000000-0005-0000-0000-000057450000}"/>
    <cellStyle name="20% - Accent6 7 3 3 2 2" xfId="35424" xr:uid="{00000000-0005-0000-0000-000058450000}"/>
    <cellStyle name="20% - Accent6 7 3 3 3" xfId="25649" xr:uid="{00000000-0005-0000-0000-000059450000}"/>
    <cellStyle name="20% - Accent6 7 3 4" xfId="10987" xr:uid="{00000000-0005-0000-0000-00005A450000}"/>
    <cellStyle name="20% - Accent6 7 3 4 2" xfId="30538" xr:uid="{00000000-0005-0000-0000-00005B450000}"/>
    <cellStyle name="20% - Accent6 7 3 5" xfId="20763" xr:uid="{00000000-0005-0000-0000-00005C450000}"/>
    <cellStyle name="20% - Accent6 7 4" xfId="2086" xr:uid="{00000000-0005-0000-0000-00005D450000}"/>
    <cellStyle name="20% - Accent6 7 4 2" xfId="4588" xr:uid="{00000000-0005-0000-0000-00005E450000}"/>
    <cellStyle name="20% - Accent6 7 4 2 2" xfId="9485" xr:uid="{00000000-0005-0000-0000-00005F450000}"/>
    <cellStyle name="20% - Accent6 7 4 2 2 2" xfId="19274" xr:uid="{00000000-0005-0000-0000-000060450000}"/>
    <cellStyle name="20% - Accent6 7 4 2 2 2 2" xfId="38825" xr:uid="{00000000-0005-0000-0000-000061450000}"/>
    <cellStyle name="20% - Accent6 7 4 2 2 3" xfId="29050" xr:uid="{00000000-0005-0000-0000-000062450000}"/>
    <cellStyle name="20% - Accent6 7 4 2 3" xfId="14388" xr:uid="{00000000-0005-0000-0000-000063450000}"/>
    <cellStyle name="20% - Accent6 7 4 2 3 2" xfId="33939" xr:uid="{00000000-0005-0000-0000-000064450000}"/>
    <cellStyle name="20% - Accent6 7 4 2 4" xfId="24164" xr:uid="{00000000-0005-0000-0000-000065450000}"/>
    <cellStyle name="20% - Accent6 7 4 3" xfId="7042" xr:uid="{00000000-0005-0000-0000-000066450000}"/>
    <cellStyle name="20% - Accent6 7 4 3 2" xfId="16834" xr:uid="{00000000-0005-0000-0000-000067450000}"/>
    <cellStyle name="20% - Accent6 7 4 3 2 2" xfId="36385" xr:uid="{00000000-0005-0000-0000-000068450000}"/>
    <cellStyle name="20% - Accent6 7 4 3 3" xfId="26610" xr:uid="{00000000-0005-0000-0000-000069450000}"/>
    <cellStyle name="20% - Accent6 7 4 4" xfId="11948" xr:uid="{00000000-0005-0000-0000-00006A450000}"/>
    <cellStyle name="20% - Accent6 7 4 4 2" xfId="31499" xr:uid="{00000000-0005-0000-0000-00006B450000}"/>
    <cellStyle name="20% - Accent6 7 4 5" xfId="21724" xr:uid="{00000000-0005-0000-0000-00006C450000}"/>
    <cellStyle name="20% - Accent6 7 5" xfId="3024" xr:uid="{00000000-0005-0000-0000-00006D450000}"/>
    <cellStyle name="20% - Accent6 7 5 2" xfId="7921" xr:uid="{00000000-0005-0000-0000-00006E450000}"/>
    <cellStyle name="20% - Accent6 7 5 2 2" xfId="17710" xr:uid="{00000000-0005-0000-0000-00006F450000}"/>
    <cellStyle name="20% - Accent6 7 5 2 2 2" xfId="37261" xr:uid="{00000000-0005-0000-0000-000070450000}"/>
    <cellStyle name="20% - Accent6 7 5 2 3" xfId="27486" xr:uid="{00000000-0005-0000-0000-000071450000}"/>
    <cellStyle name="20% - Accent6 7 5 3" xfId="12824" xr:uid="{00000000-0005-0000-0000-000072450000}"/>
    <cellStyle name="20% - Accent6 7 5 3 2" xfId="32375" xr:uid="{00000000-0005-0000-0000-000073450000}"/>
    <cellStyle name="20% - Accent6 7 5 4" xfId="22600" xr:uid="{00000000-0005-0000-0000-000074450000}"/>
    <cellStyle name="20% - Accent6 7 6" xfId="5478" xr:uid="{00000000-0005-0000-0000-000075450000}"/>
    <cellStyle name="20% - Accent6 7 6 2" xfId="15270" xr:uid="{00000000-0005-0000-0000-000076450000}"/>
    <cellStyle name="20% - Accent6 7 6 2 2" xfId="34821" xr:uid="{00000000-0005-0000-0000-000077450000}"/>
    <cellStyle name="20% - Accent6 7 6 3" xfId="25046" xr:uid="{00000000-0005-0000-0000-000078450000}"/>
    <cellStyle name="20% - Accent6 7 7" xfId="10384" xr:uid="{00000000-0005-0000-0000-000079450000}"/>
    <cellStyle name="20% - Accent6 7 7 2" xfId="29935" xr:uid="{00000000-0005-0000-0000-00007A450000}"/>
    <cellStyle name="20% - Accent6 7 8" xfId="20160" xr:uid="{00000000-0005-0000-0000-00007B450000}"/>
    <cellStyle name="20% - Accent6 8" xfId="416" xr:uid="{00000000-0005-0000-0000-00007C450000}"/>
    <cellStyle name="20% - Accent6 8 2" xfId="833" xr:uid="{00000000-0005-0000-0000-00007D450000}"/>
    <cellStyle name="20% - Accent6 8 2 2" xfId="1783" xr:uid="{00000000-0005-0000-0000-00007E450000}"/>
    <cellStyle name="20% - Accent6 8 2 2 2" xfId="4297" xr:uid="{00000000-0005-0000-0000-00007F450000}"/>
    <cellStyle name="20% - Accent6 8 2 2 2 2" xfId="9194" xr:uid="{00000000-0005-0000-0000-000080450000}"/>
    <cellStyle name="20% - Accent6 8 2 2 2 2 2" xfId="18983" xr:uid="{00000000-0005-0000-0000-000081450000}"/>
    <cellStyle name="20% - Accent6 8 2 2 2 2 2 2" xfId="38534" xr:uid="{00000000-0005-0000-0000-000082450000}"/>
    <cellStyle name="20% - Accent6 8 2 2 2 2 3" xfId="28759" xr:uid="{00000000-0005-0000-0000-000083450000}"/>
    <cellStyle name="20% - Accent6 8 2 2 2 3" xfId="14097" xr:uid="{00000000-0005-0000-0000-000084450000}"/>
    <cellStyle name="20% - Accent6 8 2 2 2 3 2" xfId="33648" xr:uid="{00000000-0005-0000-0000-000085450000}"/>
    <cellStyle name="20% - Accent6 8 2 2 2 4" xfId="23873" xr:uid="{00000000-0005-0000-0000-000086450000}"/>
    <cellStyle name="20% - Accent6 8 2 2 3" xfId="6751" xr:uid="{00000000-0005-0000-0000-000087450000}"/>
    <cellStyle name="20% - Accent6 8 2 2 3 2" xfId="16543" xr:uid="{00000000-0005-0000-0000-000088450000}"/>
    <cellStyle name="20% - Accent6 8 2 2 3 2 2" xfId="36094" xr:uid="{00000000-0005-0000-0000-000089450000}"/>
    <cellStyle name="20% - Accent6 8 2 2 3 3" xfId="26319" xr:uid="{00000000-0005-0000-0000-00008A450000}"/>
    <cellStyle name="20% - Accent6 8 2 2 4" xfId="11657" xr:uid="{00000000-0005-0000-0000-00008B450000}"/>
    <cellStyle name="20% - Accent6 8 2 2 4 2" xfId="31208" xr:uid="{00000000-0005-0000-0000-00008C450000}"/>
    <cellStyle name="20% - Accent6 8 2 2 5" xfId="21433" xr:uid="{00000000-0005-0000-0000-00008D450000}"/>
    <cellStyle name="20% - Accent6 8 2 3" xfId="2655" xr:uid="{00000000-0005-0000-0000-00008E450000}"/>
    <cellStyle name="20% - Accent6 8 2 3 2" xfId="5100" xr:uid="{00000000-0005-0000-0000-00008F450000}"/>
    <cellStyle name="20% - Accent6 8 2 3 2 2" xfId="9997" xr:uid="{00000000-0005-0000-0000-000090450000}"/>
    <cellStyle name="20% - Accent6 8 2 3 2 2 2" xfId="19786" xr:uid="{00000000-0005-0000-0000-000091450000}"/>
    <cellStyle name="20% - Accent6 8 2 3 2 2 2 2" xfId="39337" xr:uid="{00000000-0005-0000-0000-000092450000}"/>
    <cellStyle name="20% - Accent6 8 2 3 2 2 3" xfId="29562" xr:uid="{00000000-0005-0000-0000-000093450000}"/>
    <cellStyle name="20% - Accent6 8 2 3 2 3" xfId="14900" xr:uid="{00000000-0005-0000-0000-000094450000}"/>
    <cellStyle name="20% - Accent6 8 2 3 2 3 2" xfId="34451" xr:uid="{00000000-0005-0000-0000-000095450000}"/>
    <cellStyle name="20% - Accent6 8 2 3 2 4" xfId="24676" xr:uid="{00000000-0005-0000-0000-000096450000}"/>
    <cellStyle name="20% - Accent6 8 2 3 3" xfId="7554" xr:uid="{00000000-0005-0000-0000-000097450000}"/>
    <cellStyle name="20% - Accent6 8 2 3 3 2" xfId="17346" xr:uid="{00000000-0005-0000-0000-000098450000}"/>
    <cellStyle name="20% - Accent6 8 2 3 3 2 2" xfId="36897" xr:uid="{00000000-0005-0000-0000-000099450000}"/>
    <cellStyle name="20% - Accent6 8 2 3 3 3" xfId="27122" xr:uid="{00000000-0005-0000-0000-00009A450000}"/>
    <cellStyle name="20% - Accent6 8 2 3 4" xfId="12460" xr:uid="{00000000-0005-0000-0000-00009B450000}"/>
    <cellStyle name="20% - Accent6 8 2 3 4 2" xfId="32011" xr:uid="{00000000-0005-0000-0000-00009C450000}"/>
    <cellStyle name="20% - Accent6 8 2 3 5" xfId="22236" xr:uid="{00000000-0005-0000-0000-00009D450000}"/>
    <cellStyle name="20% - Accent6 8 2 4" xfId="3416" xr:uid="{00000000-0005-0000-0000-00009E450000}"/>
    <cellStyle name="20% - Accent6 8 2 4 2" xfId="8313" xr:uid="{00000000-0005-0000-0000-00009F450000}"/>
    <cellStyle name="20% - Accent6 8 2 4 2 2" xfId="18102" xr:uid="{00000000-0005-0000-0000-0000A0450000}"/>
    <cellStyle name="20% - Accent6 8 2 4 2 2 2" xfId="37653" xr:uid="{00000000-0005-0000-0000-0000A1450000}"/>
    <cellStyle name="20% - Accent6 8 2 4 2 3" xfId="27878" xr:uid="{00000000-0005-0000-0000-0000A2450000}"/>
    <cellStyle name="20% - Accent6 8 2 4 3" xfId="13216" xr:uid="{00000000-0005-0000-0000-0000A3450000}"/>
    <cellStyle name="20% - Accent6 8 2 4 3 2" xfId="32767" xr:uid="{00000000-0005-0000-0000-0000A4450000}"/>
    <cellStyle name="20% - Accent6 8 2 4 4" xfId="22992" xr:uid="{00000000-0005-0000-0000-0000A5450000}"/>
    <cellStyle name="20% - Accent6 8 2 5" xfId="5870" xr:uid="{00000000-0005-0000-0000-0000A6450000}"/>
    <cellStyle name="20% - Accent6 8 2 5 2" xfId="15662" xr:uid="{00000000-0005-0000-0000-0000A7450000}"/>
    <cellStyle name="20% - Accent6 8 2 5 2 2" xfId="35213" xr:uid="{00000000-0005-0000-0000-0000A8450000}"/>
    <cellStyle name="20% - Accent6 8 2 5 3" xfId="25438" xr:uid="{00000000-0005-0000-0000-0000A9450000}"/>
    <cellStyle name="20% - Accent6 8 2 6" xfId="10776" xr:uid="{00000000-0005-0000-0000-0000AA450000}"/>
    <cellStyle name="20% - Accent6 8 2 6 2" xfId="30327" xr:uid="{00000000-0005-0000-0000-0000AB450000}"/>
    <cellStyle name="20% - Accent6 8 2 7" xfId="20552" xr:uid="{00000000-0005-0000-0000-0000AC450000}"/>
    <cellStyle name="20% - Accent6 8 3" xfId="1399" xr:uid="{00000000-0005-0000-0000-0000AD450000}"/>
    <cellStyle name="20% - Accent6 8 3 2" xfId="3918" xr:uid="{00000000-0005-0000-0000-0000AE450000}"/>
    <cellStyle name="20% - Accent6 8 3 2 2" xfId="8815" xr:uid="{00000000-0005-0000-0000-0000AF450000}"/>
    <cellStyle name="20% - Accent6 8 3 2 2 2" xfId="18604" xr:uid="{00000000-0005-0000-0000-0000B0450000}"/>
    <cellStyle name="20% - Accent6 8 3 2 2 2 2" xfId="38155" xr:uid="{00000000-0005-0000-0000-0000B1450000}"/>
    <cellStyle name="20% - Accent6 8 3 2 2 3" xfId="28380" xr:uid="{00000000-0005-0000-0000-0000B2450000}"/>
    <cellStyle name="20% - Accent6 8 3 2 3" xfId="13718" xr:uid="{00000000-0005-0000-0000-0000B3450000}"/>
    <cellStyle name="20% - Accent6 8 3 2 3 2" xfId="33269" xr:uid="{00000000-0005-0000-0000-0000B4450000}"/>
    <cellStyle name="20% - Accent6 8 3 2 4" xfId="23494" xr:uid="{00000000-0005-0000-0000-0000B5450000}"/>
    <cellStyle name="20% - Accent6 8 3 3" xfId="6372" xr:uid="{00000000-0005-0000-0000-0000B6450000}"/>
    <cellStyle name="20% - Accent6 8 3 3 2" xfId="16164" xr:uid="{00000000-0005-0000-0000-0000B7450000}"/>
    <cellStyle name="20% - Accent6 8 3 3 2 2" xfId="35715" xr:uid="{00000000-0005-0000-0000-0000B8450000}"/>
    <cellStyle name="20% - Accent6 8 3 3 3" xfId="25940" xr:uid="{00000000-0005-0000-0000-0000B9450000}"/>
    <cellStyle name="20% - Accent6 8 3 4" xfId="11278" xr:uid="{00000000-0005-0000-0000-0000BA450000}"/>
    <cellStyle name="20% - Accent6 8 3 4 2" xfId="30829" xr:uid="{00000000-0005-0000-0000-0000BB450000}"/>
    <cellStyle name="20% - Accent6 8 3 5" xfId="21054" xr:uid="{00000000-0005-0000-0000-0000BC450000}"/>
    <cellStyle name="20% - Accent6 8 4" xfId="2211" xr:uid="{00000000-0005-0000-0000-0000BD450000}"/>
    <cellStyle name="20% - Accent6 8 4 2" xfId="4713" xr:uid="{00000000-0005-0000-0000-0000BE450000}"/>
    <cellStyle name="20% - Accent6 8 4 2 2" xfId="9610" xr:uid="{00000000-0005-0000-0000-0000BF450000}"/>
    <cellStyle name="20% - Accent6 8 4 2 2 2" xfId="19399" xr:uid="{00000000-0005-0000-0000-0000C0450000}"/>
    <cellStyle name="20% - Accent6 8 4 2 2 2 2" xfId="38950" xr:uid="{00000000-0005-0000-0000-0000C1450000}"/>
    <cellStyle name="20% - Accent6 8 4 2 2 3" xfId="29175" xr:uid="{00000000-0005-0000-0000-0000C2450000}"/>
    <cellStyle name="20% - Accent6 8 4 2 3" xfId="14513" xr:uid="{00000000-0005-0000-0000-0000C3450000}"/>
    <cellStyle name="20% - Accent6 8 4 2 3 2" xfId="34064" xr:uid="{00000000-0005-0000-0000-0000C4450000}"/>
    <cellStyle name="20% - Accent6 8 4 2 4" xfId="24289" xr:uid="{00000000-0005-0000-0000-0000C5450000}"/>
    <cellStyle name="20% - Accent6 8 4 3" xfId="7167" xr:uid="{00000000-0005-0000-0000-0000C6450000}"/>
    <cellStyle name="20% - Accent6 8 4 3 2" xfId="16959" xr:uid="{00000000-0005-0000-0000-0000C7450000}"/>
    <cellStyle name="20% - Accent6 8 4 3 2 2" xfId="36510" xr:uid="{00000000-0005-0000-0000-0000C8450000}"/>
    <cellStyle name="20% - Accent6 8 4 3 3" xfId="26735" xr:uid="{00000000-0005-0000-0000-0000C9450000}"/>
    <cellStyle name="20% - Accent6 8 4 4" xfId="12073" xr:uid="{00000000-0005-0000-0000-0000CA450000}"/>
    <cellStyle name="20% - Accent6 8 4 4 2" xfId="31624" xr:uid="{00000000-0005-0000-0000-0000CB450000}"/>
    <cellStyle name="20% - Accent6 8 4 5" xfId="21849" xr:uid="{00000000-0005-0000-0000-0000CC450000}"/>
    <cellStyle name="20% - Accent6 8 5" xfId="3025" xr:uid="{00000000-0005-0000-0000-0000CD450000}"/>
    <cellStyle name="20% - Accent6 8 5 2" xfId="7922" xr:uid="{00000000-0005-0000-0000-0000CE450000}"/>
    <cellStyle name="20% - Accent6 8 5 2 2" xfId="17711" xr:uid="{00000000-0005-0000-0000-0000CF450000}"/>
    <cellStyle name="20% - Accent6 8 5 2 2 2" xfId="37262" xr:uid="{00000000-0005-0000-0000-0000D0450000}"/>
    <cellStyle name="20% - Accent6 8 5 2 3" xfId="27487" xr:uid="{00000000-0005-0000-0000-0000D1450000}"/>
    <cellStyle name="20% - Accent6 8 5 3" xfId="12825" xr:uid="{00000000-0005-0000-0000-0000D2450000}"/>
    <cellStyle name="20% - Accent6 8 5 3 2" xfId="32376" xr:uid="{00000000-0005-0000-0000-0000D3450000}"/>
    <cellStyle name="20% - Accent6 8 5 4" xfId="22601" xr:uid="{00000000-0005-0000-0000-0000D4450000}"/>
    <cellStyle name="20% - Accent6 8 6" xfId="5479" xr:uid="{00000000-0005-0000-0000-0000D5450000}"/>
    <cellStyle name="20% - Accent6 8 6 2" xfId="15271" xr:uid="{00000000-0005-0000-0000-0000D6450000}"/>
    <cellStyle name="20% - Accent6 8 6 2 2" xfId="34822" xr:uid="{00000000-0005-0000-0000-0000D7450000}"/>
    <cellStyle name="20% - Accent6 8 6 3" xfId="25047" xr:uid="{00000000-0005-0000-0000-0000D8450000}"/>
    <cellStyle name="20% - Accent6 8 7" xfId="10385" xr:uid="{00000000-0005-0000-0000-0000D9450000}"/>
    <cellStyle name="20% - Accent6 8 7 2" xfId="29936" xr:uid="{00000000-0005-0000-0000-0000DA450000}"/>
    <cellStyle name="20% - Accent6 8 8" xfId="20161" xr:uid="{00000000-0005-0000-0000-0000DB450000}"/>
    <cellStyle name="20% - Accent6 9" xfId="591" xr:uid="{00000000-0005-0000-0000-0000DC450000}"/>
    <cellStyle name="20% - Accent6 9 2" xfId="1547" xr:uid="{00000000-0005-0000-0000-0000DD450000}"/>
    <cellStyle name="20% - Accent6 9 2 2" xfId="4062" xr:uid="{00000000-0005-0000-0000-0000DE450000}"/>
    <cellStyle name="20% - Accent6 9 2 2 2" xfId="8959" xr:uid="{00000000-0005-0000-0000-0000DF450000}"/>
    <cellStyle name="20% - Accent6 9 2 2 2 2" xfId="18748" xr:uid="{00000000-0005-0000-0000-0000E0450000}"/>
    <cellStyle name="20% - Accent6 9 2 2 2 2 2" xfId="38299" xr:uid="{00000000-0005-0000-0000-0000E1450000}"/>
    <cellStyle name="20% - Accent6 9 2 2 2 3" xfId="28524" xr:uid="{00000000-0005-0000-0000-0000E2450000}"/>
    <cellStyle name="20% - Accent6 9 2 2 3" xfId="13862" xr:uid="{00000000-0005-0000-0000-0000E3450000}"/>
    <cellStyle name="20% - Accent6 9 2 2 3 2" xfId="33413" xr:uid="{00000000-0005-0000-0000-0000E4450000}"/>
    <cellStyle name="20% - Accent6 9 2 2 4" xfId="23638" xr:uid="{00000000-0005-0000-0000-0000E5450000}"/>
    <cellStyle name="20% - Accent6 9 2 3" xfId="6516" xr:uid="{00000000-0005-0000-0000-0000E6450000}"/>
    <cellStyle name="20% - Accent6 9 2 3 2" xfId="16308" xr:uid="{00000000-0005-0000-0000-0000E7450000}"/>
    <cellStyle name="20% - Accent6 9 2 3 2 2" xfId="35859" xr:uid="{00000000-0005-0000-0000-0000E8450000}"/>
    <cellStyle name="20% - Accent6 9 2 3 3" xfId="26084" xr:uid="{00000000-0005-0000-0000-0000E9450000}"/>
    <cellStyle name="20% - Accent6 9 2 4" xfId="11422" xr:uid="{00000000-0005-0000-0000-0000EA450000}"/>
    <cellStyle name="20% - Accent6 9 2 4 2" xfId="30973" xr:uid="{00000000-0005-0000-0000-0000EB450000}"/>
    <cellStyle name="20% - Accent6 9 2 5" xfId="21198" xr:uid="{00000000-0005-0000-0000-0000EC450000}"/>
    <cellStyle name="20% - Accent6 9 3" xfId="2338" xr:uid="{00000000-0005-0000-0000-0000ED450000}"/>
    <cellStyle name="20% - Accent6 9 3 2" xfId="4840" xr:uid="{00000000-0005-0000-0000-0000EE450000}"/>
    <cellStyle name="20% - Accent6 9 3 2 2" xfId="9737" xr:uid="{00000000-0005-0000-0000-0000EF450000}"/>
    <cellStyle name="20% - Accent6 9 3 2 2 2" xfId="19526" xr:uid="{00000000-0005-0000-0000-0000F0450000}"/>
    <cellStyle name="20% - Accent6 9 3 2 2 2 2" xfId="39077" xr:uid="{00000000-0005-0000-0000-0000F1450000}"/>
    <cellStyle name="20% - Accent6 9 3 2 2 3" xfId="29302" xr:uid="{00000000-0005-0000-0000-0000F2450000}"/>
    <cellStyle name="20% - Accent6 9 3 2 3" xfId="14640" xr:uid="{00000000-0005-0000-0000-0000F3450000}"/>
    <cellStyle name="20% - Accent6 9 3 2 3 2" xfId="34191" xr:uid="{00000000-0005-0000-0000-0000F4450000}"/>
    <cellStyle name="20% - Accent6 9 3 2 4" xfId="24416" xr:uid="{00000000-0005-0000-0000-0000F5450000}"/>
    <cellStyle name="20% - Accent6 9 3 3" xfId="7294" xr:uid="{00000000-0005-0000-0000-0000F6450000}"/>
    <cellStyle name="20% - Accent6 9 3 3 2" xfId="17086" xr:uid="{00000000-0005-0000-0000-0000F7450000}"/>
    <cellStyle name="20% - Accent6 9 3 3 2 2" xfId="36637" xr:uid="{00000000-0005-0000-0000-0000F8450000}"/>
    <cellStyle name="20% - Accent6 9 3 3 3" xfId="26862" xr:uid="{00000000-0005-0000-0000-0000F9450000}"/>
    <cellStyle name="20% - Accent6 9 3 4" xfId="12200" xr:uid="{00000000-0005-0000-0000-0000FA450000}"/>
    <cellStyle name="20% - Accent6 9 3 4 2" xfId="31751" xr:uid="{00000000-0005-0000-0000-0000FB450000}"/>
    <cellStyle name="20% - Accent6 9 3 5" xfId="21976" xr:uid="{00000000-0005-0000-0000-0000FC450000}"/>
    <cellStyle name="20% - Accent6 9 4" xfId="3181" xr:uid="{00000000-0005-0000-0000-0000FD450000}"/>
    <cellStyle name="20% - Accent6 9 4 2" xfId="8078" xr:uid="{00000000-0005-0000-0000-0000FE450000}"/>
    <cellStyle name="20% - Accent6 9 4 2 2" xfId="17867" xr:uid="{00000000-0005-0000-0000-0000FF450000}"/>
    <cellStyle name="20% - Accent6 9 4 2 2 2" xfId="37418" xr:uid="{00000000-0005-0000-0000-000000460000}"/>
    <cellStyle name="20% - Accent6 9 4 2 3" xfId="27643" xr:uid="{00000000-0005-0000-0000-000001460000}"/>
    <cellStyle name="20% - Accent6 9 4 3" xfId="12981" xr:uid="{00000000-0005-0000-0000-000002460000}"/>
    <cellStyle name="20% - Accent6 9 4 3 2" xfId="32532" xr:uid="{00000000-0005-0000-0000-000003460000}"/>
    <cellStyle name="20% - Accent6 9 4 4" xfId="22757" xr:uid="{00000000-0005-0000-0000-000004460000}"/>
    <cellStyle name="20% - Accent6 9 5" xfId="5635" xr:uid="{00000000-0005-0000-0000-000005460000}"/>
    <cellStyle name="20% - Accent6 9 5 2" xfId="15427" xr:uid="{00000000-0005-0000-0000-000006460000}"/>
    <cellStyle name="20% - Accent6 9 5 2 2" xfId="34978" xr:uid="{00000000-0005-0000-0000-000007460000}"/>
    <cellStyle name="20% - Accent6 9 5 3" xfId="25203" xr:uid="{00000000-0005-0000-0000-000008460000}"/>
    <cellStyle name="20% - Accent6 9 6" xfId="10541" xr:uid="{00000000-0005-0000-0000-000009460000}"/>
    <cellStyle name="20% - Accent6 9 6 2" xfId="30092" xr:uid="{00000000-0005-0000-0000-00000A460000}"/>
    <cellStyle name="20% - Accent6 9 7" xfId="20317" xr:uid="{00000000-0005-0000-0000-00000B460000}"/>
    <cellStyle name="40% - Accent1" xfId="17" builtinId="31" customBuiltin="1"/>
    <cellStyle name="40% - Accent1 10" xfId="1055" xr:uid="{00000000-0005-0000-0000-00000D460000}"/>
    <cellStyle name="40% - Accent1 10 2" xfId="3628" xr:uid="{00000000-0005-0000-0000-00000E460000}"/>
    <cellStyle name="40% - Accent1 10 2 2" xfId="8525" xr:uid="{00000000-0005-0000-0000-00000F460000}"/>
    <cellStyle name="40% - Accent1 10 2 2 2" xfId="18314" xr:uid="{00000000-0005-0000-0000-000010460000}"/>
    <cellStyle name="40% - Accent1 10 2 2 2 2" xfId="37865" xr:uid="{00000000-0005-0000-0000-000011460000}"/>
    <cellStyle name="40% - Accent1 10 2 2 3" xfId="28090" xr:uid="{00000000-0005-0000-0000-000012460000}"/>
    <cellStyle name="40% - Accent1 10 2 3" xfId="13428" xr:uid="{00000000-0005-0000-0000-000013460000}"/>
    <cellStyle name="40% - Accent1 10 2 3 2" xfId="32979" xr:uid="{00000000-0005-0000-0000-000014460000}"/>
    <cellStyle name="40% - Accent1 10 2 4" xfId="23204" xr:uid="{00000000-0005-0000-0000-000015460000}"/>
    <cellStyle name="40% - Accent1 10 3" xfId="6082" xr:uid="{00000000-0005-0000-0000-000016460000}"/>
    <cellStyle name="40% - Accent1 10 3 2" xfId="15874" xr:uid="{00000000-0005-0000-0000-000017460000}"/>
    <cellStyle name="40% - Accent1 10 3 2 2" xfId="35425" xr:uid="{00000000-0005-0000-0000-000018460000}"/>
    <cellStyle name="40% - Accent1 10 3 3" xfId="25650" xr:uid="{00000000-0005-0000-0000-000019460000}"/>
    <cellStyle name="40% - Accent1 10 4" xfId="10988" xr:uid="{00000000-0005-0000-0000-00001A460000}"/>
    <cellStyle name="40% - Accent1 10 4 2" xfId="30539" xr:uid="{00000000-0005-0000-0000-00001B460000}"/>
    <cellStyle name="40% - Accent1 10 5" xfId="20764" xr:uid="{00000000-0005-0000-0000-00001C460000}"/>
    <cellStyle name="40% - Accent1 11" xfId="1944" xr:uid="{00000000-0005-0000-0000-00001D460000}"/>
    <cellStyle name="40% - Accent1 11 2" xfId="4454" xr:uid="{00000000-0005-0000-0000-00001E460000}"/>
    <cellStyle name="40% - Accent1 11 2 2" xfId="9351" xr:uid="{00000000-0005-0000-0000-00001F460000}"/>
    <cellStyle name="40% - Accent1 11 2 2 2" xfId="19140" xr:uid="{00000000-0005-0000-0000-000020460000}"/>
    <cellStyle name="40% - Accent1 11 2 2 2 2" xfId="38691" xr:uid="{00000000-0005-0000-0000-000021460000}"/>
    <cellStyle name="40% - Accent1 11 2 2 3" xfId="28916" xr:uid="{00000000-0005-0000-0000-000022460000}"/>
    <cellStyle name="40% - Accent1 11 2 3" xfId="14254" xr:uid="{00000000-0005-0000-0000-000023460000}"/>
    <cellStyle name="40% - Accent1 11 2 3 2" xfId="33805" xr:uid="{00000000-0005-0000-0000-000024460000}"/>
    <cellStyle name="40% - Accent1 11 2 4" xfId="24030" xr:uid="{00000000-0005-0000-0000-000025460000}"/>
    <cellStyle name="40% - Accent1 11 3" xfId="6908" xr:uid="{00000000-0005-0000-0000-000026460000}"/>
    <cellStyle name="40% - Accent1 11 3 2" xfId="16700" xr:uid="{00000000-0005-0000-0000-000027460000}"/>
    <cellStyle name="40% - Accent1 11 3 2 2" xfId="36251" xr:uid="{00000000-0005-0000-0000-000028460000}"/>
    <cellStyle name="40% - Accent1 11 3 3" xfId="26476" xr:uid="{00000000-0005-0000-0000-000029460000}"/>
    <cellStyle name="40% - Accent1 11 4" xfId="11814" xr:uid="{00000000-0005-0000-0000-00002A460000}"/>
    <cellStyle name="40% - Accent1 11 4 2" xfId="31365" xr:uid="{00000000-0005-0000-0000-00002B460000}"/>
    <cellStyle name="40% - Accent1 11 5" xfId="21590" xr:uid="{00000000-0005-0000-0000-00002C460000}"/>
    <cellStyle name="40% - Accent1 12" xfId="2778" xr:uid="{00000000-0005-0000-0000-00002D460000}"/>
    <cellStyle name="40% - Accent1 12 2" xfId="7677" xr:uid="{00000000-0005-0000-0000-00002E460000}"/>
    <cellStyle name="40% - Accent1 12 2 2" xfId="17467" xr:uid="{00000000-0005-0000-0000-00002F460000}"/>
    <cellStyle name="40% - Accent1 12 2 2 2" xfId="37018" xr:uid="{00000000-0005-0000-0000-000030460000}"/>
    <cellStyle name="40% - Accent1 12 2 3" xfId="27243" xr:uid="{00000000-0005-0000-0000-000031460000}"/>
    <cellStyle name="40% - Accent1 12 3" xfId="12581" xr:uid="{00000000-0005-0000-0000-000032460000}"/>
    <cellStyle name="40% - Accent1 12 3 2" xfId="32132" xr:uid="{00000000-0005-0000-0000-000033460000}"/>
    <cellStyle name="40% - Accent1 12 4" xfId="22357" xr:uid="{00000000-0005-0000-0000-000034460000}"/>
    <cellStyle name="40% - Accent1 13" xfId="5232" xr:uid="{00000000-0005-0000-0000-000035460000}"/>
    <cellStyle name="40% - Accent1 13 2" xfId="15027" xr:uid="{00000000-0005-0000-0000-000036460000}"/>
    <cellStyle name="40% - Accent1 13 2 2" xfId="34578" xr:uid="{00000000-0005-0000-0000-000037460000}"/>
    <cellStyle name="40% - Accent1 13 3" xfId="24803" xr:uid="{00000000-0005-0000-0000-000038460000}"/>
    <cellStyle name="40% - Accent1 14" xfId="10133" xr:uid="{00000000-0005-0000-0000-000039460000}"/>
    <cellStyle name="40% - Accent1 14 2" xfId="29693" xr:uid="{00000000-0005-0000-0000-00003A460000}"/>
    <cellStyle name="40% - Accent1 15" xfId="19917" xr:uid="{00000000-0005-0000-0000-00003B460000}"/>
    <cellStyle name="40% - Accent1 2" xfId="18" xr:uid="{00000000-0005-0000-0000-00003C460000}"/>
    <cellStyle name="40% - Accent1 2 2" xfId="1057" xr:uid="{00000000-0005-0000-0000-00003D460000}"/>
    <cellStyle name="40% - Accent1 2 2 2" xfId="3630" xr:uid="{00000000-0005-0000-0000-00003E460000}"/>
    <cellStyle name="40% - Accent1 2 2 2 2" xfId="8527" xr:uid="{00000000-0005-0000-0000-00003F460000}"/>
    <cellStyle name="40% - Accent1 2 2 2 2 2" xfId="18316" xr:uid="{00000000-0005-0000-0000-000040460000}"/>
    <cellStyle name="40% - Accent1 2 2 2 2 2 2" xfId="37867" xr:uid="{00000000-0005-0000-0000-000041460000}"/>
    <cellStyle name="40% - Accent1 2 2 2 2 3" xfId="28092" xr:uid="{00000000-0005-0000-0000-000042460000}"/>
    <cellStyle name="40% - Accent1 2 2 2 3" xfId="13430" xr:uid="{00000000-0005-0000-0000-000043460000}"/>
    <cellStyle name="40% - Accent1 2 2 2 3 2" xfId="32981" xr:uid="{00000000-0005-0000-0000-000044460000}"/>
    <cellStyle name="40% - Accent1 2 2 2 4" xfId="23206" xr:uid="{00000000-0005-0000-0000-000045460000}"/>
    <cellStyle name="40% - Accent1 2 2 3" xfId="6084" xr:uid="{00000000-0005-0000-0000-000046460000}"/>
    <cellStyle name="40% - Accent1 2 2 3 2" xfId="15876" xr:uid="{00000000-0005-0000-0000-000047460000}"/>
    <cellStyle name="40% - Accent1 2 2 3 2 2" xfId="35427" xr:uid="{00000000-0005-0000-0000-000048460000}"/>
    <cellStyle name="40% - Accent1 2 2 3 3" xfId="25652" xr:uid="{00000000-0005-0000-0000-000049460000}"/>
    <cellStyle name="40% - Accent1 2 2 4" xfId="10990" xr:uid="{00000000-0005-0000-0000-00004A460000}"/>
    <cellStyle name="40% - Accent1 2 2 4 2" xfId="30541" xr:uid="{00000000-0005-0000-0000-00004B460000}"/>
    <cellStyle name="40% - Accent1 2 2 5" xfId="20766" xr:uid="{00000000-0005-0000-0000-00004C460000}"/>
    <cellStyle name="40% - Accent1 2 3" xfId="1179" xr:uid="{00000000-0005-0000-0000-00004D460000}"/>
    <cellStyle name="40% - Accent1 2 4" xfId="1056" xr:uid="{00000000-0005-0000-0000-00004E460000}"/>
    <cellStyle name="40% - Accent1 2 4 2" xfId="3629" xr:uid="{00000000-0005-0000-0000-00004F460000}"/>
    <cellStyle name="40% - Accent1 2 4 2 2" xfId="8526" xr:uid="{00000000-0005-0000-0000-000050460000}"/>
    <cellStyle name="40% - Accent1 2 4 2 2 2" xfId="18315" xr:uid="{00000000-0005-0000-0000-000051460000}"/>
    <cellStyle name="40% - Accent1 2 4 2 2 2 2" xfId="37866" xr:uid="{00000000-0005-0000-0000-000052460000}"/>
    <cellStyle name="40% - Accent1 2 4 2 2 3" xfId="28091" xr:uid="{00000000-0005-0000-0000-000053460000}"/>
    <cellStyle name="40% - Accent1 2 4 2 3" xfId="13429" xr:uid="{00000000-0005-0000-0000-000054460000}"/>
    <cellStyle name="40% - Accent1 2 4 2 3 2" xfId="32980" xr:uid="{00000000-0005-0000-0000-000055460000}"/>
    <cellStyle name="40% - Accent1 2 4 2 4" xfId="23205" xr:uid="{00000000-0005-0000-0000-000056460000}"/>
    <cellStyle name="40% - Accent1 2 4 3" xfId="6083" xr:uid="{00000000-0005-0000-0000-000057460000}"/>
    <cellStyle name="40% - Accent1 2 4 3 2" xfId="15875" xr:uid="{00000000-0005-0000-0000-000058460000}"/>
    <cellStyle name="40% - Accent1 2 4 3 2 2" xfId="35426" xr:uid="{00000000-0005-0000-0000-000059460000}"/>
    <cellStyle name="40% - Accent1 2 4 3 3" xfId="25651" xr:uid="{00000000-0005-0000-0000-00005A460000}"/>
    <cellStyle name="40% - Accent1 2 4 4" xfId="10989" xr:uid="{00000000-0005-0000-0000-00005B460000}"/>
    <cellStyle name="40% - Accent1 2 4 4 2" xfId="30540" xr:uid="{00000000-0005-0000-0000-00005C460000}"/>
    <cellStyle name="40% - Accent1 2 4 5" xfId="20765" xr:uid="{00000000-0005-0000-0000-00005D460000}"/>
    <cellStyle name="40% - Accent1 3" xfId="151" xr:uid="{00000000-0005-0000-0000-00005E460000}"/>
    <cellStyle name="40% - Accent1 3 10" xfId="10162" xr:uid="{00000000-0005-0000-0000-00005F460000}"/>
    <cellStyle name="40% - Accent1 3 10 2" xfId="29713" xr:uid="{00000000-0005-0000-0000-000060460000}"/>
    <cellStyle name="40% - Accent1 3 11" xfId="19938" xr:uid="{00000000-0005-0000-0000-000061460000}"/>
    <cellStyle name="40% - Accent1 3 2" xfId="267" xr:uid="{00000000-0005-0000-0000-000062460000}"/>
    <cellStyle name="40% - Accent1 3 2 10" xfId="20020" xr:uid="{00000000-0005-0000-0000-000063460000}"/>
    <cellStyle name="40% - Accent1 3 2 2" xfId="417" xr:uid="{00000000-0005-0000-0000-000064460000}"/>
    <cellStyle name="40% - Accent1 3 2 2 2" xfId="834" xr:uid="{00000000-0005-0000-0000-000065460000}"/>
    <cellStyle name="40% - Accent1 3 2 2 2 2" xfId="1784" xr:uid="{00000000-0005-0000-0000-000066460000}"/>
    <cellStyle name="40% - Accent1 3 2 2 2 2 2" xfId="4298" xr:uid="{00000000-0005-0000-0000-000067460000}"/>
    <cellStyle name="40% - Accent1 3 2 2 2 2 2 2" xfId="9195" xr:uid="{00000000-0005-0000-0000-000068460000}"/>
    <cellStyle name="40% - Accent1 3 2 2 2 2 2 2 2" xfId="18984" xr:uid="{00000000-0005-0000-0000-000069460000}"/>
    <cellStyle name="40% - Accent1 3 2 2 2 2 2 2 2 2" xfId="38535" xr:uid="{00000000-0005-0000-0000-00006A460000}"/>
    <cellStyle name="40% - Accent1 3 2 2 2 2 2 2 3" xfId="28760" xr:uid="{00000000-0005-0000-0000-00006B460000}"/>
    <cellStyle name="40% - Accent1 3 2 2 2 2 2 3" xfId="14098" xr:uid="{00000000-0005-0000-0000-00006C460000}"/>
    <cellStyle name="40% - Accent1 3 2 2 2 2 2 3 2" xfId="33649" xr:uid="{00000000-0005-0000-0000-00006D460000}"/>
    <cellStyle name="40% - Accent1 3 2 2 2 2 2 4" xfId="23874" xr:uid="{00000000-0005-0000-0000-00006E460000}"/>
    <cellStyle name="40% - Accent1 3 2 2 2 2 3" xfId="6752" xr:uid="{00000000-0005-0000-0000-00006F460000}"/>
    <cellStyle name="40% - Accent1 3 2 2 2 2 3 2" xfId="16544" xr:uid="{00000000-0005-0000-0000-000070460000}"/>
    <cellStyle name="40% - Accent1 3 2 2 2 2 3 2 2" xfId="36095" xr:uid="{00000000-0005-0000-0000-000071460000}"/>
    <cellStyle name="40% - Accent1 3 2 2 2 2 3 3" xfId="26320" xr:uid="{00000000-0005-0000-0000-000072460000}"/>
    <cellStyle name="40% - Accent1 3 2 2 2 2 4" xfId="11658" xr:uid="{00000000-0005-0000-0000-000073460000}"/>
    <cellStyle name="40% - Accent1 3 2 2 2 2 4 2" xfId="31209" xr:uid="{00000000-0005-0000-0000-000074460000}"/>
    <cellStyle name="40% - Accent1 3 2 2 2 2 5" xfId="21434" xr:uid="{00000000-0005-0000-0000-000075460000}"/>
    <cellStyle name="40% - Accent1 3 2 2 2 3" xfId="2622" xr:uid="{00000000-0005-0000-0000-000076460000}"/>
    <cellStyle name="40% - Accent1 3 2 2 2 3 2" xfId="5070" xr:uid="{00000000-0005-0000-0000-000077460000}"/>
    <cellStyle name="40% - Accent1 3 2 2 2 3 2 2" xfId="9967" xr:uid="{00000000-0005-0000-0000-000078460000}"/>
    <cellStyle name="40% - Accent1 3 2 2 2 3 2 2 2" xfId="19756" xr:uid="{00000000-0005-0000-0000-000079460000}"/>
    <cellStyle name="40% - Accent1 3 2 2 2 3 2 2 2 2" xfId="39307" xr:uid="{00000000-0005-0000-0000-00007A460000}"/>
    <cellStyle name="40% - Accent1 3 2 2 2 3 2 2 3" xfId="29532" xr:uid="{00000000-0005-0000-0000-00007B460000}"/>
    <cellStyle name="40% - Accent1 3 2 2 2 3 2 3" xfId="14870" xr:uid="{00000000-0005-0000-0000-00007C460000}"/>
    <cellStyle name="40% - Accent1 3 2 2 2 3 2 3 2" xfId="34421" xr:uid="{00000000-0005-0000-0000-00007D460000}"/>
    <cellStyle name="40% - Accent1 3 2 2 2 3 2 4" xfId="24646" xr:uid="{00000000-0005-0000-0000-00007E460000}"/>
    <cellStyle name="40% - Accent1 3 2 2 2 3 3" xfId="7524" xr:uid="{00000000-0005-0000-0000-00007F460000}"/>
    <cellStyle name="40% - Accent1 3 2 2 2 3 3 2" xfId="17316" xr:uid="{00000000-0005-0000-0000-000080460000}"/>
    <cellStyle name="40% - Accent1 3 2 2 2 3 3 2 2" xfId="36867" xr:uid="{00000000-0005-0000-0000-000081460000}"/>
    <cellStyle name="40% - Accent1 3 2 2 2 3 3 3" xfId="27092" xr:uid="{00000000-0005-0000-0000-000082460000}"/>
    <cellStyle name="40% - Accent1 3 2 2 2 3 4" xfId="12430" xr:uid="{00000000-0005-0000-0000-000083460000}"/>
    <cellStyle name="40% - Accent1 3 2 2 2 3 4 2" xfId="31981" xr:uid="{00000000-0005-0000-0000-000084460000}"/>
    <cellStyle name="40% - Accent1 3 2 2 2 3 5" xfId="22206" xr:uid="{00000000-0005-0000-0000-000085460000}"/>
    <cellStyle name="40% - Accent1 3 2 2 2 4" xfId="3417" xr:uid="{00000000-0005-0000-0000-000086460000}"/>
    <cellStyle name="40% - Accent1 3 2 2 2 4 2" xfId="8314" xr:uid="{00000000-0005-0000-0000-000087460000}"/>
    <cellStyle name="40% - Accent1 3 2 2 2 4 2 2" xfId="18103" xr:uid="{00000000-0005-0000-0000-000088460000}"/>
    <cellStyle name="40% - Accent1 3 2 2 2 4 2 2 2" xfId="37654" xr:uid="{00000000-0005-0000-0000-000089460000}"/>
    <cellStyle name="40% - Accent1 3 2 2 2 4 2 3" xfId="27879" xr:uid="{00000000-0005-0000-0000-00008A460000}"/>
    <cellStyle name="40% - Accent1 3 2 2 2 4 3" xfId="13217" xr:uid="{00000000-0005-0000-0000-00008B460000}"/>
    <cellStyle name="40% - Accent1 3 2 2 2 4 3 2" xfId="32768" xr:uid="{00000000-0005-0000-0000-00008C460000}"/>
    <cellStyle name="40% - Accent1 3 2 2 2 4 4" xfId="22993" xr:uid="{00000000-0005-0000-0000-00008D460000}"/>
    <cellStyle name="40% - Accent1 3 2 2 2 5" xfId="5871" xr:uid="{00000000-0005-0000-0000-00008E460000}"/>
    <cellStyle name="40% - Accent1 3 2 2 2 5 2" xfId="15663" xr:uid="{00000000-0005-0000-0000-00008F460000}"/>
    <cellStyle name="40% - Accent1 3 2 2 2 5 2 2" xfId="35214" xr:uid="{00000000-0005-0000-0000-000090460000}"/>
    <cellStyle name="40% - Accent1 3 2 2 2 5 3" xfId="25439" xr:uid="{00000000-0005-0000-0000-000091460000}"/>
    <cellStyle name="40% - Accent1 3 2 2 2 6" xfId="10777" xr:uid="{00000000-0005-0000-0000-000092460000}"/>
    <cellStyle name="40% - Accent1 3 2 2 2 6 2" xfId="30328" xr:uid="{00000000-0005-0000-0000-000093460000}"/>
    <cellStyle name="40% - Accent1 3 2 2 2 7" xfId="20553" xr:uid="{00000000-0005-0000-0000-000094460000}"/>
    <cellStyle name="40% - Accent1 3 2 2 3" xfId="1400" xr:uid="{00000000-0005-0000-0000-000095460000}"/>
    <cellStyle name="40% - Accent1 3 2 2 3 2" xfId="3919" xr:uid="{00000000-0005-0000-0000-000096460000}"/>
    <cellStyle name="40% - Accent1 3 2 2 3 2 2" xfId="8816" xr:uid="{00000000-0005-0000-0000-000097460000}"/>
    <cellStyle name="40% - Accent1 3 2 2 3 2 2 2" xfId="18605" xr:uid="{00000000-0005-0000-0000-000098460000}"/>
    <cellStyle name="40% - Accent1 3 2 2 3 2 2 2 2" xfId="38156" xr:uid="{00000000-0005-0000-0000-000099460000}"/>
    <cellStyle name="40% - Accent1 3 2 2 3 2 2 3" xfId="28381" xr:uid="{00000000-0005-0000-0000-00009A460000}"/>
    <cellStyle name="40% - Accent1 3 2 2 3 2 3" xfId="13719" xr:uid="{00000000-0005-0000-0000-00009B460000}"/>
    <cellStyle name="40% - Accent1 3 2 2 3 2 3 2" xfId="33270" xr:uid="{00000000-0005-0000-0000-00009C460000}"/>
    <cellStyle name="40% - Accent1 3 2 2 3 2 4" xfId="23495" xr:uid="{00000000-0005-0000-0000-00009D460000}"/>
    <cellStyle name="40% - Accent1 3 2 2 3 3" xfId="6373" xr:uid="{00000000-0005-0000-0000-00009E460000}"/>
    <cellStyle name="40% - Accent1 3 2 2 3 3 2" xfId="16165" xr:uid="{00000000-0005-0000-0000-00009F460000}"/>
    <cellStyle name="40% - Accent1 3 2 2 3 3 2 2" xfId="35716" xr:uid="{00000000-0005-0000-0000-0000A0460000}"/>
    <cellStyle name="40% - Accent1 3 2 2 3 3 3" xfId="25941" xr:uid="{00000000-0005-0000-0000-0000A1460000}"/>
    <cellStyle name="40% - Accent1 3 2 2 3 4" xfId="11279" xr:uid="{00000000-0005-0000-0000-0000A2460000}"/>
    <cellStyle name="40% - Accent1 3 2 2 3 4 2" xfId="30830" xr:uid="{00000000-0005-0000-0000-0000A3460000}"/>
    <cellStyle name="40% - Accent1 3 2 2 3 5" xfId="21055" xr:uid="{00000000-0005-0000-0000-0000A4460000}"/>
    <cellStyle name="40% - Accent1 3 2 2 4" xfId="2181" xr:uid="{00000000-0005-0000-0000-0000A5460000}"/>
    <cellStyle name="40% - Accent1 3 2 2 4 2" xfId="4683" xr:uid="{00000000-0005-0000-0000-0000A6460000}"/>
    <cellStyle name="40% - Accent1 3 2 2 4 2 2" xfId="9580" xr:uid="{00000000-0005-0000-0000-0000A7460000}"/>
    <cellStyle name="40% - Accent1 3 2 2 4 2 2 2" xfId="19369" xr:uid="{00000000-0005-0000-0000-0000A8460000}"/>
    <cellStyle name="40% - Accent1 3 2 2 4 2 2 2 2" xfId="38920" xr:uid="{00000000-0005-0000-0000-0000A9460000}"/>
    <cellStyle name="40% - Accent1 3 2 2 4 2 2 3" xfId="29145" xr:uid="{00000000-0005-0000-0000-0000AA460000}"/>
    <cellStyle name="40% - Accent1 3 2 2 4 2 3" xfId="14483" xr:uid="{00000000-0005-0000-0000-0000AB460000}"/>
    <cellStyle name="40% - Accent1 3 2 2 4 2 3 2" xfId="34034" xr:uid="{00000000-0005-0000-0000-0000AC460000}"/>
    <cellStyle name="40% - Accent1 3 2 2 4 2 4" xfId="24259" xr:uid="{00000000-0005-0000-0000-0000AD460000}"/>
    <cellStyle name="40% - Accent1 3 2 2 4 3" xfId="7137" xr:uid="{00000000-0005-0000-0000-0000AE460000}"/>
    <cellStyle name="40% - Accent1 3 2 2 4 3 2" xfId="16929" xr:uid="{00000000-0005-0000-0000-0000AF460000}"/>
    <cellStyle name="40% - Accent1 3 2 2 4 3 2 2" xfId="36480" xr:uid="{00000000-0005-0000-0000-0000B0460000}"/>
    <cellStyle name="40% - Accent1 3 2 2 4 3 3" xfId="26705" xr:uid="{00000000-0005-0000-0000-0000B1460000}"/>
    <cellStyle name="40% - Accent1 3 2 2 4 4" xfId="12043" xr:uid="{00000000-0005-0000-0000-0000B2460000}"/>
    <cellStyle name="40% - Accent1 3 2 2 4 4 2" xfId="31594" xr:uid="{00000000-0005-0000-0000-0000B3460000}"/>
    <cellStyle name="40% - Accent1 3 2 2 4 5" xfId="21819" xr:uid="{00000000-0005-0000-0000-0000B4460000}"/>
    <cellStyle name="40% - Accent1 3 2 2 5" xfId="3026" xr:uid="{00000000-0005-0000-0000-0000B5460000}"/>
    <cellStyle name="40% - Accent1 3 2 2 5 2" xfId="7923" xr:uid="{00000000-0005-0000-0000-0000B6460000}"/>
    <cellStyle name="40% - Accent1 3 2 2 5 2 2" xfId="17712" xr:uid="{00000000-0005-0000-0000-0000B7460000}"/>
    <cellStyle name="40% - Accent1 3 2 2 5 2 2 2" xfId="37263" xr:uid="{00000000-0005-0000-0000-0000B8460000}"/>
    <cellStyle name="40% - Accent1 3 2 2 5 2 3" xfId="27488" xr:uid="{00000000-0005-0000-0000-0000B9460000}"/>
    <cellStyle name="40% - Accent1 3 2 2 5 3" xfId="12826" xr:uid="{00000000-0005-0000-0000-0000BA460000}"/>
    <cellStyle name="40% - Accent1 3 2 2 5 3 2" xfId="32377" xr:uid="{00000000-0005-0000-0000-0000BB460000}"/>
    <cellStyle name="40% - Accent1 3 2 2 5 4" xfId="22602" xr:uid="{00000000-0005-0000-0000-0000BC460000}"/>
    <cellStyle name="40% - Accent1 3 2 2 6" xfId="5480" xr:uid="{00000000-0005-0000-0000-0000BD460000}"/>
    <cellStyle name="40% - Accent1 3 2 2 6 2" xfId="15272" xr:uid="{00000000-0005-0000-0000-0000BE460000}"/>
    <cellStyle name="40% - Accent1 3 2 2 6 2 2" xfId="34823" xr:uid="{00000000-0005-0000-0000-0000BF460000}"/>
    <cellStyle name="40% - Accent1 3 2 2 6 3" xfId="25048" xr:uid="{00000000-0005-0000-0000-0000C0460000}"/>
    <cellStyle name="40% - Accent1 3 2 2 7" xfId="10386" xr:uid="{00000000-0005-0000-0000-0000C1460000}"/>
    <cellStyle name="40% - Accent1 3 2 2 7 2" xfId="29937" xr:uid="{00000000-0005-0000-0000-0000C2460000}"/>
    <cellStyle name="40% - Accent1 3 2 2 8" xfId="20162" xr:uid="{00000000-0005-0000-0000-0000C3460000}"/>
    <cellStyle name="40% - Accent1 3 2 3" xfId="418" xr:uid="{00000000-0005-0000-0000-0000C4460000}"/>
    <cellStyle name="40% - Accent1 3 2 3 2" xfId="835" xr:uid="{00000000-0005-0000-0000-0000C5460000}"/>
    <cellStyle name="40% - Accent1 3 2 3 2 2" xfId="1785" xr:uid="{00000000-0005-0000-0000-0000C6460000}"/>
    <cellStyle name="40% - Accent1 3 2 3 2 2 2" xfId="4299" xr:uid="{00000000-0005-0000-0000-0000C7460000}"/>
    <cellStyle name="40% - Accent1 3 2 3 2 2 2 2" xfId="9196" xr:uid="{00000000-0005-0000-0000-0000C8460000}"/>
    <cellStyle name="40% - Accent1 3 2 3 2 2 2 2 2" xfId="18985" xr:uid="{00000000-0005-0000-0000-0000C9460000}"/>
    <cellStyle name="40% - Accent1 3 2 3 2 2 2 2 2 2" xfId="38536" xr:uid="{00000000-0005-0000-0000-0000CA460000}"/>
    <cellStyle name="40% - Accent1 3 2 3 2 2 2 2 3" xfId="28761" xr:uid="{00000000-0005-0000-0000-0000CB460000}"/>
    <cellStyle name="40% - Accent1 3 2 3 2 2 2 3" xfId="14099" xr:uid="{00000000-0005-0000-0000-0000CC460000}"/>
    <cellStyle name="40% - Accent1 3 2 3 2 2 2 3 2" xfId="33650" xr:uid="{00000000-0005-0000-0000-0000CD460000}"/>
    <cellStyle name="40% - Accent1 3 2 3 2 2 2 4" xfId="23875" xr:uid="{00000000-0005-0000-0000-0000CE460000}"/>
    <cellStyle name="40% - Accent1 3 2 3 2 2 3" xfId="6753" xr:uid="{00000000-0005-0000-0000-0000CF460000}"/>
    <cellStyle name="40% - Accent1 3 2 3 2 2 3 2" xfId="16545" xr:uid="{00000000-0005-0000-0000-0000D0460000}"/>
    <cellStyle name="40% - Accent1 3 2 3 2 2 3 2 2" xfId="36096" xr:uid="{00000000-0005-0000-0000-0000D1460000}"/>
    <cellStyle name="40% - Accent1 3 2 3 2 2 3 3" xfId="26321" xr:uid="{00000000-0005-0000-0000-0000D2460000}"/>
    <cellStyle name="40% - Accent1 3 2 3 2 2 4" xfId="11659" xr:uid="{00000000-0005-0000-0000-0000D3460000}"/>
    <cellStyle name="40% - Accent1 3 2 3 2 2 4 2" xfId="31210" xr:uid="{00000000-0005-0000-0000-0000D4460000}"/>
    <cellStyle name="40% - Accent1 3 2 3 2 2 5" xfId="21435" xr:uid="{00000000-0005-0000-0000-0000D5460000}"/>
    <cellStyle name="40% - Accent1 3 2 3 2 3" xfId="2750" xr:uid="{00000000-0005-0000-0000-0000D6460000}"/>
    <cellStyle name="40% - Accent1 3 2 3 2 3 2" xfId="5195" xr:uid="{00000000-0005-0000-0000-0000D7460000}"/>
    <cellStyle name="40% - Accent1 3 2 3 2 3 2 2" xfId="10092" xr:uid="{00000000-0005-0000-0000-0000D8460000}"/>
    <cellStyle name="40% - Accent1 3 2 3 2 3 2 2 2" xfId="19881" xr:uid="{00000000-0005-0000-0000-0000D9460000}"/>
    <cellStyle name="40% - Accent1 3 2 3 2 3 2 2 2 2" xfId="39432" xr:uid="{00000000-0005-0000-0000-0000DA460000}"/>
    <cellStyle name="40% - Accent1 3 2 3 2 3 2 2 3" xfId="29657" xr:uid="{00000000-0005-0000-0000-0000DB460000}"/>
    <cellStyle name="40% - Accent1 3 2 3 2 3 2 3" xfId="14995" xr:uid="{00000000-0005-0000-0000-0000DC460000}"/>
    <cellStyle name="40% - Accent1 3 2 3 2 3 2 3 2" xfId="34546" xr:uid="{00000000-0005-0000-0000-0000DD460000}"/>
    <cellStyle name="40% - Accent1 3 2 3 2 3 2 4" xfId="24771" xr:uid="{00000000-0005-0000-0000-0000DE460000}"/>
    <cellStyle name="40% - Accent1 3 2 3 2 3 3" xfId="7649" xr:uid="{00000000-0005-0000-0000-0000DF460000}"/>
    <cellStyle name="40% - Accent1 3 2 3 2 3 3 2" xfId="17441" xr:uid="{00000000-0005-0000-0000-0000E0460000}"/>
    <cellStyle name="40% - Accent1 3 2 3 2 3 3 2 2" xfId="36992" xr:uid="{00000000-0005-0000-0000-0000E1460000}"/>
    <cellStyle name="40% - Accent1 3 2 3 2 3 3 3" xfId="27217" xr:uid="{00000000-0005-0000-0000-0000E2460000}"/>
    <cellStyle name="40% - Accent1 3 2 3 2 3 4" xfId="12555" xr:uid="{00000000-0005-0000-0000-0000E3460000}"/>
    <cellStyle name="40% - Accent1 3 2 3 2 3 4 2" xfId="32106" xr:uid="{00000000-0005-0000-0000-0000E4460000}"/>
    <cellStyle name="40% - Accent1 3 2 3 2 3 5" xfId="22331" xr:uid="{00000000-0005-0000-0000-0000E5460000}"/>
    <cellStyle name="40% - Accent1 3 2 3 2 4" xfId="3418" xr:uid="{00000000-0005-0000-0000-0000E6460000}"/>
    <cellStyle name="40% - Accent1 3 2 3 2 4 2" xfId="8315" xr:uid="{00000000-0005-0000-0000-0000E7460000}"/>
    <cellStyle name="40% - Accent1 3 2 3 2 4 2 2" xfId="18104" xr:uid="{00000000-0005-0000-0000-0000E8460000}"/>
    <cellStyle name="40% - Accent1 3 2 3 2 4 2 2 2" xfId="37655" xr:uid="{00000000-0005-0000-0000-0000E9460000}"/>
    <cellStyle name="40% - Accent1 3 2 3 2 4 2 3" xfId="27880" xr:uid="{00000000-0005-0000-0000-0000EA460000}"/>
    <cellStyle name="40% - Accent1 3 2 3 2 4 3" xfId="13218" xr:uid="{00000000-0005-0000-0000-0000EB460000}"/>
    <cellStyle name="40% - Accent1 3 2 3 2 4 3 2" xfId="32769" xr:uid="{00000000-0005-0000-0000-0000EC460000}"/>
    <cellStyle name="40% - Accent1 3 2 3 2 4 4" xfId="22994" xr:uid="{00000000-0005-0000-0000-0000ED460000}"/>
    <cellStyle name="40% - Accent1 3 2 3 2 5" xfId="5872" xr:uid="{00000000-0005-0000-0000-0000EE460000}"/>
    <cellStyle name="40% - Accent1 3 2 3 2 5 2" xfId="15664" xr:uid="{00000000-0005-0000-0000-0000EF460000}"/>
    <cellStyle name="40% - Accent1 3 2 3 2 5 2 2" xfId="35215" xr:uid="{00000000-0005-0000-0000-0000F0460000}"/>
    <cellStyle name="40% - Accent1 3 2 3 2 5 3" xfId="25440" xr:uid="{00000000-0005-0000-0000-0000F1460000}"/>
    <cellStyle name="40% - Accent1 3 2 3 2 6" xfId="10778" xr:uid="{00000000-0005-0000-0000-0000F2460000}"/>
    <cellStyle name="40% - Accent1 3 2 3 2 6 2" xfId="30329" xr:uid="{00000000-0005-0000-0000-0000F3460000}"/>
    <cellStyle name="40% - Accent1 3 2 3 2 7" xfId="20554" xr:uid="{00000000-0005-0000-0000-0000F4460000}"/>
    <cellStyle name="40% - Accent1 3 2 3 3" xfId="1401" xr:uid="{00000000-0005-0000-0000-0000F5460000}"/>
    <cellStyle name="40% - Accent1 3 2 3 3 2" xfId="3920" xr:uid="{00000000-0005-0000-0000-0000F6460000}"/>
    <cellStyle name="40% - Accent1 3 2 3 3 2 2" xfId="8817" xr:uid="{00000000-0005-0000-0000-0000F7460000}"/>
    <cellStyle name="40% - Accent1 3 2 3 3 2 2 2" xfId="18606" xr:uid="{00000000-0005-0000-0000-0000F8460000}"/>
    <cellStyle name="40% - Accent1 3 2 3 3 2 2 2 2" xfId="38157" xr:uid="{00000000-0005-0000-0000-0000F9460000}"/>
    <cellStyle name="40% - Accent1 3 2 3 3 2 2 3" xfId="28382" xr:uid="{00000000-0005-0000-0000-0000FA460000}"/>
    <cellStyle name="40% - Accent1 3 2 3 3 2 3" xfId="13720" xr:uid="{00000000-0005-0000-0000-0000FB460000}"/>
    <cellStyle name="40% - Accent1 3 2 3 3 2 3 2" xfId="33271" xr:uid="{00000000-0005-0000-0000-0000FC460000}"/>
    <cellStyle name="40% - Accent1 3 2 3 3 2 4" xfId="23496" xr:uid="{00000000-0005-0000-0000-0000FD460000}"/>
    <cellStyle name="40% - Accent1 3 2 3 3 3" xfId="6374" xr:uid="{00000000-0005-0000-0000-0000FE460000}"/>
    <cellStyle name="40% - Accent1 3 2 3 3 3 2" xfId="16166" xr:uid="{00000000-0005-0000-0000-0000FF460000}"/>
    <cellStyle name="40% - Accent1 3 2 3 3 3 2 2" xfId="35717" xr:uid="{00000000-0005-0000-0000-000000470000}"/>
    <cellStyle name="40% - Accent1 3 2 3 3 3 3" xfId="25942" xr:uid="{00000000-0005-0000-0000-000001470000}"/>
    <cellStyle name="40% - Accent1 3 2 3 3 4" xfId="11280" xr:uid="{00000000-0005-0000-0000-000002470000}"/>
    <cellStyle name="40% - Accent1 3 2 3 3 4 2" xfId="30831" xr:uid="{00000000-0005-0000-0000-000003470000}"/>
    <cellStyle name="40% - Accent1 3 2 3 3 5" xfId="21056" xr:uid="{00000000-0005-0000-0000-000004470000}"/>
    <cellStyle name="40% - Accent1 3 2 3 4" xfId="2306" xr:uid="{00000000-0005-0000-0000-000005470000}"/>
    <cellStyle name="40% - Accent1 3 2 3 4 2" xfId="4808" xr:uid="{00000000-0005-0000-0000-000006470000}"/>
    <cellStyle name="40% - Accent1 3 2 3 4 2 2" xfId="9705" xr:uid="{00000000-0005-0000-0000-000007470000}"/>
    <cellStyle name="40% - Accent1 3 2 3 4 2 2 2" xfId="19494" xr:uid="{00000000-0005-0000-0000-000008470000}"/>
    <cellStyle name="40% - Accent1 3 2 3 4 2 2 2 2" xfId="39045" xr:uid="{00000000-0005-0000-0000-000009470000}"/>
    <cellStyle name="40% - Accent1 3 2 3 4 2 2 3" xfId="29270" xr:uid="{00000000-0005-0000-0000-00000A470000}"/>
    <cellStyle name="40% - Accent1 3 2 3 4 2 3" xfId="14608" xr:uid="{00000000-0005-0000-0000-00000B470000}"/>
    <cellStyle name="40% - Accent1 3 2 3 4 2 3 2" xfId="34159" xr:uid="{00000000-0005-0000-0000-00000C470000}"/>
    <cellStyle name="40% - Accent1 3 2 3 4 2 4" xfId="24384" xr:uid="{00000000-0005-0000-0000-00000D470000}"/>
    <cellStyle name="40% - Accent1 3 2 3 4 3" xfId="7262" xr:uid="{00000000-0005-0000-0000-00000E470000}"/>
    <cellStyle name="40% - Accent1 3 2 3 4 3 2" xfId="17054" xr:uid="{00000000-0005-0000-0000-00000F470000}"/>
    <cellStyle name="40% - Accent1 3 2 3 4 3 2 2" xfId="36605" xr:uid="{00000000-0005-0000-0000-000010470000}"/>
    <cellStyle name="40% - Accent1 3 2 3 4 3 3" xfId="26830" xr:uid="{00000000-0005-0000-0000-000011470000}"/>
    <cellStyle name="40% - Accent1 3 2 3 4 4" xfId="12168" xr:uid="{00000000-0005-0000-0000-000012470000}"/>
    <cellStyle name="40% - Accent1 3 2 3 4 4 2" xfId="31719" xr:uid="{00000000-0005-0000-0000-000013470000}"/>
    <cellStyle name="40% - Accent1 3 2 3 4 5" xfId="21944" xr:uid="{00000000-0005-0000-0000-000014470000}"/>
    <cellStyle name="40% - Accent1 3 2 3 5" xfId="3027" xr:uid="{00000000-0005-0000-0000-000015470000}"/>
    <cellStyle name="40% - Accent1 3 2 3 5 2" xfId="7924" xr:uid="{00000000-0005-0000-0000-000016470000}"/>
    <cellStyle name="40% - Accent1 3 2 3 5 2 2" xfId="17713" xr:uid="{00000000-0005-0000-0000-000017470000}"/>
    <cellStyle name="40% - Accent1 3 2 3 5 2 2 2" xfId="37264" xr:uid="{00000000-0005-0000-0000-000018470000}"/>
    <cellStyle name="40% - Accent1 3 2 3 5 2 3" xfId="27489" xr:uid="{00000000-0005-0000-0000-000019470000}"/>
    <cellStyle name="40% - Accent1 3 2 3 5 3" xfId="12827" xr:uid="{00000000-0005-0000-0000-00001A470000}"/>
    <cellStyle name="40% - Accent1 3 2 3 5 3 2" xfId="32378" xr:uid="{00000000-0005-0000-0000-00001B470000}"/>
    <cellStyle name="40% - Accent1 3 2 3 5 4" xfId="22603" xr:uid="{00000000-0005-0000-0000-00001C470000}"/>
    <cellStyle name="40% - Accent1 3 2 3 6" xfId="5481" xr:uid="{00000000-0005-0000-0000-00001D470000}"/>
    <cellStyle name="40% - Accent1 3 2 3 6 2" xfId="15273" xr:uid="{00000000-0005-0000-0000-00001E470000}"/>
    <cellStyle name="40% - Accent1 3 2 3 6 2 2" xfId="34824" xr:uid="{00000000-0005-0000-0000-00001F470000}"/>
    <cellStyle name="40% - Accent1 3 2 3 6 3" xfId="25049" xr:uid="{00000000-0005-0000-0000-000020470000}"/>
    <cellStyle name="40% - Accent1 3 2 3 7" xfId="10387" xr:uid="{00000000-0005-0000-0000-000021470000}"/>
    <cellStyle name="40% - Accent1 3 2 3 7 2" xfId="29938" xr:uid="{00000000-0005-0000-0000-000022470000}"/>
    <cellStyle name="40% - Accent1 3 2 3 8" xfId="20163" xr:uid="{00000000-0005-0000-0000-000023470000}"/>
    <cellStyle name="40% - Accent1 3 2 4" xfId="690" xr:uid="{00000000-0005-0000-0000-000024470000}"/>
    <cellStyle name="40% - Accent1 3 2 4 2" xfId="1642" xr:uid="{00000000-0005-0000-0000-000025470000}"/>
    <cellStyle name="40% - Accent1 3 2 4 2 2" xfId="4156" xr:uid="{00000000-0005-0000-0000-000026470000}"/>
    <cellStyle name="40% - Accent1 3 2 4 2 2 2" xfId="9053" xr:uid="{00000000-0005-0000-0000-000027470000}"/>
    <cellStyle name="40% - Accent1 3 2 4 2 2 2 2" xfId="18842" xr:uid="{00000000-0005-0000-0000-000028470000}"/>
    <cellStyle name="40% - Accent1 3 2 4 2 2 2 2 2" xfId="38393" xr:uid="{00000000-0005-0000-0000-000029470000}"/>
    <cellStyle name="40% - Accent1 3 2 4 2 2 2 3" xfId="28618" xr:uid="{00000000-0005-0000-0000-00002A470000}"/>
    <cellStyle name="40% - Accent1 3 2 4 2 2 3" xfId="13956" xr:uid="{00000000-0005-0000-0000-00002B470000}"/>
    <cellStyle name="40% - Accent1 3 2 4 2 2 3 2" xfId="33507" xr:uid="{00000000-0005-0000-0000-00002C470000}"/>
    <cellStyle name="40% - Accent1 3 2 4 2 2 4" xfId="23732" xr:uid="{00000000-0005-0000-0000-00002D470000}"/>
    <cellStyle name="40% - Accent1 3 2 4 2 3" xfId="6610" xr:uid="{00000000-0005-0000-0000-00002E470000}"/>
    <cellStyle name="40% - Accent1 3 2 4 2 3 2" xfId="16402" xr:uid="{00000000-0005-0000-0000-00002F470000}"/>
    <cellStyle name="40% - Accent1 3 2 4 2 3 2 2" xfId="35953" xr:uid="{00000000-0005-0000-0000-000030470000}"/>
    <cellStyle name="40% - Accent1 3 2 4 2 3 3" xfId="26178" xr:uid="{00000000-0005-0000-0000-000031470000}"/>
    <cellStyle name="40% - Accent1 3 2 4 2 4" xfId="11516" xr:uid="{00000000-0005-0000-0000-000032470000}"/>
    <cellStyle name="40% - Accent1 3 2 4 2 4 2" xfId="31067" xr:uid="{00000000-0005-0000-0000-000033470000}"/>
    <cellStyle name="40% - Accent1 3 2 4 2 5" xfId="21292" xr:uid="{00000000-0005-0000-0000-000034470000}"/>
    <cellStyle name="40% - Accent1 3 2 4 3" xfId="2445" xr:uid="{00000000-0005-0000-0000-000035470000}"/>
    <cellStyle name="40% - Accent1 3 2 4 3 2" xfId="4927" xr:uid="{00000000-0005-0000-0000-000036470000}"/>
    <cellStyle name="40% - Accent1 3 2 4 3 2 2" xfId="9824" xr:uid="{00000000-0005-0000-0000-000037470000}"/>
    <cellStyle name="40% - Accent1 3 2 4 3 2 2 2" xfId="19613" xr:uid="{00000000-0005-0000-0000-000038470000}"/>
    <cellStyle name="40% - Accent1 3 2 4 3 2 2 2 2" xfId="39164" xr:uid="{00000000-0005-0000-0000-000039470000}"/>
    <cellStyle name="40% - Accent1 3 2 4 3 2 2 3" xfId="29389" xr:uid="{00000000-0005-0000-0000-00003A470000}"/>
    <cellStyle name="40% - Accent1 3 2 4 3 2 3" xfId="14727" xr:uid="{00000000-0005-0000-0000-00003B470000}"/>
    <cellStyle name="40% - Accent1 3 2 4 3 2 3 2" xfId="34278" xr:uid="{00000000-0005-0000-0000-00003C470000}"/>
    <cellStyle name="40% - Accent1 3 2 4 3 2 4" xfId="24503" xr:uid="{00000000-0005-0000-0000-00003D470000}"/>
    <cellStyle name="40% - Accent1 3 2 4 3 3" xfId="7381" xr:uid="{00000000-0005-0000-0000-00003E470000}"/>
    <cellStyle name="40% - Accent1 3 2 4 3 3 2" xfId="17173" xr:uid="{00000000-0005-0000-0000-00003F470000}"/>
    <cellStyle name="40% - Accent1 3 2 4 3 3 2 2" xfId="36724" xr:uid="{00000000-0005-0000-0000-000040470000}"/>
    <cellStyle name="40% - Accent1 3 2 4 3 3 3" xfId="26949" xr:uid="{00000000-0005-0000-0000-000041470000}"/>
    <cellStyle name="40% - Accent1 3 2 4 3 4" xfId="12287" xr:uid="{00000000-0005-0000-0000-000042470000}"/>
    <cellStyle name="40% - Accent1 3 2 4 3 4 2" xfId="31838" xr:uid="{00000000-0005-0000-0000-000043470000}"/>
    <cellStyle name="40% - Accent1 3 2 4 3 5" xfId="22063" xr:uid="{00000000-0005-0000-0000-000044470000}"/>
    <cellStyle name="40% - Accent1 3 2 4 4" xfId="3275" xr:uid="{00000000-0005-0000-0000-000045470000}"/>
    <cellStyle name="40% - Accent1 3 2 4 4 2" xfId="8172" xr:uid="{00000000-0005-0000-0000-000046470000}"/>
    <cellStyle name="40% - Accent1 3 2 4 4 2 2" xfId="17961" xr:uid="{00000000-0005-0000-0000-000047470000}"/>
    <cellStyle name="40% - Accent1 3 2 4 4 2 2 2" xfId="37512" xr:uid="{00000000-0005-0000-0000-000048470000}"/>
    <cellStyle name="40% - Accent1 3 2 4 4 2 3" xfId="27737" xr:uid="{00000000-0005-0000-0000-000049470000}"/>
    <cellStyle name="40% - Accent1 3 2 4 4 3" xfId="13075" xr:uid="{00000000-0005-0000-0000-00004A470000}"/>
    <cellStyle name="40% - Accent1 3 2 4 4 3 2" xfId="32626" xr:uid="{00000000-0005-0000-0000-00004B470000}"/>
    <cellStyle name="40% - Accent1 3 2 4 4 4" xfId="22851" xr:uid="{00000000-0005-0000-0000-00004C470000}"/>
    <cellStyle name="40% - Accent1 3 2 4 5" xfId="5729" xr:uid="{00000000-0005-0000-0000-00004D470000}"/>
    <cellStyle name="40% - Accent1 3 2 4 5 2" xfId="15521" xr:uid="{00000000-0005-0000-0000-00004E470000}"/>
    <cellStyle name="40% - Accent1 3 2 4 5 2 2" xfId="35072" xr:uid="{00000000-0005-0000-0000-00004F470000}"/>
    <cellStyle name="40% - Accent1 3 2 4 5 3" xfId="25297" xr:uid="{00000000-0005-0000-0000-000050470000}"/>
    <cellStyle name="40% - Accent1 3 2 4 6" xfId="10635" xr:uid="{00000000-0005-0000-0000-000051470000}"/>
    <cellStyle name="40% - Accent1 3 2 4 6 2" xfId="30186" xr:uid="{00000000-0005-0000-0000-000052470000}"/>
    <cellStyle name="40% - Accent1 3 2 4 7" xfId="20411" xr:uid="{00000000-0005-0000-0000-000053470000}"/>
    <cellStyle name="40% - Accent1 3 2 5" xfId="1059" xr:uid="{00000000-0005-0000-0000-000054470000}"/>
    <cellStyle name="40% - Accent1 3 2 5 2" xfId="3632" xr:uid="{00000000-0005-0000-0000-000055470000}"/>
    <cellStyle name="40% - Accent1 3 2 5 2 2" xfId="8529" xr:uid="{00000000-0005-0000-0000-000056470000}"/>
    <cellStyle name="40% - Accent1 3 2 5 2 2 2" xfId="18318" xr:uid="{00000000-0005-0000-0000-000057470000}"/>
    <cellStyle name="40% - Accent1 3 2 5 2 2 2 2" xfId="37869" xr:uid="{00000000-0005-0000-0000-000058470000}"/>
    <cellStyle name="40% - Accent1 3 2 5 2 2 3" xfId="28094" xr:uid="{00000000-0005-0000-0000-000059470000}"/>
    <cellStyle name="40% - Accent1 3 2 5 2 3" xfId="13432" xr:uid="{00000000-0005-0000-0000-00005A470000}"/>
    <cellStyle name="40% - Accent1 3 2 5 2 3 2" xfId="32983" xr:uid="{00000000-0005-0000-0000-00005B470000}"/>
    <cellStyle name="40% - Accent1 3 2 5 2 4" xfId="23208" xr:uid="{00000000-0005-0000-0000-00005C470000}"/>
    <cellStyle name="40% - Accent1 3 2 5 3" xfId="6086" xr:uid="{00000000-0005-0000-0000-00005D470000}"/>
    <cellStyle name="40% - Accent1 3 2 5 3 2" xfId="15878" xr:uid="{00000000-0005-0000-0000-00005E470000}"/>
    <cellStyle name="40% - Accent1 3 2 5 3 2 2" xfId="35429" xr:uid="{00000000-0005-0000-0000-00005F470000}"/>
    <cellStyle name="40% - Accent1 3 2 5 3 3" xfId="25654" xr:uid="{00000000-0005-0000-0000-000060470000}"/>
    <cellStyle name="40% - Accent1 3 2 5 4" xfId="10992" xr:uid="{00000000-0005-0000-0000-000061470000}"/>
    <cellStyle name="40% - Accent1 3 2 5 4 2" xfId="30543" xr:uid="{00000000-0005-0000-0000-000062470000}"/>
    <cellStyle name="40% - Accent1 3 2 5 5" xfId="20768" xr:uid="{00000000-0005-0000-0000-000063470000}"/>
    <cellStyle name="40% - Accent1 3 2 6" xfId="2038" xr:uid="{00000000-0005-0000-0000-000064470000}"/>
    <cellStyle name="40% - Accent1 3 2 6 2" xfId="4540" xr:uid="{00000000-0005-0000-0000-000065470000}"/>
    <cellStyle name="40% - Accent1 3 2 6 2 2" xfId="9437" xr:uid="{00000000-0005-0000-0000-000066470000}"/>
    <cellStyle name="40% - Accent1 3 2 6 2 2 2" xfId="19226" xr:uid="{00000000-0005-0000-0000-000067470000}"/>
    <cellStyle name="40% - Accent1 3 2 6 2 2 2 2" xfId="38777" xr:uid="{00000000-0005-0000-0000-000068470000}"/>
    <cellStyle name="40% - Accent1 3 2 6 2 2 3" xfId="29002" xr:uid="{00000000-0005-0000-0000-000069470000}"/>
    <cellStyle name="40% - Accent1 3 2 6 2 3" xfId="14340" xr:uid="{00000000-0005-0000-0000-00006A470000}"/>
    <cellStyle name="40% - Accent1 3 2 6 2 3 2" xfId="33891" xr:uid="{00000000-0005-0000-0000-00006B470000}"/>
    <cellStyle name="40% - Accent1 3 2 6 2 4" xfId="24116" xr:uid="{00000000-0005-0000-0000-00006C470000}"/>
    <cellStyle name="40% - Accent1 3 2 6 3" xfId="6994" xr:uid="{00000000-0005-0000-0000-00006D470000}"/>
    <cellStyle name="40% - Accent1 3 2 6 3 2" xfId="16786" xr:uid="{00000000-0005-0000-0000-00006E470000}"/>
    <cellStyle name="40% - Accent1 3 2 6 3 2 2" xfId="36337" xr:uid="{00000000-0005-0000-0000-00006F470000}"/>
    <cellStyle name="40% - Accent1 3 2 6 3 3" xfId="26562" xr:uid="{00000000-0005-0000-0000-000070470000}"/>
    <cellStyle name="40% - Accent1 3 2 6 4" xfId="11900" xr:uid="{00000000-0005-0000-0000-000071470000}"/>
    <cellStyle name="40% - Accent1 3 2 6 4 2" xfId="31451" xr:uid="{00000000-0005-0000-0000-000072470000}"/>
    <cellStyle name="40% - Accent1 3 2 6 5" xfId="21676" xr:uid="{00000000-0005-0000-0000-000073470000}"/>
    <cellStyle name="40% - Accent1 3 2 7" xfId="2883" xr:uid="{00000000-0005-0000-0000-000074470000}"/>
    <cellStyle name="40% - Accent1 3 2 7 2" xfId="7781" xr:uid="{00000000-0005-0000-0000-000075470000}"/>
    <cellStyle name="40% - Accent1 3 2 7 2 2" xfId="17570" xr:uid="{00000000-0005-0000-0000-000076470000}"/>
    <cellStyle name="40% - Accent1 3 2 7 2 2 2" xfId="37121" xr:uid="{00000000-0005-0000-0000-000077470000}"/>
    <cellStyle name="40% - Accent1 3 2 7 2 3" xfId="27346" xr:uid="{00000000-0005-0000-0000-000078470000}"/>
    <cellStyle name="40% - Accent1 3 2 7 3" xfId="12684" xr:uid="{00000000-0005-0000-0000-000079470000}"/>
    <cellStyle name="40% - Accent1 3 2 7 3 2" xfId="32235" xr:uid="{00000000-0005-0000-0000-00007A470000}"/>
    <cellStyle name="40% - Accent1 3 2 7 4" xfId="22460" xr:uid="{00000000-0005-0000-0000-00007B470000}"/>
    <cellStyle name="40% - Accent1 3 2 8" xfId="5337" xr:uid="{00000000-0005-0000-0000-00007C470000}"/>
    <cellStyle name="40% - Accent1 3 2 8 2" xfId="15130" xr:uid="{00000000-0005-0000-0000-00007D470000}"/>
    <cellStyle name="40% - Accent1 3 2 8 2 2" xfId="34681" xr:uid="{00000000-0005-0000-0000-00007E470000}"/>
    <cellStyle name="40% - Accent1 3 2 8 3" xfId="24906" xr:uid="{00000000-0005-0000-0000-00007F470000}"/>
    <cellStyle name="40% - Accent1 3 2 9" xfId="10244" xr:uid="{00000000-0005-0000-0000-000080470000}"/>
    <cellStyle name="40% - Accent1 3 2 9 2" xfId="29795" xr:uid="{00000000-0005-0000-0000-000081470000}"/>
    <cellStyle name="40% - Accent1 3 3" xfId="419" xr:uid="{00000000-0005-0000-0000-000082470000}"/>
    <cellStyle name="40% - Accent1 3 3 2" xfId="836" xr:uid="{00000000-0005-0000-0000-000083470000}"/>
    <cellStyle name="40% - Accent1 3 3 2 2" xfId="1786" xr:uid="{00000000-0005-0000-0000-000084470000}"/>
    <cellStyle name="40% - Accent1 3 3 2 2 2" xfId="4300" xr:uid="{00000000-0005-0000-0000-000085470000}"/>
    <cellStyle name="40% - Accent1 3 3 2 2 2 2" xfId="9197" xr:uid="{00000000-0005-0000-0000-000086470000}"/>
    <cellStyle name="40% - Accent1 3 3 2 2 2 2 2" xfId="18986" xr:uid="{00000000-0005-0000-0000-000087470000}"/>
    <cellStyle name="40% - Accent1 3 3 2 2 2 2 2 2" xfId="38537" xr:uid="{00000000-0005-0000-0000-000088470000}"/>
    <cellStyle name="40% - Accent1 3 3 2 2 2 2 3" xfId="28762" xr:uid="{00000000-0005-0000-0000-000089470000}"/>
    <cellStyle name="40% - Accent1 3 3 2 2 2 3" xfId="14100" xr:uid="{00000000-0005-0000-0000-00008A470000}"/>
    <cellStyle name="40% - Accent1 3 3 2 2 2 3 2" xfId="33651" xr:uid="{00000000-0005-0000-0000-00008B470000}"/>
    <cellStyle name="40% - Accent1 3 3 2 2 2 4" xfId="23876" xr:uid="{00000000-0005-0000-0000-00008C470000}"/>
    <cellStyle name="40% - Accent1 3 3 2 2 3" xfId="6754" xr:uid="{00000000-0005-0000-0000-00008D470000}"/>
    <cellStyle name="40% - Accent1 3 3 2 2 3 2" xfId="16546" xr:uid="{00000000-0005-0000-0000-00008E470000}"/>
    <cellStyle name="40% - Accent1 3 3 2 2 3 2 2" xfId="36097" xr:uid="{00000000-0005-0000-0000-00008F470000}"/>
    <cellStyle name="40% - Accent1 3 3 2 2 3 3" xfId="26322" xr:uid="{00000000-0005-0000-0000-000090470000}"/>
    <cellStyle name="40% - Accent1 3 3 2 2 4" xfId="11660" xr:uid="{00000000-0005-0000-0000-000091470000}"/>
    <cellStyle name="40% - Accent1 3 3 2 2 4 2" xfId="31211" xr:uid="{00000000-0005-0000-0000-000092470000}"/>
    <cellStyle name="40% - Accent1 3 3 2 2 5" xfId="21436" xr:uid="{00000000-0005-0000-0000-000093470000}"/>
    <cellStyle name="40% - Accent1 3 3 2 3" xfId="2510" xr:uid="{00000000-0005-0000-0000-000094470000}"/>
    <cellStyle name="40% - Accent1 3 3 2 3 2" xfId="4988" xr:uid="{00000000-0005-0000-0000-000095470000}"/>
    <cellStyle name="40% - Accent1 3 3 2 3 2 2" xfId="9885" xr:uid="{00000000-0005-0000-0000-000096470000}"/>
    <cellStyle name="40% - Accent1 3 3 2 3 2 2 2" xfId="19674" xr:uid="{00000000-0005-0000-0000-000097470000}"/>
    <cellStyle name="40% - Accent1 3 3 2 3 2 2 2 2" xfId="39225" xr:uid="{00000000-0005-0000-0000-000098470000}"/>
    <cellStyle name="40% - Accent1 3 3 2 3 2 2 3" xfId="29450" xr:uid="{00000000-0005-0000-0000-000099470000}"/>
    <cellStyle name="40% - Accent1 3 3 2 3 2 3" xfId="14788" xr:uid="{00000000-0005-0000-0000-00009A470000}"/>
    <cellStyle name="40% - Accent1 3 3 2 3 2 3 2" xfId="34339" xr:uid="{00000000-0005-0000-0000-00009B470000}"/>
    <cellStyle name="40% - Accent1 3 3 2 3 2 4" xfId="24564" xr:uid="{00000000-0005-0000-0000-00009C470000}"/>
    <cellStyle name="40% - Accent1 3 3 2 3 3" xfId="7442" xr:uid="{00000000-0005-0000-0000-00009D470000}"/>
    <cellStyle name="40% - Accent1 3 3 2 3 3 2" xfId="17234" xr:uid="{00000000-0005-0000-0000-00009E470000}"/>
    <cellStyle name="40% - Accent1 3 3 2 3 3 2 2" xfId="36785" xr:uid="{00000000-0005-0000-0000-00009F470000}"/>
    <cellStyle name="40% - Accent1 3 3 2 3 3 3" xfId="27010" xr:uid="{00000000-0005-0000-0000-0000A0470000}"/>
    <cellStyle name="40% - Accent1 3 3 2 3 4" xfId="12348" xr:uid="{00000000-0005-0000-0000-0000A1470000}"/>
    <cellStyle name="40% - Accent1 3 3 2 3 4 2" xfId="31899" xr:uid="{00000000-0005-0000-0000-0000A2470000}"/>
    <cellStyle name="40% - Accent1 3 3 2 3 5" xfId="22124" xr:uid="{00000000-0005-0000-0000-0000A3470000}"/>
    <cellStyle name="40% - Accent1 3 3 2 4" xfId="3419" xr:uid="{00000000-0005-0000-0000-0000A4470000}"/>
    <cellStyle name="40% - Accent1 3 3 2 4 2" xfId="8316" xr:uid="{00000000-0005-0000-0000-0000A5470000}"/>
    <cellStyle name="40% - Accent1 3 3 2 4 2 2" xfId="18105" xr:uid="{00000000-0005-0000-0000-0000A6470000}"/>
    <cellStyle name="40% - Accent1 3 3 2 4 2 2 2" xfId="37656" xr:uid="{00000000-0005-0000-0000-0000A7470000}"/>
    <cellStyle name="40% - Accent1 3 3 2 4 2 3" xfId="27881" xr:uid="{00000000-0005-0000-0000-0000A8470000}"/>
    <cellStyle name="40% - Accent1 3 3 2 4 3" xfId="13219" xr:uid="{00000000-0005-0000-0000-0000A9470000}"/>
    <cellStyle name="40% - Accent1 3 3 2 4 3 2" xfId="32770" xr:uid="{00000000-0005-0000-0000-0000AA470000}"/>
    <cellStyle name="40% - Accent1 3 3 2 4 4" xfId="22995" xr:uid="{00000000-0005-0000-0000-0000AB470000}"/>
    <cellStyle name="40% - Accent1 3 3 2 5" xfId="5873" xr:uid="{00000000-0005-0000-0000-0000AC470000}"/>
    <cellStyle name="40% - Accent1 3 3 2 5 2" xfId="15665" xr:uid="{00000000-0005-0000-0000-0000AD470000}"/>
    <cellStyle name="40% - Accent1 3 3 2 5 2 2" xfId="35216" xr:uid="{00000000-0005-0000-0000-0000AE470000}"/>
    <cellStyle name="40% - Accent1 3 3 2 5 3" xfId="25441" xr:uid="{00000000-0005-0000-0000-0000AF470000}"/>
    <cellStyle name="40% - Accent1 3 3 2 6" xfId="10779" xr:uid="{00000000-0005-0000-0000-0000B0470000}"/>
    <cellStyle name="40% - Accent1 3 3 2 6 2" xfId="30330" xr:uid="{00000000-0005-0000-0000-0000B1470000}"/>
    <cellStyle name="40% - Accent1 3 3 2 7" xfId="20555" xr:uid="{00000000-0005-0000-0000-0000B2470000}"/>
    <cellStyle name="40% - Accent1 3 3 3" xfId="1402" xr:uid="{00000000-0005-0000-0000-0000B3470000}"/>
    <cellStyle name="40% - Accent1 3 3 3 2" xfId="3921" xr:uid="{00000000-0005-0000-0000-0000B4470000}"/>
    <cellStyle name="40% - Accent1 3 3 3 2 2" xfId="8818" xr:uid="{00000000-0005-0000-0000-0000B5470000}"/>
    <cellStyle name="40% - Accent1 3 3 3 2 2 2" xfId="18607" xr:uid="{00000000-0005-0000-0000-0000B6470000}"/>
    <cellStyle name="40% - Accent1 3 3 3 2 2 2 2" xfId="38158" xr:uid="{00000000-0005-0000-0000-0000B7470000}"/>
    <cellStyle name="40% - Accent1 3 3 3 2 2 3" xfId="28383" xr:uid="{00000000-0005-0000-0000-0000B8470000}"/>
    <cellStyle name="40% - Accent1 3 3 3 2 3" xfId="13721" xr:uid="{00000000-0005-0000-0000-0000B9470000}"/>
    <cellStyle name="40% - Accent1 3 3 3 2 3 2" xfId="33272" xr:uid="{00000000-0005-0000-0000-0000BA470000}"/>
    <cellStyle name="40% - Accent1 3 3 3 2 4" xfId="23497" xr:uid="{00000000-0005-0000-0000-0000BB470000}"/>
    <cellStyle name="40% - Accent1 3 3 3 3" xfId="6375" xr:uid="{00000000-0005-0000-0000-0000BC470000}"/>
    <cellStyle name="40% - Accent1 3 3 3 3 2" xfId="16167" xr:uid="{00000000-0005-0000-0000-0000BD470000}"/>
    <cellStyle name="40% - Accent1 3 3 3 3 2 2" xfId="35718" xr:uid="{00000000-0005-0000-0000-0000BE470000}"/>
    <cellStyle name="40% - Accent1 3 3 3 3 3" xfId="25943" xr:uid="{00000000-0005-0000-0000-0000BF470000}"/>
    <cellStyle name="40% - Accent1 3 3 3 4" xfId="11281" xr:uid="{00000000-0005-0000-0000-0000C0470000}"/>
    <cellStyle name="40% - Accent1 3 3 3 4 2" xfId="30832" xr:uid="{00000000-0005-0000-0000-0000C1470000}"/>
    <cellStyle name="40% - Accent1 3 3 3 5" xfId="21057" xr:uid="{00000000-0005-0000-0000-0000C2470000}"/>
    <cellStyle name="40% - Accent1 3 3 4" xfId="2099" xr:uid="{00000000-0005-0000-0000-0000C3470000}"/>
    <cellStyle name="40% - Accent1 3 3 4 2" xfId="4601" xr:uid="{00000000-0005-0000-0000-0000C4470000}"/>
    <cellStyle name="40% - Accent1 3 3 4 2 2" xfId="9498" xr:uid="{00000000-0005-0000-0000-0000C5470000}"/>
    <cellStyle name="40% - Accent1 3 3 4 2 2 2" xfId="19287" xr:uid="{00000000-0005-0000-0000-0000C6470000}"/>
    <cellStyle name="40% - Accent1 3 3 4 2 2 2 2" xfId="38838" xr:uid="{00000000-0005-0000-0000-0000C7470000}"/>
    <cellStyle name="40% - Accent1 3 3 4 2 2 3" xfId="29063" xr:uid="{00000000-0005-0000-0000-0000C8470000}"/>
    <cellStyle name="40% - Accent1 3 3 4 2 3" xfId="14401" xr:uid="{00000000-0005-0000-0000-0000C9470000}"/>
    <cellStyle name="40% - Accent1 3 3 4 2 3 2" xfId="33952" xr:uid="{00000000-0005-0000-0000-0000CA470000}"/>
    <cellStyle name="40% - Accent1 3 3 4 2 4" xfId="24177" xr:uid="{00000000-0005-0000-0000-0000CB470000}"/>
    <cellStyle name="40% - Accent1 3 3 4 3" xfId="7055" xr:uid="{00000000-0005-0000-0000-0000CC470000}"/>
    <cellStyle name="40% - Accent1 3 3 4 3 2" xfId="16847" xr:uid="{00000000-0005-0000-0000-0000CD470000}"/>
    <cellStyle name="40% - Accent1 3 3 4 3 2 2" xfId="36398" xr:uid="{00000000-0005-0000-0000-0000CE470000}"/>
    <cellStyle name="40% - Accent1 3 3 4 3 3" xfId="26623" xr:uid="{00000000-0005-0000-0000-0000CF470000}"/>
    <cellStyle name="40% - Accent1 3 3 4 4" xfId="11961" xr:uid="{00000000-0005-0000-0000-0000D0470000}"/>
    <cellStyle name="40% - Accent1 3 3 4 4 2" xfId="31512" xr:uid="{00000000-0005-0000-0000-0000D1470000}"/>
    <cellStyle name="40% - Accent1 3 3 4 5" xfId="21737" xr:uid="{00000000-0005-0000-0000-0000D2470000}"/>
    <cellStyle name="40% - Accent1 3 3 5" xfId="3028" xr:uid="{00000000-0005-0000-0000-0000D3470000}"/>
    <cellStyle name="40% - Accent1 3 3 5 2" xfId="7925" xr:uid="{00000000-0005-0000-0000-0000D4470000}"/>
    <cellStyle name="40% - Accent1 3 3 5 2 2" xfId="17714" xr:uid="{00000000-0005-0000-0000-0000D5470000}"/>
    <cellStyle name="40% - Accent1 3 3 5 2 2 2" xfId="37265" xr:uid="{00000000-0005-0000-0000-0000D6470000}"/>
    <cellStyle name="40% - Accent1 3 3 5 2 3" xfId="27490" xr:uid="{00000000-0005-0000-0000-0000D7470000}"/>
    <cellStyle name="40% - Accent1 3 3 5 3" xfId="12828" xr:uid="{00000000-0005-0000-0000-0000D8470000}"/>
    <cellStyle name="40% - Accent1 3 3 5 3 2" xfId="32379" xr:uid="{00000000-0005-0000-0000-0000D9470000}"/>
    <cellStyle name="40% - Accent1 3 3 5 4" xfId="22604" xr:uid="{00000000-0005-0000-0000-0000DA470000}"/>
    <cellStyle name="40% - Accent1 3 3 6" xfId="5482" xr:uid="{00000000-0005-0000-0000-0000DB470000}"/>
    <cellStyle name="40% - Accent1 3 3 6 2" xfId="15274" xr:uid="{00000000-0005-0000-0000-0000DC470000}"/>
    <cellStyle name="40% - Accent1 3 3 6 2 2" xfId="34825" xr:uid="{00000000-0005-0000-0000-0000DD470000}"/>
    <cellStyle name="40% - Accent1 3 3 6 3" xfId="25050" xr:uid="{00000000-0005-0000-0000-0000DE470000}"/>
    <cellStyle name="40% - Accent1 3 3 7" xfId="10388" xr:uid="{00000000-0005-0000-0000-0000DF470000}"/>
    <cellStyle name="40% - Accent1 3 3 7 2" xfId="29939" xr:uid="{00000000-0005-0000-0000-0000E0470000}"/>
    <cellStyle name="40% - Accent1 3 3 8" xfId="20164" xr:uid="{00000000-0005-0000-0000-0000E1470000}"/>
    <cellStyle name="40% - Accent1 3 4" xfId="420" xr:uid="{00000000-0005-0000-0000-0000E2470000}"/>
    <cellStyle name="40% - Accent1 3 4 2" xfId="837" xr:uid="{00000000-0005-0000-0000-0000E3470000}"/>
    <cellStyle name="40% - Accent1 3 4 2 2" xfId="1787" xr:uid="{00000000-0005-0000-0000-0000E4470000}"/>
    <cellStyle name="40% - Accent1 3 4 2 2 2" xfId="4301" xr:uid="{00000000-0005-0000-0000-0000E5470000}"/>
    <cellStyle name="40% - Accent1 3 4 2 2 2 2" xfId="9198" xr:uid="{00000000-0005-0000-0000-0000E6470000}"/>
    <cellStyle name="40% - Accent1 3 4 2 2 2 2 2" xfId="18987" xr:uid="{00000000-0005-0000-0000-0000E7470000}"/>
    <cellStyle name="40% - Accent1 3 4 2 2 2 2 2 2" xfId="38538" xr:uid="{00000000-0005-0000-0000-0000E8470000}"/>
    <cellStyle name="40% - Accent1 3 4 2 2 2 2 3" xfId="28763" xr:uid="{00000000-0005-0000-0000-0000E9470000}"/>
    <cellStyle name="40% - Accent1 3 4 2 2 2 3" xfId="14101" xr:uid="{00000000-0005-0000-0000-0000EA470000}"/>
    <cellStyle name="40% - Accent1 3 4 2 2 2 3 2" xfId="33652" xr:uid="{00000000-0005-0000-0000-0000EB470000}"/>
    <cellStyle name="40% - Accent1 3 4 2 2 2 4" xfId="23877" xr:uid="{00000000-0005-0000-0000-0000EC470000}"/>
    <cellStyle name="40% - Accent1 3 4 2 2 3" xfId="6755" xr:uid="{00000000-0005-0000-0000-0000ED470000}"/>
    <cellStyle name="40% - Accent1 3 4 2 2 3 2" xfId="16547" xr:uid="{00000000-0005-0000-0000-0000EE470000}"/>
    <cellStyle name="40% - Accent1 3 4 2 2 3 2 2" xfId="36098" xr:uid="{00000000-0005-0000-0000-0000EF470000}"/>
    <cellStyle name="40% - Accent1 3 4 2 2 3 3" xfId="26323" xr:uid="{00000000-0005-0000-0000-0000F0470000}"/>
    <cellStyle name="40% - Accent1 3 4 2 2 4" xfId="11661" xr:uid="{00000000-0005-0000-0000-0000F1470000}"/>
    <cellStyle name="40% - Accent1 3 4 2 2 4 2" xfId="31212" xr:uid="{00000000-0005-0000-0000-0000F2470000}"/>
    <cellStyle name="40% - Accent1 3 4 2 2 5" xfId="21437" xr:uid="{00000000-0005-0000-0000-0000F3470000}"/>
    <cellStyle name="40% - Accent1 3 4 2 3" xfId="2668" xr:uid="{00000000-0005-0000-0000-0000F4470000}"/>
    <cellStyle name="40% - Accent1 3 4 2 3 2" xfId="5113" xr:uid="{00000000-0005-0000-0000-0000F5470000}"/>
    <cellStyle name="40% - Accent1 3 4 2 3 2 2" xfId="10010" xr:uid="{00000000-0005-0000-0000-0000F6470000}"/>
    <cellStyle name="40% - Accent1 3 4 2 3 2 2 2" xfId="19799" xr:uid="{00000000-0005-0000-0000-0000F7470000}"/>
    <cellStyle name="40% - Accent1 3 4 2 3 2 2 2 2" xfId="39350" xr:uid="{00000000-0005-0000-0000-0000F8470000}"/>
    <cellStyle name="40% - Accent1 3 4 2 3 2 2 3" xfId="29575" xr:uid="{00000000-0005-0000-0000-0000F9470000}"/>
    <cellStyle name="40% - Accent1 3 4 2 3 2 3" xfId="14913" xr:uid="{00000000-0005-0000-0000-0000FA470000}"/>
    <cellStyle name="40% - Accent1 3 4 2 3 2 3 2" xfId="34464" xr:uid="{00000000-0005-0000-0000-0000FB470000}"/>
    <cellStyle name="40% - Accent1 3 4 2 3 2 4" xfId="24689" xr:uid="{00000000-0005-0000-0000-0000FC470000}"/>
    <cellStyle name="40% - Accent1 3 4 2 3 3" xfId="7567" xr:uid="{00000000-0005-0000-0000-0000FD470000}"/>
    <cellStyle name="40% - Accent1 3 4 2 3 3 2" xfId="17359" xr:uid="{00000000-0005-0000-0000-0000FE470000}"/>
    <cellStyle name="40% - Accent1 3 4 2 3 3 2 2" xfId="36910" xr:uid="{00000000-0005-0000-0000-0000FF470000}"/>
    <cellStyle name="40% - Accent1 3 4 2 3 3 3" xfId="27135" xr:uid="{00000000-0005-0000-0000-000000480000}"/>
    <cellStyle name="40% - Accent1 3 4 2 3 4" xfId="12473" xr:uid="{00000000-0005-0000-0000-000001480000}"/>
    <cellStyle name="40% - Accent1 3 4 2 3 4 2" xfId="32024" xr:uid="{00000000-0005-0000-0000-000002480000}"/>
    <cellStyle name="40% - Accent1 3 4 2 3 5" xfId="22249" xr:uid="{00000000-0005-0000-0000-000003480000}"/>
    <cellStyle name="40% - Accent1 3 4 2 4" xfId="3420" xr:uid="{00000000-0005-0000-0000-000004480000}"/>
    <cellStyle name="40% - Accent1 3 4 2 4 2" xfId="8317" xr:uid="{00000000-0005-0000-0000-000005480000}"/>
    <cellStyle name="40% - Accent1 3 4 2 4 2 2" xfId="18106" xr:uid="{00000000-0005-0000-0000-000006480000}"/>
    <cellStyle name="40% - Accent1 3 4 2 4 2 2 2" xfId="37657" xr:uid="{00000000-0005-0000-0000-000007480000}"/>
    <cellStyle name="40% - Accent1 3 4 2 4 2 3" xfId="27882" xr:uid="{00000000-0005-0000-0000-000008480000}"/>
    <cellStyle name="40% - Accent1 3 4 2 4 3" xfId="13220" xr:uid="{00000000-0005-0000-0000-000009480000}"/>
    <cellStyle name="40% - Accent1 3 4 2 4 3 2" xfId="32771" xr:uid="{00000000-0005-0000-0000-00000A480000}"/>
    <cellStyle name="40% - Accent1 3 4 2 4 4" xfId="22996" xr:uid="{00000000-0005-0000-0000-00000B480000}"/>
    <cellStyle name="40% - Accent1 3 4 2 5" xfId="5874" xr:uid="{00000000-0005-0000-0000-00000C480000}"/>
    <cellStyle name="40% - Accent1 3 4 2 5 2" xfId="15666" xr:uid="{00000000-0005-0000-0000-00000D480000}"/>
    <cellStyle name="40% - Accent1 3 4 2 5 2 2" xfId="35217" xr:uid="{00000000-0005-0000-0000-00000E480000}"/>
    <cellStyle name="40% - Accent1 3 4 2 5 3" xfId="25442" xr:uid="{00000000-0005-0000-0000-00000F480000}"/>
    <cellStyle name="40% - Accent1 3 4 2 6" xfId="10780" xr:uid="{00000000-0005-0000-0000-000010480000}"/>
    <cellStyle name="40% - Accent1 3 4 2 6 2" xfId="30331" xr:uid="{00000000-0005-0000-0000-000011480000}"/>
    <cellStyle name="40% - Accent1 3 4 2 7" xfId="20556" xr:uid="{00000000-0005-0000-0000-000012480000}"/>
    <cellStyle name="40% - Accent1 3 4 3" xfId="1403" xr:uid="{00000000-0005-0000-0000-000013480000}"/>
    <cellStyle name="40% - Accent1 3 4 3 2" xfId="3922" xr:uid="{00000000-0005-0000-0000-000014480000}"/>
    <cellStyle name="40% - Accent1 3 4 3 2 2" xfId="8819" xr:uid="{00000000-0005-0000-0000-000015480000}"/>
    <cellStyle name="40% - Accent1 3 4 3 2 2 2" xfId="18608" xr:uid="{00000000-0005-0000-0000-000016480000}"/>
    <cellStyle name="40% - Accent1 3 4 3 2 2 2 2" xfId="38159" xr:uid="{00000000-0005-0000-0000-000017480000}"/>
    <cellStyle name="40% - Accent1 3 4 3 2 2 3" xfId="28384" xr:uid="{00000000-0005-0000-0000-000018480000}"/>
    <cellStyle name="40% - Accent1 3 4 3 2 3" xfId="13722" xr:uid="{00000000-0005-0000-0000-000019480000}"/>
    <cellStyle name="40% - Accent1 3 4 3 2 3 2" xfId="33273" xr:uid="{00000000-0005-0000-0000-00001A480000}"/>
    <cellStyle name="40% - Accent1 3 4 3 2 4" xfId="23498" xr:uid="{00000000-0005-0000-0000-00001B480000}"/>
    <cellStyle name="40% - Accent1 3 4 3 3" xfId="6376" xr:uid="{00000000-0005-0000-0000-00001C480000}"/>
    <cellStyle name="40% - Accent1 3 4 3 3 2" xfId="16168" xr:uid="{00000000-0005-0000-0000-00001D480000}"/>
    <cellStyle name="40% - Accent1 3 4 3 3 2 2" xfId="35719" xr:uid="{00000000-0005-0000-0000-00001E480000}"/>
    <cellStyle name="40% - Accent1 3 4 3 3 3" xfId="25944" xr:uid="{00000000-0005-0000-0000-00001F480000}"/>
    <cellStyle name="40% - Accent1 3 4 3 4" xfId="11282" xr:uid="{00000000-0005-0000-0000-000020480000}"/>
    <cellStyle name="40% - Accent1 3 4 3 4 2" xfId="30833" xr:uid="{00000000-0005-0000-0000-000021480000}"/>
    <cellStyle name="40% - Accent1 3 4 3 5" xfId="21058" xr:uid="{00000000-0005-0000-0000-000022480000}"/>
    <cellStyle name="40% - Accent1 3 4 4" xfId="2224" xr:uid="{00000000-0005-0000-0000-000023480000}"/>
    <cellStyle name="40% - Accent1 3 4 4 2" xfId="4726" xr:uid="{00000000-0005-0000-0000-000024480000}"/>
    <cellStyle name="40% - Accent1 3 4 4 2 2" xfId="9623" xr:uid="{00000000-0005-0000-0000-000025480000}"/>
    <cellStyle name="40% - Accent1 3 4 4 2 2 2" xfId="19412" xr:uid="{00000000-0005-0000-0000-000026480000}"/>
    <cellStyle name="40% - Accent1 3 4 4 2 2 2 2" xfId="38963" xr:uid="{00000000-0005-0000-0000-000027480000}"/>
    <cellStyle name="40% - Accent1 3 4 4 2 2 3" xfId="29188" xr:uid="{00000000-0005-0000-0000-000028480000}"/>
    <cellStyle name="40% - Accent1 3 4 4 2 3" xfId="14526" xr:uid="{00000000-0005-0000-0000-000029480000}"/>
    <cellStyle name="40% - Accent1 3 4 4 2 3 2" xfId="34077" xr:uid="{00000000-0005-0000-0000-00002A480000}"/>
    <cellStyle name="40% - Accent1 3 4 4 2 4" xfId="24302" xr:uid="{00000000-0005-0000-0000-00002B480000}"/>
    <cellStyle name="40% - Accent1 3 4 4 3" xfId="7180" xr:uid="{00000000-0005-0000-0000-00002C480000}"/>
    <cellStyle name="40% - Accent1 3 4 4 3 2" xfId="16972" xr:uid="{00000000-0005-0000-0000-00002D480000}"/>
    <cellStyle name="40% - Accent1 3 4 4 3 2 2" xfId="36523" xr:uid="{00000000-0005-0000-0000-00002E480000}"/>
    <cellStyle name="40% - Accent1 3 4 4 3 3" xfId="26748" xr:uid="{00000000-0005-0000-0000-00002F480000}"/>
    <cellStyle name="40% - Accent1 3 4 4 4" xfId="12086" xr:uid="{00000000-0005-0000-0000-000030480000}"/>
    <cellStyle name="40% - Accent1 3 4 4 4 2" xfId="31637" xr:uid="{00000000-0005-0000-0000-000031480000}"/>
    <cellStyle name="40% - Accent1 3 4 4 5" xfId="21862" xr:uid="{00000000-0005-0000-0000-000032480000}"/>
    <cellStyle name="40% - Accent1 3 4 5" xfId="3029" xr:uid="{00000000-0005-0000-0000-000033480000}"/>
    <cellStyle name="40% - Accent1 3 4 5 2" xfId="7926" xr:uid="{00000000-0005-0000-0000-000034480000}"/>
    <cellStyle name="40% - Accent1 3 4 5 2 2" xfId="17715" xr:uid="{00000000-0005-0000-0000-000035480000}"/>
    <cellStyle name="40% - Accent1 3 4 5 2 2 2" xfId="37266" xr:uid="{00000000-0005-0000-0000-000036480000}"/>
    <cellStyle name="40% - Accent1 3 4 5 2 3" xfId="27491" xr:uid="{00000000-0005-0000-0000-000037480000}"/>
    <cellStyle name="40% - Accent1 3 4 5 3" xfId="12829" xr:uid="{00000000-0005-0000-0000-000038480000}"/>
    <cellStyle name="40% - Accent1 3 4 5 3 2" xfId="32380" xr:uid="{00000000-0005-0000-0000-000039480000}"/>
    <cellStyle name="40% - Accent1 3 4 5 4" xfId="22605" xr:uid="{00000000-0005-0000-0000-00003A480000}"/>
    <cellStyle name="40% - Accent1 3 4 6" xfId="5483" xr:uid="{00000000-0005-0000-0000-00003B480000}"/>
    <cellStyle name="40% - Accent1 3 4 6 2" xfId="15275" xr:uid="{00000000-0005-0000-0000-00003C480000}"/>
    <cellStyle name="40% - Accent1 3 4 6 2 2" xfId="34826" xr:uid="{00000000-0005-0000-0000-00003D480000}"/>
    <cellStyle name="40% - Accent1 3 4 6 3" xfId="25051" xr:uid="{00000000-0005-0000-0000-00003E480000}"/>
    <cellStyle name="40% - Accent1 3 4 7" xfId="10389" xr:uid="{00000000-0005-0000-0000-00003F480000}"/>
    <cellStyle name="40% - Accent1 3 4 7 2" xfId="29940" xr:uid="{00000000-0005-0000-0000-000040480000}"/>
    <cellStyle name="40% - Accent1 3 4 8" xfId="20165" xr:uid="{00000000-0005-0000-0000-000041480000}"/>
    <cellStyle name="40% - Accent1 3 5" xfId="607" xr:uid="{00000000-0005-0000-0000-000042480000}"/>
    <cellStyle name="40% - Accent1 3 5 2" xfId="1560" xr:uid="{00000000-0005-0000-0000-000043480000}"/>
    <cellStyle name="40% - Accent1 3 5 2 2" xfId="4074" xr:uid="{00000000-0005-0000-0000-000044480000}"/>
    <cellStyle name="40% - Accent1 3 5 2 2 2" xfId="8971" xr:uid="{00000000-0005-0000-0000-000045480000}"/>
    <cellStyle name="40% - Accent1 3 5 2 2 2 2" xfId="18760" xr:uid="{00000000-0005-0000-0000-000046480000}"/>
    <cellStyle name="40% - Accent1 3 5 2 2 2 2 2" xfId="38311" xr:uid="{00000000-0005-0000-0000-000047480000}"/>
    <cellStyle name="40% - Accent1 3 5 2 2 2 3" xfId="28536" xr:uid="{00000000-0005-0000-0000-000048480000}"/>
    <cellStyle name="40% - Accent1 3 5 2 2 3" xfId="13874" xr:uid="{00000000-0005-0000-0000-000049480000}"/>
    <cellStyle name="40% - Accent1 3 5 2 2 3 2" xfId="33425" xr:uid="{00000000-0005-0000-0000-00004A480000}"/>
    <cellStyle name="40% - Accent1 3 5 2 2 4" xfId="23650" xr:uid="{00000000-0005-0000-0000-00004B480000}"/>
    <cellStyle name="40% - Accent1 3 5 2 3" xfId="6528" xr:uid="{00000000-0005-0000-0000-00004C480000}"/>
    <cellStyle name="40% - Accent1 3 5 2 3 2" xfId="16320" xr:uid="{00000000-0005-0000-0000-00004D480000}"/>
    <cellStyle name="40% - Accent1 3 5 2 3 2 2" xfId="35871" xr:uid="{00000000-0005-0000-0000-00004E480000}"/>
    <cellStyle name="40% - Accent1 3 5 2 3 3" xfId="26096" xr:uid="{00000000-0005-0000-0000-00004F480000}"/>
    <cellStyle name="40% - Accent1 3 5 2 4" xfId="11434" xr:uid="{00000000-0005-0000-0000-000050480000}"/>
    <cellStyle name="40% - Accent1 3 5 2 4 2" xfId="30985" xr:uid="{00000000-0005-0000-0000-000051480000}"/>
    <cellStyle name="40% - Accent1 3 5 2 5" xfId="21210" xr:uid="{00000000-0005-0000-0000-000052480000}"/>
    <cellStyle name="40% - Accent1 3 5 3" xfId="2368" xr:uid="{00000000-0005-0000-0000-000053480000}"/>
    <cellStyle name="40% - Accent1 3 5 3 2" xfId="4859" xr:uid="{00000000-0005-0000-0000-000054480000}"/>
    <cellStyle name="40% - Accent1 3 5 3 2 2" xfId="9756" xr:uid="{00000000-0005-0000-0000-000055480000}"/>
    <cellStyle name="40% - Accent1 3 5 3 2 2 2" xfId="19545" xr:uid="{00000000-0005-0000-0000-000056480000}"/>
    <cellStyle name="40% - Accent1 3 5 3 2 2 2 2" xfId="39096" xr:uid="{00000000-0005-0000-0000-000057480000}"/>
    <cellStyle name="40% - Accent1 3 5 3 2 2 3" xfId="29321" xr:uid="{00000000-0005-0000-0000-000058480000}"/>
    <cellStyle name="40% - Accent1 3 5 3 2 3" xfId="14659" xr:uid="{00000000-0005-0000-0000-000059480000}"/>
    <cellStyle name="40% - Accent1 3 5 3 2 3 2" xfId="34210" xr:uid="{00000000-0005-0000-0000-00005A480000}"/>
    <cellStyle name="40% - Accent1 3 5 3 2 4" xfId="24435" xr:uid="{00000000-0005-0000-0000-00005B480000}"/>
    <cellStyle name="40% - Accent1 3 5 3 3" xfId="7313" xr:uid="{00000000-0005-0000-0000-00005C480000}"/>
    <cellStyle name="40% - Accent1 3 5 3 3 2" xfId="17105" xr:uid="{00000000-0005-0000-0000-00005D480000}"/>
    <cellStyle name="40% - Accent1 3 5 3 3 2 2" xfId="36656" xr:uid="{00000000-0005-0000-0000-00005E480000}"/>
    <cellStyle name="40% - Accent1 3 5 3 3 3" xfId="26881" xr:uid="{00000000-0005-0000-0000-00005F480000}"/>
    <cellStyle name="40% - Accent1 3 5 3 4" xfId="12219" xr:uid="{00000000-0005-0000-0000-000060480000}"/>
    <cellStyle name="40% - Accent1 3 5 3 4 2" xfId="31770" xr:uid="{00000000-0005-0000-0000-000061480000}"/>
    <cellStyle name="40% - Accent1 3 5 3 5" xfId="21995" xr:uid="{00000000-0005-0000-0000-000062480000}"/>
    <cellStyle name="40% - Accent1 3 5 4" xfId="3193" xr:uid="{00000000-0005-0000-0000-000063480000}"/>
    <cellStyle name="40% - Accent1 3 5 4 2" xfId="8090" xr:uid="{00000000-0005-0000-0000-000064480000}"/>
    <cellStyle name="40% - Accent1 3 5 4 2 2" xfId="17879" xr:uid="{00000000-0005-0000-0000-000065480000}"/>
    <cellStyle name="40% - Accent1 3 5 4 2 2 2" xfId="37430" xr:uid="{00000000-0005-0000-0000-000066480000}"/>
    <cellStyle name="40% - Accent1 3 5 4 2 3" xfId="27655" xr:uid="{00000000-0005-0000-0000-000067480000}"/>
    <cellStyle name="40% - Accent1 3 5 4 3" xfId="12993" xr:uid="{00000000-0005-0000-0000-000068480000}"/>
    <cellStyle name="40% - Accent1 3 5 4 3 2" xfId="32544" xr:uid="{00000000-0005-0000-0000-000069480000}"/>
    <cellStyle name="40% - Accent1 3 5 4 4" xfId="22769" xr:uid="{00000000-0005-0000-0000-00006A480000}"/>
    <cellStyle name="40% - Accent1 3 5 5" xfId="5647" xr:uid="{00000000-0005-0000-0000-00006B480000}"/>
    <cellStyle name="40% - Accent1 3 5 5 2" xfId="15439" xr:uid="{00000000-0005-0000-0000-00006C480000}"/>
    <cellStyle name="40% - Accent1 3 5 5 2 2" xfId="34990" xr:uid="{00000000-0005-0000-0000-00006D480000}"/>
    <cellStyle name="40% - Accent1 3 5 5 3" xfId="25215" xr:uid="{00000000-0005-0000-0000-00006E480000}"/>
    <cellStyle name="40% - Accent1 3 5 6" xfId="10553" xr:uid="{00000000-0005-0000-0000-00006F480000}"/>
    <cellStyle name="40% - Accent1 3 5 6 2" xfId="30104" xr:uid="{00000000-0005-0000-0000-000070480000}"/>
    <cellStyle name="40% - Accent1 3 5 7" xfId="20329" xr:uid="{00000000-0005-0000-0000-000071480000}"/>
    <cellStyle name="40% - Accent1 3 6" xfId="1058" xr:uid="{00000000-0005-0000-0000-000072480000}"/>
    <cellStyle name="40% - Accent1 3 6 2" xfId="3631" xr:uid="{00000000-0005-0000-0000-000073480000}"/>
    <cellStyle name="40% - Accent1 3 6 2 2" xfId="8528" xr:uid="{00000000-0005-0000-0000-000074480000}"/>
    <cellStyle name="40% - Accent1 3 6 2 2 2" xfId="18317" xr:uid="{00000000-0005-0000-0000-000075480000}"/>
    <cellStyle name="40% - Accent1 3 6 2 2 2 2" xfId="37868" xr:uid="{00000000-0005-0000-0000-000076480000}"/>
    <cellStyle name="40% - Accent1 3 6 2 2 3" xfId="28093" xr:uid="{00000000-0005-0000-0000-000077480000}"/>
    <cellStyle name="40% - Accent1 3 6 2 3" xfId="13431" xr:uid="{00000000-0005-0000-0000-000078480000}"/>
    <cellStyle name="40% - Accent1 3 6 2 3 2" xfId="32982" xr:uid="{00000000-0005-0000-0000-000079480000}"/>
    <cellStyle name="40% - Accent1 3 6 2 4" xfId="23207" xr:uid="{00000000-0005-0000-0000-00007A480000}"/>
    <cellStyle name="40% - Accent1 3 6 3" xfId="6085" xr:uid="{00000000-0005-0000-0000-00007B480000}"/>
    <cellStyle name="40% - Accent1 3 6 3 2" xfId="15877" xr:uid="{00000000-0005-0000-0000-00007C480000}"/>
    <cellStyle name="40% - Accent1 3 6 3 2 2" xfId="35428" xr:uid="{00000000-0005-0000-0000-00007D480000}"/>
    <cellStyle name="40% - Accent1 3 6 3 3" xfId="25653" xr:uid="{00000000-0005-0000-0000-00007E480000}"/>
    <cellStyle name="40% - Accent1 3 6 4" xfId="10991" xr:uid="{00000000-0005-0000-0000-00007F480000}"/>
    <cellStyle name="40% - Accent1 3 6 4 2" xfId="30542" xr:uid="{00000000-0005-0000-0000-000080480000}"/>
    <cellStyle name="40% - Accent1 3 6 5" xfId="20767" xr:uid="{00000000-0005-0000-0000-000081480000}"/>
    <cellStyle name="40% - Accent1 3 7" xfId="1966" xr:uid="{00000000-0005-0000-0000-000082480000}"/>
    <cellStyle name="40% - Accent1 3 7 2" xfId="4472" xr:uid="{00000000-0005-0000-0000-000083480000}"/>
    <cellStyle name="40% - Accent1 3 7 2 2" xfId="9369" xr:uid="{00000000-0005-0000-0000-000084480000}"/>
    <cellStyle name="40% - Accent1 3 7 2 2 2" xfId="19158" xr:uid="{00000000-0005-0000-0000-000085480000}"/>
    <cellStyle name="40% - Accent1 3 7 2 2 2 2" xfId="38709" xr:uid="{00000000-0005-0000-0000-000086480000}"/>
    <cellStyle name="40% - Accent1 3 7 2 2 3" xfId="28934" xr:uid="{00000000-0005-0000-0000-000087480000}"/>
    <cellStyle name="40% - Accent1 3 7 2 3" xfId="14272" xr:uid="{00000000-0005-0000-0000-000088480000}"/>
    <cellStyle name="40% - Accent1 3 7 2 3 2" xfId="33823" xr:uid="{00000000-0005-0000-0000-000089480000}"/>
    <cellStyle name="40% - Accent1 3 7 2 4" xfId="24048" xr:uid="{00000000-0005-0000-0000-00008A480000}"/>
    <cellStyle name="40% - Accent1 3 7 3" xfId="6926" xr:uid="{00000000-0005-0000-0000-00008B480000}"/>
    <cellStyle name="40% - Accent1 3 7 3 2" xfId="16718" xr:uid="{00000000-0005-0000-0000-00008C480000}"/>
    <cellStyle name="40% - Accent1 3 7 3 2 2" xfId="36269" xr:uid="{00000000-0005-0000-0000-00008D480000}"/>
    <cellStyle name="40% - Accent1 3 7 3 3" xfId="26494" xr:uid="{00000000-0005-0000-0000-00008E480000}"/>
    <cellStyle name="40% - Accent1 3 7 4" xfId="11832" xr:uid="{00000000-0005-0000-0000-00008F480000}"/>
    <cellStyle name="40% - Accent1 3 7 4 2" xfId="31383" xr:uid="{00000000-0005-0000-0000-000090480000}"/>
    <cellStyle name="40% - Accent1 3 7 5" xfId="21608" xr:uid="{00000000-0005-0000-0000-000091480000}"/>
    <cellStyle name="40% - Accent1 3 8" xfId="2801" xr:uid="{00000000-0005-0000-0000-000092480000}"/>
    <cellStyle name="40% - Accent1 3 8 2" xfId="7699" xr:uid="{00000000-0005-0000-0000-000093480000}"/>
    <cellStyle name="40% - Accent1 3 8 2 2" xfId="17488" xr:uid="{00000000-0005-0000-0000-000094480000}"/>
    <cellStyle name="40% - Accent1 3 8 2 2 2" xfId="37039" xr:uid="{00000000-0005-0000-0000-000095480000}"/>
    <cellStyle name="40% - Accent1 3 8 2 3" xfId="27264" xr:uid="{00000000-0005-0000-0000-000096480000}"/>
    <cellStyle name="40% - Accent1 3 8 3" xfId="12602" xr:uid="{00000000-0005-0000-0000-000097480000}"/>
    <cellStyle name="40% - Accent1 3 8 3 2" xfId="32153" xr:uid="{00000000-0005-0000-0000-000098480000}"/>
    <cellStyle name="40% - Accent1 3 8 4" xfId="22378" xr:uid="{00000000-0005-0000-0000-000099480000}"/>
    <cellStyle name="40% - Accent1 3 9" xfId="5255" xr:uid="{00000000-0005-0000-0000-00009A480000}"/>
    <cellStyle name="40% - Accent1 3 9 2" xfId="15048" xr:uid="{00000000-0005-0000-0000-00009B480000}"/>
    <cellStyle name="40% - Accent1 3 9 2 2" xfId="34599" xr:uid="{00000000-0005-0000-0000-00009C480000}"/>
    <cellStyle name="40% - Accent1 3 9 3" xfId="24824" xr:uid="{00000000-0005-0000-0000-00009D480000}"/>
    <cellStyle name="40% - Accent1 4" xfId="188" xr:uid="{00000000-0005-0000-0000-00009E480000}"/>
    <cellStyle name="40% - Accent1 4 10" xfId="10191" xr:uid="{00000000-0005-0000-0000-00009F480000}"/>
    <cellStyle name="40% - Accent1 4 10 2" xfId="29742" xr:uid="{00000000-0005-0000-0000-0000A0480000}"/>
    <cellStyle name="40% - Accent1 4 11" xfId="19967" xr:uid="{00000000-0005-0000-0000-0000A1480000}"/>
    <cellStyle name="40% - Accent1 4 2" xfId="421" xr:uid="{00000000-0005-0000-0000-0000A2480000}"/>
    <cellStyle name="40% - Accent1 4 2 2" xfId="838" xr:uid="{00000000-0005-0000-0000-0000A3480000}"/>
    <cellStyle name="40% - Accent1 4 2 2 2" xfId="1788" xr:uid="{00000000-0005-0000-0000-0000A4480000}"/>
    <cellStyle name="40% - Accent1 4 2 2 2 2" xfId="4302" xr:uid="{00000000-0005-0000-0000-0000A5480000}"/>
    <cellStyle name="40% - Accent1 4 2 2 2 2 2" xfId="9199" xr:uid="{00000000-0005-0000-0000-0000A6480000}"/>
    <cellStyle name="40% - Accent1 4 2 2 2 2 2 2" xfId="18988" xr:uid="{00000000-0005-0000-0000-0000A7480000}"/>
    <cellStyle name="40% - Accent1 4 2 2 2 2 2 2 2" xfId="38539" xr:uid="{00000000-0005-0000-0000-0000A8480000}"/>
    <cellStyle name="40% - Accent1 4 2 2 2 2 2 3" xfId="28764" xr:uid="{00000000-0005-0000-0000-0000A9480000}"/>
    <cellStyle name="40% - Accent1 4 2 2 2 2 3" xfId="14102" xr:uid="{00000000-0005-0000-0000-0000AA480000}"/>
    <cellStyle name="40% - Accent1 4 2 2 2 2 3 2" xfId="33653" xr:uid="{00000000-0005-0000-0000-0000AB480000}"/>
    <cellStyle name="40% - Accent1 4 2 2 2 2 4" xfId="23878" xr:uid="{00000000-0005-0000-0000-0000AC480000}"/>
    <cellStyle name="40% - Accent1 4 2 2 2 3" xfId="6756" xr:uid="{00000000-0005-0000-0000-0000AD480000}"/>
    <cellStyle name="40% - Accent1 4 2 2 2 3 2" xfId="16548" xr:uid="{00000000-0005-0000-0000-0000AE480000}"/>
    <cellStyle name="40% - Accent1 4 2 2 2 3 2 2" xfId="36099" xr:uid="{00000000-0005-0000-0000-0000AF480000}"/>
    <cellStyle name="40% - Accent1 4 2 2 2 3 3" xfId="26324" xr:uid="{00000000-0005-0000-0000-0000B0480000}"/>
    <cellStyle name="40% - Accent1 4 2 2 2 4" xfId="11662" xr:uid="{00000000-0005-0000-0000-0000B1480000}"/>
    <cellStyle name="40% - Accent1 4 2 2 2 4 2" xfId="31213" xr:uid="{00000000-0005-0000-0000-0000B2480000}"/>
    <cellStyle name="40% - Accent1 4 2 2 2 5" xfId="21438" xr:uid="{00000000-0005-0000-0000-0000B3480000}"/>
    <cellStyle name="40% - Accent1 4 2 2 3" xfId="2471" xr:uid="{00000000-0005-0000-0000-0000B4480000}"/>
    <cellStyle name="40% - Accent1 4 2 2 3 2" xfId="4953" xr:uid="{00000000-0005-0000-0000-0000B5480000}"/>
    <cellStyle name="40% - Accent1 4 2 2 3 2 2" xfId="9850" xr:uid="{00000000-0005-0000-0000-0000B6480000}"/>
    <cellStyle name="40% - Accent1 4 2 2 3 2 2 2" xfId="19639" xr:uid="{00000000-0005-0000-0000-0000B7480000}"/>
    <cellStyle name="40% - Accent1 4 2 2 3 2 2 2 2" xfId="39190" xr:uid="{00000000-0005-0000-0000-0000B8480000}"/>
    <cellStyle name="40% - Accent1 4 2 2 3 2 2 3" xfId="29415" xr:uid="{00000000-0005-0000-0000-0000B9480000}"/>
    <cellStyle name="40% - Accent1 4 2 2 3 2 3" xfId="14753" xr:uid="{00000000-0005-0000-0000-0000BA480000}"/>
    <cellStyle name="40% - Accent1 4 2 2 3 2 3 2" xfId="34304" xr:uid="{00000000-0005-0000-0000-0000BB480000}"/>
    <cellStyle name="40% - Accent1 4 2 2 3 2 4" xfId="24529" xr:uid="{00000000-0005-0000-0000-0000BC480000}"/>
    <cellStyle name="40% - Accent1 4 2 2 3 3" xfId="7407" xr:uid="{00000000-0005-0000-0000-0000BD480000}"/>
    <cellStyle name="40% - Accent1 4 2 2 3 3 2" xfId="17199" xr:uid="{00000000-0005-0000-0000-0000BE480000}"/>
    <cellStyle name="40% - Accent1 4 2 2 3 3 2 2" xfId="36750" xr:uid="{00000000-0005-0000-0000-0000BF480000}"/>
    <cellStyle name="40% - Accent1 4 2 2 3 3 3" xfId="26975" xr:uid="{00000000-0005-0000-0000-0000C0480000}"/>
    <cellStyle name="40% - Accent1 4 2 2 3 4" xfId="12313" xr:uid="{00000000-0005-0000-0000-0000C1480000}"/>
    <cellStyle name="40% - Accent1 4 2 2 3 4 2" xfId="31864" xr:uid="{00000000-0005-0000-0000-0000C2480000}"/>
    <cellStyle name="40% - Accent1 4 2 2 3 5" xfId="22089" xr:uid="{00000000-0005-0000-0000-0000C3480000}"/>
    <cellStyle name="40% - Accent1 4 2 2 4" xfId="3421" xr:uid="{00000000-0005-0000-0000-0000C4480000}"/>
    <cellStyle name="40% - Accent1 4 2 2 4 2" xfId="8318" xr:uid="{00000000-0005-0000-0000-0000C5480000}"/>
    <cellStyle name="40% - Accent1 4 2 2 4 2 2" xfId="18107" xr:uid="{00000000-0005-0000-0000-0000C6480000}"/>
    <cellStyle name="40% - Accent1 4 2 2 4 2 2 2" xfId="37658" xr:uid="{00000000-0005-0000-0000-0000C7480000}"/>
    <cellStyle name="40% - Accent1 4 2 2 4 2 3" xfId="27883" xr:uid="{00000000-0005-0000-0000-0000C8480000}"/>
    <cellStyle name="40% - Accent1 4 2 2 4 3" xfId="13221" xr:uid="{00000000-0005-0000-0000-0000C9480000}"/>
    <cellStyle name="40% - Accent1 4 2 2 4 3 2" xfId="32772" xr:uid="{00000000-0005-0000-0000-0000CA480000}"/>
    <cellStyle name="40% - Accent1 4 2 2 4 4" xfId="22997" xr:uid="{00000000-0005-0000-0000-0000CB480000}"/>
    <cellStyle name="40% - Accent1 4 2 2 5" xfId="5875" xr:uid="{00000000-0005-0000-0000-0000CC480000}"/>
    <cellStyle name="40% - Accent1 4 2 2 5 2" xfId="15667" xr:uid="{00000000-0005-0000-0000-0000CD480000}"/>
    <cellStyle name="40% - Accent1 4 2 2 5 2 2" xfId="35218" xr:uid="{00000000-0005-0000-0000-0000CE480000}"/>
    <cellStyle name="40% - Accent1 4 2 2 5 3" xfId="25443" xr:uid="{00000000-0005-0000-0000-0000CF480000}"/>
    <cellStyle name="40% - Accent1 4 2 2 6" xfId="10781" xr:uid="{00000000-0005-0000-0000-0000D0480000}"/>
    <cellStyle name="40% - Accent1 4 2 2 6 2" xfId="30332" xr:uid="{00000000-0005-0000-0000-0000D1480000}"/>
    <cellStyle name="40% - Accent1 4 2 2 7" xfId="20557" xr:uid="{00000000-0005-0000-0000-0000D2480000}"/>
    <cellStyle name="40% - Accent1 4 2 3" xfId="1061" xr:uid="{00000000-0005-0000-0000-0000D3480000}"/>
    <cellStyle name="40% - Accent1 4 2 3 2" xfId="3634" xr:uid="{00000000-0005-0000-0000-0000D4480000}"/>
    <cellStyle name="40% - Accent1 4 2 3 2 2" xfId="8531" xr:uid="{00000000-0005-0000-0000-0000D5480000}"/>
    <cellStyle name="40% - Accent1 4 2 3 2 2 2" xfId="18320" xr:uid="{00000000-0005-0000-0000-0000D6480000}"/>
    <cellStyle name="40% - Accent1 4 2 3 2 2 2 2" xfId="37871" xr:uid="{00000000-0005-0000-0000-0000D7480000}"/>
    <cellStyle name="40% - Accent1 4 2 3 2 2 3" xfId="28096" xr:uid="{00000000-0005-0000-0000-0000D8480000}"/>
    <cellStyle name="40% - Accent1 4 2 3 2 3" xfId="13434" xr:uid="{00000000-0005-0000-0000-0000D9480000}"/>
    <cellStyle name="40% - Accent1 4 2 3 2 3 2" xfId="32985" xr:uid="{00000000-0005-0000-0000-0000DA480000}"/>
    <cellStyle name="40% - Accent1 4 2 3 2 4" xfId="23210" xr:uid="{00000000-0005-0000-0000-0000DB480000}"/>
    <cellStyle name="40% - Accent1 4 2 3 3" xfId="6088" xr:uid="{00000000-0005-0000-0000-0000DC480000}"/>
    <cellStyle name="40% - Accent1 4 2 3 3 2" xfId="15880" xr:uid="{00000000-0005-0000-0000-0000DD480000}"/>
    <cellStyle name="40% - Accent1 4 2 3 3 2 2" xfId="35431" xr:uid="{00000000-0005-0000-0000-0000DE480000}"/>
    <cellStyle name="40% - Accent1 4 2 3 3 3" xfId="25656" xr:uid="{00000000-0005-0000-0000-0000DF480000}"/>
    <cellStyle name="40% - Accent1 4 2 3 4" xfId="10994" xr:uid="{00000000-0005-0000-0000-0000E0480000}"/>
    <cellStyle name="40% - Accent1 4 2 3 4 2" xfId="30545" xr:uid="{00000000-0005-0000-0000-0000E1480000}"/>
    <cellStyle name="40% - Accent1 4 2 3 5" xfId="20770" xr:uid="{00000000-0005-0000-0000-0000E2480000}"/>
    <cellStyle name="40% - Accent1 4 2 4" xfId="2064" xr:uid="{00000000-0005-0000-0000-0000E3480000}"/>
    <cellStyle name="40% - Accent1 4 2 4 2" xfId="4566" xr:uid="{00000000-0005-0000-0000-0000E4480000}"/>
    <cellStyle name="40% - Accent1 4 2 4 2 2" xfId="9463" xr:uid="{00000000-0005-0000-0000-0000E5480000}"/>
    <cellStyle name="40% - Accent1 4 2 4 2 2 2" xfId="19252" xr:uid="{00000000-0005-0000-0000-0000E6480000}"/>
    <cellStyle name="40% - Accent1 4 2 4 2 2 2 2" xfId="38803" xr:uid="{00000000-0005-0000-0000-0000E7480000}"/>
    <cellStyle name="40% - Accent1 4 2 4 2 2 3" xfId="29028" xr:uid="{00000000-0005-0000-0000-0000E8480000}"/>
    <cellStyle name="40% - Accent1 4 2 4 2 3" xfId="14366" xr:uid="{00000000-0005-0000-0000-0000E9480000}"/>
    <cellStyle name="40% - Accent1 4 2 4 2 3 2" xfId="33917" xr:uid="{00000000-0005-0000-0000-0000EA480000}"/>
    <cellStyle name="40% - Accent1 4 2 4 2 4" xfId="24142" xr:uid="{00000000-0005-0000-0000-0000EB480000}"/>
    <cellStyle name="40% - Accent1 4 2 4 3" xfId="7020" xr:uid="{00000000-0005-0000-0000-0000EC480000}"/>
    <cellStyle name="40% - Accent1 4 2 4 3 2" xfId="16812" xr:uid="{00000000-0005-0000-0000-0000ED480000}"/>
    <cellStyle name="40% - Accent1 4 2 4 3 2 2" xfId="36363" xr:uid="{00000000-0005-0000-0000-0000EE480000}"/>
    <cellStyle name="40% - Accent1 4 2 4 3 3" xfId="26588" xr:uid="{00000000-0005-0000-0000-0000EF480000}"/>
    <cellStyle name="40% - Accent1 4 2 4 4" xfId="11926" xr:uid="{00000000-0005-0000-0000-0000F0480000}"/>
    <cellStyle name="40% - Accent1 4 2 4 4 2" xfId="31477" xr:uid="{00000000-0005-0000-0000-0000F1480000}"/>
    <cellStyle name="40% - Accent1 4 2 4 5" xfId="21702" xr:uid="{00000000-0005-0000-0000-0000F2480000}"/>
    <cellStyle name="40% - Accent1 4 2 5" xfId="3030" xr:uid="{00000000-0005-0000-0000-0000F3480000}"/>
    <cellStyle name="40% - Accent1 4 2 5 2" xfId="7927" xr:uid="{00000000-0005-0000-0000-0000F4480000}"/>
    <cellStyle name="40% - Accent1 4 2 5 2 2" xfId="17716" xr:uid="{00000000-0005-0000-0000-0000F5480000}"/>
    <cellStyle name="40% - Accent1 4 2 5 2 2 2" xfId="37267" xr:uid="{00000000-0005-0000-0000-0000F6480000}"/>
    <cellStyle name="40% - Accent1 4 2 5 2 3" xfId="27492" xr:uid="{00000000-0005-0000-0000-0000F7480000}"/>
    <cellStyle name="40% - Accent1 4 2 5 3" xfId="12830" xr:uid="{00000000-0005-0000-0000-0000F8480000}"/>
    <cellStyle name="40% - Accent1 4 2 5 3 2" xfId="32381" xr:uid="{00000000-0005-0000-0000-0000F9480000}"/>
    <cellStyle name="40% - Accent1 4 2 5 4" xfId="22606" xr:uid="{00000000-0005-0000-0000-0000FA480000}"/>
    <cellStyle name="40% - Accent1 4 2 6" xfId="5484" xr:uid="{00000000-0005-0000-0000-0000FB480000}"/>
    <cellStyle name="40% - Accent1 4 2 6 2" xfId="15276" xr:uid="{00000000-0005-0000-0000-0000FC480000}"/>
    <cellStyle name="40% - Accent1 4 2 6 2 2" xfId="34827" xr:uid="{00000000-0005-0000-0000-0000FD480000}"/>
    <cellStyle name="40% - Accent1 4 2 6 3" xfId="25052" xr:uid="{00000000-0005-0000-0000-0000FE480000}"/>
    <cellStyle name="40% - Accent1 4 2 7" xfId="10390" xr:uid="{00000000-0005-0000-0000-0000FF480000}"/>
    <cellStyle name="40% - Accent1 4 2 7 2" xfId="29941" xr:uid="{00000000-0005-0000-0000-000000490000}"/>
    <cellStyle name="40% - Accent1 4 2 8" xfId="20166" xr:uid="{00000000-0005-0000-0000-000001490000}"/>
    <cellStyle name="40% - Accent1 4 3" xfId="422" xr:uid="{00000000-0005-0000-0000-000002490000}"/>
    <cellStyle name="40% - Accent1 4 3 2" xfId="839" xr:uid="{00000000-0005-0000-0000-000003490000}"/>
    <cellStyle name="40% - Accent1 4 3 2 2" xfId="1789" xr:uid="{00000000-0005-0000-0000-000004490000}"/>
    <cellStyle name="40% - Accent1 4 3 2 2 2" xfId="4303" xr:uid="{00000000-0005-0000-0000-000005490000}"/>
    <cellStyle name="40% - Accent1 4 3 2 2 2 2" xfId="9200" xr:uid="{00000000-0005-0000-0000-000006490000}"/>
    <cellStyle name="40% - Accent1 4 3 2 2 2 2 2" xfId="18989" xr:uid="{00000000-0005-0000-0000-000007490000}"/>
    <cellStyle name="40% - Accent1 4 3 2 2 2 2 2 2" xfId="38540" xr:uid="{00000000-0005-0000-0000-000008490000}"/>
    <cellStyle name="40% - Accent1 4 3 2 2 2 2 3" xfId="28765" xr:uid="{00000000-0005-0000-0000-000009490000}"/>
    <cellStyle name="40% - Accent1 4 3 2 2 2 3" xfId="14103" xr:uid="{00000000-0005-0000-0000-00000A490000}"/>
    <cellStyle name="40% - Accent1 4 3 2 2 2 3 2" xfId="33654" xr:uid="{00000000-0005-0000-0000-00000B490000}"/>
    <cellStyle name="40% - Accent1 4 3 2 2 2 4" xfId="23879" xr:uid="{00000000-0005-0000-0000-00000C490000}"/>
    <cellStyle name="40% - Accent1 4 3 2 2 3" xfId="6757" xr:uid="{00000000-0005-0000-0000-00000D490000}"/>
    <cellStyle name="40% - Accent1 4 3 2 2 3 2" xfId="16549" xr:uid="{00000000-0005-0000-0000-00000E490000}"/>
    <cellStyle name="40% - Accent1 4 3 2 2 3 2 2" xfId="36100" xr:uid="{00000000-0005-0000-0000-00000F490000}"/>
    <cellStyle name="40% - Accent1 4 3 2 2 3 3" xfId="26325" xr:uid="{00000000-0005-0000-0000-000010490000}"/>
    <cellStyle name="40% - Accent1 4 3 2 2 4" xfId="11663" xr:uid="{00000000-0005-0000-0000-000011490000}"/>
    <cellStyle name="40% - Accent1 4 3 2 2 4 2" xfId="31214" xr:uid="{00000000-0005-0000-0000-000012490000}"/>
    <cellStyle name="40% - Accent1 4 3 2 2 5" xfId="21439" xr:uid="{00000000-0005-0000-0000-000013490000}"/>
    <cellStyle name="40% - Accent1 4 3 2 3" xfId="2547" xr:uid="{00000000-0005-0000-0000-000014490000}"/>
    <cellStyle name="40% - Accent1 4 3 2 3 2" xfId="5017" xr:uid="{00000000-0005-0000-0000-000015490000}"/>
    <cellStyle name="40% - Accent1 4 3 2 3 2 2" xfId="9914" xr:uid="{00000000-0005-0000-0000-000016490000}"/>
    <cellStyle name="40% - Accent1 4 3 2 3 2 2 2" xfId="19703" xr:uid="{00000000-0005-0000-0000-000017490000}"/>
    <cellStyle name="40% - Accent1 4 3 2 3 2 2 2 2" xfId="39254" xr:uid="{00000000-0005-0000-0000-000018490000}"/>
    <cellStyle name="40% - Accent1 4 3 2 3 2 2 3" xfId="29479" xr:uid="{00000000-0005-0000-0000-000019490000}"/>
    <cellStyle name="40% - Accent1 4 3 2 3 2 3" xfId="14817" xr:uid="{00000000-0005-0000-0000-00001A490000}"/>
    <cellStyle name="40% - Accent1 4 3 2 3 2 3 2" xfId="34368" xr:uid="{00000000-0005-0000-0000-00001B490000}"/>
    <cellStyle name="40% - Accent1 4 3 2 3 2 4" xfId="24593" xr:uid="{00000000-0005-0000-0000-00001C490000}"/>
    <cellStyle name="40% - Accent1 4 3 2 3 3" xfId="7471" xr:uid="{00000000-0005-0000-0000-00001D490000}"/>
    <cellStyle name="40% - Accent1 4 3 2 3 3 2" xfId="17263" xr:uid="{00000000-0005-0000-0000-00001E490000}"/>
    <cellStyle name="40% - Accent1 4 3 2 3 3 2 2" xfId="36814" xr:uid="{00000000-0005-0000-0000-00001F490000}"/>
    <cellStyle name="40% - Accent1 4 3 2 3 3 3" xfId="27039" xr:uid="{00000000-0005-0000-0000-000020490000}"/>
    <cellStyle name="40% - Accent1 4 3 2 3 4" xfId="12377" xr:uid="{00000000-0005-0000-0000-000021490000}"/>
    <cellStyle name="40% - Accent1 4 3 2 3 4 2" xfId="31928" xr:uid="{00000000-0005-0000-0000-000022490000}"/>
    <cellStyle name="40% - Accent1 4 3 2 3 5" xfId="22153" xr:uid="{00000000-0005-0000-0000-000023490000}"/>
    <cellStyle name="40% - Accent1 4 3 2 4" xfId="3422" xr:uid="{00000000-0005-0000-0000-000024490000}"/>
    <cellStyle name="40% - Accent1 4 3 2 4 2" xfId="8319" xr:uid="{00000000-0005-0000-0000-000025490000}"/>
    <cellStyle name="40% - Accent1 4 3 2 4 2 2" xfId="18108" xr:uid="{00000000-0005-0000-0000-000026490000}"/>
    <cellStyle name="40% - Accent1 4 3 2 4 2 2 2" xfId="37659" xr:uid="{00000000-0005-0000-0000-000027490000}"/>
    <cellStyle name="40% - Accent1 4 3 2 4 2 3" xfId="27884" xr:uid="{00000000-0005-0000-0000-000028490000}"/>
    <cellStyle name="40% - Accent1 4 3 2 4 3" xfId="13222" xr:uid="{00000000-0005-0000-0000-000029490000}"/>
    <cellStyle name="40% - Accent1 4 3 2 4 3 2" xfId="32773" xr:uid="{00000000-0005-0000-0000-00002A490000}"/>
    <cellStyle name="40% - Accent1 4 3 2 4 4" xfId="22998" xr:uid="{00000000-0005-0000-0000-00002B490000}"/>
    <cellStyle name="40% - Accent1 4 3 2 5" xfId="5876" xr:uid="{00000000-0005-0000-0000-00002C490000}"/>
    <cellStyle name="40% - Accent1 4 3 2 5 2" xfId="15668" xr:uid="{00000000-0005-0000-0000-00002D490000}"/>
    <cellStyle name="40% - Accent1 4 3 2 5 2 2" xfId="35219" xr:uid="{00000000-0005-0000-0000-00002E490000}"/>
    <cellStyle name="40% - Accent1 4 3 2 5 3" xfId="25444" xr:uid="{00000000-0005-0000-0000-00002F490000}"/>
    <cellStyle name="40% - Accent1 4 3 2 6" xfId="10782" xr:uid="{00000000-0005-0000-0000-000030490000}"/>
    <cellStyle name="40% - Accent1 4 3 2 6 2" xfId="30333" xr:uid="{00000000-0005-0000-0000-000031490000}"/>
    <cellStyle name="40% - Accent1 4 3 2 7" xfId="20558" xr:uid="{00000000-0005-0000-0000-000032490000}"/>
    <cellStyle name="40% - Accent1 4 3 3" xfId="1404" xr:uid="{00000000-0005-0000-0000-000033490000}"/>
    <cellStyle name="40% - Accent1 4 3 3 2" xfId="3923" xr:uid="{00000000-0005-0000-0000-000034490000}"/>
    <cellStyle name="40% - Accent1 4 3 3 2 2" xfId="8820" xr:uid="{00000000-0005-0000-0000-000035490000}"/>
    <cellStyle name="40% - Accent1 4 3 3 2 2 2" xfId="18609" xr:uid="{00000000-0005-0000-0000-000036490000}"/>
    <cellStyle name="40% - Accent1 4 3 3 2 2 2 2" xfId="38160" xr:uid="{00000000-0005-0000-0000-000037490000}"/>
    <cellStyle name="40% - Accent1 4 3 3 2 2 3" xfId="28385" xr:uid="{00000000-0005-0000-0000-000038490000}"/>
    <cellStyle name="40% - Accent1 4 3 3 2 3" xfId="13723" xr:uid="{00000000-0005-0000-0000-000039490000}"/>
    <cellStyle name="40% - Accent1 4 3 3 2 3 2" xfId="33274" xr:uid="{00000000-0005-0000-0000-00003A490000}"/>
    <cellStyle name="40% - Accent1 4 3 3 2 4" xfId="23499" xr:uid="{00000000-0005-0000-0000-00003B490000}"/>
    <cellStyle name="40% - Accent1 4 3 3 3" xfId="6377" xr:uid="{00000000-0005-0000-0000-00003C490000}"/>
    <cellStyle name="40% - Accent1 4 3 3 3 2" xfId="16169" xr:uid="{00000000-0005-0000-0000-00003D490000}"/>
    <cellStyle name="40% - Accent1 4 3 3 3 2 2" xfId="35720" xr:uid="{00000000-0005-0000-0000-00003E490000}"/>
    <cellStyle name="40% - Accent1 4 3 3 3 3" xfId="25945" xr:uid="{00000000-0005-0000-0000-00003F490000}"/>
    <cellStyle name="40% - Accent1 4 3 3 4" xfId="11283" xr:uid="{00000000-0005-0000-0000-000040490000}"/>
    <cellStyle name="40% - Accent1 4 3 3 4 2" xfId="30834" xr:uid="{00000000-0005-0000-0000-000041490000}"/>
    <cellStyle name="40% - Accent1 4 3 3 5" xfId="21059" xr:uid="{00000000-0005-0000-0000-000042490000}"/>
    <cellStyle name="40% - Accent1 4 3 4" xfId="2128" xr:uid="{00000000-0005-0000-0000-000043490000}"/>
    <cellStyle name="40% - Accent1 4 3 4 2" xfId="4630" xr:uid="{00000000-0005-0000-0000-000044490000}"/>
    <cellStyle name="40% - Accent1 4 3 4 2 2" xfId="9527" xr:uid="{00000000-0005-0000-0000-000045490000}"/>
    <cellStyle name="40% - Accent1 4 3 4 2 2 2" xfId="19316" xr:uid="{00000000-0005-0000-0000-000046490000}"/>
    <cellStyle name="40% - Accent1 4 3 4 2 2 2 2" xfId="38867" xr:uid="{00000000-0005-0000-0000-000047490000}"/>
    <cellStyle name="40% - Accent1 4 3 4 2 2 3" xfId="29092" xr:uid="{00000000-0005-0000-0000-000048490000}"/>
    <cellStyle name="40% - Accent1 4 3 4 2 3" xfId="14430" xr:uid="{00000000-0005-0000-0000-000049490000}"/>
    <cellStyle name="40% - Accent1 4 3 4 2 3 2" xfId="33981" xr:uid="{00000000-0005-0000-0000-00004A490000}"/>
    <cellStyle name="40% - Accent1 4 3 4 2 4" xfId="24206" xr:uid="{00000000-0005-0000-0000-00004B490000}"/>
    <cellStyle name="40% - Accent1 4 3 4 3" xfId="7084" xr:uid="{00000000-0005-0000-0000-00004C490000}"/>
    <cellStyle name="40% - Accent1 4 3 4 3 2" xfId="16876" xr:uid="{00000000-0005-0000-0000-00004D490000}"/>
    <cellStyle name="40% - Accent1 4 3 4 3 2 2" xfId="36427" xr:uid="{00000000-0005-0000-0000-00004E490000}"/>
    <cellStyle name="40% - Accent1 4 3 4 3 3" xfId="26652" xr:uid="{00000000-0005-0000-0000-00004F490000}"/>
    <cellStyle name="40% - Accent1 4 3 4 4" xfId="11990" xr:uid="{00000000-0005-0000-0000-000050490000}"/>
    <cellStyle name="40% - Accent1 4 3 4 4 2" xfId="31541" xr:uid="{00000000-0005-0000-0000-000051490000}"/>
    <cellStyle name="40% - Accent1 4 3 4 5" xfId="21766" xr:uid="{00000000-0005-0000-0000-000052490000}"/>
    <cellStyle name="40% - Accent1 4 3 5" xfId="3031" xr:uid="{00000000-0005-0000-0000-000053490000}"/>
    <cellStyle name="40% - Accent1 4 3 5 2" xfId="7928" xr:uid="{00000000-0005-0000-0000-000054490000}"/>
    <cellStyle name="40% - Accent1 4 3 5 2 2" xfId="17717" xr:uid="{00000000-0005-0000-0000-000055490000}"/>
    <cellStyle name="40% - Accent1 4 3 5 2 2 2" xfId="37268" xr:uid="{00000000-0005-0000-0000-000056490000}"/>
    <cellStyle name="40% - Accent1 4 3 5 2 3" xfId="27493" xr:uid="{00000000-0005-0000-0000-000057490000}"/>
    <cellStyle name="40% - Accent1 4 3 5 3" xfId="12831" xr:uid="{00000000-0005-0000-0000-000058490000}"/>
    <cellStyle name="40% - Accent1 4 3 5 3 2" xfId="32382" xr:uid="{00000000-0005-0000-0000-000059490000}"/>
    <cellStyle name="40% - Accent1 4 3 5 4" xfId="22607" xr:uid="{00000000-0005-0000-0000-00005A490000}"/>
    <cellStyle name="40% - Accent1 4 3 6" xfId="5485" xr:uid="{00000000-0005-0000-0000-00005B490000}"/>
    <cellStyle name="40% - Accent1 4 3 6 2" xfId="15277" xr:uid="{00000000-0005-0000-0000-00005C490000}"/>
    <cellStyle name="40% - Accent1 4 3 6 2 2" xfId="34828" xr:uid="{00000000-0005-0000-0000-00005D490000}"/>
    <cellStyle name="40% - Accent1 4 3 6 3" xfId="25053" xr:uid="{00000000-0005-0000-0000-00005E490000}"/>
    <cellStyle name="40% - Accent1 4 3 7" xfId="10391" xr:uid="{00000000-0005-0000-0000-00005F490000}"/>
    <cellStyle name="40% - Accent1 4 3 7 2" xfId="29942" xr:uid="{00000000-0005-0000-0000-000060490000}"/>
    <cellStyle name="40% - Accent1 4 3 8" xfId="20167" xr:uid="{00000000-0005-0000-0000-000061490000}"/>
    <cellStyle name="40% - Accent1 4 4" xfId="423" xr:uid="{00000000-0005-0000-0000-000062490000}"/>
    <cellStyle name="40% - Accent1 4 4 2" xfId="840" xr:uid="{00000000-0005-0000-0000-000063490000}"/>
    <cellStyle name="40% - Accent1 4 4 2 2" xfId="1790" xr:uid="{00000000-0005-0000-0000-000064490000}"/>
    <cellStyle name="40% - Accent1 4 4 2 2 2" xfId="4304" xr:uid="{00000000-0005-0000-0000-000065490000}"/>
    <cellStyle name="40% - Accent1 4 4 2 2 2 2" xfId="9201" xr:uid="{00000000-0005-0000-0000-000066490000}"/>
    <cellStyle name="40% - Accent1 4 4 2 2 2 2 2" xfId="18990" xr:uid="{00000000-0005-0000-0000-000067490000}"/>
    <cellStyle name="40% - Accent1 4 4 2 2 2 2 2 2" xfId="38541" xr:uid="{00000000-0005-0000-0000-000068490000}"/>
    <cellStyle name="40% - Accent1 4 4 2 2 2 2 3" xfId="28766" xr:uid="{00000000-0005-0000-0000-000069490000}"/>
    <cellStyle name="40% - Accent1 4 4 2 2 2 3" xfId="14104" xr:uid="{00000000-0005-0000-0000-00006A490000}"/>
    <cellStyle name="40% - Accent1 4 4 2 2 2 3 2" xfId="33655" xr:uid="{00000000-0005-0000-0000-00006B490000}"/>
    <cellStyle name="40% - Accent1 4 4 2 2 2 4" xfId="23880" xr:uid="{00000000-0005-0000-0000-00006C490000}"/>
    <cellStyle name="40% - Accent1 4 4 2 2 3" xfId="6758" xr:uid="{00000000-0005-0000-0000-00006D490000}"/>
    <cellStyle name="40% - Accent1 4 4 2 2 3 2" xfId="16550" xr:uid="{00000000-0005-0000-0000-00006E490000}"/>
    <cellStyle name="40% - Accent1 4 4 2 2 3 2 2" xfId="36101" xr:uid="{00000000-0005-0000-0000-00006F490000}"/>
    <cellStyle name="40% - Accent1 4 4 2 2 3 3" xfId="26326" xr:uid="{00000000-0005-0000-0000-000070490000}"/>
    <cellStyle name="40% - Accent1 4 4 2 2 4" xfId="11664" xr:uid="{00000000-0005-0000-0000-000071490000}"/>
    <cellStyle name="40% - Accent1 4 4 2 2 4 2" xfId="31215" xr:uid="{00000000-0005-0000-0000-000072490000}"/>
    <cellStyle name="40% - Accent1 4 4 2 2 5" xfId="21440" xr:uid="{00000000-0005-0000-0000-000073490000}"/>
    <cellStyle name="40% - Accent1 4 4 2 3" xfId="2697" xr:uid="{00000000-0005-0000-0000-000074490000}"/>
    <cellStyle name="40% - Accent1 4 4 2 3 2" xfId="5142" xr:uid="{00000000-0005-0000-0000-000075490000}"/>
    <cellStyle name="40% - Accent1 4 4 2 3 2 2" xfId="10039" xr:uid="{00000000-0005-0000-0000-000076490000}"/>
    <cellStyle name="40% - Accent1 4 4 2 3 2 2 2" xfId="19828" xr:uid="{00000000-0005-0000-0000-000077490000}"/>
    <cellStyle name="40% - Accent1 4 4 2 3 2 2 2 2" xfId="39379" xr:uid="{00000000-0005-0000-0000-000078490000}"/>
    <cellStyle name="40% - Accent1 4 4 2 3 2 2 3" xfId="29604" xr:uid="{00000000-0005-0000-0000-000079490000}"/>
    <cellStyle name="40% - Accent1 4 4 2 3 2 3" xfId="14942" xr:uid="{00000000-0005-0000-0000-00007A490000}"/>
    <cellStyle name="40% - Accent1 4 4 2 3 2 3 2" xfId="34493" xr:uid="{00000000-0005-0000-0000-00007B490000}"/>
    <cellStyle name="40% - Accent1 4 4 2 3 2 4" xfId="24718" xr:uid="{00000000-0005-0000-0000-00007C490000}"/>
    <cellStyle name="40% - Accent1 4 4 2 3 3" xfId="7596" xr:uid="{00000000-0005-0000-0000-00007D490000}"/>
    <cellStyle name="40% - Accent1 4 4 2 3 3 2" xfId="17388" xr:uid="{00000000-0005-0000-0000-00007E490000}"/>
    <cellStyle name="40% - Accent1 4 4 2 3 3 2 2" xfId="36939" xr:uid="{00000000-0005-0000-0000-00007F490000}"/>
    <cellStyle name="40% - Accent1 4 4 2 3 3 3" xfId="27164" xr:uid="{00000000-0005-0000-0000-000080490000}"/>
    <cellStyle name="40% - Accent1 4 4 2 3 4" xfId="12502" xr:uid="{00000000-0005-0000-0000-000081490000}"/>
    <cellStyle name="40% - Accent1 4 4 2 3 4 2" xfId="32053" xr:uid="{00000000-0005-0000-0000-000082490000}"/>
    <cellStyle name="40% - Accent1 4 4 2 3 5" xfId="22278" xr:uid="{00000000-0005-0000-0000-000083490000}"/>
    <cellStyle name="40% - Accent1 4 4 2 4" xfId="3423" xr:uid="{00000000-0005-0000-0000-000084490000}"/>
    <cellStyle name="40% - Accent1 4 4 2 4 2" xfId="8320" xr:uid="{00000000-0005-0000-0000-000085490000}"/>
    <cellStyle name="40% - Accent1 4 4 2 4 2 2" xfId="18109" xr:uid="{00000000-0005-0000-0000-000086490000}"/>
    <cellStyle name="40% - Accent1 4 4 2 4 2 2 2" xfId="37660" xr:uid="{00000000-0005-0000-0000-000087490000}"/>
    <cellStyle name="40% - Accent1 4 4 2 4 2 3" xfId="27885" xr:uid="{00000000-0005-0000-0000-000088490000}"/>
    <cellStyle name="40% - Accent1 4 4 2 4 3" xfId="13223" xr:uid="{00000000-0005-0000-0000-000089490000}"/>
    <cellStyle name="40% - Accent1 4 4 2 4 3 2" xfId="32774" xr:uid="{00000000-0005-0000-0000-00008A490000}"/>
    <cellStyle name="40% - Accent1 4 4 2 4 4" xfId="22999" xr:uid="{00000000-0005-0000-0000-00008B490000}"/>
    <cellStyle name="40% - Accent1 4 4 2 5" xfId="5877" xr:uid="{00000000-0005-0000-0000-00008C490000}"/>
    <cellStyle name="40% - Accent1 4 4 2 5 2" xfId="15669" xr:uid="{00000000-0005-0000-0000-00008D490000}"/>
    <cellStyle name="40% - Accent1 4 4 2 5 2 2" xfId="35220" xr:uid="{00000000-0005-0000-0000-00008E490000}"/>
    <cellStyle name="40% - Accent1 4 4 2 5 3" xfId="25445" xr:uid="{00000000-0005-0000-0000-00008F490000}"/>
    <cellStyle name="40% - Accent1 4 4 2 6" xfId="10783" xr:uid="{00000000-0005-0000-0000-000090490000}"/>
    <cellStyle name="40% - Accent1 4 4 2 6 2" xfId="30334" xr:uid="{00000000-0005-0000-0000-000091490000}"/>
    <cellStyle name="40% - Accent1 4 4 2 7" xfId="20559" xr:uid="{00000000-0005-0000-0000-000092490000}"/>
    <cellStyle name="40% - Accent1 4 4 3" xfId="1405" xr:uid="{00000000-0005-0000-0000-000093490000}"/>
    <cellStyle name="40% - Accent1 4 4 3 2" xfId="3924" xr:uid="{00000000-0005-0000-0000-000094490000}"/>
    <cellStyle name="40% - Accent1 4 4 3 2 2" xfId="8821" xr:uid="{00000000-0005-0000-0000-000095490000}"/>
    <cellStyle name="40% - Accent1 4 4 3 2 2 2" xfId="18610" xr:uid="{00000000-0005-0000-0000-000096490000}"/>
    <cellStyle name="40% - Accent1 4 4 3 2 2 2 2" xfId="38161" xr:uid="{00000000-0005-0000-0000-000097490000}"/>
    <cellStyle name="40% - Accent1 4 4 3 2 2 3" xfId="28386" xr:uid="{00000000-0005-0000-0000-000098490000}"/>
    <cellStyle name="40% - Accent1 4 4 3 2 3" xfId="13724" xr:uid="{00000000-0005-0000-0000-000099490000}"/>
    <cellStyle name="40% - Accent1 4 4 3 2 3 2" xfId="33275" xr:uid="{00000000-0005-0000-0000-00009A490000}"/>
    <cellStyle name="40% - Accent1 4 4 3 2 4" xfId="23500" xr:uid="{00000000-0005-0000-0000-00009B490000}"/>
    <cellStyle name="40% - Accent1 4 4 3 3" xfId="6378" xr:uid="{00000000-0005-0000-0000-00009C490000}"/>
    <cellStyle name="40% - Accent1 4 4 3 3 2" xfId="16170" xr:uid="{00000000-0005-0000-0000-00009D490000}"/>
    <cellStyle name="40% - Accent1 4 4 3 3 2 2" xfId="35721" xr:uid="{00000000-0005-0000-0000-00009E490000}"/>
    <cellStyle name="40% - Accent1 4 4 3 3 3" xfId="25946" xr:uid="{00000000-0005-0000-0000-00009F490000}"/>
    <cellStyle name="40% - Accent1 4 4 3 4" xfId="11284" xr:uid="{00000000-0005-0000-0000-0000A0490000}"/>
    <cellStyle name="40% - Accent1 4 4 3 4 2" xfId="30835" xr:uid="{00000000-0005-0000-0000-0000A1490000}"/>
    <cellStyle name="40% - Accent1 4 4 3 5" xfId="21060" xr:uid="{00000000-0005-0000-0000-0000A2490000}"/>
    <cellStyle name="40% - Accent1 4 4 4" xfId="2253" xr:uid="{00000000-0005-0000-0000-0000A3490000}"/>
    <cellStyle name="40% - Accent1 4 4 4 2" xfId="4755" xr:uid="{00000000-0005-0000-0000-0000A4490000}"/>
    <cellStyle name="40% - Accent1 4 4 4 2 2" xfId="9652" xr:uid="{00000000-0005-0000-0000-0000A5490000}"/>
    <cellStyle name="40% - Accent1 4 4 4 2 2 2" xfId="19441" xr:uid="{00000000-0005-0000-0000-0000A6490000}"/>
    <cellStyle name="40% - Accent1 4 4 4 2 2 2 2" xfId="38992" xr:uid="{00000000-0005-0000-0000-0000A7490000}"/>
    <cellStyle name="40% - Accent1 4 4 4 2 2 3" xfId="29217" xr:uid="{00000000-0005-0000-0000-0000A8490000}"/>
    <cellStyle name="40% - Accent1 4 4 4 2 3" xfId="14555" xr:uid="{00000000-0005-0000-0000-0000A9490000}"/>
    <cellStyle name="40% - Accent1 4 4 4 2 3 2" xfId="34106" xr:uid="{00000000-0005-0000-0000-0000AA490000}"/>
    <cellStyle name="40% - Accent1 4 4 4 2 4" xfId="24331" xr:uid="{00000000-0005-0000-0000-0000AB490000}"/>
    <cellStyle name="40% - Accent1 4 4 4 3" xfId="7209" xr:uid="{00000000-0005-0000-0000-0000AC490000}"/>
    <cellStyle name="40% - Accent1 4 4 4 3 2" xfId="17001" xr:uid="{00000000-0005-0000-0000-0000AD490000}"/>
    <cellStyle name="40% - Accent1 4 4 4 3 2 2" xfId="36552" xr:uid="{00000000-0005-0000-0000-0000AE490000}"/>
    <cellStyle name="40% - Accent1 4 4 4 3 3" xfId="26777" xr:uid="{00000000-0005-0000-0000-0000AF490000}"/>
    <cellStyle name="40% - Accent1 4 4 4 4" xfId="12115" xr:uid="{00000000-0005-0000-0000-0000B0490000}"/>
    <cellStyle name="40% - Accent1 4 4 4 4 2" xfId="31666" xr:uid="{00000000-0005-0000-0000-0000B1490000}"/>
    <cellStyle name="40% - Accent1 4 4 4 5" xfId="21891" xr:uid="{00000000-0005-0000-0000-0000B2490000}"/>
    <cellStyle name="40% - Accent1 4 4 5" xfId="3032" xr:uid="{00000000-0005-0000-0000-0000B3490000}"/>
    <cellStyle name="40% - Accent1 4 4 5 2" xfId="7929" xr:uid="{00000000-0005-0000-0000-0000B4490000}"/>
    <cellStyle name="40% - Accent1 4 4 5 2 2" xfId="17718" xr:uid="{00000000-0005-0000-0000-0000B5490000}"/>
    <cellStyle name="40% - Accent1 4 4 5 2 2 2" xfId="37269" xr:uid="{00000000-0005-0000-0000-0000B6490000}"/>
    <cellStyle name="40% - Accent1 4 4 5 2 3" xfId="27494" xr:uid="{00000000-0005-0000-0000-0000B7490000}"/>
    <cellStyle name="40% - Accent1 4 4 5 3" xfId="12832" xr:uid="{00000000-0005-0000-0000-0000B8490000}"/>
    <cellStyle name="40% - Accent1 4 4 5 3 2" xfId="32383" xr:uid="{00000000-0005-0000-0000-0000B9490000}"/>
    <cellStyle name="40% - Accent1 4 4 5 4" xfId="22608" xr:uid="{00000000-0005-0000-0000-0000BA490000}"/>
    <cellStyle name="40% - Accent1 4 4 6" xfId="5486" xr:uid="{00000000-0005-0000-0000-0000BB490000}"/>
    <cellStyle name="40% - Accent1 4 4 6 2" xfId="15278" xr:uid="{00000000-0005-0000-0000-0000BC490000}"/>
    <cellStyle name="40% - Accent1 4 4 6 2 2" xfId="34829" xr:uid="{00000000-0005-0000-0000-0000BD490000}"/>
    <cellStyle name="40% - Accent1 4 4 6 3" xfId="25054" xr:uid="{00000000-0005-0000-0000-0000BE490000}"/>
    <cellStyle name="40% - Accent1 4 4 7" xfId="10392" xr:uid="{00000000-0005-0000-0000-0000BF490000}"/>
    <cellStyle name="40% - Accent1 4 4 7 2" xfId="29943" xr:uid="{00000000-0005-0000-0000-0000C0490000}"/>
    <cellStyle name="40% - Accent1 4 4 8" xfId="20168" xr:uid="{00000000-0005-0000-0000-0000C1490000}"/>
    <cellStyle name="40% - Accent1 4 5" xfId="636" xr:uid="{00000000-0005-0000-0000-0000C2490000}"/>
    <cellStyle name="40% - Accent1 4 5 2" xfId="1589" xr:uid="{00000000-0005-0000-0000-0000C3490000}"/>
    <cellStyle name="40% - Accent1 4 5 2 2" xfId="4103" xr:uid="{00000000-0005-0000-0000-0000C4490000}"/>
    <cellStyle name="40% - Accent1 4 5 2 2 2" xfId="9000" xr:uid="{00000000-0005-0000-0000-0000C5490000}"/>
    <cellStyle name="40% - Accent1 4 5 2 2 2 2" xfId="18789" xr:uid="{00000000-0005-0000-0000-0000C6490000}"/>
    <cellStyle name="40% - Accent1 4 5 2 2 2 2 2" xfId="38340" xr:uid="{00000000-0005-0000-0000-0000C7490000}"/>
    <cellStyle name="40% - Accent1 4 5 2 2 2 3" xfId="28565" xr:uid="{00000000-0005-0000-0000-0000C8490000}"/>
    <cellStyle name="40% - Accent1 4 5 2 2 3" xfId="13903" xr:uid="{00000000-0005-0000-0000-0000C9490000}"/>
    <cellStyle name="40% - Accent1 4 5 2 2 3 2" xfId="33454" xr:uid="{00000000-0005-0000-0000-0000CA490000}"/>
    <cellStyle name="40% - Accent1 4 5 2 2 4" xfId="23679" xr:uid="{00000000-0005-0000-0000-0000CB490000}"/>
    <cellStyle name="40% - Accent1 4 5 2 3" xfId="6557" xr:uid="{00000000-0005-0000-0000-0000CC490000}"/>
    <cellStyle name="40% - Accent1 4 5 2 3 2" xfId="16349" xr:uid="{00000000-0005-0000-0000-0000CD490000}"/>
    <cellStyle name="40% - Accent1 4 5 2 3 2 2" xfId="35900" xr:uid="{00000000-0005-0000-0000-0000CE490000}"/>
    <cellStyle name="40% - Accent1 4 5 2 3 3" xfId="26125" xr:uid="{00000000-0005-0000-0000-0000CF490000}"/>
    <cellStyle name="40% - Accent1 4 5 2 4" xfId="11463" xr:uid="{00000000-0005-0000-0000-0000D0490000}"/>
    <cellStyle name="40% - Accent1 4 5 2 4 2" xfId="31014" xr:uid="{00000000-0005-0000-0000-0000D1490000}"/>
    <cellStyle name="40% - Accent1 4 5 2 5" xfId="21239" xr:uid="{00000000-0005-0000-0000-0000D2490000}"/>
    <cellStyle name="40% - Accent1 4 5 3" xfId="2401" xr:uid="{00000000-0005-0000-0000-0000D3490000}"/>
    <cellStyle name="40% - Accent1 4 5 3 2" xfId="4885" xr:uid="{00000000-0005-0000-0000-0000D4490000}"/>
    <cellStyle name="40% - Accent1 4 5 3 2 2" xfId="9782" xr:uid="{00000000-0005-0000-0000-0000D5490000}"/>
    <cellStyle name="40% - Accent1 4 5 3 2 2 2" xfId="19571" xr:uid="{00000000-0005-0000-0000-0000D6490000}"/>
    <cellStyle name="40% - Accent1 4 5 3 2 2 2 2" xfId="39122" xr:uid="{00000000-0005-0000-0000-0000D7490000}"/>
    <cellStyle name="40% - Accent1 4 5 3 2 2 3" xfId="29347" xr:uid="{00000000-0005-0000-0000-0000D8490000}"/>
    <cellStyle name="40% - Accent1 4 5 3 2 3" xfId="14685" xr:uid="{00000000-0005-0000-0000-0000D9490000}"/>
    <cellStyle name="40% - Accent1 4 5 3 2 3 2" xfId="34236" xr:uid="{00000000-0005-0000-0000-0000DA490000}"/>
    <cellStyle name="40% - Accent1 4 5 3 2 4" xfId="24461" xr:uid="{00000000-0005-0000-0000-0000DB490000}"/>
    <cellStyle name="40% - Accent1 4 5 3 3" xfId="7339" xr:uid="{00000000-0005-0000-0000-0000DC490000}"/>
    <cellStyle name="40% - Accent1 4 5 3 3 2" xfId="17131" xr:uid="{00000000-0005-0000-0000-0000DD490000}"/>
    <cellStyle name="40% - Accent1 4 5 3 3 2 2" xfId="36682" xr:uid="{00000000-0005-0000-0000-0000DE490000}"/>
    <cellStyle name="40% - Accent1 4 5 3 3 3" xfId="26907" xr:uid="{00000000-0005-0000-0000-0000DF490000}"/>
    <cellStyle name="40% - Accent1 4 5 3 4" xfId="12245" xr:uid="{00000000-0005-0000-0000-0000E0490000}"/>
    <cellStyle name="40% - Accent1 4 5 3 4 2" xfId="31796" xr:uid="{00000000-0005-0000-0000-0000E1490000}"/>
    <cellStyle name="40% - Accent1 4 5 3 5" xfId="22021" xr:uid="{00000000-0005-0000-0000-0000E2490000}"/>
    <cellStyle name="40% - Accent1 4 5 4" xfId="3222" xr:uid="{00000000-0005-0000-0000-0000E3490000}"/>
    <cellStyle name="40% - Accent1 4 5 4 2" xfId="8119" xr:uid="{00000000-0005-0000-0000-0000E4490000}"/>
    <cellStyle name="40% - Accent1 4 5 4 2 2" xfId="17908" xr:uid="{00000000-0005-0000-0000-0000E5490000}"/>
    <cellStyle name="40% - Accent1 4 5 4 2 2 2" xfId="37459" xr:uid="{00000000-0005-0000-0000-0000E6490000}"/>
    <cellStyle name="40% - Accent1 4 5 4 2 3" xfId="27684" xr:uid="{00000000-0005-0000-0000-0000E7490000}"/>
    <cellStyle name="40% - Accent1 4 5 4 3" xfId="13022" xr:uid="{00000000-0005-0000-0000-0000E8490000}"/>
    <cellStyle name="40% - Accent1 4 5 4 3 2" xfId="32573" xr:uid="{00000000-0005-0000-0000-0000E9490000}"/>
    <cellStyle name="40% - Accent1 4 5 4 4" xfId="22798" xr:uid="{00000000-0005-0000-0000-0000EA490000}"/>
    <cellStyle name="40% - Accent1 4 5 5" xfId="5676" xr:uid="{00000000-0005-0000-0000-0000EB490000}"/>
    <cellStyle name="40% - Accent1 4 5 5 2" xfId="15468" xr:uid="{00000000-0005-0000-0000-0000EC490000}"/>
    <cellStyle name="40% - Accent1 4 5 5 2 2" xfId="35019" xr:uid="{00000000-0005-0000-0000-0000ED490000}"/>
    <cellStyle name="40% - Accent1 4 5 5 3" xfId="25244" xr:uid="{00000000-0005-0000-0000-0000EE490000}"/>
    <cellStyle name="40% - Accent1 4 5 6" xfId="10582" xr:uid="{00000000-0005-0000-0000-0000EF490000}"/>
    <cellStyle name="40% - Accent1 4 5 6 2" xfId="30133" xr:uid="{00000000-0005-0000-0000-0000F0490000}"/>
    <cellStyle name="40% - Accent1 4 5 7" xfId="20358" xr:uid="{00000000-0005-0000-0000-0000F1490000}"/>
    <cellStyle name="40% - Accent1 4 6" xfId="1060" xr:uid="{00000000-0005-0000-0000-0000F2490000}"/>
    <cellStyle name="40% - Accent1 4 6 2" xfId="3633" xr:uid="{00000000-0005-0000-0000-0000F3490000}"/>
    <cellStyle name="40% - Accent1 4 6 2 2" xfId="8530" xr:uid="{00000000-0005-0000-0000-0000F4490000}"/>
    <cellStyle name="40% - Accent1 4 6 2 2 2" xfId="18319" xr:uid="{00000000-0005-0000-0000-0000F5490000}"/>
    <cellStyle name="40% - Accent1 4 6 2 2 2 2" xfId="37870" xr:uid="{00000000-0005-0000-0000-0000F6490000}"/>
    <cellStyle name="40% - Accent1 4 6 2 2 3" xfId="28095" xr:uid="{00000000-0005-0000-0000-0000F7490000}"/>
    <cellStyle name="40% - Accent1 4 6 2 3" xfId="13433" xr:uid="{00000000-0005-0000-0000-0000F8490000}"/>
    <cellStyle name="40% - Accent1 4 6 2 3 2" xfId="32984" xr:uid="{00000000-0005-0000-0000-0000F9490000}"/>
    <cellStyle name="40% - Accent1 4 6 2 4" xfId="23209" xr:uid="{00000000-0005-0000-0000-0000FA490000}"/>
    <cellStyle name="40% - Accent1 4 6 3" xfId="6087" xr:uid="{00000000-0005-0000-0000-0000FB490000}"/>
    <cellStyle name="40% - Accent1 4 6 3 2" xfId="15879" xr:uid="{00000000-0005-0000-0000-0000FC490000}"/>
    <cellStyle name="40% - Accent1 4 6 3 2 2" xfId="35430" xr:uid="{00000000-0005-0000-0000-0000FD490000}"/>
    <cellStyle name="40% - Accent1 4 6 3 3" xfId="25655" xr:uid="{00000000-0005-0000-0000-0000FE490000}"/>
    <cellStyle name="40% - Accent1 4 6 4" xfId="10993" xr:uid="{00000000-0005-0000-0000-0000FF490000}"/>
    <cellStyle name="40% - Accent1 4 6 4 2" xfId="30544" xr:uid="{00000000-0005-0000-0000-0000004A0000}"/>
    <cellStyle name="40% - Accent1 4 6 5" xfId="20769" xr:uid="{00000000-0005-0000-0000-0000014A0000}"/>
    <cellStyle name="40% - Accent1 4 7" xfId="1995" xr:uid="{00000000-0005-0000-0000-0000024A0000}"/>
    <cellStyle name="40% - Accent1 4 7 2" xfId="4498" xr:uid="{00000000-0005-0000-0000-0000034A0000}"/>
    <cellStyle name="40% - Accent1 4 7 2 2" xfId="9395" xr:uid="{00000000-0005-0000-0000-0000044A0000}"/>
    <cellStyle name="40% - Accent1 4 7 2 2 2" xfId="19184" xr:uid="{00000000-0005-0000-0000-0000054A0000}"/>
    <cellStyle name="40% - Accent1 4 7 2 2 2 2" xfId="38735" xr:uid="{00000000-0005-0000-0000-0000064A0000}"/>
    <cellStyle name="40% - Accent1 4 7 2 2 3" xfId="28960" xr:uid="{00000000-0005-0000-0000-0000074A0000}"/>
    <cellStyle name="40% - Accent1 4 7 2 3" xfId="14298" xr:uid="{00000000-0005-0000-0000-0000084A0000}"/>
    <cellStyle name="40% - Accent1 4 7 2 3 2" xfId="33849" xr:uid="{00000000-0005-0000-0000-0000094A0000}"/>
    <cellStyle name="40% - Accent1 4 7 2 4" xfId="24074" xr:uid="{00000000-0005-0000-0000-00000A4A0000}"/>
    <cellStyle name="40% - Accent1 4 7 3" xfId="6952" xr:uid="{00000000-0005-0000-0000-00000B4A0000}"/>
    <cellStyle name="40% - Accent1 4 7 3 2" xfId="16744" xr:uid="{00000000-0005-0000-0000-00000C4A0000}"/>
    <cellStyle name="40% - Accent1 4 7 3 2 2" xfId="36295" xr:uid="{00000000-0005-0000-0000-00000D4A0000}"/>
    <cellStyle name="40% - Accent1 4 7 3 3" xfId="26520" xr:uid="{00000000-0005-0000-0000-00000E4A0000}"/>
    <cellStyle name="40% - Accent1 4 7 4" xfId="11858" xr:uid="{00000000-0005-0000-0000-00000F4A0000}"/>
    <cellStyle name="40% - Accent1 4 7 4 2" xfId="31409" xr:uid="{00000000-0005-0000-0000-0000104A0000}"/>
    <cellStyle name="40% - Accent1 4 7 5" xfId="21634" xr:uid="{00000000-0005-0000-0000-0000114A0000}"/>
    <cellStyle name="40% - Accent1 4 8" xfId="2830" xr:uid="{00000000-0005-0000-0000-0000124A0000}"/>
    <cellStyle name="40% - Accent1 4 8 2" xfId="7728" xr:uid="{00000000-0005-0000-0000-0000134A0000}"/>
    <cellStyle name="40% - Accent1 4 8 2 2" xfId="17517" xr:uid="{00000000-0005-0000-0000-0000144A0000}"/>
    <cellStyle name="40% - Accent1 4 8 2 2 2" xfId="37068" xr:uid="{00000000-0005-0000-0000-0000154A0000}"/>
    <cellStyle name="40% - Accent1 4 8 2 3" xfId="27293" xr:uid="{00000000-0005-0000-0000-0000164A0000}"/>
    <cellStyle name="40% - Accent1 4 8 3" xfId="12631" xr:uid="{00000000-0005-0000-0000-0000174A0000}"/>
    <cellStyle name="40% - Accent1 4 8 3 2" xfId="32182" xr:uid="{00000000-0005-0000-0000-0000184A0000}"/>
    <cellStyle name="40% - Accent1 4 8 4" xfId="22407" xr:uid="{00000000-0005-0000-0000-0000194A0000}"/>
    <cellStyle name="40% - Accent1 4 9" xfId="5284" xr:uid="{00000000-0005-0000-0000-00001A4A0000}"/>
    <cellStyle name="40% - Accent1 4 9 2" xfId="15077" xr:uid="{00000000-0005-0000-0000-00001B4A0000}"/>
    <cellStyle name="40% - Accent1 4 9 2 2" xfId="34628" xr:uid="{00000000-0005-0000-0000-00001C4A0000}"/>
    <cellStyle name="40% - Accent1 4 9 3" xfId="24853" xr:uid="{00000000-0005-0000-0000-00001D4A0000}"/>
    <cellStyle name="40% - Accent1 5" xfId="235" xr:uid="{00000000-0005-0000-0000-00001E4A0000}"/>
    <cellStyle name="40% - Accent1 5 10" xfId="19988" xr:uid="{00000000-0005-0000-0000-00001F4A0000}"/>
    <cellStyle name="40% - Accent1 5 2" xfId="424" xr:uid="{00000000-0005-0000-0000-0000204A0000}"/>
    <cellStyle name="40% - Accent1 5 2 2" xfId="841" xr:uid="{00000000-0005-0000-0000-0000214A0000}"/>
    <cellStyle name="40% - Accent1 5 2 2 2" xfId="1791" xr:uid="{00000000-0005-0000-0000-0000224A0000}"/>
    <cellStyle name="40% - Accent1 5 2 2 2 2" xfId="4305" xr:uid="{00000000-0005-0000-0000-0000234A0000}"/>
    <cellStyle name="40% - Accent1 5 2 2 2 2 2" xfId="9202" xr:uid="{00000000-0005-0000-0000-0000244A0000}"/>
    <cellStyle name="40% - Accent1 5 2 2 2 2 2 2" xfId="18991" xr:uid="{00000000-0005-0000-0000-0000254A0000}"/>
    <cellStyle name="40% - Accent1 5 2 2 2 2 2 2 2" xfId="38542" xr:uid="{00000000-0005-0000-0000-0000264A0000}"/>
    <cellStyle name="40% - Accent1 5 2 2 2 2 2 3" xfId="28767" xr:uid="{00000000-0005-0000-0000-0000274A0000}"/>
    <cellStyle name="40% - Accent1 5 2 2 2 2 3" xfId="14105" xr:uid="{00000000-0005-0000-0000-0000284A0000}"/>
    <cellStyle name="40% - Accent1 5 2 2 2 2 3 2" xfId="33656" xr:uid="{00000000-0005-0000-0000-0000294A0000}"/>
    <cellStyle name="40% - Accent1 5 2 2 2 2 4" xfId="23881" xr:uid="{00000000-0005-0000-0000-00002A4A0000}"/>
    <cellStyle name="40% - Accent1 5 2 2 2 3" xfId="6759" xr:uid="{00000000-0005-0000-0000-00002B4A0000}"/>
    <cellStyle name="40% - Accent1 5 2 2 2 3 2" xfId="16551" xr:uid="{00000000-0005-0000-0000-00002C4A0000}"/>
    <cellStyle name="40% - Accent1 5 2 2 2 3 2 2" xfId="36102" xr:uid="{00000000-0005-0000-0000-00002D4A0000}"/>
    <cellStyle name="40% - Accent1 5 2 2 2 3 3" xfId="26327" xr:uid="{00000000-0005-0000-0000-00002E4A0000}"/>
    <cellStyle name="40% - Accent1 5 2 2 2 4" xfId="11665" xr:uid="{00000000-0005-0000-0000-00002F4A0000}"/>
    <cellStyle name="40% - Accent1 5 2 2 2 4 2" xfId="31216" xr:uid="{00000000-0005-0000-0000-0000304A0000}"/>
    <cellStyle name="40% - Accent1 5 2 2 2 5" xfId="21441" xr:uid="{00000000-0005-0000-0000-0000314A0000}"/>
    <cellStyle name="40% - Accent1 5 2 2 3" xfId="2590" xr:uid="{00000000-0005-0000-0000-0000324A0000}"/>
    <cellStyle name="40% - Accent1 5 2 2 3 2" xfId="5038" xr:uid="{00000000-0005-0000-0000-0000334A0000}"/>
    <cellStyle name="40% - Accent1 5 2 2 3 2 2" xfId="9935" xr:uid="{00000000-0005-0000-0000-0000344A0000}"/>
    <cellStyle name="40% - Accent1 5 2 2 3 2 2 2" xfId="19724" xr:uid="{00000000-0005-0000-0000-0000354A0000}"/>
    <cellStyle name="40% - Accent1 5 2 2 3 2 2 2 2" xfId="39275" xr:uid="{00000000-0005-0000-0000-0000364A0000}"/>
    <cellStyle name="40% - Accent1 5 2 2 3 2 2 3" xfId="29500" xr:uid="{00000000-0005-0000-0000-0000374A0000}"/>
    <cellStyle name="40% - Accent1 5 2 2 3 2 3" xfId="14838" xr:uid="{00000000-0005-0000-0000-0000384A0000}"/>
    <cellStyle name="40% - Accent1 5 2 2 3 2 3 2" xfId="34389" xr:uid="{00000000-0005-0000-0000-0000394A0000}"/>
    <cellStyle name="40% - Accent1 5 2 2 3 2 4" xfId="24614" xr:uid="{00000000-0005-0000-0000-00003A4A0000}"/>
    <cellStyle name="40% - Accent1 5 2 2 3 3" xfId="7492" xr:uid="{00000000-0005-0000-0000-00003B4A0000}"/>
    <cellStyle name="40% - Accent1 5 2 2 3 3 2" xfId="17284" xr:uid="{00000000-0005-0000-0000-00003C4A0000}"/>
    <cellStyle name="40% - Accent1 5 2 2 3 3 2 2" xfId="36835" xr:uid="{00000000-0005-0000-0000-00003D4A0000}"/>
    <cellStyle name="40% - Accent1 5 2 2 3 3 3" xfId="27060" xr:uid="{00000000-0005-0000-0000-00003E4A0000}"/>
    <cellStyle name="40% - Accent1 5 2 2 3 4" xfId="12398" xr:uid="{00000000-0005-0000-0000-00003F4A0000}"/>
    <cellStyle name="40% - Accent1 5 2 2 3 4 2" xfId="31949" xr:uid="{00000000-0005-0000-0000-0000404A0000}"/>
    <cellStyle name="40% - Accent1 5 2 2 3 5" xfId="22174" xr:uid="{00000000-0005-0000-0000-0000414A0000}"/>
    <cellStyle name="40% - Accent1 5 2 2 4" xfId="3424" xr:uid="{00000000-0005-0000-0000-0000424A0000}"/>
    <cellStyle name="40% - Accent1 5 2 2 4 2" xfId="8321" xr:uid="{00000000-0005-0000-0000-0000434A0000}"/>
    <cellStyle name="40% - Accent1 5 2 2 4 2 2" xfId="18110" xr:uid="{00000000-0005-0000-0000-0000444A0000}"/>
    <cellStyle name="40% - Accent1 5 2 2 4 2 2 2" xfId="37661" xr:uid="{00000000-0005-0000-0000-0000454A0000}"/>
    <cellStyle name="40% - Accent1 5 2 2 4 2 3" xfId="27886" xr:uid="{00000000-0005-0000-0000-0000464A0000}"/>
    <cellStyle name="40% - Accent1 5 2 2 4 3" xfId="13224" xr:uid="{00000000-0005-0000-0000-0000474A0000}"/>
    <cellStyle name="40% - Accent1 5 2 2 4 3 2" xfId="32775" xr:uid="{00000000-0005-0000-0000-0000484A0000}"/>
    <cellStyle name="40% - Accent1 5 2 2 4 4" xfId="23000" xr:uid="{00000000-0005-0000-0000-0000494A0000}"/>
    <cellStyle name="40% - Accent1 5 2 2 5" xfId="5878" xr:uid="{00000000-0005-0000-0000-00004A4A0000}"/>
    <cellStyle name="40% - Accent1 5 2 2 5 2" xfId="15670" xr:uid="{00000000-0005-0000-0000-00004B4A0000}"/>
    <cellStyle name="40% - Accent1 5 2 2 5 2 2" xfId="35221" xr:uid="{00000000-0005-0000-0000-00004C4A0000}"/>
    <cellStyle name="40% - Accent1 5 2 2 5 3" xfId="25446" xr:uid="{00000000-0005-0000-0000-00004D4A0000}"/>
    <cellStyle name="40% - Accent1 5 2 2 6" xfId="10784" xr:uid="{00000000-0005-0000-0000-00004E4A0000}"/>
    <cellStyle name="40% - Accent1 5 2 2 6 2" xfId="30335" xr:uid="{00000000-0005-0000-0000-00004F4A0000}"/>
    <cellStyle name="40% - Accent1 5 2 2 7" xfId="20560" xr:uid="{00000000-0005-0000-0000-0000504A0000}"/>
    <cellStyle name="40% - Accent1 5 2 3" xfId="1406" xr:uid="{00000000-0005-0000-0000-0000514A0000}"/>
    <cellStyle name="40% - Accent1 5 2 3 2" xfId="3925" xr:uid="{00000000-0005-0000-0000-0000524A0000}"/>
    <cellStyle name="40% - Accent1 5 2 3 2 2" xfId="8822" xr:uid="{00000000-0005-0000-0000-0000534A0000}"/>
    <cellStyle name="40% - Accent1 5 2 3 2 2 2" xfId="18611" xr:uid="{00000000-0005-0000-0000-0000544A0000}"/>
    <cellStyle name="40% - Accent1 5 2 3 2 2 2 2" xfId="38162" xr:uid="{00000000-0005-0000-0000-0000554A0000}"/>
    <cellStyle name="40% - Accent1 5 2 3 2 2 3" xfId="28387" xr:uid="{00000000-0005-0000-0000-0000564A0000}"/>
    <cellStyle name="40% - Accent1 5 2 3 2 3" xfId="13725" xr:uid="{00000000-0005-0000-0000-0000574A0000}"/>
    <cellStyle name="40% - Accent1 5 2 3 2 3 2" xfId="33276" xr:uid="{00000000-0005-0000-0000-0000584A0000}"/>
    <cellStyle name="40% - Accent1 5 2 3 2 4" xfId="23501" xr:uid="{00000000-0005-0000-0000-0000594A0000}"/>
    <cellStyle name="40% - Accent1 5 2 3 3" xfId="6379" xr:uid="{00000000-0005-0000-0000-00005A4A0000}"/>
    <cellStyle name="40% - Accent1 5 2 3 3 2" xfId="16171" xr:uid="{00000000-0005-0000-0000-00005B4A0000}"/>
    <cellStyle name="40% - Accent1 5 2 3 3 2 2" xfId="35722" xr:uid="{00000000-0005-0000-0000-00005C4A0000}"/>
    <cellStyle name="40% - Accent1 5 2 3 3 3" xfId="25947" xr:uid="{00000000-0005-0000-0000-00005D4A0000}"/>
    <cellStyle name="40% - Accent1 5 2 3 4" xfId="11285" xr:uid="{00000000-0005-0000-0000-00005E4A0000}"/>
    <cellStyle name="40% - Accent1 5 2 3 4 2" xfId="30836" xr:uid="{00000000-0005-0000-0000-00005F4A0000}"/>
    <cellStyle name="40% - Accent1 5 2 3 5" xfId="21061" xr:uid="{00000000-0005-0000-0000-0000604A0000}"/>
    <cellStyle name="40% - Accent1 5 2 4" xfId="2149" xr:uid="{00000000-0005-0000-0000-0000614A0000}"/>
    <cellStyle name="40% - Accent1 5 2 4 2" xfId="4651" xr:uid="{00000000-0005-0000-0000-0000624A0000}"/>
    <cellStyle name="40% - Accent1 5 2 4 2 2" xfId="9548" xr:uid="{00000000-0005-0000-0000-0000634A0000}"/>
    <cellStyle name="40% - Accent1 5 2 4 2 2 2" xfId="19337" xr:uid="{00000000-0005-0000-0000-0000644A0000}"/>
    <cellStyle name="40% - Accent1 5 2 4 2 2 2 2" xfId="38888" xr:uid="{00000000-0005-0000-0000-0000654A0000}"/>
    <cellStyle name="40% - Accent1 5 2 4 2 2 3" xfId="29113" xr:uid="{00000000-0005-0000-0000-0000664A0000}"/>
    <cellStyle name="40% - Accent1 5 2 4 2 3" xfId="14451" xr:uid="{00000000-0005-0000-0000-0000674A0000}"/>
    <cellStyle name="40% - Accent1 5 2 4 2 3 2" xfId="34002" xr:uid="{00000000-0005-0000-0000-0000684A0000}"/>
    <cellStyle name="40% - Accent1 5 2 4 2 4" xfId="24227" xr:uid="{00000000-0005-0000-0000-0000694A0000}"/>
    <cellStyle name="40% - Accent1 5 2 4 3" xfId="7105" xr:uid="{00000000-0005-0000-0000-00006A4A0000}"/>
    <cellStyle name="40% - Accent1 5 2 4 3 2" xfId="16897" xr:uid="{00000000-0005-0000-0000-00006B4A0000}"/>
    <cellStyle name="40% - Accent1 5 2 4 3 2 2" xfId="36448" xr:uid="{00000000-0005-0000-0000-00006C4A0000}"/>
    <cellStyle name="40% - Accent1 5 2 4 3 3" xfId="26673" xr:uid="{00000000-0005-0000-0000-00006D4A0000}"/>
    <cellStyle name="40% - Accent1 5 2 4 4" xfId="12011" xr:uid="{00000000-0005-0000-0000-00006E4A0000}"/>
    <cellStyle name="40% - Accent1 5 2 4 4 2" xfId="31562" xr:uid="{00000000-0005-0000-0000-00006F4A0000}"/>
    <cellStyle name="40% - Accent1 5 2 4 5" xfId="21787" xr:uid="{00000000-0005-0000-0000-0000704A0000}"/>
    <cellStyle name="40% - Accent1 5 2 5" xfId="3033" xr:uid="{00000000-0005-0000-0000-0000714A0000}"/>
    <cellStyle name="40% - Accent1 5 2 5 2" xfId="7930" xr:uid="{00000000-0005-0000-0000-0000724A0000}"/>
    <cellStyle name="40% - Accent1 5 2 5 2 2" xfId="17719" xr:uid="{00000000-0005-0000-0000-0000734A0000}"/>
    <cellStyle name="40% - Accent1 5 2 5 2 2 2" xfId="37270" xr:uid="{00000000-0005-0000-0000-0000744A0000}"/>
    <cellStyle name="40% - Accent1 5 2 5 2 3" xfId="27495" xr:uid="{00000000-0005-0000-0000-0000754A0000}"/>
    <cellStyle name="40% - Accent1 5 2 5 3" xfId="12833" xr:uid="{00000000-0005-0000-0000-0000764A0000}"/>
    <cellStyle name="40% - Accent1 5 2 5 3 2" xfId="32384" xr:uid="{00000000-0005-0000-0000-0000774A0000}"/>
    <cellStyle name="40% - Accent1 5 2 5 4" xfId="22609" xr:uid="{00000000-0005-0000-0000-0000784A0000}"/>
    <cellStyle name="40% - Accent1 5 2 6" xfId="5487" xr:uid="{00000000-0005-0000-0000-0000794A0000}"/>
    <cellStyle name="40% - Accent1 5 2 6 2" xfId="15279" xr:uid="{00000000-0005-0000-0000-00007A4A0000}"/>
    <cellStyle name="40% - Accent1 5 2 6 2 2" xfId="34830" xr:uid="{00000000-0005-0000-0000-00007B4A0000}"/>
    <cellStyle name="40% - Accent1 5 2 6 3" xfId="25055" xr:uid="{00000000-0005-0000-0000-00007C4A0000}"/>
    <cellStyle name="40% - Accent1 5 2 7" xfId="10393" xr:uid="{00000000-0005-0000-0000-00007D4A0000}"/>
    <cellStyle name="40% - Accent1 5 2 7 2" xfId="29944" xr:uid="{00000000-0005-0000-0000-00007E4A0000}"/>
    <cellStyle name="40% - Accent1 5 2 8" xfId="20169" xr:uid="{00000000-0005-0000-0000-00007F4A0000}"/>
    <cellStyle name="40% - Accent1 5 3" xfId="425" xr:uid="{00000000-0005-0000-0000-0000804A0000}"/>
    <cellStyle name="40% - Accent1 5 3 2" xfId="842" xr:uid="{00000000-0005-0000-0000-0000814A0000}"/>
    <cellStyle name="40% - Accent1 5 3 2 2" xfId="1792" xr:uid="{00000000-0005-0000-0000-0000824A0000}"/>
    <cellStyle name="40% - Accent1 5 3 2 2 2" xfId="4306" xr:uid="{00000000-0005-0000-0000-0000834A0000}"/>
    <cellStyle name="40% - Accent1 5 3 2 2 2 2" xfId="9203" xr:uid="{00000000-0005-0000-0000-0000844A0000}"/>
    <cellStyle name="40% - Accent1 5 3 2 2 2 2 2" xfId="18992" xr:uid="{00000000-0005-0000-0000-0000854A0000}"/>
    <cellStyle name="40% - Accent1 5 3 2 2 2 2 2 2" xfId="38543" xr:uid="{00000000-0005-0000-0000-0000864A0000}"/>
    <cellStyle name="40% - Accent1 5 3 2 2 2 2 3" xfId="28768" xr:uid="{00000000-0005-0000-0000-0000874A0000}"/>
    <cellStyle name="40% - Accent1 5 3 2 2 2 3" xfId="14106" xr:uid="{00000000-0005-0000-0000-0000884A0000}"/>
    <cellStyle name="40% - Accent1 5 3 2 2 2 3 2" xfId="33657" xr:uid="{00000000-0005-0000-0000-0000894A0000}"/>
    <cellStyle name="40% - Accent1 5 3 2 2 2 4" xfId="23882" xr:uid="{00000000-0005-0000-0000-00008A4A0000}"/>
    <cellStyle name="40% - Accent1 5 3 2 2 3" xfId="6760" xr:uid="{00000000-0005-0000-0000-00008B4A0000}"/>
    <cellStyle name="40% - Accent1 5 3 2 2 3 2" xfId="16552" xr:uid="{00000000-0005-0000-0000-00008C4A0000}"/>
    <cellStyle name="40% - Accent1 5 3 2 2 3 2 2" xfId="36103" xr:uid="{00000000-0005-0000-0000-00008D4A0000}"/>
    <cellStyle name="40% - Accent1 5 3 2 2 3 3" xfId="26328" xr:uid="{00000000-0005-0000-0000-00008E4A0000}"/>
    <cellStyle name="40% - Accent1 5 3 2 2 4" xfId="11666" xr:uid="{00000000-0005-0000-0000-00008F4A0000}"/>
    <cellStyle name="40% - Accent1 5 3 2 2 4 2" xfId="31217" xr:uid="{00000000-0005-0000-0000-0000904A0000}"/>
    <cellStyle name="40% - Accent1 5 3 2 2 5" xfId="21442" xr:uid="{00000000-0005-0000-0000-0000914A0000}"/>
    <cellStyle name="40% - Accent1 5 3 2 3" xfId="2718" xr:uid="{00000000-0005-0000-0000-0000924A0000}"/>
    <cellStyle name="40% - Accent1 5 3 2 3 2" xfId="5163" xr:uid="{00000000-0005-0000-0000-0000934A0000}"/>
    <cellStyle name="40% - Accent1 5 3 2 3 2 2" xfId="10060" xr:uid="{00000000-0005-0000-0000-0000944A0000}"/>
    <cellStyle name="40% - Accent1 5 3 2 3 2 2 2" xfId="19849" xr:uid="{00000000-0005-0000-0000-0000954A0000}"/>
    <cellStyle name="40% - Accent1 5 3 2 3 2 2 2 2" xfId="39400" xr:uid="{00000000-0005-0000-0000-0000964A0000}"/>
    <cellStyle name="40% - Accent1 5 3 2 3 2 2 3" xfId="29625" xr:uid="{00000000-0005-0000-0000-0000974A0000}"/>
    <cellStyle name="40% - Accent1 5 3 2 3 2 3" xfId="14963" xr:uid="{00000000-0005-0000-0000-0000984A0000}"/>
    <cellStyle name="40% - Accent1 5 3 2 3 2 3 2" xfId="34514" xr:uid="{00000000-0005-0000-0000-0000994A0000}"/>
    <cellStyle name="40% - Accent1 5 3 2 3 2 4" xfId="24739" xr:uid="{00000000-0005-0000-0000-00009A4A0000}"/>
    <cellStyle name="40% - Accent1 5 3 2 3 3" xfId="7617" xr:uid="{00000000-0005-0000-0000-00009B4A0000}"/>
    <cellStyle name="40% - Accent1 5 3 2 3 3 2" xfId="17409" xr:uid="{00000000-0005-0000-0000-00009C4A0000}"/>
    <cellStyle name="40% - Accent1 5 3 2 3 3 2 2" xfId="36960" xr:uid="{00000000-0005-0000-0000-00009D4A0000}"/>
    <cellStyle name="40% - Accent1 5 3 2 3 3 3" xfId="27185" xr:uid="{00000000-0005-0000-0000-00009E4A0000}"/>
    <cellStyle name="40% - Accent1 5 3 2 3 4" xfId="12523" xr:uid="{00000000-0005-0000-0000-00009F4A0000}"/>
    <cellStyle name="40% - Accent1 5 3 2 3 4 2" xfId="32074" xr:uid="{00000000-0005-0000-0000-0000A04A0000}"/>
    <cellStyle name="40% - Accent1 5 3 2 3 5" xfId="22299" xr:uid="{00000000-0005-0000-0000-0000A14A0000}"/>
    <cellStyle name="40% - Accent1 5 3 2 4" xfId="3425" xr:uid="{00000000-0005-0000-0000-0000A24A0000}"/>
    <cellStyle name="40% - Accent1 5 3 2 4 2" xfId="8322" xr:uid="{00000000-0005-0000-0000-0000A34A0000}"/>
    <cellStyle name="40% - Accent1 5 3 2 4 2 2" xfId="18111" xr:uid="{00000000-0005-0000-0000-0000A44A0000}"/>
    <cellStyle name="40% - Accent1 5 3 2 4 2 2 2" xfId="37662" xr:uid="{00000000-0005-0000-0000-0000A54A0000}"/>
    <cellStyle name="40% - Accent1 5 3 2 4 2 3" xfId="27887" xr:uid="{00000000-0005-0000-0000-0000A64A0000}"/>
    <cellStyle name="40% - Accent1 5 3 2 4 3" xfId="13225" xr:uid="{00000000-0005-0000-0000-0000A74A0000}"/>
    <cellStyle name="40% - Accent1 5 3 2 4 3 2" xfId="32776" xr:uid="{00000000-0005-0000-0000-0000A84A0000}"/>
    <cellStyle name="40% - Accent1 5 3 2 4 4" xfId="23001" xr:uid="{00000000-0005-0000-0000-0000A94A0000}"/>
    <cellStyle name="40% - Accent1 5 3 2 5" xfId="5879" xr:uid="{00000000-0005-0000-0000-0000AA4A0000}"/>
    <cellStyle name="40% - Accent1 5 3 2 5 2" xfId="15671" xr:uid="{00000000-0005-0000-0000-0000AB4A0000}"/>
    <cellStyle name="40% - Accent1 5 3 2 5 2 2" xfId="35222" xr:uid="{00000000-0005-0000-0000-0000AC4A0000}"/>
    <cellStyle name="40% - Accent1 5 3 2 5 3" xfId="25447" xr:uid="{00000000-0005-0000-0000-0000AD4A0000}"/>
    <cellStyle name="40% - Accent1 5 3 2 6" xfId="10785" xr:uid="{00000000-0005-0000-0000-0000AE4A0000}"/>
    <cellStyle name="40% - Accent1 5 3 2 6 2" xfId="30336" xr:uid="{00000000-0005-0000-0000-0000AF4A0000}"/>
    <cellStyle name="40% - Accent1 5 3 2 7" xfId="20561" xr:uid="{00000000-0005-0000-0000-0000B04A0000}"/>
    <cellStyle name="40% - Accent1 5 3 3" xfId="1407" xr:uid="{00000000-0005-0000-0000-0000B14A0000}"/>
    <cellStyle name="40% - Accent1 5 3 3 2" xfId="3926" xr:uid="{00000000-0005-0000-0000-0000B24A0000}"/>
    <cellStyle name="40% - Accent1 5 3 3 2 2" xfId="8823" xr:uid="{00000000-0005-0000-0000-0000B34A0000}"/>
    <cellStyle name="40% - Accent1 5 3 3 2 2 2" xfId="18612" xr:uid="{00000000-0005-0000-0000-0000B44A0000}"/>
    <cellStyle name="40% - Accent1 5 3 3 2 2 2 2" xfId="38163" xr:uid="{00000000-0005-0000-0000-0000B54A0000}"/>
    <cellStyle name="40% - Accent1 5 3 3 2 2 3" xfId="28388" xr:uid="{00000000-0005-0000-0000-0000B64A0000}"/>
    <cellStyle name="40% - Accent1 5 3 3 2 3" xfId="13726" xr:uid="{00000000-0005-0000-0000-0000B74A0000}"/>
    <cellStyle name="40% - Accent1 5 3 3 2 3 2" xfId="33277" xr:uid="{00000000-0005-0000-0000-0000B84A0000}"/>
    <cellStyle name="40% - Accent1 5 3 3 2 4" xfId="23502" xr:uid="{00000000-0005-0000-0000-0000B94A0000}"/>
    <cellStyle name="40% - Accent1 5 3 3 3" xfId="6380" xr:uid="{00000000-0005-0000-0000-0000BA4A0000}"/>
    <cellStyle name="40% - Accent1 5 3 3 3 2" xfId="16172" xr:uid="{00000000-0005-0000-0000-0000BB4A0000}"/>
    <cellStyle name="40% - Accent1 5 3 3 3 2 2" xfId="35723" xr:uid="{00000000-0005-0000-0000-0000BC4A0000}"/>
    <cellStyle name="40% - Accent1 5 3 3 3 3" xfId="25948" xr:uid="{00000000-0005-0000-0000-0000BD4A0000}"/>
    <cellStyle name="40% - Accent1 5 3 3 4" xfId="11286" xr:uid="{00000000-0005-0000-0000-0000BE4A0000}"/>
    <cellStyle name="40% - Accent1 5 3 3 4 2" xfId="30837" xr:uid="{00000000-0005-0000-0000-0000BF4A0000}"/>
    <cellStyle name="40% - Accent1 5 3 3 5" xfId="21062" xr:uid="{00000000-0005-0000-0000-0000C04A0000}"/>
    <cellStyle name="40% - Accent1 5 3 4" xfId="2274" xr:uid="{00000000-0005-0000-0000-0000C14A0000}"/>
    <cellStyle name="40% - Accent1 5 3 4 2" xfId="4776" xr:uid="{00000000-0005-0000-0000-0000C24A0000}"/>
    <cellStyle name="40% - Accent1 5 3 4 2 2" xfId="9673" xr:uid="{00000000-0005-0000-0000-0000C34A0000}"/>
    <cellStyle name="40% - Accent1 5 3 4 2 2 2" xfId="19462" xr:uid="{00000000-0005-0000-0000-0000C44A0000}"/>
    <cellStyle name="40% - Accent1 5 3 4 2 2 2 2" xfId="39013" xr:uid="{00000000-0005-0000-0000-0000C54A0000}"/>
    <cellStyle name="40% - Accent1 5 3 4 2 2 3" xfId="29238" xr:uid="{00000000-0005-0000-0000-0000C64A0000}"/>
    <cellStyle name="40% - Accent1 5 3 4 2 3" xfId="14576" xr:uid="{00000000-0005-0000-0000-0000C74A0000}"/>
    <cellStyle name="40% - Accent1 5 3 4 2 3 2" xfId="34127" xr:uid="{00000000-0005-0000-0000-0000C84A0000}"/>
    <cellStyle name="40% - Accent1 5 3 4 2 4" xfId="24352" xr:uid="{00000000-0005-0000-0000-0000C94A0000}"/>
    <cellStyle name="40% - Accent1 5 3 4 3" xfId="7230" xr:uid="{00000000-0005-0000-0000-0000CA4A0000}"/>
    <cellStyle name="40% - Accent1 5 3 4 3 2" xfId="17022" xr:uid="{00000000-0005-0000-0000-0000CB4A0000}"/>
    <cellStyle name="40% - Accent1 5 3 4 3 2 2" xfId="36573" xr:uid="{00000000-0005-0000-0000-0000CC4A0000}"/>
    <cellStyle name="40% - Accent1 5 3 4 3 3" xfId="26798" xr:uid="{00000000-0005-0000-0000-0000CD4A0000}"/>
    <cellStyle name="40% - Accent1 5 3 4 4" xfId="12136" xr:uid="{00000000-0005-0000-0000-0000CE4A0000}"/>
    <cellStyle name="40% - Accent1 5 3 4 4 2" xfId="31687" xr:uid="{00000000-0005-0000-0000-0000CF4A0000}"/>
    <cellStyle name="40% - Accent1 5 3 4 5" xfId="21912" xr:uid="{00000000-0005-0000-0000-0000D04A0000}"/>
    <cellStyle name="40% - Accent1 5 3 5" xfId="3034" xr:uid="{00000000-0005-0000-0000-0000D14A0000}"/>
    <cellStyle name="40% - Accent1 5 3 5 2" xfId="7931" xr:uid="{00000000-0005-0000-0000-0000D24A0000}"/>
    <cellStyle name="40% - Accent1 5 3 5 2 2" xfId="17720" xr:uid="{00000000-0005-0000-0000-0000D34A0000}"/>
    <cellStyle name="40% - Accent1 5 3 5 2 2 2" xfId="37271" xr:uid="{00000000-0005-0000-0000-0000D44A0000}"/>
    <cellStyle name="40% - Accent1 5 3 5 2 3" xfId="27496" xr:uid="{00000000-0005-0000-0000-0000D54A0000}"/>
    <cellStyle name="40% - Accent1 5 3 5 3" xfId="12834" xr:uid="{00000000-0005-0000-0000-0000D64A0000}"/>
    <cellStyle name="40% - Accent1 5 3 5 3 2" xfId="32385" xr:uid="{00000000-0005-0000-0000-0000D74A0000}"/>
    <cellStyle name="40% - Accent1 5 3 5 4" xfId="22610" xr:uid="{00000000-0005-0000-0000-0000D84A0000}"/>
    <cellStyle name="40% - Accent1 5 3 6" xfId="5488" xr:uid="{00000000-0005-0000-0000-0000D94A0000}"/>
    <cellStyle name="40% - Accent1 5 3 6 2" xfId="15280" xr:uid="{00000000-0005-0000-0000-0000DA4A0000}"/>
    <cellStyle name="40% - Accent1 5 3 6 2 2" xfId="34831" xr:uid="{00000000-0005-0000-0000-0000DB4A0000}"/>
    <cellStyle name="40% - Accent1 5 3 6 3" xfId="25056" xr:uid="{00000000-0005-0000-0000-0000DC4A0000}"/>
    <cellStyle name="40% - Accent1 5 3 7" xfId="10394" xr:uid="{00000000-0005-0000-0000-0000DD4A0000}"/>
    <cellStyle name="40% - Accent1 5 3 7 2" xfId="29945" xr:uid="{00000000-0005-0000-0000-0000DE4A0000}"/>
    <cellStyle name="40% - Accent1 5 3 8" xfId="20170" xr:uid="{00000000-0005-0000-0000-0000DF4A0000}"/>
    <cellStyle name="40% - Accent1 5 4" xfId="658" xr:uid="{00000000-0005-0000-0000-0000E04A0000}"/>
    <cellStyle name="40% - Accent1 5 4 2" xfId="1610" xr:uid="{00000000-0005-0000-0000-0000E14A0000}"/>
    <cellStyle name="40% - Accent1 5 4 2 2" xfId="4124" xr:uid="{00000000-0005-0000-0000-0000E24A0000}"/>
    <cellStyle name="40% - Accent1 5 4 2 2 2" xfId="9021" xr:uid="{00000000-0005-0000-0000-0000E34A0000}"/>
    <cellStyle name="40% - Accent1 5 4 2 2 2 2" xfId="18810" xr:uid="{00000000-0005-0000-0000-0000E44A0000}"/>
    <cellStyle name="40% - Accent1 5 4 2 2 2 2 2" xfId="38361" xr:uid="{00000000-0005-0000-0000-0000E54A0000}"/>
    <cellStyle name="40% - Accent1 5 4 2 2 2 3" xfId="28586" xr:uid="{00000000-0005-0000-0000-0000E64A0000}"/>
    <cellStyle name="40% - Accent1 5 4 2 2 3" xfId="13924" xr:uid="{00000000-0005-0000-0000-0000E74A0000}"/>
    <cellStyle name="40% - Accent1 5 4 2 2 3 2" xfId="33475" xr:uid="{00000000-0005-0000-0000-0000E84A0000}"/>
    <cellStyle name="40% - Accent1 5 4 2 2 4" xfId="23700" xr:uid="{00000000-0005-0000-0000-0000E94A0000}"/>
    <cellStyle name="40% - Accent1 5 4 2 3" xfId="6578" xr:uid="{00000000-0005-0000-0000-0000EA4A0000}"/>
    <cellStyle name="40% - Accent1 5 4 2 3 2" xfId="16370" xr:uid="{00000000-0005-0000-0000-0000EB4A0000}"/>
    <cellStyle name="40% - Accent1 5 4 2 3 2 2" xfId="35921" xr:uid="{00000000-0005-0000-0000-0000EC4A0000}"/>
    <cellStyle name="40% - Accent1 5 4 2 3 3" xfId="26146" xr:uid="{00000000-0005-0000-0000-0000ED4A0000}"/>
    <cellStyle name="40% - Accent1 5 4 2 4" xfId="11484" xr:uid="{00000000-0005-0000-0000-0000EE4A0000}"/>
    <cellStyle name="40% - Accent1 5 4 2 4 2" xfId="31035" xr:uid="{00000000-0005-0000-0000-0000EF4A0000}"/>
    <cellStyle name="40% - Accent1 5 4 2 5" xfId="21260" xr:uid="{00000000-0005-0000-0000-0000F04A0000}"/>
    <cellStyle name="40% - Accent1 5 4 3" xfId="2418" xr:uid="{00000000-0005-0000-0000-0000F14A0000}"/>
    <cellStyle name="40% - Accent1 5 4 3 2" xfId="4900" xr:uid="{00000000-0005-0000-0000-0000F24A0000}"/>
    <cellStyle name="40% - Accent1 5 4 3 2 2" xfId="9797" xr:uid="{00000000-0005-0000-0000-0000F34A0000}"/>
    <cellStyle name="40% - Accent1 5 4 3 2 2 2" xfId="19586" xr:uid="{00000000-0005-0000-0000-0000F44A0000}"/>
    <cellStyle name="40% - Accent1 5 4 3 2 2 2 2" xfId="39137" xr:uid="{00000000-0005-0000-0000-0000F54A0000}"/>
    <cellStyle name="40% - Accent1 5 4 3 2 2 3" xfId="29362" xr:uid="{00000000-0005-0000-0000-0000F64A0000}"/>
    <cellStyle name="40% - Accent1 5 4 3 2 3" xfId="14700" xr:uid="{00000000-0005-0000-0000-0000F74A0000}"/>
    <cellStyle name="40% - Accent1 5 4 3 2 3 2" xfId="34251" xr:uid="{00000000-0005-0000-0000-0000F84A0000}"/>
    <cellStyle name="40% - Accent1 5 4 3 2 4" xfId="24476" xr:uid="{00000000-0005-0000-0000-0000F94A0000}"/>
    <cellStyle name="40% - Accent1 5 4 3 3" xfId="7354" xr:uid="{00000000-0005-0000-0000-0000FA4A0000}"/>
    <cellStyle name="40% - Accent1 5 4 3 3 2" xfId="17146" xr:uid="{00000000-0005-0000-0000-0000FB4A0000}"/>
    <cellStyle name="40% - Accent1 5 4 3 3 2 2" xfId="36697" xr:uid="{00000000-0005-0000-0000-0000FC4A0000}"/>
    <cellStyle name="40% - Accent1 5 4 3 3 3" xfId="26922" xr:uid="{00000000-0005-0000-0000-0000FD4A0000}"/>
    <cellStyle name="40% - Accent1 5 4 3 4" xfId="12260" xr:uid="{00000000-0005-0000-0000-0000FE4A0000}"/>
    <cellStyle name="40% - Accent1 5 4 3 4 2" xfId="31811" xr:uid="{00000000-0005-0000-0000-0000FF4A0000}"/>
    <cellStyle name="40% - Accent1 5 4 3 5" xfId="22036" xr:uid="{00000000-0005-0000-0000-0000004B0000}"/>
    <cellStyle name="40% - Accent1 5 4 4" xfId="3243" xr:uid="{00000000-0005-0000-0000-0000014B0000}"/>
    <cellStyle name="40% - Accent1 5 4 4 2" xfId="8140" xr:uid="{00000000-0005-0000-0000-0000024B0000}"/>
    <cellStyle name="40% - Accent1 5 4 4 2 2" xfId="17929" xr:uid="{00000000-0005-0000-0000-0000034B0000}"/>
    <cellStyle name="40% - Accent1 5 4 4 2 2 2" xfId="37480" xr:uid="{00000000-0005-0000-0000-0000044B0000}"/>
    <cellStyle name="40% - Accent1 5 4 4 2 3" xfId="27705" xr:uid="{00000000-0005-0000-0000-0000054B0000}"/>
    <cellStyle name="40% - Accent1 5 4 4 3" xfId="13043" xr:uid="{00000000-0005-0000-0000-0000064B0000}"/>
    <cellStyle name="40% - Accent1 5 4 4 3 2" xfId="32594" xr:uid="{00000000-0005-0000-0000-0000074B0000}"/>
    <cellStyle name="40% - Accent1 5 4 4 4" xfId="22819" xr:uid="{00000000-0005-0000-0000-0000084B0000}"/>
    <cellStyle name="40% - Accent1 5 4 5" xfId="5697" xr:uid="{00000000-0005-0000-0000-0000094B0000}"/>
    <cellStyle name="40% - Accent1 5 4 5 2" xfId="15489" xr:uid="{00000000-0005-0000-0000-00000A4B0000}"/>
    <cellStyle name="40% - Accent1 5 4 5 2 2" xfId="35040" xr:uid="{00000000-0005-0000-0000-00000B4B0000}"/>
    <cellStyle name="40% - Accent1 5 4 5 3" xfId="25265" xr:uid="{00000000-0005-0000-0000-00000C4B0000}"/>
    <cellStyle name="40% - Accent1 5 4 6" xfId="10603" xr:uid="{00000000-0005-0000-0000-00000D4B0000}"/>
    <cellStyle name="40% - Accent1 5 4 6 2" xfId="30154" xr:uid="{00000000-0005-0000-0000-00000E4B0000}"/>
    <cellStyle name="40% - Accent1 5 4 7" xfId="20379" xr:uid="{00000000-0005-0000-0000-00000F4B0000}"/>
    <cellStyle name="40% - Accent1 5 5" xfId="1062" xr:uid="{00000000-0005-0000-0000-0000104B0000}"/>
    <cellStyle name="40% - Accent1 5 5 2" xfId="3635" xr:uid="{00000000-0005-0000-0000-0000114B0000}"/>
    <cellStyle name="40% - Accent1 5 5 2 2" xfId="8532" xr:uid="{00000000-0005-0000-0000-0000124B0000}"/>
    <cellStyle name="40% - Accent1 5 5 2 2 2" xfId="18321" xr:uid="{00000000-0005-0000-0000-0000134B0000}"/>
    <cellStyle name="40% - Accent1 5 5 2 2 2 2" xfId="37872" xr:uid="{00000000-0005-0000-0000-0000144B0000}"/>
    <cellStyle name="40% - Accent1 5 5 2 2 3" xfId="28097" xr:uid="{00000000-0005-0000-0000-0000154B0000}"/>
    <cellStyle name="40% - Accent1 5 5 2 3" xfId="13435" xr:uid="{00000000-0005-0000-0000-0000164B0000}"/>
    <cellStyle name="40% - Accent1 5 5 2 3 2" xfId="32986" xr:uid="{00000000-0005-0000-0000-0000174B0000}"/>
    <cellStyle name="40% - Accent1 5 5 2 4" xfId="23211" xr:uid="{00000000-0005-0000-0000-0000184B0000}"/>
    <cellStyle name="40% - Accent1 5 5 3" xfId="6089" xr:uid="{00000000-0005-0000-0000-0000194B0000}"/>
    <cellStyle name="40% - Accent1 5 5 3 2" xfId="15881" xr:uid="{00000000-0005-0000-0000-00001A4B0000}"/>
    <cellStyle name="40% - Accent1 5 5 3 2 2" xfId="35432" xr:uid="{00000000-0005-0000-0000-00001B4B0000}"/>
    <cellStyle name="40% - Accent1 5 5 3 3" xfId="25657" xr:uid="{00000000-0005-0000-0000-00001C4B0000}"/>
    <cellStyle name="40% - Accent1 5 5 4" xfId="10995" xr:uid="{00000000-0005-0000-0000-00001D4B0000}"/>
    <cellStyle name="40% - Accent1 5 5 4 2" xfId="30546" xr:uid="{00000000-0005-0000-0000-00001E4B0000}"/>
    <cellStyle name="40% - Accent1 5 5 5" xfId="20771" xr:uid="{00000000-0005-0000-0000-00001F4B0000}"/>
    <cellStyle name="40% - Accent1 5 6" xfId="2010" xr:uid="{00000000-0005-0000-0000-0000204B0000}"/>
    <cellStyle name="40% - Accent1 5 6 2" xfId="4513" xr:uid="{00000000-0005-0000-0000-0000214B0000}"/>
    <cellStyle name="40% - Accent1 5 6 2 2" xfId="9410" xr:uid="{00000000-0005-0000-0000-0000224B0000}"/>
    <cellStyle name="40% - Accent1 5 6 2 2 2" xfId="19199" xr:uid="{00000000-0005-0000-0000-0000234B0000}"/>
    <cellStyle name="40% - Accent1 5 6 2 2 2 2" xfId="38750" xr:uid="{00000000-0005-0000-0000-0000244B0000}"/>
    <cellStyle name="40% - Accent1 5 6 2 2 3" xfId="28975" xr:uid="{00000000-0005-0000-0000-0000254B0000}"/>
    <cellStyle name="40% - Accent1 5 6 2 3" xfId="14313" xr:uid="{00000000-0005-0000-0000-0000264B0000}"/>
    <cellStyle name="40% - Accent1 5 6 2 3 2" xfId="33864" xr:uid="{00000000-0005-0000-0000-0000274B0000}"/>
    <cellStyle name="40% - Accent1 5 6 2 4" xfId="24089" xr:uid="{00000000-0005-0000-0000-0000284B0000}"/>
    <cellStyle name="40% - Accent1 5 6 3" xfId="6967" xr:uid="{00000000-0005-0000-0000-0000294B0000}"/>
    <cellStyle name="40% - Accent1 5 6 3 2" xfId="16759" xr:uid="{00000000-0005-0000-0000-00002A4B0000}"/>
    <cellStyle name="40% - Accent1 5 6 3 2 2" xfId="36310" xr:uid="{00000000-0005-0000-0000-00002B4B0000}"/>
    <cellStyle name="40% - Accent1 5 6 3 3" xfId="26535" xr:uid="{00000000-0005-0000-0000-00002C4B0000}"/>
    <cellStyle name="40% - Accent1 5 6 4" xfId="11873" xr:uid="{00000000-0005-0000-0000-00002D4B0000}"/>
    <cellStyle name="40% - Accent1 5 6 4 2" xfId="31424" xr:uid="{00000000-0005-0000-0000-00002E4B0000}"/>
    <cellStyle name="40% - Accent1 5 6 5" xfId="21649" xr:uid="{00000000-0005-0000-0000-00002F4B0000}"/>
    <cellStyle name="40% - Accent1 5 7" xfId="2851" xr:uid="{00000000-0005-0000-0000-0000304B0000}"/>
    <cellStyle name="40% - Accent1 5 7 2" xfId="7749" xr:uid="{00000000-0005-0000-0000-0000314B0000}"/>
    <cellStyle name="40% - Accent1 5 7 2 2" xfId="17538" xr:uid="{00000000-0005-0000-0000-0000324B0000}"/>
    <cellStyle name="40% - Accent1 5 7 2 2 2" xfId="37089" xr:uid="{00000000-0005-0000-0000-0000334B0000}"/>
    <cellStyle name="40% - Accent1 5 7 2 3" xfId="27314" xr:uid="{00000000-0005-0000-0000-0000344B0000}"/>
    <cellStyle name="40% - Accent1 5 7 3" xfId="12652" xr:uid="{00000000-0005-0000-0000-0000354B0000}"/>
    <cellStyle name="40% - Accent1 5 7 3 2" xfId="32203" xr:uid="{00000000-0005-0000-0000-0000364B0000}"/>
    <cellStyle name="40% - Accent1 5 7 4" xfId="22428" xr:uid="{00000000-0005-0000-0000-0000374B0000}"/>
    <cellStyle name="40% - Accent1 5 8" xfId="5305" xr:uid="{00000000-0005-0000-0000-0000384B0000}"/>
    <cellStyle name="40% - Accent1 5 8 2" xfId="15098" xr:uid="{00000000-0005-0000-0000-0000394B0000}"/>
    <cellStyle name="40% - Accent1 5 8 2 2" xfId="34649" xr:uid="{00000000-0005-0000-0000-00003A4B0000}"/>
    <cellStyle name="40% - Accent1 5 8 3" xfId="24874" xr:uid="{00000000-0005-0000-0000-00003B4B0000}"/>
    <cellStyle name="40% - Accent1 5 9" xfId="10212" xr:uid="{00000000-0005-0000-0000-00003C4B0000}"/>
    <cellStyle name="40% - Accent1 5 9 2" xfId="29763" xr:uid="{00000000-0005-0000-0000-00003D4B0000}"/>
    <cellStyle name="40% - Accent1 6" xfId="266" xr:uid="{00000000-0005-0000-0000-00003E4B0000}"/>
    <cellStyle name="40% - Accent1 6 2" xfId="426" xr:uid="{00000000-0005-0000-0000-00003F4B0000}"/>
    <cellStyle name="40% - Accent1 6 2 2" xfId="843" xr:uid="{00000000-0005-0000-0000-0000404B0000}"/>
    <cellStyle name="40% - Accent1 6 2 2 2" xfId="1793" xr:uid="{00000000-0005-0000-0000-0000414B0000}"/>
    <cellStyle name="40% - Accent1 6 2 2 2 2" xfId="4307" xr:uid="{00000000-0005-0000-0000-0000424B0000}"/>
    <cellStyle name="40% - Accent1 6 2 2 2 2 2" xfId="9204" xr:uid="{00000000-0005-0000-0000-0000434B0000}"/>
    <cellStyle name="40% - Accent1 6 2 2 2 2 2 2" xfId="18993" xr:uid="{00000000-0005-0000-0000-0000444B0000}"/>
    <cellStyle name="40% - Accent1 6 2 2 2 2 2 2 2" xfId="38544" xr:uid="{00000000-0005-0000-0000-0000454B0000}"/>
    <cellStyle name="40% - Accent1 6 2 2 2 2 2 3" xfId="28769" xr:uid="{00000000-0005-0000-0000-0000464B0000}"/>
    <cellStyle name="40% - Accent1 6 2 2 2 2 3" xfId="14107" xr:uid="{00000000-0005-0000-0000-0000474B0000}"/>
    <cellStyle name="40% - Accent1 6 2 2 2 2 3 2" xfId="33658" xr:uid="{00000000-0005-0000-0000-0000484B0000}"/>
    <cellStyle name="40% - Accent1 6 2 2 2 2 4" xfId="23883" xr:uid="{00000000-0005-0000-0000-0000494B0000}"/>
    <cellStyle name="40% - Accent1 6 2 2 2 3" xfId="6761" xr:uid="{00000000-0005-0000-0000-00004A4B0000}"/>
    <cellStyle name="40% - Accent1 6 2 2 2 3 2" xfId="16553" xr:uid="{00000000-0005-0000-0000-00004B4B0000}"/>
    <cellStyle name="40% - Accent1 6 2 2 2 3 2 2" xfId="36104" xr:uid="{00000000-0005-0000-0000-00004C4B0000}"/>
    <cellStyle name="40% - Accent1 6 2 2 2 3 3" xfId="26329" xr:uid="{00000000-0005-0000-0000-00004D4B0000}"/>
    <cellStyle name="40% - Accent1 6 2 2 2 4" xfId="11667" xr:uid="{00000000-0005-0000-0000-00004E4B0000}"/>
    <cellStyle name="40% - Accent1 6 2 2 2 4 2" xfId="31218" xr:uid="{00000000-0005-0000-0000-00004F4B0000}"/>
    <cellStyle name="40% - Accent1 6 2 2 2 5" xfId="21443" xr:uid="{00000000-0005-0000-0000-0000504B0000}"/>
    <cellStyle name="40% - Accent1 6 2 2 3" xfId="2749" xr:uid="{00000000-0005-0000-0000-0000514B0000}"/>
    <cellStyle name="40% - Accent1 6 2 2 3 2" xfId="5194" xr:uid="{00000000-0005-0000-0000-0000524B0000}"/>
    <cellStyle name="40% - Accent1 6 2 2 3 2 2" xfId="10091" xr:uid="{00000000-0005-0000-0000-0000534B0000}"/>
    <cellStyle name="40% - Accent1 6 2 2 3 2 2 2" xfId="19880" xr:uid="{00000000-0005-0000-0000-0000544B0000}"/>
    <cellStyle name="40% - Accent1 6 2 2 3 2 2 2 2" xfId="39431" xr:uid="{00000000-0005-0000-0000-0000554B0000}"/>
    <cellStyle name="40% - Accent1 6 2 2 3 2 2 3" xfId="29656" xr:uid="{00000000-0005-0000-0000-0000564B0000}"/>
    <cellStyle name="40% - Accent1 6 2 2 3 2 3" xfId="14994" xr:uid="{00000000-0005-0000-0000-0000574B0000}"/>
    <cellStyle name="40% - Accent1 6 2 2 3 2 3 2" xfId="34545" xr:uid="{00000000-0005-0000-0000-0000584B0000}"/>
    <cellStyle name="40% - Accent1 6 2 2 3 2 4" xfId="24770" xr:uid="{00000000-0005-0000-0000-0000594B0000}"/>
    <cellStyle name="40% - Accent1 6 2 2 3 3" xfId="7648" xr:uid="{00000000-0005-0000-0000-00005A4B0000}"/>
    <cellStyle name="40% - Accent1 6 2 2 3 3 2" xfId="17440" xr:uid="{00000000-0005-0000-0000-00005B4B0000}"/>
    <cellStyle name="40% - Accent1 6 2 2 3 3 2 2" xfId="36991" xr:uid="{00000000-0005-0000-0000-00005C4B0000}"/>
    <cellStyle name="40% - Accent1 6 2 2 3 3 3" xfId="27216" xr:uid="{00000000-0005-0000-0000-00005D4B0000}"/>
    <cellStyle name="40% - Accent1 6 2 2 3 4" xfId="12554" xr:uid="{00000000-0005-0000-0000-00005E4B0000}"/>
    <cellStyle name="40% - Accent1 6 2 2 3 4 2" xfId="32105" xr:uid="{00000000-0005-0000-0000-00005F4B0000}"/>
    <cellStyle name="40% - Accent1 6 2 2 3 5" xfId="22330" xr:uid="{00000000-0005-0000-0000-0000604B0000}"/>
    <cellStyle name="40% - Accent1 6 2 2 4" xfId="3426" xr:uid="{00000000-0005-0000-0000-0000614B0000}"/>
    <cellStyle name="40% - Accent1 6 2 2 4 2" xfId="8323" xr:uid="{00000000-0005-0000-0000-0000624B0000}"/>
    <cellStyle name="40% - Accent1 6 2 2 4 2 2" xfId="18112" xr:uid="{00000000-0005-0000-0000-0000634B0000}"/>
    <cellStyle name="40% - Accent1 6 2 2 4 2 2 2" xfId="37663" xr:uid="{00000000-0005-0000-0000-0000644B0000}"/>
    <cellStyle name="40% - Accent1 6 2 2 4 2 3" xfId="27888" xr:uid="{00000000-0005-0000-0000-0000654B0000}"/>
    <cellStyle name="40% - Accent1 6 2 2 4 3" xfId="13226" xr:uid="{00000000-0005-0000-0000-0000664B0000}"/>
    <cellStyle name="40% - Accent1 6 2 2 4 3 2" xfId="32777" xr:uid="{00000000-0005-0000-0000-0000674B0000}"/>
    <cellStyle name="40% - Accent1 6 2 2 4 4" xfId="23002" xr:uid="{00000000-0005-0000-0000-0000684B0000}"/>
    <cellStyle name="40% - Accent1 6 2 2 5" xfId="5880" xr:uid="{00000000-0005-0000-0000-0000694B0000}"/>
    <cellStyle name="40% - Accent1 6 2 2 5 2" xfId="15672" xr:uid="{00000000-0005-0000-0000-00006A4B0000}"/>
    <cellStyle name="40% - Accent1 6 2 2 5 2 2" xfId="35223" xr:uid="{00000000-0005-0000-0000-00006B4B0000}"/>
    <cellStyle name="40% - Accent1 6 2 2 5 3" xfId="25448" xr:uid="{00000000-0005-0000-0000-00006C4B0000}"/>
    <cellStyle name="40% - Accent1 6 2 2 6" xfId="10786" xr:uid="{00000000-0005-0000-0000-00006D4B0000}"/>
    <cellStyle name="40% - Accent1 6 2 2 6 2" xfId="30337" xr:uid="{00000000-0005-0000-0000-00006E4B0000}"/>
    <cellStyle name="40% - Accent1 6 2 2 7" xfId="20562" xr:uid="{00000000-0005-0000-0000-00006F4B0000}"/>
    <cellStyle name="40% - Accent1 6 2 3" xfId="1408" xr:uid="{00000000-0005-0000-0000-0000704B0000}"/>
    <cellStyle name="40% - Accent1 6 2 3 2" xfId="3927" xr:uid="{00000000-0005-0000-0000-0000714B0000}"/>
    <cellStyle name="40% - Accent1 6 2 3 2 2" xfId="8824" xr:uid="{00000000-0005-0000-0000-0000724B0000}"/>
    <cellStyle name="40% - Accent1 6 2 3 2 2 2" xfId="18613" xr:uid="{00000000-0005-0000-0000-0000734B0000}"/>
    <cellStyle name="40% - Accent1 6 2 3 2 2 2 2" xfId="38164" xr:uid="{00000000-0005-0000-0000-0000744B0000}"/>
    <cellStyle name="40% - Accent1 6 2 3 2 2 3" xfId="28389" xr:uid="{00000000-0005-0000-0000-0000754B0000}"/>
    <cellStyle name="40% - Accent1 6 2 3 2 3" xfId="13727" xr:uid="{00000000-0005-0000-0000-0000764B0000}"/>
    <cellStyle name="40% - Accent1 6 2 3 2 3 2" xfId="33278" xr:uid="{00000000-0005-0000-0000-0000774B0000}"/>
    <cellStyle name="40% - Accent1 6 2 3 2 4" xfId="23503" xr:uid="{00000000-0005-0000-0000-0000784B0000}"/>
    <cellStyle name="40% - Accent1 6 2 3 3" xfId="6381" xr:uid="{00000000-0005-0000-0000-0000794B0000}"/>
    <cellStyle name="40% - Accent1 6 2 3 3 2" xfId="16173" xr:uid="{00000000-0005-0000-0000-00007A4B0000}"/>
    <cellStyle name="40% - Accent1 6 2 3 3 2 2" xfId="35724" xr:uid="{00000000-0005-0000-0000-00007B4B0000}"/>
    <cellStyle name="40% - Accent1 6 2 3 3 3" xfId="25949" xr:uid="{00000000-0005-0000-0000-00007C4B0000}"/>
    <cellStyle name="40% - Accent1 6 2 3 4" xfId="11287" xr:uid="{00000000-0005-0000-0000-00007D4B0000}"/>
    <cellStyle name="40% - Accent1 6 2 3 4 2" xfId="30838" xr:uid="{00000000-0005-0000-0000-00007E4B0000}"/>
    <cellStyle name="40% - Accent1 6 2 3 5" xfId="21063" xr:uid="{00000000-0005-0000-0000-00007F4B0000}"/>
    <cellStyle name="40% - Accent1 6 2 4" xfId="2305" xr:uid="{00000000-0005-0000-0000-0000804B0000}"/>
    <cellStyle name="40% - Accent1 6 2 4 2" xfId="4807" xr:uid="{00000000-0005-0000-0000-0000814B0000}"/>
    <cellStyle name="40% - Accent1 6 2 4 2 2" xfId="9704" xr:uid="{00000000-0005-0000-0000-0000824B0000}"/>
    <cellStyle name="40% - Accent1 6 2 4 2 2 2" xfId="19493" xr:uid="{00000000-0005-0000-0000-0000834B0000}"/>
    <cellStyle name="40% - Accent1 6 2 4 2 2 2 2" xfId="39044" xr:uid="{00000000-0005-0000-0000-0000844B0000}"/>
    <cellStyle name="40% - Accent1 6 2 4 2 2 3" xfId="29269" xr:uid="{00000000-0005-0000-0000-0000854B0000}"/>
    <cellStyle name="40% - Accent1 6 2 4 2 3" xfId="14607" xr:uid="{00000000-0005-0000-0000-0000864B0000}"/>
    <cellStyle name="40% - Accent1 6 2 4 2 3 2" xfId="34158" xr:uid="{00000000-0005-0000-0000-0000874B0000}"/>
    <cellStyle name="40% - Accent1 6 2 4 2 4" xfId="24383" xr:uid="{00000000-0005-0000-0000-0000884B0000}"/>
    <cellStyle name="40% - Accent1 6 2 4 3" xfId="7261" xr:uid="{00000000-0005-0000-0000-0000894B0000}"/>
    <cellStyle name="40% - Accent1 6 2 4 3 2" xfId="17053" xr:uid="{00000000-0005-0000-0000-00008A4B0000}"/>
    <cellStyle name="40% - Accent1 6 2 4 3 2 2" xfId="36604" xr:uid="{00000000-0005-0000-0000-00008B4B0000}"/>
    <cellStyle name="40% - Accent1 6 2 4 3 3" xfId="26829" xr:uid="{00000000-0005-0000-0000-00008C4B0000}"/>
    <cellStyle name="40% - Accent1 6 2 4 4" xfId="12167" xr:uid="{00000000-0005-0000-0000-00008D4B0000}"/>
    <cellStyle name="40% - Accent1 6 2 4 4 2" xfId="31718" xr:uid="{00000000-0005-0000-0000-00008E4B0000}"/>
    <cellStyle name="40% - Accent1 6 2 4 5" xfId="21943" xr:uid="{00000000-0005-0000-0000-00008F4B0000}"/>
    <cellStyle name="40% - Accent1 6 2 5" xfId="3035" xr:uid="{00000000-0005-0000-0000-0000904B0000}"/>
    <cellStyle name="40% - Accent1 6 2 5 2" xfId="7932" xr:uid="{00000000-0005-0000-0000-0000914B0000}"/>
    <cellStyle name="40% - Accent1 6 2 5 2 2" xfId="17721" xr:uid="{00000000-0005-0000-0000-0000924B0000}"/>
    <cellStyle name="40% - Accent1 6 2 5 2 2 2" xfId="37272" xr:uid="{00000000-0005-0000-0000-0000934B0000}"/>
    <cellStyle name="40% - Accent1 6 2 5 2 3" xfId="27497" xr:uid="{00000000-0005-0000-0000-0000944B0000}"/>
    <cellStyle name="40% - Accent1 6 2 5 3" xfId="12835" xr:uid="{00000000-0005-0000-0000-0000954B0000}"/>
    <cellStyle name="40% - Accent1 6 2 5 3 2" xfId="32386" xr:uid="{00000000-0005-0000-0000-0000964B0000}"/>
    <cellStyle name="40% - Accent1 6 2 5 4" xfId="22611" xr:uid="{00000000-0005-0000-0000-0000974B0000}"/>
    <cellStyle name="40% - Accent1 6 2 6" xfId="5489" xr:uid="{00000000-0005-0000-0000-0000984B0000}"/>
    <cellStyle name="40% - Accent1 6 2 6 2" xfId="15281" xr:uid="{00000000-0005-0000-0000-0000994B0000}"/>
    <cellStyle name="40% - Accent1 6 2 6 2 2" xfId="34832" xr:uid="{00000000-0005-0000-0000-00009A4B0000}"/>
    <cellStyle name="40% - Accent1 6 2 6 3" xfId="25057" xr:uid="{00000000-0005-0000-0000-00009B4B0000}"/>
    <cellStyle name="40% - Accent1 6 2 7" xfId="10395" xr:uid="{00000000-0005-0000-0000-00009C4B0000}"/>
    <cellStyle name="40% - Accent1 6 2 7 2" xfId="29946" xr:uid="{00000000-0005-0000-0000-00009D4B0000}"/>
    <cellStyle name="40% - Accent1 6 2 8" xfId="20171" xr:uid="{00000000-0005-0000-0000-00009E4B0000}"/>
    <cellStyle name="40% - Accent1 6 3" xfId="689" xr:uid="{00000000-0005-0000-0000-00009F4B0000}"/>
    <cellStyle name="40% - Accent1 6 3 2" xfId="1641" xr:uid="{00000000-0005-0000-0000-0000A04B0000}"/>
    <cellStyle name="40% - Accent1 6 3 2 2" xfId="4155" xr:uid="{00000000-0005-0000-0000-0000A14B0000}"/>
    <cellStyle name="40% - Accent1 6 3 2 2 2" xfId="9052" xr:uid="{00000000-0005-0000-0000-0000A24B0000}"/>
    <cellStyle name="40% - Accent1 6 3 2 2 2 2" xfId="18841" xr:uid="{00000000-0005-0000-0000-0000A34B0000}"/>
    <cellStyle name="40% - Accent1 6 3 2 2 2 2 2" xfId="38392" xr:uid="{00000000-0005-0000-0000-0000A44B0000}"/>
    <cellStyle name="40% - Accent1 6 3 2 2 2 3" xfId="28617" xr:uid="{00000000-0005-0000-0000-0000A54B0000}"/>
    <cellStyle name="40% - Accent1 6 3 2 2 3" xfId="13955" xr:uid="{00000000-0005-0000-0000-0000A64B0000}"/>
    <cellStyle name="40% - Accent1 6 3 2 2 3 2" xfId="33506" xr:uid="{00000000-0005-0000-0000-0000A74B0000}"/>
    <cellStyle name="40% - Accent1 6 3 2 2 4" xfId="23731" xr:uid="{00000000-0005-0000-0000-0000A84B0000}"/>
    <cellStyle name="40% - Accent1 6 3 2 3" xfId="6609" xr:uid="{00000000-0005-0000-0000-0000A94B0000}"/>
    <cellStyle name="40% - Accent1 6 3 2 3 2" xfId="16401" xr:uid="{00000000-0005-0000-0000-0000AA4B0000}"/>
    <cellStyle name="40% - Accent1 6 3 2 3 2 2" xfId="35952" xr:uid="{00000000-0005-0000-0000-0000AB4B0000}"/>
    <cellStyle name="40% - Accent1 6 3 2 3 3" xfId="26177" xr:uid="{00000000-0005-0000-0000-0000AC4B0000}"/>
    <cellStyle name="40% - Accent1 6 3 2 4" xfId="11515" xr:uid="{00000000-0005-0000-0000-0000AD4B0000}"/>
    <cellStyle name="40% - Accent1 6 3 2 4 2" xfId="31066" xr:uid="{00000000-0005-0000-0000-0000AE4B0000}"/>
    <cellStyle name="40% - Accent1 6 3 2 5" xfId="21291" xr:uid="{00000000-0005-0000-0000-0000AF4B0000}"/>
    <cellStyle name="40% - Accent1 6 3 3" xfId="2621" xr:uid="{00000000-0005-0000-0000-0000B04B0000}"/>
    <cellStyle name="40% - Accent1 6 3 3 2" xfId="5069" xr:uid="{00000000-0005-0000-0000-0000B14B0000}"/>
    <cellStyle name="40% - Accent1 6 3 3 2 2" xfId="9966" xr:uid="{00000000-0005-0000-0000-0000B24B0000}"/>
    <cellStyle name="40% - Accent1 6 3 3 2 2 2" xfId="19755" xr:uid="{00000000-0005-0000-0000-0000B34B0000}"/>
    <cellStyle name="40% - Accent1 6 3 3 2 2 2 2" xfId="39306" xr:uid="{00000000-0005-0000-0000-0000B44B0000}"/>
    <cellStyle name="40% - Accent1 6 3 3 2 2 3" xfId="29531" xr:uid="{00000000-0005-0000-0000-0000B54B0000}"/>
    <cellStyle name="40% - Accent1 6 3 3 2 3" xfId="14869" xr:uid="{00000000-0005-0000-0000-0000B64B0000}"/>
    <cellStyle name="40% - Accent1 6 3 3 2 3 2" xfId="34420" xr:uid="{00000000-0005-0000-0000-0000B74B0000}"/>
    <cellStyle name="40% - Accent1 6 3 3 2 4" xfId="24645" xr:uid="{00000000-0005-0000-0000-0000B84B0000}"/>
    <cellStyle name="40% - Accent1 6 3 3 3" xfId="7523" xr:uid="{00000000-0005-0000-0000-0000B94B0000}"/>
    <cellStyle name="40% - Accent1 6 3 3 3 2" xfId="17315" xr:uid="{00000000-0005-0000-0000-0000BA4B0000}"/>
    <cellStyle name="40% - Accent1 6 3 3 3 2 2" xfId="36866" xr:uid="{00000000-0005-0000-0000-0000BB4B0000}"/>
    <cellStyle name="40% - Accent1 6 3 3 3 3" xfId="27091" xr:uid="{00000000-0005-0000-0000-0000BC4B0000}"/>
    <cellStyle name="40% - Accent1 6 3 3 4" xfId="12429" xr:uid="{00000000-0005-0000-0000-0000BD4B0000}"/>
    <cellStyle name="40% - Accent1 6 3 3 4 2" xfId="31980" xr:uid="{00000000-0005-0000-0000-0000BE4B0000}"/>
    <cellStyle name="40% - Accent1 6 3 3 5" xfId="22205" xr:uid="{00000000-0005-0000-0000-0000BF4B0000}"/>
    <cellStyle name="40% - Accent1 6 3 4" xfId="3274" xr:uid="{00000000-0005-0000-0000-0000C04B0000}"/>
    <cellStyle name="40% - Accent1 6 3 4 2" xfId="8171" xr:uid="{00000000-0005-0000-0000-0000C14B0000}"/>
    <cellStyle name="40% - Accent1 6 3 4 2 2" xfId="17960" xr:uid="{00000000-0005-0000-0000-0000C24B0000}"/>
    <cellStyle name="40% - Accent1 6 3 4 2 2 2" xfId="37511" xr:uid="{00000000-0005-0000-0000-0000C34B0000}"/>
    <cellStyle name="40% - Accent1 6 3 4 2 3" xfId="27736" xr:uid="{00000000-0005-0000-0000-0000C44B0000}"/>
    <cellStyle name="40% - Accent1 6 3 4 3" xfId="13074" xr:uid="{00000000-0005-0000-0000-0000C54B0000}"/>
    <cellStyle name="40% - Accent1 6 3 4 3 2" xfId="32625" xr:uid="{00000000-0005-0000-0000-0000C64B0000}"/>
    <cellStyle name="40% - Accent1 6 3 4 4" xfId="22850" xr:uid="{00000000-0005-0000-0000-0000C74B0000}"/>
    <cellStyle name="40% - Accent1 6 3 5" xfId="5728" xr:uid="{00000000-0005-0000-0000-0000C84B0000}"/>
    <cellStyle name="40% - Accent1 6 3 5 2" xfId="15520" xr:uid="{00000000-0005-0000-0000-0000C94B0000}"/>
    <cellStyle name="40% - Accent1 6 3 5 2 2" xfId="35071" xr:uid="{00000000-0005-0000-0000-0000CA4B0000}"/>
    <cellStyle name="40% - Accent1 6 3 5 3" xfId="25296" xr:uid="{00000000-0005-0000-0000-0000CB4B0000}"/>
    <cellStyle name="40% - Accent1 6 3 6" xfId="10634" xr:uid="{00000000-0005-0000-0000-0000CC4B0000}"/>
    <cellStyle name="40% - Accent1 6 3 6 2" xfId="30185" xr:uid="{00000000-0005-0000-0000-0000CD4B0000}"/>
    <cellStyle name="40% - Accent1 6 3 7" xfId="20410" xr:uid="{00000000-0005-0000-0000-0000CE4B0000}"/>
    <cellStyle name="40% - Accent1 6 4" xfId="1063" xr:uid="{00000000-0005-0000-0000-0000CF4B0000}"/>
    <cellStyle name="40% - Accent1 6 4 2" xfId="3636" xr:uid="{00000000-0005-0000-0000-0000D04B0000}"/>
    <cellStyle name="40% - Accent1 6 4 2 2" xfId="8533" xr:uid="{00000000-0005-0000-0000-0000D14B0000}"/>
    <cellStyle name="40% - Accent1 6 4 2 2 2" xfId="18322" xr:uid="{00000000-0005-0000-0000-0000D24B0000}"/>
    <cellStyle name="40% - Accent1 6 4 2 2 2 2" xfId="37873" xr:uid="{00000000-0005-0000-0000-0000D34B0000}"/>
    <cellStyle name="40% - Accent1 6 4 2 2 3" xfId="28098" xr:uid="{00000000-0005-0000-0000-0000D44B0000}"/>
    <cellStyle name="40% - Accent1 6 4 2 3" xfId="13436" xr:uid="{00000000-0005-0000-0000-0000D54B0000}"/>
    <cellStyle name="40% - Accent1 6 4 2 3 2" xfId="32987" xr:uid="{00000000-0005-0000-0000-0000D64B0000}"/>
    <cellStyle name="40% - Accent1 6 4 2 4" xfId="23212" xr:uid="{00000000-0005-0000-0000-0000D74B0000}"/>
    <cellStyle name="40% - Accent1 6 4 3" xfId="6090" xr:uid="{00000000-0005-0000-0000-0000D84B0000}"/>
    <cellStyle name="40% - Accent1 6 4 3 2" xfId="15882" xr:uid="{00000000-0005-0000-0000-0000D94B0000}"/>
    <cellStyle name="40% - Accent1 6 4 3 2 2" xfId="35433" xr:uid="{00000000-0005-0000-0000-0000DA4B0000}"/>
    <cellStyle name="40% - Accent1 6 4 3 3" xfId="25658" xr:uid="{00000000-0005-0000-0000-0000DB4B0000}"/>
    <cellStyle name="40% - Accent1 6 4 4" xfId="10996" xr:uid="{00000000-0005-0000-0000-0000DC4B0000}"/>
    <cellStyle name="40% - Accent1 6 4 4 2" xfId="30547" xr:uid="{00000000-0005-0000-0000-0000DD4B0000}"/>
    <cellStyle name="40% - Accent1 6 4 5" xfId="20772" xr:uid="{00000000-0005-0000-0000-0000DE4B0000}"/>
    <cellStyle name="40% - Accent1 6 5" xfId="2180" xr:uid="{00000000-0005-0000-0000-0000DF4B0000}"/>
    <cellStyle name="40% - Accent1 6 5 2" xfId="4682" xr:uid="{00000000-0005-0000-0000-0000E04B0000}"/>
    <cellStyle name="40% - Accent1 6 5 2 2" xfId="9579" xr:uid="{00000000-0005-0000-0000-0000E14B0000}"/>
    <cellStyle name="40% - Accent1 6 5 2 2 2" xfId="19368" xr:uid="{00000000-0005-0000-0000-0000E24B0000}"/>
    <cellStyle name="40% - Accent1 6 5 2 2 2 2" xfId="38919" xr:uid="{00000000-0005-0000-0000-0000E34B0000}"/>
    <cellStyle name="40% - Accent1 6 5 2 2 3" xfId="29144" xr:uid="{00000000-0005-0000-0000-0000E44B0000}"/>
    <cellStyle name="40% - Accent1 6 5 2 3" xfId="14482" xr:uid="{00000000-0005-0000-0000-0000E54B0000}"/>
    <cellStyle name="40% - Accent1 6 5 2 3 2" xfId="34033" xr:uid="{00000000-0005-0000-0000-0000E64B0000}"/>
    <cellStyle name="40% - Accent1 6 5 2 4" xfId="24258" xr:uid="{00000000-0005-0000-0000-0000E74B0000}"/>
    <cellStyle name="40% - Accent1 6 5 3" xfId="7136" xr:uid="{00000000-0005-0000-0000-0000E84B0000}"/>
    <cellStyle name="40% - Accent1 6 5 3 2" xfId="16928" xr:uid="{00000000-0005-0000-0000-0000E94B0000}"/>
    <cellStyle name="40% - Accent1 6 5 3 2 2" xfId="36479" xr:uid="{00000000-0005-0000-0000-0000EA4B0000}"/>
    <cellStyle name="40% - Accent1 6 5 3 3" xfId="26704" xr:uid="{00000000-0005-0000-0000-0000EB4B0000}"/>
    <cellStyle name="40% - Accent1 6 5 4" xfId="12042" xr:uid="{00000000-0005-0000-0000-0000EC4B0000}"/>
    <cellStyle name="40% - Accent1 6 5 4 2" xfId="31593" xr:uid="{00000000-0005-0000-0000-0000ED4B0000}"/>
    <cellStyle name="40% - Accent1 6 5 5" xfId="21818" xr:uid="{00000000-0005-0000-0000-0000EE4B0000}"/>
    <cellStyle name="40% - Accent1 6 6" xfId="2882" xr:uid="{00000000-0005-0000-0000-0000EF4B0000}"/>
    <cellStyle name="40% - Accent1 6 6 2" xfId="7780" xr:uid="{00000000-0005-0000-0000-0000F04B0000}"/>
    <cellStyle name="40% - Accent1 6 6 2 2" xfId="17569" xr:uid="{00000000-0005-0000-0000-0000F14B0000}"/>
    <cellStyle name="40% - Accent1 6 6 2 2 2" xfId="37120" xr:uid="{00000000-0005-0000-0000-0000F24B0000}"/>
    <cellStyle name="40% - Accent1 6 6 2 3" xfId="27345" xr:uid="{00000000-0005-0000-0000-0000F34B0000}"/>
    <cellStyle name="40% - Accent1 6 6 3" xfId="12683" xr:uid="{00000000-0005-0000-0000-0000F44B0000}"/>
    <cellStyle name="40% - Accent1 6 6 3 2" xfId="32234" xr:uid="{00000000-0005-0000-0000-0000F54B0000}"/>
    <cellStyle name="40% - Accent1 6 6 4" xfId="22459" xr:uid="{00000000-0005-0000-0000-0000F64B0000}"/>
    <cellStyle name="40% - Accent1 6 7" xfId="5336" xr:uid="{00000000-0005-0000-0000-0000F74B0000}"/>
    <cellStyle name="40% - Accent1 6 7 2" xfId="15129" xr:uid="{00000000-0005-0000-0000-0000F84B0000}"/>
    <cellStyle name="40% - Accent1 6 7 2 2" xfId="34680" xr:uid="{00000000-0005-0000-0000-0000F94B0000}"/>
    <cellStyle name="40% - Accent1 6 7 3" xfId="24905" xr:uid="{00000000-0005-0000-0000-0000FA4B0000}"/>
    <cellStyle name="40% - Accent1 6 8" xfId="10243" xr:uid="{00000000-0005-0000-0000-0000FB4B0000}"/>
    <cellStyle name="40% - Accent1 6 8 2" xfId="29794" xr:uid="{00000000-0005-0000-0000-0000FC4B0000}"/>
    <cellStyle name="40% - Accent1 6 9" xfId="20019" xr:uid="{00000000-0005-0000-0000-0000FD4B0000}"/>
    <cellStyle name="40% - Accent1 7" xfId="427" xr:uid="{00000000-0005-0000-0000-0000FE4B0000}"/>
    <cellStyle name="40% - Accent1 7 2" xfId="844" xr:uid="{00000000-0005-0000-0000-0000FF4B0000}"/>
    <cellStyle name="40% - Accent1 7 2 2" xfId="1794" xr:uid="{00000000-0005-0000-0000-0000004C0000}"/>
    <cellStyle name="40% - Accent1 7 2 2 2" xfId="4308" xr:uid="{00000000-0005-0000-0000-0000014C0000}"/>
    <cellStyle name="40% - Accent1 7 2 2 2 2" xfId="9205" xr:uid="{00000000-0005-0000-0000-0000024C0000}"/>
    <cellStyle name="40% - Accent1 7 2 2 2 2 2" xfId="18994" xr:uid="{00000000-0005-0000-0000-0000034C0000}"/>
    <cellStyle name="40% - Accent1 7 2 2 2 2 2 2" xfId="38545" xr:uid="{00000000-0005-0000-0000-0000044C0000}"/>
    <cellStyle name="40% - Accent1 7 2 2 2 2 3" xfId="28770" xr:uid="{00000000-0005-0000-0000-0000054C0000}"/>
    <cellStyle name="40% - Accent1 7 2 2 2 3" xfId="14108" xr:uid="{00000000-0005-0000-0000-0000064C0000}"/>
    <cellStyle name="40% - Accent1 7 2 2 2 3 2" xfId="33659" xr:uid="{00000000-0005-0000-0000-0000074C0000}"/>
    <cellStyle name="40% - Accent1 7 2 2 2 4" xfId="23884" xr:uid="{00000000-0005-0000-0000-0000084C0000}"/>
    <cellStyle name="40% - Accent1 7 2 2 3" xfId="6762" xr:uid="{00000000-0005-0000-0000-0000094C0000}"/>
    <cellStyle name="40% - Accent1 7 2 2 3 2" xfId="16554" xr:uid="{00000000-0005-0000-0000-00000A4C0000}"/>
    <cellStyle name="40% - Accent1 7 2 2 3 2 2" xfId="36105" xr:uid="{00000000-0005-0000-0000-00000B4C0000}"/>
    <cellStyle name="40% - Accent1 7 2 2 3 3" xfId="26330" xr:uid="{00000000-0005-0000-0000-00000C4C0000}"/>
    <cellStyle name="40% - Accent1 7 2 2 4" xfId="11668" xr:uid="{00000000-0005-0000-0000-00000D4C0000}"/>
    <cellStyle name="40% - Accent1 7 2 2 4 2" xfId="31219" xr:uid="{00000000-0005-0000-0000-00000E4C0000}"/>
    <cellStyle name="40% - Accent1 7 2 2 5" xfId="21444" xr:uid="{00000000-0005-0000-0000-00000F4C0000}"/>
    <cellStyle name="40% - Accent1 7 2 3" xfId="2494" xr:uid="{00000000-0005-0000-0000-0000104C0000}"/>
    <cellStyle name="40% - Accent1 7 2 3 2" xfId="4976" xr:uid="{00000000-0005-0000-0000-0000114C0000}"/>
    <cellStyle name="40% - Accent1 7 2 3 2 2" xfId="9873" xr:uid="{00000000-0005-0000-0000-0000124C0000}"/>
    <cellStyle name="40% - Accent1 7 2 3 2 2 2" xfId="19662" xr:uid="{00000000-0005-0000-0000-0000134C0000}"/>
    <cellStyle name="40% - Accent1 7 2 3 2 2 2 2" xfId="39213" xr:uid="{00000000-0005-0000-0000-0000144C0000}"/>
    <cellStyle name="40% - Accent1 7 2 3 2 2 3" xfId="29438" xr:uid="{00000000-0005-0000-0000-0000154C0000}"/>
    <cellStyle name="40% - Accent1 7 2 3 2 3" xfId="14776" xr:uid="{00000000-0005-0000-0000-0000164C0000}"/>
    <cellStyle name="40% - Accent1 7 2 3 2 3 2" xfId="34327" xr:uid="{00000000-0005-0000-0000-0000174C0000}"/>
    <cellStyle name="40% - Accent1 7 2 3 2 4" xfId="24552" xr:uid="{00000000-0005-0000-0000-0000184C0000}"/>
    <cellStyle name="40% - Accent1 7 2 3 3" xfId="7430" xr:uid="{00000000-0005-0000-0000-0000194C0000}"/>
    <cellStyle name="40% - Accent1 7 2 3 3 2" xfId="17222" xr:uid="{00000000-0005-0000-0000-00001A4C0000}"/>
    <cellStyle name="40% - Accent1 7 2 3 3 2 2" xfId="36773" xr:uid="{00000000-0005-0000-0000-00001B4C0000}"/>
    <cellStyle name="40% - Accent1 7 2 3 3 3" xfId="26998" xr:uid="{00000000-0005-0000-0000-00001C4C0000}"/>
    <cellStyle name="40% - Accent1 7 2 3 4" xfId="12336" xr:uid="{00000000-0005-0000-0000-00001D4C0000}"/>
    <cellStyle name="40% - Accent1 7 2 3 4 2" xfId="31887" xr:uid="{00000000-0005-0000-0000-00001E4C0000}"/>
    <cellStyle name="40% - Accent1 7 2 3 5" xfId="22112" xr:uid="{00000000-0005-0000-0000-00001F4C0000}"/>
    <cellStyle name="40% - Accent1 7 2 4" xfId="3427" xr:uid="{00000000-0005-0000-0000-0000204C0000}"/>
    <cellStyle name="40% - Accent1 7 2 4 2" xfId="8324" xr:uid="{00000000-0005-0000-0000-0000214C0000}"/>
    <cellStyle name="40% - Accent1 7 2 4 2 2" xfId="18113" xr:uid="{00000000-0005-0000-0000-0000224C0000}"/>
    <cellStyle name="40% - Accent1 7 2 4 2 2 2" xfId="37664" xr:uid="{00000000-0005-0000-0000-0000234C0000}"/>
    <cellStyle name="40% - Accent1 7 2 4 2 3" xfId="27889" xr:uid="{00000000-0005-0000-0000-0000244C0000}"/>
    <cellStyle name="40% - Accent1 7 2 4 3" xfId="13227" xr:uid="{00000000-0005-0000-0000-0000254C0000}"/>
    <cellStyle name="40% - Accent1 7 2 4 3 2" xfId="32778" xr:uid="{00000000-0005-0000-0000-0000264C0000}"/>
    <cellStyle name="40% - Accent1 7 2 4 4" xfId="23003" xr:uid="{00000000-0005-0000-0000-0000274C0000}"/>
    <cellStyle name="40% - Accent1 7 2 5" xfId="5881" xr:uid="{00000000-0005-0000-0000-0000284C0000}"/>
    <cellStyle name="40% - Accent1 7 2 5 2" xfId="15673" xr:uid="{00000000-0005-0000-0000-0000294C0000}"/>
    <cellStyle name="40% - Accent1 7 2 5 2 2" xfId="35224" xr:uid="{00000000-0005-0000-0000-00002A4C0000}"/>
    <cellStyle name="40% - Accent1 7 2 5 3" xfId="25449" xr:uid="{00000000-0005-0000-0000-00002B4C0000}"/>
    <cellStyle name="40% - Accent1 7 2 6" xfId="10787" xr:uid="{00000000-0005-0000-0000-00002C4C0000}"/>
    <cellStyle name="40% - Accent1 7 2 6 2" xfId="30338" xr:uid="{00000000-0005-0000-0000-00002D4C0000}"/>
    <cellStyle name="40% - Accent1 7 2 7" xfId="20563" xr:uid="{00000000-0005-0000-0000-00002E4C0000}"/>
    <cellStyle name="40% - Accent1 7 3" xfId="1064" xr:uid="{00000000-0005-0000-0000-00002F4C0000}"/>
    <cellStyle name="40% - Accent1 7 3 2" xfId="3637" xr:uid="{00000000-0005-0000-0000-0000304C0000}"/>
    <cellStyle name="40% - Accent1 7 3 2 2" xfId="8534" xr:uid="{00000000-0005-0000-0000-0000314C0000}"/>
    <cellStyle name="40% - Accent1 7 3 2 2 2" xfId="18323" xr:uid="{00000000-0005-0000-0000-0000324C0000}"/>
    <cellStyle name="40% - Accent1 7 3 2 2 2 2" xfId="37874" xr:uid="{00000000-0005-0000-0000-0000334C0000}"/>
    <cellStyle name="40% - Accent1 7 3 2 2 3" xfId="28099" xr:uid="{00000000-0005-0000-0000-0000344C0000}"/>
    <cellStyle name="40% - Accent1 7 3 2 3" xfId="13437" xr:uid="{00000000-0005-0000-0000-0000354C0000}"/>
    <cellStyle name="40% - Accent1 7 3 2 3 2" xfId="32988" xr:uid="{00000000-0005-0000-0000-0000364C0000}"/>
    <cellStyle name="40% - Accent1 7 3 2 4" xfId="23213" xr:uid="{00000000-0005-0000-0000-0000374C0000}"/>
    <cellStyle name="40% - Accent1 7 3 3" xfId="6091" xr:uid="{00000000-0005-0000-0000-0000384C0000}"/>
    <cellStyle name="40% - Accent1 7 3 3 2" xfId="15883" xr:uid="{00000000-0005-0000-0000-0000394C0000}"/>
    <cellStyle name="40% - Accent1 7 3 3 2 2" xfId="35434" xr:uid="{00000000-0005-0000-0000-00003A4C0000}"/>
    <cellStyle name="40% - Accent1 7 3 3 3" xfId="25659" xr:uid="{00000000-0005-0000-0000-00003B4C0000}"/>
    <cellStyle name="40% - Accent1 7 3 4" xfId="10997" xr:uid="{00000000-0005-0000-0000-00003C4C0000}"/>
    <cellStyle name="40% - Accent1 7 3 4 2" xfId="30548" xr:uid="{00000000-0005-0000-0000-00003D4C0000}"/>
    <cellStyle name="40% - Accent1 7 3 5" xfId="20773" xr:uid="{00000000-0005-0000-0000-00003E4C0000}"/>
    <cellStyle name="40% - Accent1 7 4" xfId="2087" xr:uid="{00000000-0005-0000-0000-00003F4C0000}"/>
    <cellStyle name="40% - Accent1 7 4 2" xfId="4589" xr:uid="{00000000-0005-0000-0000-0000404C0000}"/>
    <cellStyle name="40% - Accent1 7 4 2 2" xfId="9486" xr:uid="{00000000-0005-0000-0000-0000414C0000}"/>
    <cellStyle name="40% - Accent1 7 4 2 2 2" xfId="19275" xr:uid="{00000000-0005-0000-0000-0000424C0000}"/>
    <cellStyle name="40% - Accent1 7 4 2 2 2 2" xfId="38826" xr:uid="{00000000-0005-0000-0000-0000434C0000}"/>
    <cellStyle name="40% - Accent1 7 4 2 2 3" xfId="29051" xr:uid="{00000000-0005-0000-0000-0000444C0000}"/>
    <cellStyle name="40% - Accent1 7 4 2 3" xfId="14389" xr:uid="{00000000-0005-0000-0000-0000454C0000}"/>
    <cellStyle name="40% - Accent1 7 4 2 3 2" xfId="33940" xr:uid="{00000000-0005-0000-0000-0000464C0000}"/>
    <cellStyle name="40% - Accent1 7 4 2 4" xfId="24165" xr:uid="{00000000-0005-0000-0000-0000474C0000}"/>
    <cellStyle name="40% - Accent1 7 4 3" xfId="7043" xr:uid="{00000000-0005-0000-0000-0000484C0000}"/>
    <cellStyle name="40% - Accent1 7 4 3 2" xfId="16835" xr:uid="{00000000-0005-0000-0000-0000494C0000}"/>
    <cellStyle name="40% - Accent1 7 4 3 2 2" xfId="36386" xr:uid="{00000000-0005-0000-0000-00004A4C0000}"/>
    <cellStyle name="40% - Accent1 7 4 3 3" xfId="26611" xr:uid="{00000000-0005-0000-0000-00004B4C0000}"/>
    <cellStyle name="40% - Accent1 7 4 4" xfId="11949" xr:uid="{00000000-0005-0000-0000-00004C4C0000}"/>
    <cellStyle name="40% - Accent1 7 4 4 2" xfId="31500" xr:uid="{00000000-0005-0000-0000-00004D4C0000}"/>
    <cellStyle name="40% - Accent1 7 4 5" xfId="21725" xr:uid="{00000000-0005-0000-0000-00004E4C0000}"/>
    <cellStyle name="40% - Accent1 7 5" xfId="3036" xr:uid="{00000000-0005-0000-0000-00004F4C0000}"/>
    <cellStyle name="40% - Accent1 7 5 2" xfId="7933" xr:uid="{00000000-0005-0000-0000-0000504C0000}"/>
    <cellStyle name="40% - Accent1 7 5 2 2" xfId="17722" xr:uid="{00000000-0005-0000-0000-0000514C0000}"/>
    <cellStyle name="40% - Accent1 7 5 2 2 2" xfId="37273" xr:uid="{00000000-0005-0000-0000-0000524C0000}"/>
    <cellStyle name="40% - Accent1 7 5 2 3" xfId="27498" xr:uid="{00000000-0005-0000-0000-0000534C0000}"/>
    <cellStyle name="40% - Accent1 7 5 3" xfId="12836" xr:uid="{00000000-0005-0000-0000-0000544C0000}"/>
    <cellStyle name="40% - Accent1 7 5 3 2" xfId="32387" xr:uid="{00000000-0005-0000-0000-0000554C0000}"/>
    <cellStyle name="40% - Accent1 7 5 4" xfId="22612" xr:uid="{00000000-0005-0000-0000-0000564C0000}"/>
    <cellStyle name="40% - Accent1 7 6" xfId="5490" xr:uid="{00000000-0005-0000-0000-0000574C0000}"/>
    <cellStyle name="40% - Accent1 7 6 2" xfId="15282" xr:uid="{00000000-0005-0000-0000-0000584C0000}"/>
    <cellStyle name="40% - Accent1 7 6 2 2" xfId="34833" xr:uid="{00000000-0005-0000-0000-0000594C0000}"/>
    <cellStyle name="40% - Accent1 7 6 3" xfId="25058" xr:uid="{00000000-0005-0000-0000-00005A4C0000}"/>
    <cellStyle name="40% - Accent1 7 7" xfId="10396" xr:uid="{00000000-0005-0000-0000-00005B4C0000}"/>
    <cellStyle name="40% - Accent1 7 7 2" xfId="29947" xr:uid="{00000000-0005-0000-0000-00005C4C0000}"/>
    <cellStyle name="40% - Accent1 7 8" xfId="20172" xr:uid="{00000000-0005-0000-0000-00005D4C0000}"/>
    <cellStyle name="40% - Accent1 8" xfId="428" xr:uid="{00000000-0005-0000-0000-00005E4C0000}"/>
    <cellStyle name="40% - Accent1 8 2" xfId="845" xr:uid="{00000000-0005-0000-0000-00005F4C0000}"/>
    <cellStyle name="40% - Accent1 8 2 2" xfId="1795" xr:uid="{00000000-0005-0000-0000-0000604C0000}"/>
    <cellStyle name="40% - Accent1 8 2 2 2" xfId="4309" xr:uid="{00000000-0005-0000-0000-0000614C0000}"/>
    <cellStyle name="40% - Accent1 8 2 2 2 2" xfId="9206" xr:uid="{00000000-0005-0000-0000-0000624C0000}"/>
    <cellStyle name="40% - Accent1 8 2 2 2 2 2" xfId="18995" xr:uid="{00000000-0005-0000-0000-0000634C0000}"/>
    <cellStyle name="40% - Accent1 8 2 2 2 2 2 2" xfId="38546" xr:uid="{00000000-0005-0000-0000-0000644C0000}"/>
    <cellStyle name="40% - Accent1 8 2 2 2 2 3" xfId="28771" xr:uid="{00000000-0005-0000-0000-0000654C0000}"/>
    <cellStyle name="40% - Accent1 8 2 2 2 3" xfId="14109" xr:uid="{00000000-0005-0000-0000-0000664C0000}"/>
    <cellStyle name="40% - Accent1 8 2 2 2 3 2" xfId="33660" xr:uid="{00000000-0005-0000-0000-0000674C0000}"/>
    <cellStyle name="40% - Accent1 8 2 2 2 4" xfId="23885" xr:uid="{00000000-0005-0000-0000-0000684C0000}"/>
    <cellStyle name="40% - Accent1 8 2 2 3" xfId="6763" xr:uid="{00000000-0005-0000-0000-0000694C0000}"/>
    <cellStyle name="40% - Accent1 8 2 2 3 2" xfId="16555" xr:uid="{00000000-0005-0000-0000-00006A4C0000}"/>
    <cellStyle name="40% - Accent1 8 2 2 3 2 2" xfId="36106" xr:uid="{00000000-0005-0000-0000-00006B4C0000}"/>
    <cellStyle name="40% - Accent1 8 2 2 3 3" xfId="26331" xr:uid="{00000000-0005-0000-0000-00006C4C0000}"/>
    <cellStyle name="40% - Accent1 8 2 2 4" xfId="11669" xr:uid="{00000000-0005-0000-0000-00006D4C0000}"/>
    <cellStyle name="40% - Accent1 8 2 2 4 2" xfId="31220" xr:uid="{00000000-0005-0000-0000-00006E4C0000}"/>
    <cellStyle name="40% - Accent1 8 2 2 5" xfId="21445" xr:uid="{00000000-0005-0000-0000-00006F4C0000}"/>
    <cellStyle name="40% - Accent1 8 2 3" xfId="2656" xr:uid="{00000000-0005-0000-0000-0000704C0000}"/>
    <cellStyle name="40% - Accent1 8 2 3 2" xfId="5101" xr:uid="{00000000-0005-0000-0000-0000714C0000}"/>
    <cellStyle name="40% - Accent1 8 2 3 2 2" xfId="9998" xr:uid="{00000000-0005-0000-0000-0000724C0000}"/>
    <cellStyle name="40% - Accent1 8 2 3 2 2 2" xfId="19787" xr:uid="{00000000-0005-0000-0000-0000734C0000}"/>
    <cellStyle name="40% - Accent1 8 2 3 2 2 2 2" xfId="39338" xr:uid="{00000000-0005-0000-0000-0000744C0000}"/>
    <cellStyle name="40% - Accent1 8 2 3 2 2 3" xfId="29563" xr:uid="{00000000-0005-0000-0000-0000754C0000}"/>
    <cellStyle name="40% - Accent1 8 2 3 2 3" xfId="14901" xr:uid="{00000000-0005-0000-0000-0000764C0000}"/>
    <cellStyle name="40% - Accent1 8 2 3 2 3 2" xfId="34452" xr:uid="{00000000-0005-0000-0000-0000774C0000}"/>
    <cellStyle name="40% - Accent1 8 2 3 2 4" xfId="24677" xr:uid="{00000000-0005-0000-0000-0000784C0000}"/>
    <cellStyle name="40% - Accent1 8 2 3 3" xfId="7555" xr:uid="{00000000-0005-0000-0000-0000794C0000}"/>
    <cellStyle name="40% - Accent1 8 2 3 3 2" xfId="17347" xr:uid="{00000000-0005-0000-0000-00007A4C0000}"/>
    <cellStyle name="40% - Accent1 8 2 3 3 2 2" xfId="36898" xr:uid="{00000000-0005-0000-0000-00007B4C0000}"/>
    <cellStyle name="40% - Accent1 8 2 3 3 3" xfId="27123" xr:uid="{00000000-0005-0000-0000-00007C4C0000}"/>
    <cellStyle name="40% - Accent1 8 2 3 4" xfId="12461" xr:uid="{00000000-0005-0000-0000-00007D4C0000}"/>
    <cellStyle name="40% - Accent1 8 2 3 4 2" xfId="32012" xr:uid="{00000000-0005-0000-0000-00007E4C0000}"/>
    <cellStyle name="40% - Accent1 8 2 3 5" xfId="22237" xr:uid="{00000000-0005-0000-0000-00007F4C0000}"/>
    <cellStyle name="40% - Accent1 8 2 4" xfId="3428" xr:uid="{00000000-0005-0000-0000-0000804C0000}"/>
    <cellStyle name="40% - Accent1 8 2 4 2" xfId="8325" xr:uid="{00000000-0005-0000-0000-0000814C0000}"/>
    <cellStyle name="40% - Accent1 8 2 4 2 2" xfId="18114" xr:uid="{00000000-0005-0000-0000-0000824C0000}"/>
    <cellStyle name="40% - Accent1 8 2 4 2 2 2" xfId="37665" xr:uid="{00000000-0005-0000-0000-0000834C0000}"/>
    <cellStyle name="40% - Accent1 8 2 4 2 3" xfId="27890" xr:uid="{00000000-0005-0000-0000-0000844C0000}"/>
    <cellStyle name="40% - Accent1 8 2 4 3" xfId="13228" xr:uid="{00000000-0005-0000-0000-0000854C0000}"/>
    <cellStyle name="40% - Accent1 8 2 4 3 2" xfId="32779" xr:uid="{00000000-0005-0000-0000-0000864C0000}"/>
    <cellStyle name="40% - Accent1 8 2 4 4" xfId="23004" xr:uid="{00000000-0005-0000-0000-0000874C0000}"/>
    <cellStyle name="40% - Accent1 8 2 5" xfId="5882" xr:uid="{00000000-0005-0000-0000-0000884C0000}"/>
    <cellStyle name="40% - Accent1 8 2 5 2" xfId="15674" xr:uid="{00000000-0005-0000-0000-0000894C0000}"/>
    <cellStyle name="40% - Accent1 8 2 5 2 2" xfId="35225" xr:uid="{00000000-0005-0000-0000-00008A4C0000}"/>
    <cellStyle name="40% - Accent1 8 2 5 3" xfId="25450" xr:uid="{00000000-0005-0000-0000-00008B4C0000}"/>
    <cellStyle name="40% - Accent1 8 2 6" xfId="10788" xr:uid="{00000000-0005-0000-0000-00008C4C0000}"/>
    <cellStyle name="40% - Accent1 8 2 6 2" xfId="30339" xr:uid="{00000000-0005-0000-0000-00008D4C0000}"/>
    <cellStyle name="40% - Accent1 8 2 7" xfId="20564" xr:uid="{00000000-0005-0000-0000-00008E4C0000}"/>
    <cellStyle name="40% - Accent1 8 3" xfId="1409" xr:uid="{00000000-0005-0000-0000-00008F4C0000}"/>
    <cellStyle name="40% - Accent1 8 3 2" xfId="3928" xr:uid="{00000000-0005-0000-0000-0000904C0000}"/>
    <cellStyle name="40% - Accent1 8 3 2 2" xfId="8825" xr:uid="{00000000-0005-0000-0000-0000914C0000}"/>
    <cellStyle name="40% - Accent1 8 3 2 2 2" xfId="18614" xr:uid="{00000000-0005-0000-0000-0000924C0000}"/>
    <cellStyle name="40% - Accent1 8 3 2 2 2 2" xfId="38165" xr:uid="{00000000-0005-0000-0000-0000934C0000}"/>
    <cellStyle name="40% - Accent1 8 3 2 2 3" xfId="28390" xr:uid="{00000000-0005-0000-0000-0000944C0000}"/>
    <cellStyle name="40% - Accent1 8 3 2 3" xfId="13728" xr:uid="{00000000-0005-0000-0000-0000954C0000}"/>
    <cellStyle name="40% - Accent1 8 3 2 3 2" xfId="33279" xr:uid="{00000000-0005-0000-0000-0000964C0000}"/>
    <cellStyle name="40% - Accent1 8 3 2 4" xfId="23504" xr:uid="{00000000-0005-0000-0000-0000974C0000}"/>
    <cellStyle name="40% - Accent1 8 3 3" xfId="6382" xr:uid="{00000000-0005-0000-0000-0000984C0000}"/>
    <cellStyle name="40% - Accent1 8 3 3 2" xfId="16174" xr:uid="{00000000-0005-0000-0000-0000994C0000}"/>
    <cellStyle name="40% - Accent1 8 3 3 2 2" xfId="35725" xr:uid="{00000000-0005-0000-0000-00009A4C0000}"/>
    <cellStyle name="40% - Accent1 8 3 3 3" xfId="25950" xr:uid="{00000000-0005-0000-0000-00009B4C0000}"/>
    <cellStyle name="40% - Accent1 8 3 4" xfId="11288" xr:uid="{00000000-0005-0000-0000-00009C4C0000}"/>
    <cellStyle name="40% - Accent1 8 3 4 2" xfId="30839" xr:uid="{00000000-0005-0000-0000-00009D4C0000}"/>
    <cellStyle name="40% - Accent1 8 3 5" xfId="21064" xr:uid="{00000000-0005-0000-0000-00009E4C0000}"/>
    <cellStyle name="40% - Accent1 8 4" xfId="2212" xr:uid="{00000000-0005-0000-0000-00009F4C0000}"/>
    <cellStyle name="40% - Accent1 8 4 2" xfId="4714" xr:uid="{00000000-0005-0000-0000-0000A04C0000}"/>
    <cellStyle name="40% - Accent1 8 4 2 2" xfId="9611" xr:uid="{00000000-0005-0000-0000-0000A14C0000}"/>
    <cellStyle name="40% - Accent1 8 4 2 2 2" xfId="19400" xr:uid="{00000000-0005-0000-0000-0000A24C0000}"/>
    <cellStyle name="40% - Accent1 8 4 2 2 2 2" xfId="38951" xr:uid="{00000000-0005-0000-0000-0000A34C0000}"/>
    <cellStyle name="40% - Accent1 8 4 2 2 3" xfId="29176" xr:uid="{00000000-0005-0000-0000-0000A44C0000}"/>
    <cellStyle name="40% - Accent1 8 4 2 3" xfId="14514" xr:uid="{00000000-0005-0000-0000-0000A54C0000}"/>
    <cellStyle name="40% - Accent1 8 4 2 3 2" xfId="34065" xr:uid="{00000000-0005-0000-0000-0000A64C0000}"/>
    <cellStyle name="40% - Accent1 8 4 2 4" xfId="24290" xr:uid="{00000000-0005-0000-0000-0000A74C0000}"/>
    <cellStyle name="40% - Accent1 8 4 3" xfId="7168" xr:uid="{00000000-0005-0000-0000-0000A84C0000}"/>
    <cellStyle name="40% - Accent1 8 4 3 2" xfId="16960" xr:uid="{00000000-0005-0000-0000-0000A94C0000}"/>
    <cellStyle name="40% - Accent1 8 4 3 2 2" xfId="36511" xr:uid="{00000000-0005-0000-0000-0000AA4C0000}"/>
    <cellStyle name="40% - Accent1 8 4 3 3" xfId="26736" xr:uid="{00000000-0005-0000-0000-0000AB4C0000}"/>
    <cellStyle name="40% - Accent1 8 4 4" xfId="12074" xr:uid="{00000000-0005-0000-0000-0000AC4C0000}"/>
    <cellStyle name="40% - Accent1 8 4 4 2" xfId="31625" xr:uid="{00000000-0005-0000-0000-0000AD4C0000}"/>
    <cellStyle name="40% - Accent1 8 4 5" xfId="21850" xr:uid="{00000000-0005-0000-0000-0000AE4C0000}"/>
    <cellStyle name="40% - Accent1 8 5" xfId="3037" xr:uid="{00000000-0005-0000-0000-0000AF4C0000}"/>
    <cellStyle name="40% - Accent1 8 5 2" xfId="7934" xr:uid="{00000000-0005-0000-0000-0000B04C0000}"/>
    <cellStyle name="40% - Accent1 8 5 2 2" xfId="17723" xr:uid="{00000000-0005-0000-0000-0000B14C0000}"/>
    <cellStyle name="40% - Accent1 8 5 2 2 2" xfId="37274" xr:uid="{00000000-0005-0000-0000-0000B24C0000}"/>
    <cellStyle name="40% - Accent1 8 5 2 3" xfId="27499" xr:uid="{00000000-0005-0000-0000-0000B34C0000}"/>
    <cellStyle name="40% - Accent1 8 5 3" xfId="12837" xr:uid="{00000000-0005-0000-0000-0000B44C0000}"/>
    <cellStyle name="40% - Accent1 8 5 3 2" xfId="32388" xr:uid="{00000000-0005-0000-0000-0000B54C0000}"/>
    <cellStyle name="40% - Accent1 8 5 4" xfId="22613" xr:uid="{00000000-0005-0000-0000-0000B64C0000}"/>
    <cellStyle name="40% - Accent1 8 6" xfId="5491" xr:uid="{00000000-0005-0000-0000-0000B74C0000}"/>
    <cellStyle name="40% - Accent1 8 6 2" xfId="15283" xr:uid="{00000000-0005-0000-0000-0000B84C0000}"/>
    <cellStyle name="40% - Accent1 8 6 2 2" xfId="34834" xr:uid="{00000000-0005-0000-0000-0000B94C0000}"/>
    <cellStyle name="40% - Accent1 8 6 3" xfId="25059" xr:uid="{00000000-0005-0000-0000-0000BA4C0000}"/>
    <cellStyle name="40% - Accent1 8 7" xfId="10397" xr:uid="{00000000-0005-0000-0000-0000BB4C0000}"/>
    <cellStyle name="40% - Accent1 8 7 2" xfId="29948" xr:uid="{00000000-0005-0000-0000-0000BC4C0000}"/>
    <cellStyle name="40% - Accent1 8 8" xfId="20173" xr:uid="{00000000-0005-0000-0000-0000BD4C0000}"/>
    <cellStyle name="40% - Accent1 9" xfId="582" xr:uid="{00000000-0005-0000-0000-0000BE4C0000}"/>
    <cellStyle name="40% - Accent1 9 2" xfId="1538" xr:uid="{00000000-0005-0000-0000-0000BF4C0000}"/>
    <cellStyle name="40% - Accent1 9 2 2" xfId="4053" xr:uid="{00000000-0005-0000-0000-0000C04C0000}"/>
    <cellStyle name="40% - Accent1 9 2 2 2" xfId="8950" xr:uid="{00000000-0005-0000-0000-0000C14C0000}"/>
    <cellStyle name="40% - Accent1 9 2 2 2 2" xfId="18739" xr:uid="{00000000-0005-0000-0000-0000C24C0000}"/>
    <cellStyle name="40% - Accent1 9 2 2 2 2 2" xfId="38290" xr:uid="{00000000-0005-0000-0000-0000C34C0000}"/>
    <cellStyle name="40% - Accent1 9 2 2 2 3" xfId="28515" xr:uid="{00000000-0005-0000-0000-0000C44C0000}"/>
    <cellStyle name="40% - Accent1 9 2 2 3" xfId="13853" xr:uid="{00000000-0005-0000-0000-0000C54C0000}"/>
    <cellStyle name="40% - Accent1 9 2 2 3 2" xfId="33404" xr:uid="{00000000-0005-0000-0000-0000C64C0000}"/>
    <cellStyle name="40% - Accent1 9 2 2 4" xfId="23629" xr:uid="{00000000-0005-0000-0000-0000C74C0000}"/>
    <cellStyle name="40% - Accent1 9 2 3" xfId="6507" xr:uid="{00000000-0005-0000-0000-0000C84C0000}"/>
    <cellStyle name="40% - Accent1 9 2 3 2" xfId="16299" xr:uid="{00000000-0005-0000-0000-0000C94C0000}"/>
    <cellStyle name="40% - Accent1 9 2 3 2 2" xfId="35850" xr:uid="{00000000-0005-0000-0000-0000CA4C0000}"/>
    <cellStyle name="40% - Accent1 9 2 3 3" xfId="26075" xr:uid="{00000000-0005-0000-0000-0000CB4C0000}"/>
    <cellStyle name="40% - Accent1 9 2 4" xfId="11413" xr:uid="{00000000-0005-0000-0000-0000CC4C0000}"/>
    <cellStyle name="40% - Accent1 9 2 4 2" xfId="30964" xr:uid="{00000000-0005-0000-0000-0000CD4C0000}"/>
    <cellStyle name="40% - Accent1 9 2 5" xfId="21189" xr:uid="{00000000-0005-0000-0000-0000CE4C0000}"/>
    <cellStyle name="40% - Accent1 9 3" xfId="2339" xr:uid="{00000000-0005-0000-0000-0000CF4C0000}"/>
    <cellStyle name="40% - Accent1 9 3 2" xfId="4841" xr:uid="{00000000-0005-0000-0000-0000D04C0000}"/>
    <cellStyle name="40% - Accent1 9 3 2 2" xfId="9738" xr:uid="{00000000-0005-0000-0000-0000D14C0000}"/>
    <cellStyle name="40% - Accent1 9 3 2 2 2" xfId="19527" xr:uid="{00000000-0005-0000-0000-0000D24C0000}"/>
    <cellStyle name="40% - Accent1 9 3 2 2 2 2" xfId="39078" xr:uid="{00000000-0005-0000-0000-0000D34C0000}"/>
    <cellStyle name="40% - Accent1 9 3 2 2 3" xfId="29303" xr:uid="{00000000-0005-0000-0000-0000D44C0000}"/>
    <cellStyle name="40% - Accent1 9 3 2 3" xfId="14641" xr:uid="{00000000-0005-0000-0000-0000D54C0000}"/>
    <cellStyle name="40% - Accent1 9 3 2 3 2" xfId="34192" xr:uid="{00000000-0005-0000-0000-0000D64C0000}"/>
    <cellStyle name="40% - Accent1 9 3 2 4" xfId="24417" xr:uid="{00000000-0005-0000-0000-0000D74C0000}"/>
    <cellStyle name="40% - Accent1 9 3 3" xfId="7295" xr:uid="{00000000-0005-0000-0000-0000D84C0000}"/>
    <cellStyle name="40% - Accent1 9 3 3 2" xfId="17087" xr:uid="{00000000-0005-0000-0000-0000D94C0000}"/>
    <cellStyle name="40% - Accent1 9 3 3 2 2" xfId="36638" xr:uid="{00000000-0005-0000-0000-0000DA4C0000}"/>
    <cellStyle name="40% - Accent1 9 3 3 3" xfId="26863" xr:uid="{00000000-0005-0000-0000-0000DB4C0000}"/>
    <cellStyle name="40% - Accent1 9 3 4" xfId="12201" xr:uid="{00000000-0005-0000-0000-0000DC4C0000}"/>
    <cellStyle name="40% - Accent1 9 3 4 2" xfId="31752" xr:uid="{00000000-0005-0000-0000-0000DD4C0000}"/>
    <cellStyle name="40% - Accent1 9 3 5" xfId="21977" xr:uid="{00000000-0005-0000-0000-0000DE4C0000}"/>
    <cellStyle name="40% - Accent1 9 4" xfId="3172" xr:uid="{00000000-0005-0000-0000-0000DF4C0000}"/>
    <cellStyle name="40% - Accent1 9 4 2" xfId="8069" xr:uid="{00000000-0005-0000-0000-0000E04C0000}"/>
    <cellStyle name="40% - Accent1 9 4 2 2" xfId="17858" xr:uid="{00000000-0005-0000-0000-0000E14C0000}"/>
    <cellStyle name="40% - Accent1 9 4 2 2 2" xfId="37409" xr:uid="{00000000-0005-0000-0000-0000E24C0000}"/>
    <cellStyle name="40% - Accent1 9 4 2 3" xfId="27634" xr:uid="{00000000-0005-0000-0000-0000E34C0000}"/>
    <cellStyle name="40% - Accent1 9 4 3" xfId="12972" xr:uid="{00000000-0005-0000-0000-0000E44C0000}"/>
    <cellStyle name="40% - Accent1 9 4 3 2" xfId="32523" xr:uid="{00000000-0005-0000-0000-0000E54C0000}"/>
    <cellStyle name="40% - Accent1 9 4 4" xfId="22748" xr:uid="{00000000-0005-0000-0000-0000E64C0000}"/>
    <cellStyle name="40% - Accent1 9 5" xfId="5626" xr:uid="{00000000-0005-0000-0000-0000E74C0000}"/>
    <cellStyle name="40% - Accent1 9 5 2" xfId="15418" xr:uid="{00000000-0005-0000-0000-0000E84C0000}"/>
    <cellStyle name="40% - Accent1 9 5 2 2" xfId="34969" xr:uid="{00000000-0005-0000-0000-0000E94C0000}"/>
    <cellStyle name="40% - Accent1 9 5 3" xfId="25194" xr:uid="{00000000-0005-0000-0000-0000EA4C0000}"/>
    <cellStyle name="40% - Accent1 9 6" xfId="10532" xr:uid="{00000000-0005-0000-0000-0000EB4C0000}"/>
    <cellStyle name="40% - Accent1 9 6 2" xfId="30083" xr:uid="{00000000-0005-0000-0000-0000EC4C0000}"/>
    <cellStyle name="40% - Accent1 9 7" xfId="20308" xr:uid="{00000000-0005-0000-0000-0000ED4C0000}"/>
    <cellStyle name="40% - Accent2" xfId="19" builtinId="35" customBuiltin="1"/>
    <cellStyle name="40% - Accent2 10" xfId="1065" xr:uid="{00000000-0005-0000-0000-0000EF4C0000}"/>
    <cellStyle name="40% - Accent2 10 2" xfId="3638" xr:uid="{00000000-0005-0000-0000-0000F04C0000}"/>
    <cellStyle name="40% - Accent2 10 2 2" xfId="8535" xr:uid="{00000000-0005-0000-0000-0000F14C0000}"/>
    <cellStyle name="40% - Accent2 10 2 2 2" xfId="18324" xr:uid="{00000000-0005-0000-0000-0000F24C0000}"/>
    <cellStyle name="40% - Accent2 10 2 2 2 2" xfId="37875" xr:uid="{00000000-0005-0000-0000-0000F34C0000}"/>
    <cellStyle name="40% - Accent2 10 2 2 3" xfId="28100" xr:uid="{00000000-0005-0000-0000-0000F44C0000}"/>
    <cellStyle name="40% - Accent2 10 2 3" xfId="13438" xr:uid="{00000000-0005-0000-0000-0000F54C0000}"/>
    <cellStyle name="40% - Accent2 10 2 3 2" xfId="32989" xr:uid="{00000000-0005-0000-0000-0000F64C0000}"/>
    <cellStyle name="40% - Accent2 10 2 4" xfId="23214" xr:uid="{00000000-0005-0000-0000-0000F74C0000}"/>
    <cellStyle name="40% - Accent2 10 3" xfId="6092" xr:uid="{00000000-0005-0000-0000-0000F84C0000}"/>
    <cellStyle name="40% - Accent2 10 3 2" xfId="15884" xr:uid="{00000000-0005-0000-0000-0000F94C0000}"/>
    <cellStyle name="40% - Accent2 10 3 2 2" xfId="35435" xr:uid="{00000000-0005-0000-0000-0000FA4C0000}"/>
    <cellStyle name="40% - Accent2 10 3 3" xfId="25660" xr:uid="{00000000-0005-0000-0000-0000FB4C0000}"/>
    <cellStyle name="40% - Accent2 10 4" xfId="10998" xr:uid="{00000000-0005-0000-0000-0000FC4C0000}"/>
    <cellStyle name="40% - Accent2 10 4 2" xfId="30549" xr:uid="{00000000-0005-0000-0000-0000FD4C0000}"/>
    <cellStyle name="40% - Accent2 10 5" xfId="20774" xr:uid="{00000000-0005-0000-0000-0000FE4C0000}"/>
    <cellStyle name="40% - Accent2 11" xfId="1945" xr:uid="{00000000-0005-0000-0000-0000FF4C0000}"/>
    <cellStyle name="40% - Accent2 11 2" xfId="4455" xr:uid="{00000000-0005-0000-0000-0000004D0000}"/>
    <cellStyle name="40% - Accent2 11 2 2" xfId="9352" xr:uid="{00000000-0005-0000-0000-0000014D0000}"/>
    <cellStyle name="40% - Accent2 11 2 2 2" xfId="19141" xr:uid="{00000000-0005-0000-0000-0000024D0000}"/>
    <cellStyle name="40% - Accent2 11 2 2 2 2" xfId="38692" xr:uid="{00000000-0005-0000-0000-0000034D0000}"/>
    <cellStyle name="40% - Accent2 11 2 2 3" xfId="28917" xr:uid="{00000000-0005-0000-0000-0000044D0000}"/>
    <cellStyle name="40% - Accent2 11 2 3" xfId="14255" xr:uid="{00000000-0005-0000-0000-0000054D0000}"/>
    <cellStyle name="40% - Accent2 11 2 3 2" xfId="33806" xr:uid="{00000000-0005-0000-0000-0000064D0000}"/>
    <cellStyle name="40% - Accent2 11 2 4" xfId="24031" xr:uid="{00000000-0005-0000-0000-0000074D0000}"/>
    <cellStyle name="40% - Accent2 11 3" xfId="6909" xr:uid="{00000000-0005-0000-0000-0000084D0000}"/>
    <cellStyle name="40% - Accent2 11 3 2" xfId="16701" xr:uid="{00000000-0005-0000-0000-0000094D0000}"/>
    <cellStyle name="40% - Accent2 11 3 2 2" xfId="36252" xr:uid="{00000000-0005-0000-0000-00000A4D0000}"/>
    <cellStyle name="40% - Accent2 11 3 3" xfId="26477" xr:uid="{00000000-0005-0000-0000-00000B4D0000}"/>
    <cellStyle name="40% - Accent2 11 4" xfId="11815" xr:uid="{00000000-0005-0000-0000-00000C4D0000}"/>
    <cellStyle name="40% - Accent2 11 4 2" xfId="31366" xr:uid="{00000000-0005-0000-0000-00000D4D0000}"/>
    <cellStyle name="40% - Accent2 11 5" xfId="21591" xr:uid="{00000000-0005-0000-0000-00000E4D0000}"/>
    <cellStyle name="40% - Accent2 12" xfId="2780" xr:uid="{00000000-0005-0000-0000-00000F4D0000}"/>
    <cellStyle name="40% - Accent2 12 2" xfId="7679" xr:uid="{00000000-0005-0000-0000-0000104D0000}"/>
    <cellStyle name="40% - Accent2 12 2 2" xfId="17469" xr:uid="{00000000-0005-0000-0000-0000114D0000}"/>
    <cellStyle name="40% - Accent2 12 2 2 2" xfId="37020" xr:uid="{00000000-0005-0000-0000-0000124D0000}"/>
    <cellStyle name="40% - Accent2 12 2 3" xfId="27245" xr:uid="{00000000-0005-0000-0000-0000134D0000}"/>
    <cellStyle name="40% - Accent2 12 3" xfId="12583" xr:uid="{00000000-0005-0000-0000-0000144D0000}"/>
    <cellStyle name="40% - Accent2 12 3 2" xfId="32134" xr:uid="{00000000-0005-0000-0000-0000154D0000}"/>
    <cellStyle name="40% - Accent2 12 4" xfId="22359" xr:uid="{00000000-0005-0000-0000-0000164D0000}"/>
    <cellStyle name="40% - Accent2 13" xfId="5234" xr:uid="{00000000-0005-0000-0000-0000174D0000}"/>
    <cellStyle name="40% - Accent2 13 2" xfId="15029" xr:uid="{00000000-0005-0000-0000-0000184D0000}"/>
    <cellStyle name="40% - Accent2 13 2 2" xfId="34580" xr:uid="{00000000-0005-0000-0000-0000194D0000}"/>
    <cellStyle name="40% - Accent2 13 3" xfId="24805" xr:uid="{00000000-0005-0000-0000-00001A4D0000}"/>
    <cellStyle name="40% - Accent2 14" xfId="10135" xr:uid="{00000000-0005-0000-0000-00001B4D0000}"/>
    <cellStyle name="40% - Accent2 14 2" xfId="29695" xr:uid="{00000000-0005-0000-0000-00001C4D0000}"/>
    <cellStyle name="40% - Accent2 15" xfId="19919" xr:uid="{00000000-0005-0000-0000-00001D4D0000}"/>
    <cellStyle name="40% - Accent2 2" xfId="20" xr:uid="{00000000-0005-0000-0000-00001E4D0000}"/>
    <cellStyle name="40% - Accent2 2 2" xfId="1067" xr:uid="{00000000-0005-0000-0000-00001F4D0000}"/>
    <cellStyle name="40% - Accent2 2 2 2" xfId="3640" xr:uid="{00000000-0005-0000-0000-0000204D0000}"/>
    <cellStyle name="40% - Accent2 2 2 2 2" xfId="8537" xr:uid="{00000000-0005-0000-0000-0000214D0000}"/>
    <cellStyle name="40% - Accent2 2 2 2 2 2" xfId="18326" xr:uid="{00000000-0005-0000-0000-0000224D0000}"/>
    <cellStyle name="40% - Accent2 2 2 2 2 2 2" xfId="37877" xr:uid="{00000000-0005-0000-0000-0000234D0000}"/>
    <cellStyle name="40% - Accent2 2 2 2 2 3" xfId="28102" xr:uid="{00000000-0005-0000-0000-0000244D0000}"/>
    <cellStyle name="40% - Accent2 2 2 2 3" xfId="13440" xr:uid="{00000000-0005-0000-0000-0000254D0000}"/>
    <cellStyle name="40% - Accent2 2 2 2 3 2" xfId="32991" xr:uid="{00000000-0005-0000-0000-0000264D0000}"/>
    <cellStyle name="40% - Accent2 2 2 2 4" xfId="23216" xr:uid="{00000000-0005-0000-0000-0000274D0000}"/>
    <cellStyle name="40% - Accent2 2 2 3" xfId="6094" xr:uid="{00000000-0005-0000-0000-0000284D0000}"/>
    <cellStyle name="40% - Accent2 2 2 3 2" xfId="15886" xr:uid="{00000000-0005-0000-0000-0000294D0000}"/>
    <cellStyle name="40% - Accent2 2 2 3 2 2" xfId="35437" xr:uid="{00000000-0005-0000-0000-00002A4D0000}"/>
    <cellStyle name="40% - Accent2 2 2 3 3" xfId="25662" xr:uid="{00000000-0005-0000-0000-00002B4D0000}"/>
    <cellStyle name="40% - Accent2 2 2 4" xfId="11000" xr:uid="{00000000-0005-0000-0000-00002C4D0000}"/>
    <cellStyle name="40% - Accent2 2 2 4 2" xfId="30551" xr:uid="{00000000-0005-0000-0000-00002D4D0000}"/>
    <cellStyle name="40% - Accent2 2 2 5" xfId="20776" xr:uid="{00000000-0005-0000-0000-00002E4D0000}"/>
    <cellStyle name="40% - Accent2 2 3" xfId="1180" xr:uid="{00000000-0005-0000-0000-00002F4D0000}"/>
    <cellStyle name="40% - Accent2 2 4" xfId="1066" xr:uid="{00000000-0005-0000-0000-0000304D0000}"/>
    <cellStyle name="40% - Accent2 2 4 2" xfId="3639" xr:uid="{00000000-0005-0000-0000-0000314D0000}"/>
    <cellStyle name="40% - Accent2 2 4 2 2" xfId="8536" xr:uid="{00000000-0005-0000-0000-0000324D0000}"/>
    <cellStyle name="40% - Accent2 2 4 2 2 2" xfId="18325" xr:uid="{00000000-0005-0000-0000-0000334D0000}"/>
    <cellStyle name="40% - Accent2 2 4 2 2 2 2" xfId="37876" xr:uid="{00000000-0005-0000-0000-0000344D0000}"/>
    <cellStyle name="40% - Accent2 2 4 2 2 3" xfId="28101" xr:uid="{00000000-0005-0000-0000-0000354D0000}"/>
    <cellStyle name="40% - Accent2 2 4 2 3" xfId="13439" xr:uid="{00000000-0005-0000-0000-0000364D0000}"/>
    <cellStyle name="40% - Accent2 2 4 2 3 2" xfId="32990" xr:uid="{00000000-0005-0000-0000-0000374D0000}"/>
    <cellStyle name="40% - Accent2 2 4 2 4" xfId="23215" xr:uid="{00000000-0005-0000-0000-0000384D0000}"/>
    <cellStyle name="40% - Accent2 2 4 3" xfId="6093" xr:uid="{00000000-0005-0000-0000-0000394D0000}"/>
    <cellStyle name="40% - Accent2 2 4 3 2" xfId="15885" xr:uid="{00000000-0005-0000-0000-00003A4D0000}"/>
    <cellStyle name="40% - Accent2 2 4 3 2 2" xfId="35436" xr:uid="{00000000-0005-0000-0000-00003B4D0000}"/>
    <cellStyle name="40% - Accent2 2 4 3 3" xfId="25661" xr:uid="{00000000-0005-0000-0000-00003C4D0000}"/>
    <cellStyle name="40% - Accent2 2 4 4" xfId="10999" xr:uid="{00000000-0005-0000-0000-00003D4D0000}"/>
    <cellStyle name="40% - Accent2 2 4 4 2" xfId="30550" xr:uid="{00000000-0005-0000-0000-00003E4D0000}"/>
    <cellStyle name="40% - Accent2 2 4 5" xfId="20775" xr:uid="{00000000-0005-0000-0000-00003F4D0000}"/>
    <cellStyle name="40% - Accent2 3" xfId="153" xr:uid="{00000000-0005-0000-0000-0000404D0000}"/>
    <cellStyle name="40% - Accent2 3 10" xfId="10164" xr:uid="{00000000-0005-0000-0000-0000414D0000}"/>
    <cellStyle name="40% - Accent2 3 10 2" xfId="29715" xr:uid="{00000000-0005-0000-0000-0000424D0000}"/>
    <cellStyle name="40% - Accent2 3 11" xfId="19940" xr:uid="{00000000-0005-0000-0000-0000434D0000}"/>
    <cellStyle name="40% - Accent2 3 2" xfId="269" xr:uid="{00000000-0005-0000-0000-0000444D0000}"/>
    <cellStyle name="40% - Accent2 3 2 10" xfId="20022" xr:uid="{00000000-0005-0000-0000-0000454D0000}"/>
    <cellStyle name="40% - Accent2 3 2 2" xfId="429" xr:uid="{00000000-0005-0000-0000-0000464D0000}"/>
    <cellStyle name="40% - Accent2 3 2 2 2" xfId="846" xr:uid="{00000000-0005-0000-0000-0000474D0000}"/>
    <cellStyle name="40% - Accent2 3 2 2 2 2" xfId="1796" xr:uid="{00000000-0005-0000-0000-0000484D0000}"/>
    <cellStyle name="40% - Accent2 3 2 2 2 2 2" xfId="4310" xr:uid="{00000000-0005-0000-0000-0000494D0000}"/>
    <cellStyle name="40% - Accent2 3 2 2 2 2 2 2" xfId="9207" xr:uid="{00000000-0005-0000-0000-00004A4D0000}"/>
    <cellStyle name="40% - Accent2 3 2 2 2 2 2 2 2" xfId="18996" xr:uid="{00000000-0005-0000-0000-00004B4D0000}"/>
    <cellStyle name="40% - Accent2 3 2 2 2 2 2 2 2 2" xfId="38547" xr:uid="{00000000-0005-0000-0000-00004C4D0000}"/>
    <cellStyle name="40% - Accent2 3 2 2 2 2 2 2 3" xfId="28772" xr:uid="{00000000-0005-0000-0000-00004D4D0000}"/>
    <cellStyle name="40% - Accent2 3 2 2 2 2 2 3" xfId="14110" xr:uid="{00000000-0005-0000-0000-00004E4D0000}"/>
    <cellStyle name="40% - Accent2 3 2 2 2 2 2 3 2" xfId="33661" xr:uid="{00000000-0005-0000-0000-00004F4D0000}"/>
    <cellStyle name="40% - Accent2 3 2 2 2 2 2 4" xfId="23886" xr:uid="{00000000-0005-0000-0000-0000504D0000}"/>
    <cellStyle name="40% - Accent2 3 2 2 2 2 3" xfId="6764" xr:uid="{00000000-0005-0000-0000-0000514D0000}"/>
    <cellStyle name="40% - Accent2 3 2 2 2 2 3 2" xfId="16556" xr:uid="{00000000-0005-0000-0000-0000524D0000}"/>
    <cellStyle name="40% - Accent2 3 2 2 2 2 3 2 2" xfId="36107" xr:uid="{00000000-0005-0000-0000-0000534D0000}"/>
    <cellStyle name="40% - Accent2 3 2 2 2 2 3 3" xfId="26332" xr:uid="{00000000-0005-0000-0000-0000544D0000}"/>
    <cellStyle name="40% - Accent2 3 2 2 2 2 4" xfId="11670" xr:uid="{00000000-0005-0000-0000-0000554D0000}"/>
    <cellStyle name="40% - Accent2 3 2 2 2 2 4 2" xfId="31221" xr:uid="{00000000-0005-0000-0000-0000564D0000}"/>
    <cellStyle name="40% - Accent2 3 2 2 2 2 5" xfId="21446" xr:uid="{00000000-0005-0000-0000-0000574D0000}"/>
    <cellStyle name="40% - Accent2 3 2 2 2 3" xfId="2624" xr:uid="{00000000-0005-0000-0000-0000584D0000}"/>
    <cellStyle name="40% - Accent2 3 2 2 2 3 2" xfId="5072" xr:uid="{00000000-0005-0000-0000-0000594D0000}"/>
    <cellStyle name="40% - Accent2 3 2 2 2 3 2 2" xfId="9969" xr:uid="{00000000-0005-0000-0000-00005A4D0000}"/>
    <cellStyle name="40% - Accent2 3 2 2 2 3 2 2 2" xfId="19758" xr:uid="{00000000-0005-0000-0000-00005B4D0000}"/>
    <cellStyle name="40% - Accent2 3 2 2 2 3 2 2 2 2" xfId="39309" xr:uid="{00000000-0005-0000-0000-00005C4D0000}"/>
    <cellStyle name="40% - Accent2 3 2 2 2 3 2 2 3" xfId="29534" xr:uid="{00000000-0005-0000-0000-00005D4D0000}"/>
    <cellStyle name="40% - Accent2 3 2 2 2 3 2 3" xfId="14872" xr:uid="{00000000-0005-0000-0000-00005E4D0000}"/>
    <cellStyle name="40% - Accent2 3 2 2 2 3 2 3 2" xfId="34423" xr:uid="{00000000-0005-0000-0000-00005F4D0000}"/>
    <cellStyle name="40% - Accent2 3 2 2 2 3 2 4" xfId="24648" xr:uid="{00000000-0005-0000-0000-0000604D0000}"/>
    <cellStyle name="40% - Accent2 3 2 2 2 3 3" xfId="7526" xr:uid="{00000000-0005-0000-0000-0000614D0000}"/>
    <cellStyle name="40% - Accent2 3 2 2 2 3 3 2" xfId="17318" xr:uid="{00000000-0005-0000-0000-0000624D0000}"/>
    <cellStyle name="40% - Accent2 3 2 2 2 3 3 2 2" xfId="36869" xr:uid="{00000000-0005-0000-0000-0000634D0000}"/>
    <cellStyle name="40% - Accent2 3 2 2 2 3 3 3" xfId="27094" xr:uid="{00000000-0005-0000-0000-0000644D0000}"/>
    <cellStyle name="40% - Accent2 3 2 2 2 3 4" xfId="12432" xr:uid="{00000000-0005-0000-0000-0000654D0000}"/>
    <cellStyle name="40% - Accent2 3 2 2 2 3 4 2" xfId="31983" xr:uid="{00000000-0005-0000-0000-0000664D0000}"/>
    <cellStyle name="40% - Accent2 3 2 2 2 3 5" xfId="22208" xr:uid="{00000000-0005-0000-0000-0000674D0000}"/>
    <cellStyle name="40% - Accent2 3 2 2 2 4" xfId="3429" xr:uid="{00000000-0005-0000-0000-0000684D0000}"/>
    <cellStyle name="40% - Accent2 3 2 2 2 4 2" xfId="8326" xr:uid="{00000000-0005-0000-0000-0000694D0000}"/>
    <cellStyle name="40% - Accent2 3 2 2 2 4 2 2" xfId="18115" xr:uid="{00000000-0005-0000-0000-00006A4D0000}"/>
    <cellStyle name="40% - Accent2 3 2 2 2 4 2 2 2" xfId="37666" xr:uid="{00000000-0005-0000-0000-00006B4D0000}"/>
    <cellStyle name="40% - Accent2 3 2 2 2 4 2 3" xfId="27891" xr:uid="{00000000-0005-0000-0000-00006C4D0000}"/>
    <cellStyle name="40% - Accent2 3 2 2 2 4 3" xfId="13229" xr:uid="{00000000-0005-0000-0000-00006D4D0000}"/>
    <cellStyle name="40% - Accent2 3 2 2 2 4 3 2" xfId="32780" xr:uid="{00000000-0005-0000-0000-00006E4D0000}"/>
    <cellStyle name="40% - Accent2 3 2 2 2 4 4" xfId="23005" xr:uid="{00000000-0005-0000-0000-00006F4D0000}"/>
    <cellStyle name="40% - Accent2 3 2 2 2 5" xfId="5883" xr:uid="{00000000-0005-0000-0000-0000704D0000}"/>
    <cellStyle name="40% - Accent2 3 2 2 2 5 2" xfId="15675" xr:uid="{00000000-0005-0000-0000-0000714D0000}"/>
    <cellStyle name="40% - Accent2 3 2 2 2 5 2 2" xfId="35226" xr:uid="{00000000-0005-0000-0000-0000724D0000}"/>
    <cellStyle name="40% - Accent2 3 2 2 2 5 3" xfId="25451" xr:uid="{00000000-0005-0000-0000-0000734D0000}"/>
    <cellStyle name="40% - Accent2 3 2 2 2 6" xfId="10789" xr:uid="{00000000-0005-0000-0000-0000744D0000}"/>
    <cellStyle name="40% - Accent2 3 2 2 2 6 2" xfId="30340" xr:uid="{00000000-0005-0000-0000-0000754D0000}"/>
    <cellStyle name="40% - Accent2 3 2 2 2 7" xfId="20565" xr:uid="{00000000-0005-0000-0000-0000764D0000}"/>
    <cellStyle name="40% - Accent2 3 2 2 3" xfId="1410" xr:uid="{00000000-0005-0000-0000-0000774D0000}"/>
    <cellStyle name="40% - Accent2 3 2 2 3 2" xfId="3929" xr:uid="{00000000-0005-0000-0000-0000784D0000}"/>
    <cellStyle name="40% - Accent2 3 2 2 3 2 2" xfId="8826" xr:uid="{00000000-0005-0000-0000-0000794D0000}"/>
    <cellStyle name="40% - Accent2 3 2 2 3 2 2 2" xfId="18615" xr:uid="{00000000-0005-0000-0000-00007A4D0000}"/>
    <cellStyle name="40% - Accent2 3 2 2 3 2 2 2 2" xfId="38166" xr:uid="{00000000-0005-0000-0000-00007B4D0000}"/>
    <cellStyle name="40% - Accent2 3 2 2 3 2 2 3" xfId="28391" xr:uid="{00000000-0005-0000-0000-00007C4D0000}"/>
    <cellStyle name="40% - Accent2 3 2 2 3 2 3" xfId="13729" xr:uid="{00000000-0005-0000-0000-00007D4D0000}"/>
    <cellStyle name="40% - Accent2 3 2 2 3 2 3 2" xfId="33280" xr:uid="{00000000-0005-0000-0000-00007E4D0000}"/>
    <cellStyle name="40% - Accent2 3 2 2 3 2 4" xfId="23505" xr:uid="{00000000-0005-0000-0000-00007F4D0000}"/>
    <cellStyle name="40% - Accent2 3 2 2 3 3" xfId="6383" xr:uid="{00000000-0005-0000-0000-0000804D0000}"/>
    <cellStyle name="40% - Accent2 3 2 2 3 3 2" xfId="16175" xr:uid="{00000000-0005-0000-0000-0000814D0000}"/>
    <cellStyle name="40% - Accent2 3 2 2 3 3 2 2" xfId="35726" xr:uid="{00000000-0005-0000-0000-0000824D0000}"/>
    <cellStyle name="40% - Accent2 3 2 2 3 3 3" xfId="25951" xr:uid="{00000000-0005-0000-0000-0000834D0000}"/>
    <cellStyle name="40% - Accent2 3 2 2 3 4" xfId="11289" xr:uid="{00000000-0005-0000-0000-0000844D0000}"/>
    <cellStyle name="40% - Accent2 3 2 2 3 4 2" xfId="30840" xr:uid="{00000000-0005-0000-0000-0000854D0000}"/>
    <cellStyle name="40% - Accent2 3 2 2 3 5" xfId="21065" xr:uid="{00000000-0005-0000-0000-0000864D0000}"/>
    <cellStyle name="40% - Accent2 3 2 2 4" xfId="2183" xr:uid="{00000000-0005-0000-0000-0000874D0000}"/>
    <cellStyle name="40% - Accent2 3 2 2 4 2" xfId="4685" xr:uid="{00000000-0005-0000-0000-0000884D0000}"/>
    <cellStyle name="40% - Accent2 3 2 2 4 2 2" xfId="9582" xr:uid="{00000000-0005-0000-0000-0000894D0000}"/>
    <cellStyle name="40% - Accent2 3 2 2 4 2 2 2" xfId="19371" xr:uid="{00000000-0005-0000-0000-00008A4D0000}"/>
    <cellStyle name="40% - Accent2 3 2 2 4 2 2 2 2" xfId="38922" xr:uid="{00000000-0005-0000-0000-00008B4D0000}"/>
    <cellStyle name="40% - Accent2 3 2 2 4 2 2 3" xfId="29147" xr:uid="{00000000-0005-0000-0000-00008C4D0000}"/>
    <cellStyle name="40% - Accent2 3 2 2 4 2 3" xfId="14485" xr:uid="{00000000-0005-0000-0000-00008D4D0000}"/>
    <cellStyle name="40% - Accent2 3 2 2 4 2 3 2" xfId="34036" xr:uid="{00000000-0005-0000-0000-00008E4D0000}"/>
    <cellStyle name="40% - Accent2 3 2 2 4 2 4" xfId="24261" xr:uid="{00000000-0005-0000-0000-00008F4D0000}"/>
    <cellStyle name="40% - Accent2 3 2 2 4 3" xfId="7139" xr:uid="{00000000-0005-0000-0000-0000904D0000}"/>
    <cellStyle name="40% - Accent2 3 2 2 4 3 2" xfId="16931" xr:uid="{00000000-0005-0000-0000-0000914D0000}"/>
    <cellStyle name="40% - Accent2 3 2 2 4 3 2 2" xfId="36482" xr:uid="{00000000-0005-0000-0000-0000924D0000}"/>
    <cellStyle name="40% - Accent2 3 2 2 4 3 3" xfId="26707" xr:uid="{00000000-0005-0000-0000-0000934D0000}"/>
    <cellStyle name="40% - Accent2 3 2 2 4 4" xfId="12045" xr:uid="{00000000-0005-0000-0000-0000944D0000}"/>
    <cellStyle name="40% - Accent2 3 2 2 4 4 2" xfId="31596" xr:uid="{00000000-0005-0000-0000-0000954D0000}"/>
    <cellStyle name="40% - Accent2 3 2 2 4 5" xfId="21821" xr:uid="{00000000-0005-0000-0000-0000964D0000}"/>
    <cellStyle name="40% - Accent2 3 2 2 5" xfId="3038" xr:uid="{00000000-0005-0000-0000-0000974D0000}"/>
    <cellStyle name="40% - Accent2 3 2 2 5 2" xfId="7935" xr:uid="{00000000-0005-0000-0000-0000984D0000}"/>
    <cellStyle name="40% - Accent2 3 2 2 5 2 2" xfId="17724" xr:uid="{00000000-0005-0000-0000-0000994D0000}"/>
    <cellStyle name="40% - Accent2 3 2 2 5 2 2 2" xfId="37275" xr:uid="{00000000-0005-0000-0000-00009A4D0000}"/>
    <cellStyle name="40% - Accent2 3 2 2 5 2 3" xfId="27500" xr:uid="{00000000-0005-0000-0000-00009B4D0000}"/>
    <cellStyle name="40% - Accent2 3 2 2 5 3" xfId="12838" xr:uid="{00000000-0005-0000-0000-00009C4D0000}"/>
    <cellStyle name="40% - Accent2 3 2 2 5 3 2" xfId="32389" xr:uid="{00000000-0005-0000-0000-00009D4D0000}"/>
    <cellStyle name="40% - Accent2 3 2 2 5 4" xfId="22614" xr:uid="{00000000-0005-0000-0000-00009E4D0000}"/>
    <cellStyle name="40% - Accent2 3 2 2 6" xfId="5492" xr:uid="{00000000-0005-0000-0000-00009F4D0000}"/>
    <cellStyle name="40% - Accent2 3 2 2 6 2" xfId="15284" xr:uid="{00000000-0005-0000-0000-0000A04D0000}"/>
    <cellStyle name="40% - Accent2 3 2 2 6 2 2" xfId="34835" xr:uid="{00000000-0005-0000-0000-0000A14D0000}"/>
    <cellStyle name="40% - Accent2 3 2 2 6 3" xfId="25060" xr:uid="{00000000-0005-0000-0000-0000A24D0000}"/>
    <cellStyle name="40% - Accent2 3 2 2 7" xfId="10398" xr:uid="{00000000-0005-0000-0000-0000A34D0000}"/>
    <cellStyle name="40% - Accent2 3 2 2 7 2" xfId="29949" xr:uid="{00000000-0005-0000-0000-0000A44D0000}"/>
    <cellStyle name="40% - Accent2 3 2 2 8" xfId="20174" xr:uid="{00000000-0005-0000-0000-0000A54D0000}"/>
    <cellStyle name="40% - Accent2 3 2 3" xfId="430" xr:uid="{00000000-0005-0000-0000-0000A64D0000}"/>
    <cellStyle name="40% - Accent2 3 2 3 2" xfId="847" xr:uid="{00000000-0005-0000-0000-0000A74D0000}"/>
    <cellStyle name="40% - Accent2 3 2 3 2 2" xfId="1797" xr:uid="{00000000-0005-0000-0000-0000A84D0000}"/>
    <cellStyle name="40% - Accent2 3 2 3 2 2 2" xfId="4311" xr:uid="{00000000-0005-0000-0000-0000A94D0000}"/>
    <cellStyle name="40% - Accent2 3 2 3 2 2 2 2" xfId="9208" xr:uid="{00000000-0005-0000-0000-0000AA4D0000}"/>
    <cellStyle name="40% - Accent2 3 2 3 2 2 2 2 2" xfId="18997" xr:uid="{00000000-0005-0000-0000-0000AB4D0000}"/>
    <cellStyle name="40% - Accent2 3 2 3 2 2 2 2 2 2" xfId="38548" xr:uid="{00000000-0005-0000-0000-0000AC4D0000}"/>
    <cellStyle name="40% - Accent2 3 2 3 2 2 2 2 3" xfId="28773" xr:uid="{00000000-0005-0000-0000-0000AD4D0000}"/>
    <cellStyle name="40% - Accent2 3 2 3 2 2 2 3" xfId="14111" xr:uid="{00000000-0005-0000-0000-0000AE4D0000}"/>
    <cellStyle name="40% - Accent2 3 2 3 2 2 2 3 2" xfId="33662" xr:uid="{00000000-0005-0000-0000-0000AF4D0000}"/>
    <cellStyle name="40% - Accent2 3 2 3 2 2 2 4" xfId="23887" xr:uid="{00000000-0005-0000-0000-0000B04D0000}"/>
    <cellStyle name="40% - Accent2 3 2 3 2 2 3" xfId="6765" xr:uid="{00000000-0005-0000-0000-0000B14D0000}"/>
    <cellStyle name="40% - Accent2 3 2 3 2 2 3 2" xfId="16557" xr:uid="{00000000-0005-0000-0000-0000B24D0000}"/>
    <cellStyle name="40% - Accent2 3 2 3 2 2 3 2 2" xfId="36108" xr:uid="{00000000-0005-0000-0000-0000B34D0000}"/>
    <cellStyle name="40% - Accent2 3 2 3 2 2 3 3" xfId="26333" xr:uid="{00000000-0005-0000-0000-0000B44D0000}"/>
    <cellStyle name="40% - Accent2 3 2 3 2 2 4" xfId="11671" xr:uid="{00000000-0005-0000-0000-0000B54D0000}"/>
    <cellStyle name="40% - Accent2 3 2 3 2 2 4 2" xfId="31222" xr:uid="{00000000-0005-0000-0000-0000B64D0000}"/>
    <cellStyle name="40% - Accent2 3 2 3 2 2 5" xfId="21447" xr:uid="{00000000-0005-0000-0000-0000B74D0000}"/>
    <cellStyle name="40% - Accent2 3 2 3 2 3" xfId="2752" xr:uid="{00000000-0005-0000-0000-0000B84D0000}"/>
    <cellStyle name="40% - Accent2 3 2 3 2 3 2" xfId="5197" xr:uid="{00000000-0005-0000-0000-0000B94D0000}"/>
    <cellStyle name="40% - Accent2 3 2 3 2 3 2 2" xfId="10094" xr:uid="{00000000-0005-0000-0000-0000BA4D0000}"/>
    <cellStyle name="40% - Accent2 3 2 3 2 3 2 2 2" xfId="19883" xr:uid="{00000000-0005-0000-0000-0000BB4D0000}"/>
    <cellStyle name="40% - Accent2 3 2 3 2 3 2 2 2 2" xfId="39434" xr:uid="{00000000-0005-0000-0000-0000BC4D0000}"/>
    <cellStyle name="40% - Accent2 3 2 3 2 3 2 2 3" xfId="29659" xr:uid="{00000000-0005-0000-0000-0000BD4D0000}"/>
    <cellStyle name="40% - Accent2 3 2 3 2 3 2 3" xfId="14997" xr:uid="{00000000-0005-0000-0000-0000BE4D0000}"/>
    <cellStyle name="40% - Accent2 3 2 3 2 3 2 3 2" xfId="34548" xr:uid="{00000000-0005-0000-0000-0000BF4D0000}"/>
    <cellStyle name="40% - Accent2 3 2 3 2 3 2 4" xfId="24773" xr:uid="{00000000-0005-0000-0000-0000C04D0000}"/>
    <cellStyle name="40% - Accent2 3 2 3 2 3 3" xfId="7651" xr:uid="{00000000-0005-0000-0000-0000C14D0000}"/>
    <cellStyle name="40% - Accent2 3 2 3 2 3 3 2" xfId="17443" xr:uid="{00000000-0005-0000-0000-0000C24D0000}"/>
    <cellStyle name="40% - Accent2 3 2 3 2 3 3 2 2" xfId="36994" xr:uid="{00000000-0005-0000-0000-0000C34D0000}"/>
    <cellStyle name="40% - Accent2 3 2 3 2 3 3 3" xfId="27219" xr:uid="{00000000-0005-0000-0000-0000C44D0000}"/>
    <cellStyle name="40% - Accent2 3 2 3 2 3 4" xfId="12557" xr:uid="{00000000-0005-0000-0000-0000C54D0000}"/>
    <cellStyle name="40% - Accent2 3 2 3 2 3 4 2" xfId="32108" xr:uid="{00000000-0005-0000-0000-0000C64D0000}"/>
    <cellStyle name="40% - Accent2 3 2 3 2 3 5" xfId="22333" xr:uid="{00000000-0005-0000-0000-0000C74D0000}"/>
    <cellStyle name="40% - Accent2 3 2 3 2 4" xfId="3430" xr:uid="{00000000-0005-0000-0000-0000C84D0000}"/>
    <cellStyle name="40% - Accent2 3 2 3 2 4 2" xfId="8327" xr:uid="{00000000-0005-0000-0000-0000C94D0000}"/>
    <cellStyle name="40% - Accent2 3 2 3 2 4 2 2" xfId="18116" xr:uid="{00000000-0005-0000-0000-0000CA4D0000}"/>
    <cellStyle name="40% - Accent2 3 2 3 2 4 2 2 2" xfId="37667" xr:uid="{00000000-0005-0000-0000-0000CB4D0000}"/>
    <cellStyle name="40% - Accent2 3 2 3 2 4 2 3" xfId="27892" xr:uid="{00000000-0005-0000-0000-0000CC4D0000}"/>
    <cellStyle name="40% - Accent2 3 2 3 2 4 3" xfId="13230" xr:uid="{00000000-0005-0000-0000-0000CD4D0000}"/>
    <cellStyle name="40% - Accent2 3 2 3 2 4 3 2" xfId="32781" xr:uid="{00000000-0005-0000-0000-0000CE4D0000}"/>
    <cellStyle name="40% - Accent2 3 2 3 2 4 4" xfId="23006" xr:uid="{00000000-0005-0000-0000-0000CF4D0000}"/>
    <cellStyle name="40% - Accent2 3 2 3 2 5" xfId="5884" xr:uid="{00000000-0005-0000-0000-0000D04D0000}"/>
    <cellStyle name="40% - Accent2 3 2 3 2 5 2" xfId="15676" xr:uid="{00000000-0005-0000-0000-0000D14D0000}"/>
    <cellStyle name="40% - Accent2 3 2 3 2 5 2 2" xfId="35227" xr:uid="{00000000-0005-0000-0000-0000D24D0000}"/>
    <cellStyle name="40% - Accent2 3 2 3 2 5 3" xfId="25452" xr:uid="{00000000-0005-0000-0000-0000D34D0000}"/>
    <cellStyle name="40% - Accent2 3 2 3 2 6" xfId="10790" xr:uid="{00000000-0005-0000-0000-0000D44D0000}"/>
    <cellStyle name="40% - Accent2 3 2 3 2 6 2" xfId="30341" xr:uid="{00000000-0005-0000-0000-0000D54D0000}"/>
    <cellStyle name="40% - Accent2 3 2 3 2 7" xfId="20566" xr:uid="{00000000-0005-0000-0000-0000D64D0000}"/>
    <cellStyle name="40% - Accent2 3 2 3 3" xfId="1411" xr:uid="{00000000-0005-0000-0000-0000D74D0000}"/>
    <cellStyle name="40% - Accent2 3 2 3 3 2" xfId="3930" xr:uid="{00000000-0005-0000-0000-0000D84D0000}"/>
    <cellStyle name="40% - Accent2 3 2 3 3 2 2" xfId="8827" xr:uid="{00000000-0005-0000-0000-0000D94D0000}"/>
    <cellStyle name="40% - Accent2 3 2 3 3 2 2 2" xfId="18616" xr:uid="{00000000-0005-0000-0000-0000DA4D0000}"/>
    <cellStyle name="40% - Accent2 3 2 3 3 2 2 2 2" xfId="38167" xr:uid="{00000000-0005-0000-0000-0000DB4D0000}"/>
    <cellStyle name="40% - Accent2 3 2 3 3 2 2 3" xfId="28392" xr:uid="{00000000-0005-0000-0000-0000DC4D0000}"/>
    <cellStyle name="40% - Accent2 3 2 3 3 2 3" xfId="13730" xr:uid="{00000000-0005-0000-0000-0000DD4D0000}"/>
    <cellStyle name="40% - Accent2 3 2 3 3 2 3 2" xfId="33281" xr:uid="{00000000-0005-0000-0000-0000DE4D0000}"/>
    <cellStyle name="40% - Accent2 3 2 3 3 2 4" xfId="23506" xr:uid="{00000000-0005-0000-0000-0000DF4D0000}"/>
    <cellStyle name="40% - Accent2 3 2 3 3 3" xfId="6384" xr:uid="{00000000-0005-0000-0000-0000E04D0000}"/>
    <cellStyle name="40% - Accent2 3 2 3 3 3 2" xfId="16176" xr:uid="{00000000-0005-0000-0000-0000E14D0000}"/>
    <cellStyle name="40% - Accent2 3 2 3 3 3 2 2" xfId="35727" xr:uid="{00000000-0005-0000-0000-0000E24D0000}"/>
    <cellStyle name="40% - Accent2 3 2 3 3 3 3" xfId="25952" xr:uid="{00000000-0005-0000-0000-0000E34D0000}"/>
    <cellStyle name="40% - Accent2 3 2 3 3 4" xfId="11290" xr:uid="{00000000-0005-0000-0000-0000E44D0000}"/>
    <cellStyle name="40% - Accent2 3 2 3 3 4 2" xfId="30841" xr:uid="{00000000-0005-0000-0000-0000E54D0000}"/>
    <cellStyle name="40% - Accent2 3 2 3 3 5" xfId="21066" xr:uid="{00000000-0005-0000-0000-0000E64D0000}"/>
    <cellStyle name="40% - Accent2 3 2 3 4" xfId="2308" xr:uid="{00000000-0005-0000-0000-0000E74D0000}"/>
    <cellStyle name="40% - Accent2 3 2 3 4 2" xfId="4810" xr:uid="{00000000-0005-0000-0000-0000E84D0000}"/>
    <cellStyle name="40% - Accent2 3 2 3 4 2 2" xfId="9707" xr:uid="{00000000-0005-0000-0000-0000E94D0000}"/>
    <cellStyle name="40% - Accent2 3 2 3 4 2 2 2" xfId="19496" xr:uid="{00000000-0005-0000-0000-0000EA4D0000}"/>
    <cellStyle name="40% - Accent2 3 2 3 4 2 2 2 2" xfId="39047" xr:uid="{00000000-0005-0000-0000-0000EB4D0000}"/>
    <cellStyle name="40% - Accent2 3 2 3 4 2 2 3" xfId="29272" xr:uid="{00000000-0005-0000-0000-0000EC4D0000}"/>
    <cellStyle name="40% - Accent2 3 2 3 4 2 3" xfId="14610" xr:uid="{00000000-0005-0000-0000-0000ED4D0000}"/>
    <cellStyle name="40% - Accent2 3 2 3 4 2 3 2" xfId="34161" xr:uid="{00000000-0005-0000-0000-0000EE4D0000}"/>
    <cellStyle name="40% - Accent2 3 2 3 4 2 4" xfId="24386" xr:uid="{00000000-0005-0000-0000-0000EF4D0000}"/>
    <cellStyle name="40% - Accent2 3 2 3 4 3" xfId="7264" xr:uid="{00000000-0005-0000-0000-0000F04D0000}"/>
    <cellStyle name="40% - Accent2 3 2 3 4 3 2" xfId="17056" xr:uid="{00000000-0005-0000-0000-0000F14D0000}"/>
    <cellStyle name="40% - Accent2 3 2 3 4 3 2 2" xfId="36607" xr:uid="{00000000-0005-0000-0000-0000F24D0000}"/>
    <cellStyle name="40% - Accent2 3 2 3 4 3 3" xfId="26832" xr:uid="{00000000-0005-0000-0000-0000F34D0000}"/>
    <cellStyle name="40% - Accent2 3 2 3 4 4" xfId="12170" xr:uid="{00000000-0005-0000-0000-0000F44D0000}"/>
    <cellStyle name="40% - Accent2 3 2 3 4 4 2" xfId="31721" xr:uid="{00000000-0005-0000-0000-0000F54D0000}"/>
    <cellStyle name="40% - Accent2 3 2 3 4 5" xfId="21946" xr:uid="{00000000-0005-0000-0000-0000F64D0000}"/>
    <cellStyle name="40% - Accent2 3 2 3 5" xfId="3039" xr:uid="{00000000-0005-0000-0000-0000F74D0000}"/>
    <cellStyle name="40% - Accent2 3 2 3 5 2" xfId="7936" xr:uid="{00000000-0005-0000-0000-0000F84D0000}"/>
    <cellStyle name="40% - Accent2 3 2 3 5 2 2" xfId="17725" xr:uid="{00000000-0005-0000-0000-0000F94D0000}"/>
    <cellStyle name="40% - Accent2 3 2 3 5 2 2 2" xfId="37276" xr:uid="{00000000-0005-0000-0000-0000FA4D0000}"/>
    <cellStyle name="40% - Accent2 3 2 3 5 2 3" xfId="27501" xr:uid="{00000000-0005-0000-0000-0000FB4D0000}"/>
    <cellStyle name="40% - Accent2 3 2 3 5 3" xfId="12839" xr:uid="{00000000-0005-0000-0000-0000FC4D0000}"/>
    <cellStyle name="40% - Accent2 3 2 3 5 3 2" xfId="32390" xr:uid="{00000000-0005-0000-0000-0000FD4D0000}"/>
    <cellStyle name="40% - Accent2 3 2 3 5 4" xfId="22615" xr:uid="{00000000-0005-0000-0000-0000FE4D0000}"/>
    <cellStyle name="40% - Accent2 3 2 3 6" xfId="5493" xr:uid="{00000000-0005-0000-0000-0000FF4D0000}"/>
    <cellStyle name="40% - Accent2 3 2 3 6 2" xfId="15285" xr:uid="{00000000-0005-0000-0000-0000004E0000}"/>
    <cellStyle name="40% - Accent2 3 2 3 6 2 2" xfId="34836" xr:uid="{00000000-0005-0000-0000-0000014E0000}"/>
    <cellStyle name="40% - Accent2 3 2 3 6 3" xfId="25061" xr:uid="{00000000-0005-0000-0000-0000024E0000}"/>
    <cellStyle name="40% - Accent2 3 2 3 7" xfId="10399" xr:uid="{00000000-0005-0000-0000-0000034E0000}"/>
    <cellStyle name="40% - Accent2 3 2 3 7 2" xfId="29950" xr:uid="{00000000-0005-0000-0000-0000044E0000}"/>
    <cellStyle name="40% - Accent2 3 2 3 8" xfId="20175" xr:uid="{00000000-0005-0000-0000-0000054E0000}"/>
    <cellStyle name="40% - Accent2 3 2 4" xfId="692" xr:uid="{00000000-0005-0000-0000-0000064E0000}"/>
    <cellStyle name="40% - Accent2 3 2 4 2" xfId="1644" xr:uid="{00000000-0005-0000-0000-0000074E0000}"/>
    <cellStyle name="40% - Accent2 3 2 4 2 2" xfId="4158" xr:uid="{00000000-0005-0000-0000-0000084E0000}"/>
    <cellStyle name="40% - Accent2 3 2 4 2 2 2" xfId="9055" xr:uid="{00000000-0005-0000-0000-0000094E0000}"/>
    <cellStyle name="40% - Accent2 3 2 4 2 2 2 2" xfId="18844" xr:uid="{00000000-0005-0000-0000-00000A4E0000}"/>
    <cellStyle name="40% - Accent2 3 2 4 2 2 2 2 2" xfId="38395" xr:uid="{00000000-0005-0000-0000-00000B4E0000}"/>
    <cellStyle name="40% - Accent2 3 2 4 2 2 2 3" xfId="28620" xr:uid="{00000000-0005-0000-0000-00000C4E0000}"/>
    <cellStyle name="40% - Accent2 3 2 4 2 2 3" xfId="13958" xr:uid="{00000000-0005-0000-0000-00000D4E0000}"/>
    <cellStyle name="40% - Accent2 3 2 4 2 2 3 2" xfId="33509" xr:uid="{00000000-0005-0000-0000-00000E4E0000}"/>
    <cellStyle name="40% - Accent2 3 2 4 2 2 4" xfId="23734" xr:uid="{00000000-0005-0000-0000-00000F4E0000}"/>
    <cellStyle name="40% - Accent2 3 2 4 2 3" xfId="6612" xr:uid="{00000000-0005-0000-0000-0000104E0000}"/>
    <cellStyle name="40% - Accent2 3 2 4 2 3 2" xfId="16404" xr:uid="{00000000-0005-0000-0000-0000114E0000}"/>
    <cellStyle name="40% - Accent2 3 2 4 2 3 2 2" xfId="35955" xr:uid="{00000000-0005-0000-0000-0000124E0000}"/>
    <cellStyle name="40% - Accent2 3 2 4 2 3 3" xfId="26180" xr:uid="{00000000-0005-0000-0000-0000134E0000}"/>
    <cellStyle name="40% - Accent2 3 2 4 2 4" xfId="11518" xr:uid="{00000000-0005-0000-0000-0000144E0000}"/>
    <cellStyle name="40% - Accent2 3 2 4 2 4 2" xfId="31069" xr:uid="{00000000-0005-0000-0000-0000154E0000}"/>
    <cellStyle name="40% - Accent2 3 2 4 2 5" xfId="21294" xr:uid="{00000000-0005-0000-0000-0000164E0000}"/>
    <cellStyle name="40% - Accent2 3 2 4 3" xfId="2446" xr:uid="{00000000-0005-0000-0000-0000174E0000}"/>
    <cellStyle name="40% - Accent2 3 2 4 3 2" xfId="4928" xr:uid="{00000000-0005-0000-0000-0000184E0000}"/>
    <cellStyle name="40% - Accent2 3 2 4 3 2 2" xfId="9825" xr:uid="{00000000-0005-0000-0000-0000194E0000}"/>
    <cellStyle name="40% - Accent2 3 2 4 3 2 2 2" xfId="19614" xr:uid="{00000000-0005-0000-0000-00001A4E0000}"/>
    <cellStyle name="40% - Accent2 3 2 4 3 2 2 2 2" xfId="39165" xr:uid="{00000000-0005-0000-0000-00001B4E0000}"/>
    <cellStyle name="40% - Accent2 3 2 4 3 2 2 3" xfId="29390" xr:uid="{00000000-0005-0000-0000-00001C4E0000}"/>
    <cellStyle name="40% - Accent2 3 2 4 3 2 3" xfId="14728" xr:uid="{00000000-0005-0000-0000-00001D4E0000}"/>
    <cellStyle name="40% - Accent2 3 2 4 3 2 3 2" xfId="34279" xr:uid="{00000000-0005-0000-0000-00001E4E0000}"/>
    <cellStyle name="40% - Accent2 3 2 4 3 2 4" xfId="24504" xr:uid="{00000000-0005-0000-0000-00001F4E0000}"/>
    <cellStyle name="40% - Accent2 3 2 4 3 3" xfId="7382" xr:uid="{00000000-0005-0000-0000-0000204E0000}"/>
    <cellStyle name="40% - Accent2 3 2 4 3 3 2" xfId="17174" xr:uid="{00000000-0005-0000-0000-0000214E0000}"/>
    <cellStyle name="40% - Accent2 3 2 4 3 3 2 2" xfId="36725" xr:uid="{00000000-0005-0000-0000-0000224E0000}"/>
    <cellStyle name="40% - Accent2 3 2 4 3 3 3" xfId="26950" xr:uid="{00000000-0005-0000-0000-0000234E0000}"/>
    <cellStyle name="40% - Accent2 3 2 4 3 4" xfId="12288" xr:uid="{00000000-0005-0000-0000-0000244E0000}"/>
    <cellStyle name="40% - Accent2 3 2 4 3 4 2" xfId="31839" xr:uid="{00000000-0005-0000-0000-0000254E0000}"/>
    <cellStyle name="40% - Accent2 3 2 4 3 5" xfId="22064" xr:uid="{00000000-0005-0000-0000-0000264E0000}"/>
    <cellStyle name="40% - Accent2 3 2 4 4" xfId="3277" xr:uid="{00000000-0005-0000-0000-0000274E0000}"/>
    <cellStyle name="40% - Accent2 3 2 4 4 2" xfId="8174" xr:uid="{00000000-0005-0000-0000-0000284E0000}"/>
    <cellStyle name="40% - Accent2 3 2 4 4 2 2" xfId="17963" xr:uid="{00000000-0005-0000-0000-0000294E0000}"/>
    <cellStyle name="40% - Accent2 3 2 4 4 2 2 2" xfId="37514" xr:uid="{00000000-0005-0000-0000-00002A4E0000}"/>
    <cellStyle name="40% - Accent2 3 2 4 4 2 3" xfId="27739" xr:uid="{00000000-0005-0000-0000-00002B4E0000}"/>
    <cellStyle name="40% - Accent2 3 2 4 4 3" xfId="13077" xr:uid="{00000000-0005-0000-0000-00002C4E0000}"/>
    <cellStyle name="40% - Accent2 3 2 4 4 3 2" xfId="32628" xr:uid="{00000000-0005-0000-0000-00002D4E0000}"/>
    <cellStyle name="40% - Accent2 3 2 4 4 4" xfId="22853" xr:uid="{00000000-0005-0000-0000-00002E4E0000}"/>
    <cellStyle name="40% - Accent2 3 2 4 5" xfId="5731" xr:uid="{00000000-0005-0000-0000-00002F4E0000}"/>
    <cellStyle name="40% - Accent2 3 2 4 5 2" xfId="15523" xr:uid="{00000000-0005-0000-0000-0000304E0000}"/>
    <cellStyle name="40% - Accent2 3 2 4 5 2 2" xfId="35074" xr:uid="{00000000-0005-0000-0000-0000314E0000}"/>
    <cellStyle name="40% - Accent2 3 2 4 5 3" xfId="25299" xr:uid="{00000000-0005-0000-0000-0000324E0000}"/>
    <cellStyle name="40% - Accent2 3 2 4 6" xfId="10637" xr:uid="{00000000-0005-0000-0000-0000334E0000}"/>
    <cellStyle name="40% - Accent2 3 2 4 6 2" xfId="30188" xr:uid="{00000000-0005-0000-0000-0000344E0000}"/>
    <cellStyle name="40% - Accent2 3 2 4 7" xfId="20413" xr:uid="{00000000-0005-0000-0000-0000354E0000}"/>
    <cellStyle name="40% - Accent2 3 2 5" xfId="1069" xr:uid="{00000000-0005-0000-0000-0000364E0000}"/>
    <cellStyle name="40% - Accent2 3 2 5 2" xfId="3642" xr:uid="{00000000-0005-0000-0000-0000374E0000}"/>
    <cellStyle name="40% - Accent2 3 2 5 2 2" xfId="8539" xr:uid="{00000000-0005-0000-0000-0000384E0000}"/>
    <cellStyle name="40% - Accent2 3 2 5 2 2 2" xfId="18328" xr:uid="{00000000-0005-0000-0000-0000394E0000}"/>
    <cellStyle name="40% - Accent2 3 2 5 2 2 2 2" xfId="37879" xr:uid="{00000000-0005-0000-0000-00003A4E0000}"/>
    <cellStyle name="40% - Accent2 3 2 5 2 2 3" xfId="28104" xr:uid="{00000000-0005-0000-0000-00003B4E0000}"/>
    <cellStyle name="40% - Accent2 3 2 5 2 3" xfId="13442" xr:uid="{00000000-0005-0000-0000-00003C4E0000}"/>
    <cellStyle name="40% - Accent2 3 2 5 2 3 2" xfId="32993" xr:uid="{00000000-0005-0000-0000-00003D4E0000}"/>
    <cellStyle name="40% - Accent2 3 2 5 2 4" xfId="23218" xr:uid="{00000000-0005-0000-0000-00003E4E0000}"/>
    <cellStyle name="40% - Accent2 3 2 5 3" xfId="6096" xr:uid="{00000000-0005-0000-0000-00003F4E0000}"/>
    <cellStyle name="40% - Accent2 3 2 5 3 2" xfId="15888" xr:uid="{00000000-0005-0000-0000-0000404E0000}"/>
    <cellStyle name="40% - Accent2 3 2 5 3 2 2" xfId="35439" xr:uid="{00000000-0005-0000-0000-0000414E0000}"/>
    <cellStyle name="40% - Accent2 3 2 5 3 3" xfId="25664" xr:uid="{00000000-0005-0000-0000-0000424E0000}"/>
    <cellStyle name="40% - Accent2 3 2 5 4" xfId="11002" xr:uid="{00000000-0005-0000-0000-0000434E0000}"/>
    <cellStyle name="40% - Accent2 3 2 5 4 2" xfId="30553" xr:uid="{00000000-0005-0000-0000-0000444E0000}"/>
    <cellStyle name="40% - Accent2 3 2 5 5" xfId="20778" xr:uid="{00000000-0005-0000-0000-0000454E0000}"/>
    <cellStyle name="40% - Accent2 3 2 6" xfId="2039" xr:uid="{00000000-0005-0000-0000-0000464E0000}"/>
    <cellStyle name="40% - Accent2 3 2 6 2" xfId="4541" xr:uid="{00000000-0005-0000-0000-0000474E0000}"/>
    <cellStyle name="40% - Accent2 3 2 6 2 2" xfId="9438" xr:uid="{00000000-0005-0000-0000-0000484E0000}"/>
    <cellStyle name="40% - Accent2 3 2 6 2 2 2" xfId="19227" xr:uid="{00000000-0005-0000-0000-0000494E0000}"/>
    <cellStyle name="40% - Accent2 3 2 6 2 2 2 2" xfId="38778" xr:uid="{00000000-0005-0000-0000-00004A4E0000}"/>
    <cellStyle name="40% - Accent2 3 2 6 2 2 3" xfId="29003" xr:uid="{00000000-0005-0000-0000-00004B4E0000}"/>
    <cellStyle name="40% - Accent2 3 2 6 2 3" xfId="14341" xr:uid="{00000000-0005-0000-0000-00004C4E0000}"/>
    <cellStyle name="40% - Accent2 3 2 6 2 3 2" xfId="33892" xr:uid="{00000000-0005-0000-0000-00004D4E0000}"/>
    <cellStyle name="40% - Accent2 3 2 6 2 4" xfId="24117" xr:uid="{00000000-0005-0000-0000-00004E4E0000}"/>
    <cellStyle name="40% - Accent2 3 2 6 3" xfId="6995" xr:uid="{00000000-0005-0000-0000-00004F4E0000}"/>
    <cellStyle name="40% - Accent2 3 2 6 3 2" xfId="16787" xr:uid="{00000000-0005-0000-0000-0000504E0000}"/>
    <cellStyle name="40% - Accent2 3 2 6 3 2 2" xfId="36338" xr:uid="{00000000-0005-0000-0000-0000514E0000}"/>
    <cellStyle name="40% - Accent2 3 2 6 3 3" xfId="26563" xr:uid="{00000000-0005-0000-0000-0000524E0000}"/>
    <cellStyle name="40% - Accent2 3 2 6 4" xfId="11901" xr:uid="{00000000-0005-0000-0000-0000534E0000}"/>
    <cellStyle name="40% - Accent2 3 2 6 4 2" xfId="31452" xr:uid="{00000000-0005-0000-0000-0000544E0000}"/>
    <cellStyle name="40% - Accent2 3 2 6 5" xfId="21677" xr:uid="{00000000-0005-0000-0000-0000554E0000}"/>
    <cellStyle name="40% - Accent2 3 2 7" xfId="2885" xr:uid="{00000000-0005-0000-0000-0000564E0000}"/>
    <cellStyle name="40% - Accent2 3 2 7 2" xfId="7783" xr:uid="{00000000-0005-0000-0000-0000574E0000}"/>
    <cellStyle name="40% - Accent2 3 2 7 2 2" xfId="17572" xr:uid="{00000000-0005-0000-0000-0000584E0000}"/>
    <cellStyle name="40% - Accent2 3 2 7 2 2 2" xfId="37123" xr:uid="{00000000-0005-0000-0000-0000594E0000}"/>
    <cellStyle name="40% - Accent2 3 2 7 2 3" xfId="27348" xr:uid="{00000000-0005-0000-0000-00005A4E0000}"/>
    <cellStyle name="40% - Accent2 3 2 7 3" xfId="12686" xr:uid="{00000000-0005-0000-0000-00005B4E0000}"/>
    <cellStyle name="40% - Accent2 3 2 7 3 2" xfId="32237" xr:uid="{00000000-0005-0000-0000-00005C4E0000}"/>
    <cellStyle name="40% - Accent2 3 2 7 4" xfId="22462" xr:uid="{00000000-0005-0000-0000-00005D4E0000}"/>
    <cellStyle name="40% - Accent2 3 2 8" xfId="5339" xr:uid="{00000000-0005-0000-0000-00005E4E0000}"/>
    <cellStyle name="40% - Accent2 3 2 8 2" xfId="15132" xr:uid="{00000000-0005-0000-0000-00005F4E0000}"/>
    <cellStyle name="40% - Accent2 3 2 8 2 2" xfId="34683" xr:uid="{00000000-0005-0000-0000-0000604E0000}"/>
    <cellStyle name="40% - Accent2 3 2 8 3" xfId="24908" xr:uid="{00000000-0005-0000-0000-0000614E0000}"/>
    <cellStyle name="40% - Accent2 3 2 9" xfId="10246" xr:uid="{00000000-0005-0000-0000-0000624E0000}"/>
    <cellStyle name="40% - Accent2 3 2 9 2" xfId="29797" xr:uid="{00000000-0005-0000-0000-0000634E0000}"/>
    <cellStyle name="40% - Accent2 3 3" xfId="431" xr:uid="{00000000-0005-0000-0000-0000644E0000}"/>
    <cellStyle name="40% - Accent2 3 3 2" xfId="848" xr:uid="{00000000-0005-0000-0000-0000654E0000}"/>
    <cellStyle name="40% - Accent2 3 3 2 2" xfId="1798" xr:uid="{00000000-0005-0000-0000-0000664E0000}"/>
    <cellStyle name="40% - Accent2 3 3 2 2 2" xfId="4312" xr:uid="{00000000-0005-0000-0000-0000674E0000}"/>
    <cellStyle name="40% - Accent2 3 3 2 2 2 2" xfId="9209" xr:uid="{00000000-0005-0000-0000-0000684E0000}"/>
    <cellStyle name="40% - Accent2 3 3 2 2 2 2 2" xfId="18998" xr:uid="{00000000-0005-0000-0000-0000694E0000}"/>
    <cellStyle name="40% - Accent2 3 3 2 2 2 2 2 2" xfId="38549" xr:uid="{00000000-0005-0000-0000-00006A4E0000}"/>
    <cellStyle name="40% - Accent2 3 3 2 2 2 2 3" xfId="28774" xr:uid="{00000000-0005-0000-0000-00006B4E0000}"/>
    <cellStyle name="40% - Accent2 3 3 2 2 2 3" xfId="14112" xr:uid="{00000000-0005-0000-0000-00006C4E0000}"/>
    <cellStyle name="40% - Accent2 3 3 2 2 2 3 2" xfId="33663" xr:uid="{00000000-0005-0000-0000-00006D4E0000}"/>
    <cellStyle name="40% - Accent2 3 3 2 2 2 4" xfId="23888" xr:uid="{00000000-0005-0000-0000-00006E4E0000}"/>
    <cellStyle name="40% - Accent2 3 3 2 2 3" xfId="6766" xr:uid="{00000000-0005-0000-0000-00006F4E0000}"/>
    <cellStyle name="40% - Accent2 3 3 2 2 3 2" xfId="16558" xr:uid="{00000000-0005-0000-0000-0000704E0000}"/>
    <cellStyle name="40% - Accent2 3 3 2 2 3 2 2" xfId="36109" xr:uid="{00000000-0005-0000-0000-0000714E0000}"/>
    <cellStyle name="40% - Accent2 3 3 2 2 3 3" xfId="26334" xr:uid="{00000000-0005-0000-0000-0000724E0000}"/>
    <cellStyle name="40% - Accent2 3 3 2 2 4" xfId="11672" xr:uid="{00000000-0005-0000-0000-0000734E0000}"/>
    <cellStyle name="40% - Accent2 3 3 2 2 4 2" xfId="31223" xr:uid="{00000000-0005-0000-0000-0000744E0000}"/>
    <cellStyle name="40% - Accent2 3 3 2 2 5" xfId="21448" xr:uid="{00000000-0005-0000-0000-0000754E0000}"/>
    <cellStyle name="40% - Accent2 3 3 2 3" xfId="2512" xr:uid="{00000000-0005-0000-0000-0000764E0000}"/>
    <cellStyle name="40% - Accent2 3 3 2 3 2" xfId="4990" xr:uid="{00000000-0005-0000-0000-0000774E0000}"/>
    <cellStyle name="40% - Accent2 3 3 2 3 2 2" xfId="9887" xr:uid="{00000000-0005-0000-0000-0000784E0000}"/>
    <cellStyle name="40% - Accent2 3 3 2 3 2 2 2" xfId="19676" xr:uid="{00000000-0005-0000-0000-0000794E0000}"/>
    <cellStyle name="40% - Accent2 3 3 2 3 2 2 2 2" xfId="39227" xr:uid="{00000000-0005-0000-0000-00007A4E0000}"/>
    <cellStyle name="40% - Accent2 3 3 2 3 2 2 3" xfId="29452" xr:uid="{00000000-0005-0000-0000-00007B4E0000}"/>
    <cellStyle name="40% - Accent2 3 3 2 3 2 3" xfId="14790" xr:uid="{00000000-0005-0000-0000-00007C4E0000}"/>
    <cellStyle name="40% - Accent2 3 3 2 3 2 3 2" xfId="34341" xr:uid="{00000000-0005-0000-0000-00007D4E0000}"/>
    <cellStyle name="40% - Accent2 3 3 2 3 2 4" xfId="24566" xr:uid="{00000000-0005-0000-0000-00007E4E0000}"/>
    <cellStyle name="40% - Accent2 3 3 2 3 3" xfId="7444" xr:uid="{00000000-0005-0000-0000-00007F4E0000}"/>
    <cellStyle name="40% - Accent2 3 3 2 3 3 2" xfId="17236" xr:uid="{00000000-0005-0000-0000-0000804E0000}"/>
    <cellStyle name="40% - Accent2 3 3 2 3 3 2 2" xfId="36787" xr:uid="{00000000-0005-0000-0000-0000814E0000}"/>
    <cellStyle name="40% - Accent2 3 3 2 3 3 3" xfId="27012" xr:uid="{00000000-0005-0000-0000-0000824E0000}"/>
    <cellStyle name="40% - Accent2 3 3 2 3 4" xfId="12350" xr:uid="{00000000-0005-0000-0000-0000834E0000}"/>
    <cellStyle name="40% - Accent2 3 3 2 3 4 2" xfId="31901" xr:uid="{00000000-0005-0000-0000-0000844E0000}"/>
    <cellStyle name="40% - Accent2 3 3 2 3 5" xfId="22126" xr:uid="{00000000-0005-0000-0000-0000854E0000}"/>
    <cellStyle name="40% - Accent2 3 3 2 4" xfId="3431" xr:uid="{00000000-0005-0000-0000-0000864E0000}"/>
    <cellStyle name="40% - Accent2 3 3 2 4 2" xfId="8328" xr:uid="{00000000-0005-0000-0000-0000874E0000}"/>
    <cellStyle name="40% - Accent2 3 3 2 4 2 2" xfId="18117" xr:uid="{00000000-0005-0000-0000-0000884E0000}"/>
    <cellStyle name="40% - Accent2 3 3 2 4 2 2 2" xfId="37668" xr:uid="{00000000-0005-0000-0000-0000894E0000}"/>
    <cellStyle name="40% - Accent2 3 3 2 4 2 3" xfId="27893" xr:uid="{00000000-0005-0000-0000-00008A4E0000}"/>
    <cellStyle name="40% - Accent2 3 3 2 4 3" xfId="13231" xr:uid="{00000000-0005-0000-0000-00008B4E0000}"/>
    <cellStyle name="40% - Accent2 3 3 2 4 3 2" xfId="32782" xr:uid="{00000000-0005-0000-0000-00008C4E0000}"/>
    <cellStyle name="40% - Accent2 3 3 2 4 4" xfId="23007" xr:uid="{00000000-0005-0000-0000-00008D4E0000}"/>
    <cellStyle name="40% - Accent2 3 3 2 5" xfId="5885" xr:uid="{00000000-0005-0000-0000-00008E4E0000}"/>
    <cellStyle name="40% - Accent2 3 3 2 5 2" xfId="15677" xr:uid="{00000000-0005-0000-0000-00008F4E0000}"/>
    <cellStyle name="40% - Accent2 3 3 2 5 2 2" xfId="35228" xr:uid="{00000000-0005-0000-0000-0000904E0000}"/>
    <cellStyle name="40% - Accent2 3 3 2 5 3" xfId="25453" xr:uid="{00000000-0005-0000-0000-0000914E0000}"/>
    <cellStyle name="40% - Accent2 3 3 2 6" xfId="10791" xr:uid="{00000000-0005-0000-0000-0000924E0000}"/>
    <cellStyle name="40% - Accent2 3 3 2 6 2" xfId="30342" xr:uid="{00000000-0005-0000-0000-0000934E0000}"/>
    <cellStyle name="40% - Accent2 3 3 2 7" xfId="20567" xr:uid="{00000000-0005-0000-0000-0000944E0000}"/>
    <cellStyle name="40% - Accent2 3 3 3" xfId="1412" xr:uid="{00000000-0005-0000-0000-0000954E0000}"/>
    <cellStyle name="40% - Accent2 3 3 3 2" xfId="3931" xr:uid="{00000000-0005-0000-0000-0000964E0000}"/>
    <cellStyle name="40% - Accent2 3 3 3 2 2" xfId="8828" xr:uid="{00000000-0005-0000-0000-0000974E0000}"/>
    <cellStyle name="40% - Accent2 3 3 3 2 2 2" xfId="18617" xr:uid="{00000000-0005-0000-0000-0000984E0000}"/>
    <cellStyle name="40% - Accent2 3 3 3 2 2 2 2" xfId="38168" xr:uid="{00000000-0005-0000-0000-0000994E0000}"/>
    <cellStyle name="40% - Accent2 3 3 3 2 2 3" xfId="28393" xr:uid="{00000000-0005-0000-0000-00009A4E0000}"/>
    <cellStyle name="40% - Accent2 3 3 3 2 3" xfId="13731" xr:uid="{00000000-0005-0000-0000-00009B4E0000}"/>
    <cellStyle name="40% - Accent2 3 3 3 2 3 2" xfId="33282" xr:uid="{00000000-0005-0000-0000-00009C4E0000}"/>
    <cellStyle name="40% - Accent2 3 3 3 2 4" xfId="23507" xr:uid="{00000000-0005-0000-0000-00009D4E0000}"/>
    <cellStyle name="40% - Accent2 3 3 3 3" xfId="6385" xr:uid="{00000000-0005-0000-0000-00009E4E0000}"/>
    <cellStyle name="40% - Accent2 3 3 3 3 2" xfId="16177" xr:uid="{00000000-0005-0000-0000-00009F4E0000}"/>
    <cellStyle name="40% - Accent2 3 3 3 3 2 2" xfId="35728" xr:uid="{00000000-0005-0000-0000-0000A04E0000}"/>
    <cellStyle name="40% - Accent2 3 3 3 3 3" xfId="25953" xr:uid="{00000000-0005-0000-0000-0000A14E0000}"/>
    <cellStyle name="40% - Accent2 3 3 3 4" xfId="11291" xr:uid="{00000000-0005-0000-0000-0000A24E0000}"/>
    <cellStyle name="40% - Accent2 3 3 3 4 2" xfId="30842" xr:uid="{00000000-0005-0000-0000-0000A34E0000}"/>
    <cellStyle name="40% - Accent2 3 3 3 5" xfId="21067" xr:uid="{00000000-0005-0000-0000-0000A44E0000}"/>
    <cellStyle name="40% - Accent2 3 3 4" xfId="2101" xr:uid="{00000000-0005-0000-0000-0000A54E0000}"/>
    <cellStyle name="40% - Accent2 3 3 4 2" xfId="4603" xr:uid="{00000000-0005-0000-0000-0000A64E0000}"/>
    <cellStyle name="40% - Accent2 3 3 4 2 2" xfId="9500" xr:uid="{00000000-0005-0000-0000-0000A74E0000}"/>
    <cellStyle name="40% - Accent2 3 3 4 2 2 2" xfId="19289" xr:uid="{00000000-0005-0000-0000-0000A84E0000}"/>
    <cellStyle name="40% - Accent2 3 3 4 2 2 2 2" xfId="38840" xr:uid="{00000000-0005-0000-0000-0000A94E0000}"/>
    <cellStyle name="40% - Accent2 3 3 4 2 2 3" xfId="29065" xr:uid="{00000000-0005-0000-0000-0000AA4E0000}"/>
    <cellStyle name="40% - Accent2 3 3 4 2 3" xfId="14403" xr:uid="{00000000-0005-0000-0000-0000AB4E0000}"/>
    <cellStyle name="40% - Accent2 3 3 4 2 3 2" xfId="33954" xr:uid="{00000000-0005-0000-0000-0000AC4E0000}"/>
    <cellStyle name="40% - Accent2 3 3 4 2 4" xfId="24179" xr:uid="{00000000-0005-0000-0000-0000AD4E0000}"/>
    <cellStyle name="40% - Accent2 3 3 4 3" xfId="7057" xr:uid="{00000000-0005-0000-0000-0000AE4E0000}"/>
    <cellStyle name="40% - Accent2 3 3 4 3 2" xfId="16849" xr:uid="{00000000-0005-0000-0000-0000AF4E0000}"/>
    <cellStyle name="40% - Accent2 3 3 4 3 2 2" xfId="36400" xr:uid="{00000000-0005-0000-0000-0000B04E0000}"/>
    <cellStyle name="40% - Accent2 3 3 4 3 3" xfId="26625" xr:uid="{00000000-0005-0000-0000-0000B14E0000}"/>
    <cellStyle name="40% - Accent2 3 3 4 4" xfId="11963" xr:uid="{00000000-0005-0000-0000-0000B24E0000}"/>
    <cellStyle name="40% - Accent2 3 3 4 4 2" xfId="31514" xr:uid="{00000000-0005-0000-0000-0000B34E0000}"/>
    <cellStyle name="40% - Accent2 3 3 4 5" xfId="21739" xr:uid="{00000000-0005-0000-0000-0000B44E0000}"/>
    <cellStyle name="40% - Accent2 3 3 5" xfId="3040" xr:uid="{00000000-0005-0000-0000-0000B54E0000}"/>
    <cellStyle name="40% - Accent2 3 3 5 2" xfId="7937" xr:uid="{00000000-0005-0000-0000-0000B64E0000}"/>
    <cellStyle name="40% - Accent2 3 3 5 2 2" xfId="17726" xr:uid="{00000000-0005-0000-0000-0000B74E0000}"/>
    <cellStyle name="40% - Accent2 3 3 5 2 2 2" xfId="37277" xr:uid="{00000000-0005-0000-0000-0000B84E0000}"/>
    <cellStyle name="40% - Accent2 3 3 5 2 3" xfId="27502" xr:uid="{00000000-0005-0000-0000-0000B94E0000}"/>
    <cellStyle name="40% - Accent2 3 3 5 3" xfId="12840" xr:uid="{00000000-0005-0000-0000-0000BA4E0000}"/>
    <cellStyle name="40% - Accent2 3 3 5 3 2" xfId="32391" xr:uid="{00000000-0005-0000-0000-0000BB4E0000}"/>
    <cellStyle name="40% - Accent2 3 3 5 4" xfId="22616" xr:uid="{00000000-0005-0000-0000-0000BC4E0000}"/>
    <cellStyle name="40% - Accent2 3 3 6" xfId="5494" xr:uid="{00000000-0005-0000-0000-0000BD4E0000}"/>
    <cellStyle name="40% - Accent2 3 3 6 2" xfId="15286" xr:uid="{00000000-0005-0000-0000-0000BE4E0000}"/>
    <cellStyle name="40% - Accent2 3 3 6 2 2" xfId="34837" xr:uid="{00000000-0005-0000-0000-0000BF4E0000}"/>
    <cellStyle name="40% - Accent2 3 3 6 3" xfId="25062" xr:uid="{00000000-0005-0000-0000-0000C04E0000}"/>
    <cellStyle name="40% - Accent2 3 3 7" xfId="10400" xr:uid="{00000000-0005-0000-0000-0000C14E0000}"/>
    <cellStyle name="40% - Accent2 3 3 7 2" xfId="29951" xr:uid="{00000000-0005-0000-0000-0000C24E0000}"/>
    <cellStyle name="40% - Accent2 3 3 8" xfId="20176" xr:uid="{00000000-0005-0000-0000-0000C34E0000}"/>
    <cellStyle name="40% - Accent2 3 4" xfId="432" xr:uid="{00000000-0005-0000-0000-0000C44E0000}"/>
    <cellStyle name="40% - Accent2 3 4 2" xfId="849" xr:uid="{00000000-0005-0000-0000-0000C54E0000}"/>
    <cellStyle name="40% - Accent2 3 4 2 2" xfId="1799" xr:uid="{00000000-0005-0000-0000-0000C64E0000}"/>
    <cellStyle name="40% - Accent2 3 4 2 2 2" xfId="4313" xr:uid="{00000000-0005-0000-0000-0000C74E0000}"/>
    <cellStyle name="40% - Accent2 3 4 2 2 2 2" xfId="9210" xr:uid="{00000000-0005-0000-0000-0000C84E0000}"/>
    <cellStyle name="40% - Accent2 3 4 2 2 2 2 2" xfId="18999" xr:uid="{00000000-0005-0000-0000-0000C94E0000}"/>
    <cellStyle name="40% - Accent2 3 4 2 2 2 2 2 2" xfId="38550" xr:uid="{00000000-0005-0000-0000-0000CA4E0000}"/>
    <cellStyle name="40% - Accent2 3 4 2 2 2 2 3" xfId="28775" xr:uid="{00000000-0005-0000-0000-0000CB4E0000}"/>
    <cellStyle name="40% - Accent2 3 4 2 2 2 3" xfId="14113" xr:uid="{00000000-0005-0000-0000-0000CC4E0000}"/>
    <cellStyle name="40% - Accent2 3 4 2 2 2 3 2" xfId="33664" xr:uid="{00000000-0005-0000-0000-0000CD4E0000}"/>
    <cellStyle name="40% - Accent2 3 4 2 2 2 4" xfId="23889" xr:uid="{00000000-0005-0000-0000-0000CE4E0000}"/>
    <cellStyle name="40% - Accent2 3 4 2 2 3" xfId="6767" xr:uid="{00000000-0005-0000-0000-0000CF4E0000}"/>
    <cellStyle name="40% - Accent2 3 4 2 2 3 2" xfId="16559" xr:uid="{00000000-0005-0000-0000-0000D04E0000}"/>
    <cellStyle name="40% - Accent2 3 4 2 2 3 2 2" xfId="36110" xr:uid="{00000000-0005-0000-0000-0000D14E0000}"/>
    <cellStyle name="40% - Accent2 3 4 2 2 3 3" xfId="26335" xr:uid="{00000000-0005-0000-0000-0000D24E0000}"/>
    <cellStyle name="40% - Accent2 3 4 2 2 4" xfId="11673" xr:uid="{00000000-0005-0000-0000-0000D34E0000}"/>
    <cellStyle name="40% - Accent2 3 4 2 2 4 2" xfId="31224" xr:uid="{00000000-0005-0000-0000-0000D44E0000}"/>
    <cellStyle name="40% - Accent2 3 4 2 2 5" xfId="21449" xr:uid="{00000000-0005-0000-0000-0000D54E0000}"/>
    <cellStyle name="40% - Accent2 3 4 2 3" xfId="2670" xr:uid="{00000000-0005-0000-0000-0000D64E0000}"/>
    <cellStyle name="40% - Accent2 3 4 2 3 2" xfId="5115" xr:uid="{00000000-0005-0000-0000-0000D74E0000}"/>
    <cellStyle name="40% - Accent2 3 4 2 3 2 2" xfId="10012" xr:uid="{00000000-0005-0000-0000-0000D84E0000}"/>
    <cellStyle name="40% - Accent2 3 4 2 3 2 2 2" xfId="19801" xr:uid="{00000000-0005-0000-0000-0000D94E0000}"/>
    <cellStyle name="40% - Accent2 3 4 2 3 2 2 2 2" xfId="39352" xr:uid="{00000000-0005-0000-0000-0000DA4E0000}"/>
    <cellStyle name="40% - Accent2 3 4 2 3 2 2 3" xfId="29577" xr:uid="{00000000-0005-0000-0000-0000DB4E0000}"/>
    <cellStyle name="40% - Accent2 3 4 2 3 2 3" xfId="14915" xr:uid="{00000000-0005-0000-0000-0000DC4E0000}"/>
    <cellStyle name="40% - Accent2 3 4 2 3 2 3 2" xfId="34466" xr:uid="{00000000-0005-0000-0000-0000DD4E0000}"/>
    <cellStyle name="40% - Accent2 3 4 2 3 2 4" xfId="24691" xr:uid="{00000000-0005-0000-0000-0000DE4E0000}"/>
    <cellStyle name="40% - Accent2 3 4 2 3 3" xfId="7569" xr:uid="{00000000-0005-0000-0000-0000DF4E0000}"/>
    <cellStyle name="40% - Accent2 3 4 2 3 3 2" xfId="17361" xr:uid="{00000000-0005-0000-0000-0000E04E0000}"/>
    <cellStyle name="40% - Accent2 3 4 2 3 3 2 2" xfId="36912" xr:uid="{00000000-0005-0000-0000-0000E14E0000}"/>
    <cellStyle name="40% - Accent2 3 4 2 3 3 3" xfId="27137" xr:uid="{00000000-0005-0000-0000-0000E24E0000}"/>
    <cellStyle name="40% - Accent2 3 4 2 3 4" xfId="12475" xr:uid="{00000000-0005-0000-0000-0000E34E0000}"/>
    <cellStyle name="40% - Accent2 3 4 2 3 4 2" xfId="32026" xr:uid="{00000000-0005-0000-0000-0000E44E0000}"/>
    <cellStyle name="40% - Accent2 3 4 2 3 5" xfId="22251" xr:uid="{00000000-0005-0000-0000-0000E54E0000}"/>
    <cellStyle name="40% - Accent2 3 4 2 4" xfId="3432" xr:uid="{00000000-0005-0000-0000-0000E64E0000}"/>
    <cellStyle name="40% - Accent2 3 4 2 4 2" xfId="8329" xr:uid="{00000000-0005-0000-0000-0000E74E0000}"/>
    <cellStyle name="40% - Accent2 3 4 2 4 2 2" xfId="18118" xr:uid="{00000000-0005-0000-0000-0000E84E0000}"/>
    <cellStyle name="40% - Accent2 3 4 2 4 2 2 2" xfId="37669" xr:uid="{00000000-0005-0000-0000-0000E94E0000}"/>
    <cellStyle name="40% - Accent2 3 4 2 4 2 3" xfId="27894" xr:uid="{00000000-0005-0000-0000-0000EA4E0000}"/>
    <cellStyle name="40% - Accent2 3 4 2 4 3" xfId="13232" xr:uid="{00000000-0005-0000-0000-0000EB4E0000}"/>
    <cellStyle name="40% - Accent2 3 4 2 4 3 2" xfId="32783" xr:uid="{00000000-0005-0000-0000-0000EC4E0000}"/>
    <cellStyle name="40% - Accent2 3 4 2 4 4" xfId="23008" xr:uid="{00000000-0005-0000-0000-0000ED4E0000}"/>
    <cellStyle name="40% - Accent2 3 4 2 5" xfId="5886" xr:uid="{00000000-0005-0000-0000-0000EE4E0000}"/>
    <cellStyle name="40% - Accent2 3 4 2 5 2" xfId="15678" xr:uid="{00000000-0005-0000-0000-0000EF4E0000}"/>
    <cellStyle name="40% - Accent2 3 4 2 5 2 2" xfId="35229" xr:uid="{00000000-0005-0000-0000-0000F04E0000}"/>
    <cellStyle name="40% - Accent2 3 4 2 5 3" xfId="25454" xr:uid="{00000000-0005-0000-0000-0000F14E0000}"/>
    <cellStyle name="40% - Accent2 3 4 2 6" xfId="10792" xr:uid="{00000000-0005-0000-0000-0000F24E0000}"/>
    <cellStyle name="40% - Accent2 3 4 2 6 2" xfId="30343" xr:uid="{00000000-0005-0000-0000-0000F34E0000}"/>
    <cellStyle name="40% - Accent2 3 4 2 7" xfId="20568" xr:uid="{00000000-0005-0000-0000-0000F44E0000}"/>
    <cellStyle name="40% - Accent2 3 4 3" xfId="1413" xr:uid="{00000000-0005-0000-0000-0000F54E0000}"/>
    <cellStyle name="40% - Accent2 3 4 3 2" xfId="3932" xr:uid="{00000000-0005-0000-0000-0000F64E0000}"/>
    <cellStyle name="40% - Accent2 3 4 3 2 2" xfId="8829" xr:uid="{00000000-0005-0000-0000-0000F74E0000}"/>
    <cellStyle name="40% - Accent2 3 4 3 2 2 2" xfId="18618" xr:uid="{00000000-0005-0000-0000-0000F84E0000}"/>
    <cellStyle name="40% - Accent2 3 4 3 2 2 2 2" xfId="38169" xr:uid="{00000000-0005-0000-0000-0000F94E0000}"/>
    <cellStyle name="40% - Accent2 3 4 3 2 2 3" xfId="28394" xr:uid="{00000000-0005-0000-0000-0000FA4E0000}"/>
    <cellStyle name="40% - Accent2 3 4 3 2 3" xfId="13732" xr:uid="{00000000-0005-0000-0000-0000FB4E0000}"/>
    <cellStyle name="40% - Accent2 3 4 3 2 3 2" xfId="33283" xr:uid="{00000000-0005-0000-0000-0000FC4E0000}"/>
    <cellStyle name="40% - Accent2 3 4 3 2 4" xfId="23508" xr:uid="{00000000-0005-0000-0000-0000FD4E0000}"/>
    <cellStyle name="40% - Accent2 3 4 3 3" xfId="6386" xr:uid="{00000000-0005-0000-0000-0000FE4E0000}"/>
    <cellStyle name="40% - Accent2 3 4 3 3 2" xfId="16178" xr:uid="{00000000-0005-0000-0000-0000FF4E0000}"/>
    <cellStyle name="40% - Accent2 3 4 3 3 2 2" xfId="35729" xr:uid="{00000000-0005-0000-0000-0000004F0000}"/>
    <cellStyle name="40% - Accent2 3 4 3 3 3" xfId="25954" xr:uid="{00000000-0005-0000-0000-0000014F0000}"/>
    <cellStyle name="40% - Accent2 3 4 3 4" xfId="11292" xr:uid="{00000000-0005-0000-0000-0000024F0000}"/>
    <cellStyle name="40% - Accent2 3 4 3 4 2" xfId="30843" xr:uid="{00000000-0005-0000-0000-0000034F0000}"/>
    <cellStyle name="40% - Accent2 3 4 3 5" xfId="21068" xr:uid="{00000000-0005-0000-0000-0000044F0000}"/>
    <cellStyle name="40% - Accent2 3 4 4" xfId="2226" xr:uid="{00000000-0005-0000-0000-0000054F0000}"/>
    <cellStyle name="40% - Accent2 3 4 4 2" xfId="4728" xr:uid="{00000000-0005-0000-0000-0000064F0000}"/>
    <cellStyle name="40% - Accent2 3 4 4 2 2" xfId="9625" xr:uid="{00000000-0005-0000-0000-0000074F0000}"/>
    <cellStyle name="40% - Accent2 3 4 4 2 2 2" xfId="19414" xr:uid="{00000000-0005-0000-0000-0000084F0000}"/>
    <cellStyle name="40% - Accent2 3 4 4 2 2 2 2" xfId="38965" xr:uid="{00000000-0005-0000-0000-0000094F0000}"/>
    <cellStyle name="40% - Accent2 3 4 4 2 2 3" xfId="29190" xr:uid="{00000000-0005-0000-0000-00000A4F0000}"/>
    <cellStyle name="40% - Accent2 3 4 4 2 3" xfId="14528" xr:uid="{00000000-0005-0000-0000-00000B4F0000}"/>
    <cellStyle name="40% - Accent2 3 4 4 2 3 2" xfId="34079" xr:uid="{00000000-0005-0000-0000-00000C4F0000}"/>
    <cellStyle name="40% - Accent2 3 4 4 2 4" xfId="24304" xr:uid="{00000000-0005-0000-0000-00000D4F0000}"/>
    <cellStyle name="40% - Accent2 3 4 4 3" xfId="7182" xr:uid="{00000000-0005-0000-0000-00000E4F0000}"/>
    <cellStyle name="40% - Accent2 3 4 4 3 2" xfId="16974" xr:uid="{00000000-0005-0000-0000-00000F4F0000}"/>
    <cellStyle name="40% - Accent2 3 4 4 3 2 2" xfId="36525" xr:uid="{00000000-0005-0000-0000-0000104F0000}"/>
    <cellStyle name="40% - Accent2 3 4 4 3 3" xfId="26750" xr:uid="{00000000-0005-0000-0000-0000114F0000}"/>
    <cellStyle name="40% - Accent2 3 4 4 4" xfId="12088" xr:uid="{00000000-0005-0000-0000-0000124F0000}"/>
    <cellStyle name="40% - Accent2 3 4 4 4 2" xfId="31639" xr:uid="{00000000-0005-0000-0000-0000134F0000}"/>
    <cellStyle name="40% - Accent2 3 4 4 5" xfId="21864" xr:uid="{00000000-0005-0000-0000-0000144F0000}"/>
    <cellStyle name="40% - Accent2 3 4 5" xfId="3041" xr:uid="{00000000-0005-0000-0000-0000154F0000}"/>
    <cellStyle name="40% - Accent2 3 4 5 2" xfId="7938" xr:uid="{00000000-0005-0000-0000-0000164F0000}"/>
    <cellStyle name="40% - Accent2 3 4 5 2 2" xfId="17727" xr:uid="{00000000-0005-0000-0000-0000174F0000}"/>
    <cellStyle name="40% - Accent2 3 4 5 2 2 2" xfId="37278" xr:uid="{00000000-0005-0000-0000-0000184F0000}"/>
    <cellStyle name="40% - Accent2 3 4 5 2 3" xfId="27503" xr:uid="{00000000-0005-0000-0000-0000194F0000}"/>
    <cellStyle name="40% - Accent2 3 4 5 3" xfId="12841" xr:uid="{00000000-0005-0000-0000-00001A4F0000}"/>
    <cellStyle name="40% - Accent2 3 4 5 3 2" xfId="32392" xr:uid="{00000000-0005-0000-0000-00001B4F0000}"/>
    <cellStyle name="40% - Accent2 3 4 5 4" xfId="22617" xr:uid="{00000000-0005-0000-0000-00001C4F0000}"/>
    <cellStyle name="40% - Accent2 3 4 6" xfId="5495" xr:uid="{00000000-0005-0000-0000-00001D4F0000}"/>
    <cellStyle name="40% - Accent2 3 4 6 2" xfId="15287" xr:uid="{00000000-0005-0000-0000-00001E4F0000}"/>
    <cellStyle name="40% - Accent2 3 4 6 2 2" xfId="34838" xr:uid="{00000000-0005-0000-0000-00001F4F0000}"/>
    <cellStyle name="40% - Accent2 3 4 6 3" xfId="25063" xr:uid="{00000000-0005-0000-0000-0000204F0000}"/>
    <cellStyle name="40% - Accent2 3 4 7" xfId="10401" xr:uid="{00000000-0005-0000-0000-0000214F0000}"/>
    <cellStyle name="40% - Accent2 3 4 7 2" xfId="29952" xr:uid="{00000000-0005-0000-0000-0000224F0000}"/>
    <cellStyle name="40% - Accent2 3 4 8" xfId="20177" xr:uid="{00000000-0005-0000-0000-0000234F0000}"/>
    <cellStyle name="40% - Accent2 3 5" xfId="609" xr:uid="{00000000-0005-0000-0000-0000244F0000}"/>
    <cellStyle name="40% - Accent2 3 5 2" xfId="1562" xr:uid="{00000000-0005-0000-0000-0000254F0000}"/>
    <cellStyle name="40% - Accent2 3 5 2 2" xfId="4076" xr:uid="{00000000-0005-0000-0000-0000264F0000}"/>
    <cellStyle name="40% - Accent2 3 5 2 2 2" xfId="8973" xr:uid="{00000000-0005-0000-0000-0000274F0000}"/>
    <cellStyle name="40% - Accent2 3 5 2 2 2 2" xfId="18762" xr:uid="{00000000-0005-0000-0000-0000284F0000}"/>
    <cellStyle name="40% - Accent2 3 5 2 2 2 2 2" xfId="38313" xr:uid="{00000000-0005-0000-0000-0000294F0000}"/>
    <cellStyle name="40% - Accent2 3 5 2 2 2 3" xfId="28538" xr:uid="{00000000-0005-0000-0000-00002A4F0000}"/>
    <cellStyle name="40% - Accent2 3 5 2 2 3" xfId="13876" xr:uid="{00000000-0005-0000-0000-00002B4F0000}"/>
    <cellStyle name="40% - Accent2 3 5 2 2 3 2" xfId="33427" xr:uid="{00000000-0005-0000-0000-00002C4F0000}"/>
    <cellStyle name="40% - Accent2 3 5 2 2 4" xfId="23652" xr:uid="{00000000-0005-0000-0000-00002D4F0000}"/>
    <cellStyle name="40% - Accent2 3 5 2 3" xfId="6530" xr:uid="{00000000-0005-0000-0000-00002E4F0000}"/>
    <cellStyle name="40% - Accent2 3 5 2 3 2" xfId="16322" xr:uid="{00000000-0005-0000-0000-00002F4F0000}"/>
    <cellStyle name="40% - Accent2 3 5 2 3 2 2" xfId="35873" xr:uid="{00000000-0005-0000-0000-0000304F0000}"/>
    <cellStyle name="40% - Accent2 3 5 2 3 3" xfId="26098" xr:uid="{00000000-0005-0000-0000-0000314F0000}"/>
    <cellStyle name="40% - Accent2 3 5 2 4" xfId="11436" xr:uid="{00000000-0005-0000-0000-0000324F0000}"/>
    <cellStyle name="40% - Accent2 3 5 2 4 2" xfId="30987" xr:uid="{00000000-0005-0000-0000-0000334F0000}"/>
    <cellStyle name="40% - Accent2 3 5 2 5" xfId="21212" xr:uid="{00000000-0005-0000-0000-0000344F0000}"/>
    <cellStyle name="40% - Accent2 3 5 3" xfId="2369" xr:uid="{00000000-0005-0000-0000-0000354F0000}"/>
    <cellStyle name="40% - Accent2 3 5 3 2" xfId="4860" xr:uid="{00000000-0005-0000-0000-0000364F0000}"/>
    <cellStyle name="40% - Accent2 3 5 3 2 2" xfId="9757" xr:uid="{00000000-0005-0000-0000-0000374F0000}"/>
    <cellStyle name="40% - Accent2 3 5 3 2 2 2" xfId="19546" xr:uid="{00000000-0005-0000-0000-0000384F0000}"/>
    <cellStyle name="40% - Accent2 3 5 3 2 2 2 2" xfId="39097" xr:uid="{00000000-0005-0000-0000-0000394F0000}"/>
    <cellStyle name="40% - Accent2 3 5 3 2 2 3" xfId="29322" xr:uid="{00000000-0005-0000-0000-00003A4F0000}"/>
    <cellStyle name="40% - Accent2 3 5 3 2 3" xfId="14660" xr:uid="{00000000-0005-0000-0000-00003B4F0000}"/>
    <cellStyle name="40% - Accent2 3 5 3 2 3 2" xfId="34211" xr:uid="{00000000-0005-0000-0000-00003C4F0000}"/>
    <cellStyle name="40% - Accent2 3 5 3 2 4" xfId="24436" xr:uid="{00000000-0005-0000-0000-00003D4F0000}"/>
    <cellStyle name="40% - Accent2 3 5 3 3" xfId="7314" xr:uid="{00000000-0005-0000-0000-00003E4F0000}"/>
    <cellStyle name="40% - Accent2 3 5 3 3 2" xfId="17106" xr:uid="{00000000-0005-0000-0000-00003F4F0000}"/>
    <cellStyle name="40% - Accent2 3 5 3 3 2 2" xfId="36657" xr:uid="{00000000-0005-0000-0000-0000404F0000}"/>
    <cellStyle name="40% - Accent2 3 5 3 3 3" xfId="26882" xr:uid="{00000000-0005-0000-0000-0000414F0000}"/>
    <cellStyle name="40% - Accent2 3 5 3 4" xfId="12220" xr:uid="{00000000-0005-0000-0000-0000424F0000}"/>
    <cellStyle name="40% - Accent2 3 5 3 4 2" xfId="31771" xr:uid="{00000000-0005-0000-0000-0000434F0000}"/>
    <cellStyle name="40% - Accent2 3 5 3 5" xfId="21996" xr:uid="{00000000-0005-0000-0000-0000444F0000}"/>
    <cellStyle name="40% - Accent2 3 5 4" xfId="3195" xr:uid="{00000000-0005-0000-0000-0000454F0000}"/>
    <cellStyle name="40% - Accent2 3 5 4 2" xfId="8092" xr:uid="{00000000-0005-0000-0000-0000464F0000}"/>
    <cellStyle name="40% - Accent2 3 5 4 2 2" xfId="17881" xr:uid="{00000000-0005-0000-0000-0000474F0000}"/>
    <cellStyle name="40% - Accent2 3 5 4 2 2 2" xfId="37432" xr:uid="{00000000-0005-0000-0000-0000484F0000}"/>
    <cellStyle name="40% - Accent2 3 5 4 2 3" xfId="27657" xr:uid="{00000000-0005-0000-0000-0000494F0000}"/>
    <cellStyle name="40% - Accent2 3 5 4 3" xfId="12995" xr:uid="{00000000-0005-0000-0000-00004A4F0000}"/>
    <cellStyle name="40% - Accent2 3 5 4 3 2" xfId="32546" xr:uid="{00000000-0005-0000-0000-00004B4F0000}"/>
    <cellStyle name="40% - Accent2 3 5 4 4" xfId="22771" xr:uid="{00000000-0005-0000-0000-00004C4F0000}"/>
    <cellStyle name="40% - Accent2 3 5 5" xfId="5649" xr:uid="{00000000-0005-0000-0000-00004D4F0000}"/>
    <cellStyle name="40% - Accent2 3 5 5 2" xfId="15441" xr:uid="{00000000-0005-0000-0000-00004E4F0000}"/>
    <cellStyle name="40% - Accent2 3 5 5 2 2" xfId="34992" xr:uid="{00000000-0005-0000-0000-00004F4F0000}"/>
    <cellStyle name="40% - Accent2 3 5 5 3" xfId="25217" xr:uid="{00000000-0005-0000-0000-0000504F0000}"/>
    <cellStyle name="40% - Accent2 3 5 6" xfId="10555" xr:uid="{00000000-0005-0000-0000-0000514F0000}"/>
    <cellStyle name="40% - Accent2 3 5 6 2" xfId="30106" xr:uid="{00000000-0005-0000-0000-0000524F0000}"/>
    <cellStyle name="40% - Accent2 3 5 7" xfId="20331" xr:uid="{00000000-0005-0000-0000-0000534F0000}"/>
    <cellStyle name="40% - Accent2 3 6" xfId="1068" xr:uid="{00000000-0005-0000-0000-0000544F0000}"/>
    <cellStyle name="40% - Accent2 3 6 2" xfId="3641" xr:uid="{00000000-0005-0000-0000-0000554F0000}"/>
    <cellStyle name="40% - Accent2 3 6 2 2" xfId="8538" xr:uid="{00000000-0005-0000-0000-0000564F0000}"/>
    <cellStyle name="40% - Accent2 3 6 2 2 2" xfId="18327" xr:uid="{00000000-0005-0000-0000-0000574F0000}"/>
    <cellStyle name="40% - Accent2 3 6 2 2 2 2" xfId="37878" xr:uid="{00000000-0005-0000-0000-0000584F0000}"/>
    <cellStyle name="40% - Accent2 3 6 2 2 3" xfId="28103" xr:uid="{00000000-0005-0000-0000-0000594F0000}"/>
    <cellStyle name="40% - Accent2 3 6 2 3" xfId="13441" xr:uid="{00000000-0005-0000-0000-00005A4F0000}"/>
    <cellStyle name="40% - Accent2 3 6 2 3 2" xfId="32992" xr:uid="{00000000-0005-0000-0000-00005B4F0000}"/>
    <cellStyle name="40% - Accent2 3 6 2 4" xfId="23217" xr:uid="{00000000-0005-0000-0000-00005C4F0000}"/>
    <cellStyle name="40% - Accent2 3 6 3" xfId="6095" xr:uid="{00000000-0005-0000-0000-00005D4F0000}"/>
    <cellStyle name="40% - Accent2 3 6 3 2" xfId="15887" xr:uid="{00000000-0005-0000-0000-00005E4F0000}"/>
    <cellStyle name="40% - Accent2 3 6 3 2 2" xfId="35438" xr:uid="{00000000-0005-0000-0000-00005F4F0000}"/>
    <cellStyle name="40% - Accent2 3 6 3 3" xfId="25663" xr:uid="{00000000-0005-0000-0000-0000604F0000}"/>
    <cellStyle name="40% - Accent2 3 6 4" xfId="11001" xr:uid="{00000000-0005-0000-0000-0000614F0000}"/>
    <cellStyle name="40% - Accent2 3 6 4 2" xfId="30552" xr:uid="{00000000-0005-0000-0000-0000624F0000}"/>
    <cellStyle name="40% - Accent2 3 6 5" xfId="20777" xr:uid="{00000000-0005-0000-0000-0000634F0000}"/>
    <cellStyle name="40% - Accent2 3 7" xfId="1967" xr:uid="{00000000-0005-0000-0000-0000644F0000}"/>
    <cellStyle name="40% - Accent2 3 7 2" xfId="4473" xr:uid="{00000000-0005-0000-0000-0000654F0000}"/>
    <cellStyle name="40% - Accent2 3 7 2 2" xfId="9370" xr:uid="{00000000-0005-0000-0000-0000664F0000}"/>
    <cellStyle name="40% - Accent2 3 7 2 2 2" xfId="19159" xr:uid="{00000000-0005-0000-0000-0000674F0000}"/>
    <cellStyle name="40% - Accent2 3 7 2 2 2 2" xfId="38710" xr:uid="{00000000-0005-0000-0000-0000684F0000}"/>
    <cellStyle name="40% - Accent2 3 7 2 2 3" xfId="28935" xr:uid="{00000000-0005-0000-0000-0000694F0000}"/>
    <cellStyle name="40% - Accent2 3 7 2 3" xfId="14273" xr:uid="{00000000-0005-0000-0000-00006A4F0000}"/>
    <cellStyle name="40% - Accent2 3 7 2 3 2" xfId="33824" xr:uid="{00000000-0005-0000-0000-00006B4F0000}"/>
    <cellStyle name="40% - Accent2 3 7 2 4" xfId="24049" xr:uid="{00000000-0005-0000-0000-00006C4F0000}"/>
    <cellStyle name="40% - Accent2 3 7 3" xfId="6927" xr:uid="{00000000-0005-0000-0000-00006D4F0000}"/>
    <cellStyle name="40% - Accent2 3 7 3 2" xfId="16719" xr:uid="{00000000-0005-0000-0000-00006E4F0000}"/>
    <cellStyle name="40% - Accent2 3 7 3 2 2" xfId="36270" xr:uid="{00000000-0005-0000-0000-00006F4F0000}"/>
    <cellStyle name="40% - Accent2 3 7 3 3" xfId="26495" xr:uid="{00000000-0005-0000-0000-0000704F0000}"/>
    <cellStyle name="40% - Accent2 3 7 4" xfId="11833" xr:uid="{00000000-0005-0000-0000-0000714F0000}"/>
    <cellStyle name="40% - Accent2 3 7 4 2" xfId="31384" xr:uid="{00000000-0005-0000-0000-0000724F0000}"/>
    <cellStyle name="40% - Accent2 3 7 5" xfId="21609" xr:uid="{00000000-0005-0000-0000-0000734F0000}"/>
    <cellStyle name="40% - Accent2 3 8" xfId="2803" xr:uid="{00000000-0005-0000-0000-0000744F0000}"/>
    <cellStyle name="40% - Accent2 3 8 2" xfId="7701" xr:uid="{00000000-0005-0000-0000-0000754F0000}"/>
    <cellStyle name="40% - Accent2 3 8 2 2" xfId="17490" xr:uid="{00000000-0005-0000-0000-0000764F0000}"/>
    <cellStyle name="40% - Accent2 3 8 2 2 2" xfId="37041" xr:uid="{00000000-0005-0000-0000-0000774F0000}"/>
    <cellStyle name="40% - Accent2 3 8 2 3" xfId="27266" xr:uid="{00000000-0005-0000-0000-0000784F0000}"/>
    <cellStyle name="40% - Accent2 3 8 3" xfId="12604" xr:uid="{00000000-0005-0000-0000-0000794F0000}"/>
    <cellStyle name="40% - Accent2 3 8 3 2" xfId="32155" xr:uid="{00000000-0005-0000-0000-00007A4F0000}"/>
    <cellStyle name="40% - Accent2 3 8 4" xfId="22380" xr:uid="{00000000-0005-0000-0000-00007B4F0000}"/>
    <cellStyle name="40% - Accent2 3 9" xfId="5257" xr:uid="{00000000-0005-0000-0000-00007C4F0000}"/>
    <cellStyle name="40% - Accent2 3 9 2" xfId="15050" xr:uid="{00000000-0005-0000-0000-00007D4F0000}"/>
    <cellStyle name="40% - Accent2 3 9 2 2" xfId="34601" xr:uid="{00000000-0005-0000-0000-00007E4F0000}"/>
    <cellStyle name="40% - Accent2 3 9 3" xfId="24826" xr:uid="{00000000-0005-0000-0000-00007F4F0000}"/>
    <cellStyle name="40% - Accent2 4" xfId="189" xr:uid="{00000000-0005-0000-0000-0000804F0000}"/>
    <cellStyle name="40% - Accent2 4 10" xfId="10192" xr:uid="{00000000-0005-0000-0000-0000814F0000}"/>
    <cellStyle name="40% - Accent2 4 10 2" xfId="29743" xr:uid="{00000000-0005-0000-0000-0000824F0000}"/>
    <cellStyle name="40% - Accent2 4 11" xfId="19968" xr:uid="{00000000-0005-0000-0000-0000834F0000}"/>
    <cellStyle name="40% - Accent2 4 2" xfId="433" xr:uid="{00000000-0005-0000-0000-0000844F0000}"/>
    <cellStyle name="40% - Accent2 4 2 2" xfId="850" xr:uid="{00000000-0005-0000-0000-0000854F0000}"/>
    <cellStyle name="40% - Accent2 4 2 2 2" xfId="1800" xr:uid="{00000000-0005-0000-0000-0000864F0000}"/>
    <cellStyle name="40% - Accent2 4 2 2 2 2" xfId="4314" xr:uid="{00000000-0005-0000-0000-0000874F0000}"/>
    <cellStyle name="40% - Accent2 4 2 2 2 2 2" xfId="9211" xr:uid="{00000000-0005-0000-0000-0000884F0000}"/>
    <cellStyle name="40% - Accent2 4 2 2 2 2 2 2" xfId="19000" xr:uid="{00000000-0005-0000-0000-0000894F0000}"/>
    <cellStyle name="40% - Accent2 4 2 2 2 2 2 2 2" xfId="38551" xr:uid="{00000000-0005-0000-0000-00008A4F0000}"/>
    <cellStyle name="40% - Accent2 4 2 2 2 2 2 3" xfId="28776" xr:uid="{00000000-0005-0000-0000-00008B4F0000}"/>
    <cellStyle name="40% - Accent2 4 2 2 2 2 3" xfId="14114" xr:uid="{00000000-0005-0000-0000-00008C4F0000}"/>
    <cellStyle name="40% - Accent2 4 2 2 2 2 3 2" xfId="33665" xr:uid="{00000000-0005-0000-0000-00008D4F0000}"/>
    <cellStyle name="40% - Accent2 4 2 2 2 2 4" xfId="23890" xr:uid="{00000000-0005-0000-0000-00008E4F0000}"/>
    <cellStyle name="40% - Accent2 4 2 2 2 3" xfId="6768" xr:uid="{00000000-0005-0000-0000-00008F4F0000}"/>
    <cellStyle name="40% - Accent2 4 2 2 2 3 2" xfId="16560" xr:uid="{00000000-0005-0000-0000-0000904F0000}"/>
    <cellStyle name="40% - Accent2 4 2 2 2 3 2 2" xfId="36111" xr:uid="{00000000-0005-0000-0000-0000914F0000}"/>
    <cellStyle name="40% - Accent2 4 2 2 2 3 3" xfId="26336" xr:uid="{00000000-0005-0000-0000-0000924F0000}"/>
    <cellStyle name="40% - Accent2 4 2 2 2 4" xfId="11674" xr:uid="{00000000-0005-0000-0000-0000934F0000}"/>
    <cellStyle name="40% - Accent2 4 2 2 2 4 2" xfId="31225" xr:uid="{00000000-0005-0000-0000-0000944F0000}"/>
    <cellStyle name="40% - Accent2 4 2 2 2 5" xfId="21450" xr:uid="{00000000-0005-0000-0000-0000954F0000}"/>
    <cellStyle name="40% - Accent2 4 2 2 3" xfId="2472" xr:uid="{00000000-0005-0000-0000-0000964F0000}"/>
    <cellStyle name="40% - Accent2 4 2 2 3 2" xfId="4954" xr:uid="{00000000-0005-0000-0000-0000974F0000}"/>
    <cellStyle name="40% - Accent2 4 2 2 3 2 2" xfId="9851" xr:uid="{00000000-0005-0000-0000-0000984F0000}"/>
    <cellStyle name="40% - Accent2 4 2 2 3 2 2 2" xfId="19640" xr:uid="{00000000-0005-0000-0000-0000994F0000}"/>
    <cellStyle name="40% - Accent2 4 2 2 3 2 2 2 2" xfId="39191" xr:uid="{00000000-0005-0000-0000-00009A4F0000}"/>
    <cellStyle name="40% - Accent2 4 2 2 3 2 2 3" xfId="29416" xr:uid="{00000000-0005-0000-0000-00009B4F0000}"/>
    <cellStyle name="40% - Accent2 4 2 2 3 2 3" xfId="14754" xr:uid="{00000000-0005-0000-0000-00009C4F0000}"/>
    <cellStyle name="40% - Accent2 4 2 2 3 2 3 2" xfId="34305" xr:uid="{00000000-0005-0000-0000-00009D4F0000}"/>
    <cellStyle name="40% - Accent2 4 2 2 3 2 4" xfId="24530" xr:uid="{00000000-0005-0000-0000-00009E4F0000}"/>
    <cellStyle name="40% - Accent2 4 2 2 3 3" xfId="7408" xr:uid="{00000000-0005-0000-0000-00009F4F0000}"/>
    <cellStyle name="40% - Accent2 4 2 2 3 3 2" xfId="17200" xr:uid="{00000000-0005-0000-0000-0000A04F0000}"/>
    <cellStyle name="40% - Accent2 4 2 2 3 3 2 2" xfId="36751" xr:uid="{00000000-0005-0000-0000-0000A14F0000}"/>
    <cellStyle name="40% - Accent2 4 2 2 3 3 3" xfId="26976" xr:uid="{00000000-0005-0000-0000-0000A24F0000}"/>
    <cellStyle name="40% - Accent2 4 2 2 3 4" xfId="12314" xr:uid="{00000000-0005-0000-0000-0000A34F0000}"/>
    <cellStyle name="40% - Accent2 4 2 2 3 4 2" xfId="31865" xr:uid="{00000000-0005-0000-0000-0000A44F0000}"/>
    <cellStyle name="40% - Accent2 4 2 2 3 5" xfId="22090" xr:uid="{00000000-0005-0000-0000-0000A54F0000}"/>
    <cellStyle name="40% - Accent2 4 2 2 4" xfId="3433" xr:uid="{00000000-0005-0000-0000-0000A64F0000}"/>
    <cellStyle name="40% - Accent2 4 2 2 4 2" xfId="8330" xr:uid="{00000000-0005-0000-0000-0000A74F0000}"/>
    <cellStyle name="40% - Accent2 4 2 2 4 2 2" xfId="18119" xr:uid="{00000000-0005-0000-0000-0000A84F0000}"/>
    <cellStyle name="40% - Accent2 4 2 2 4 2 2 2" xfId="37670" xr:uid="{00000000-0005-0000-0000-0000A94F0000}"/>
    <cellStyle name="40% - Accent2 4 2 2 4 2 3" xfId="27895" xr:uid="{00000000-0005-0000-0000-0000AA4F0000}"/>
    <cellStyle name="40% - Accent2 4 2 2 4 3" xfId="13233" xr:uid="{00000000-0005-0000-0000-0000AB4F0000}"/>
    <cellStyle name="40% - Accent2 4 2 2 4 3 2" xfId="32784" xr:uid="{00000000-0005-0000-0000-0000AC4F0000}"/>
    <cellStyle name="40% - Accent2 4 2 2 4 4" xfId="23009" xr:uid="{00000000-0005-0000-0000-0000AD4F0000}"/>
    <cellStyle name="40% - Accent2 4 2 2 5" xfId="5887" xr:uid="{00000000-0005-0000-0000-0000AE4F0000}"/>
    <cellStyle name="40% - Accent2 4 2 2 5 2" xfId="15679" xr:uid="{00000000-0005-0000-0000-0000AF4F0000}"/>
    <cellStyle name="40% - Accent2 4 2 2 5 2 2" xfId="35230" xr:uid="{00000000-0005-0000-0000-0000B04F0000}"/>
    <cellStyle name="40% - Accent2 4 2 2 5 3" xfId="25455" xr:uid="{00000000-0005-0000-0000-0000B14F0000}"/>
    <cellStyle name="40% - Accent2 4 2 2 6" xfId="10793" xr:uid="{00000000-0005-0000-0000-0000B24F0000}"/>
    <cellStyle name="40% - Accent2 4 2 2 6 2" xfId="30344" xr:uid="{00000000-0005-0000-0000-0000B34F0000}"/>
    <cellStyle name="40% - Accent2 4 2 2 7" xfId="20569" xr:uid="{00000000-0005-0000-0000-0000B44F0000}"/>
    <cellStyle name="40% - Accent2 4 2 3" xfId="1071" xr:uid="{00000000-0005-0000-0000-0000B54F0000}"/>
    <cellStyle name="40% - Accent2 4 2 3 2" xfId="3644" xr:uid="{00000000-0005-0000-0000-0000B64F0000}"/>
    <cellStyle name="40% - Accent2 4 2 3 2 2" xfId="8541" xr:uid="{00000000-0005-0000-0000-0000B74F0000}"/>
    <cellStyle name="40% - Accent2 4 2 3 2 2 2" xfId="18330" xr:uid="{00000000-0005-0000-0000-0000B84F0000}"/>
    <cellStyle name="40% - Accent2 4 2 3 2 2 2 2" xfId="37881" xr:uid="{00000000-0005-0000-0000-0000B94F0000}"/>
    <cellStyle name="40% - Accent2 4 2 3 2 2 3" xfId="28106" xr:uid="{00000000-0005-0000-0000-0000BA4F0000}"/>
    <cellStyle name="40% - Accent2 4 2 3 2 3" xfId="13444" xr:uid="{00000000-0005-0000-0000-0000BB4F0000}"/>
    <cellStyle name="40% - Accent2 4 2 3 2 3 2" xfId="32995" xr:uid="{00000000-0005-0000-0000-0000BC4F0000}"/>
    <cellStyle name="40% - Accent2 4 2 3 2 4" xfId="23220" xr:uid="{00000000-0005-0000-0000-0000BD4F0000}"/>
    <cellStyle name="40% - Accent2 4 2 3 3" xfId="6098" xr:uid="{00000000-0005-0000-0000-0000BE4F0000}"/>
    <cellStyle name="40% - Accent2 4 2 3 3 2" xfId="15890" xr:uid="{00000000-0005-0000-0000-0000BF4F0000}"/>
    <cellStyle name="40% - Accent2 4 2 3 3 2 2" xfId="35441" xr:uid="{00000000-0005-0000-0000-0000C04F0000}"/>
    <cellStyle name="40% - Accent2 4 2 3 3 3" xfId="25666" xr:uid="{00000000-0005-0000-0000-0000C14F0000}"/>
    <cellStyle name="40% - Accent2 4 2 3 4" xfId="11004" xr:uid="{00000000-0005-0000-0000-0000C24F0000}"/>
    <cellStyle name="40% - Accent2 4 2 3 4 2" xfId="30555" xr:uid="{00000000-0005-0000-0000-0000C34F0000}"/>
    <cellStyle name="40% - Accent2 4 2 3 5" xfId="20780" xr:uid="{00000000-0005-0000-0000-0000C44F0000}"/>
    <cellStyle name="40% - Accent2 4 2 4" xfId="2065" xr:uid="{00000000-0005-0000-0000-0000C54F0000}"/>
    <cellStyle name="40% - Accent2 4 2 4 2" xfId="4567" xr:uid="{00000000-0005-0000-0000-0000C64F0000}"/>
    <cellStyle name="40% - Accent2 4 2 4 2 2" xfId="9464" xr:uid="{00000000-0005-0000-0000-0000C74F0000}"/>
    <cellStyle name="40% - Accent2 4 2 4 2 2 2" xfId="19253" xr:uid="{00000000-0005-0000-0000-0000C84F0000}"/>
    <cellStyle name="40% - Accent2 4 2 4 2 2 2 2" xfId="38804" xr:uid="{00000000-0005-0000-0000-0000C94F0000}"/>
    <cellStyle name="40% - Accent2 4 2 4 2 2 3" xfId="29029" xr:uid="{00000000-0005-0000-0000-0000CA4F0000}"/>
    <cellStyle name="40% - Accent2 4 2 4 2 3" xfId="14367" xr:uid="{00000000-0005-0000-0000-0000CB4F0000}"/>
    <cellStyle name="40% - Accent2 4 2 4 2 3 2" xfId="33918" xr:uid="{00000000-0005-0000-0000-0000CC4F0000}"/>
    <cellStyle name="40% - Accent2 4 2 4 2 4" xfId="24143" xr:uid="{00000000-0005-0000-0000-0000CD4F0000}"/>
    <cellStyle name="40% - Accent2 4 2 4 3" xfId="7021" xr:uid="{00000000-0005-0000-0000-0000CE4F0000}"/>
    <cellStyle name="40% - Accent2 4 2 4 3 2" xfId="16813" xr:uid="{00000000-0005-0000-0000-0000CF4F0000}"/>
    <cellStyle name="40% - Accent2 4 2 4 3 2 2" xfId="36364" xr:uid="{00000000-0005-0000-0000-0000D04F0000}"/>
    <cellStyle name="40% - Accent2 4 2 4 3 3" xfId="26589" xr:uid="{00000000-0005-0000-0000-0000D14F0000}"/>
    <cellStyle name="40% - Accent2 4 2 4 4" xfId="11927" xr:uid="{00000000-0005-0000-0000-0000D24F0000}"/>
    <cellStyle name="40% - Accent2 4 2 4 4 2" xfId="31478" xr:uid="{00000000-0005-0000-0000-0000D34F0000}"/>
    <cellStyle name="40% - Accent2 4 2 4 5" xfId="21703" xr:uid="{00000000-0005-0000-0000-0000D44F0000}"/>
    <cellStyle name="40% - Accent2 4 2 5" xfId="3042" xr:uid="{00000000-0005-0000-0000-0000D54F0000}"/>
    <cellStyle name="40% - Accent2 4 2 5 2" xfId="7939" xr:uid="{00000000-0005-0000-0000-0000D64F0000}"/>
    <cellStyle name="40% - Accent2 4 2 5 2 2" xfId="17728" xr:uid="{00000000-0005-0000-0000-0000D74F0000}"/>
    <cellStyle name="40% - Accent2 4 2 5 2 2 2" xfId="37279" xr:uid="{00000000-0005-0000-0000-0000D84F0000}"/>
    <cellStyle name="40% - Accent2 4 2 5 2 3" xfId="27504" xr:uid="{00000000-0005-0000-0000-0000D94F0000}"/>
    <cellStyle name="40% - Accent2 4 2 5 3" xfId="12842" xr:uid="{00000000-0005-0000-0000-0000DA4F0000}"/>
    <cellStyle name="40% - Accent2 4 2 5 3 2" xfId="32393" xr:uid="{00000000-0005-0000-0000-0000DB4F0000}"/>
    <cellStyle name="40% - Accent2 4 2 5 4" xfId="22618" xr:uid="{00000000-0005-0000-0000-0000DC4F0000}"/>
    <cellStyle name="40% - Accent2 4 2 6" xfId="5496" xr:uid="{00000000-0005-0000-0000-0000DD4F0000}"/>
    <cellStyle name="40% - Accent2 4 2 6 2" xfId="15288" xr:uid="{00000000-0005-0000-0000-0000DE4F0000}"/>
    <cellStyle name="40% - Accent2 4 2 6 2 2" xfId="34839" xr:uid="{00000000-0005-0000-0000-0000DF4F0000}"/>
    <cellStyle name="40% - Accent2 4 2 6 3" xfId="25064" xr:uid="{00000000-0005-0000-0000-0000E04F0000}"/>
    <cellStyle name="40% - Accent2 4 2 7" xfId="10402" xr:uid="{00000000-0005-0000-0000-0000E14F0000}"/>
    <cellStyle name="40% - Accent2 4 2 7 2" xfId="29953" xr:uid="{00000000-0005-0000-0000-0000E24F0000}"/>
    <cellStyle name="40% - Accent2 4 2 8" xfId="20178" xr:uid="{00000000-0005-0000-0000-0000E34F0000}"/>
    <cellStyle name="40% - Accent2 4 3" xfId="434" xr:uid="{00000000-0005-0000-0000-0000E44F0000}"/>
    <cellStyle name="40% - Accent2 4 3 2" xfId="851" xr:uid="{00000000-0005-0000-0000-0000E54F0000}"/>
    <cellStyle name="40% - Accent2 4 3 2 2" xfId="1801" xr:uid="{00000000-0005-0000-0000-0000E64F0000}"/>
    <cellStyle name="40% - Accent2 4 3 2 2 2" xfId="4315" xr:uid="{00000000-0005-0000-0000-0000E74F0000}"/>
    <cellStyle name="40% - Accent2 4 3 2 2 2 2" xfId="9212" xr:uid="{00000000-0005-0000-0000-0000E84F0000}"/>
    <cellStyle name="40% - Accent2 4 3 2 2 2 2 2" xfId="19001" xr:uid="{00000000-0005-0000-0000-0000E94F0000}"/>
    <cellStyle name="40% - Accent2 4 3 2 2 2 2 2 2" xfId="38552" xr:uid="{00000000-0005-0000-0000-0000EA4F0000}"/>
    <cellStyle name="40% - Accent2 4 3 2 2 2 2 3" xfId="28777" xr:uid="{00000000-0005-0000-0000-0000EB4F0000}"/>
    <cellStyle name="40% - Accent2 4 3 2 2 2 3" xfId="14115" xr:uid="{00000000-0005-0000-0000-0000EC4F0000}"/>
    <cellStyle name="40% - Accent2 4 3 2 2 2 3 2" xfId="33666" xr:uid="{00000000-0005-0000-0000-0000ED4F0000}"/>
    <cellStyle name="40% - Accent2 4 3 2 2 2 4" xfId="23891" xr:uid="{00000000-0005-0000-0000-0000EE4F0000}"/>
    <cellStyle name="40% - Accent2 4 3 2 2 3" xfId="6769" xr:uid="{00000000-0005-0000-0000-0000EF4F0000}"/>
    <cellStyle name="40% - Accent2 4 3 2 2 3 2" xfId="16561" xr:uid="{00000000-0005-0000-0000-0000F04F0000}"/>
    <cellStyle name="40% - Accent2 4 3 2 2 3 2 2" xfId="36112" xr:uid="{00000000-0005-0000-0000-0000F14F0000}"/>
    <cellStyle name="40% - Accent2 4 3 2 2 3 3" xfId="26337" xr:uid="{00000000-0005-0000-0000-0000F24F0000}"/>
    <cellStyle name="40% - Accent2 4 3 2 2 4" xfId="11675" xr:uid="{00000000-0005-0000-0000-0000F34F0000}"/>
    <cellStyle name="40% - Accent2 4 3 2 2 4 2" xfId="31226" xr:uid="{00000000-0005-0000-0000-0000F44F0000}"/>
    <cellStyle name="40% - Accent2 4 3 2 2 5" xfId="21451" xr:uid="{00000000-0005-0000-0000-0000F54F0000}"/>
    <cellStyle name="40% - Accent2 4 3 2 3" xfId="2548" xr:uid="{00000000-0005-0000-0000-0000F64F0000}"/>
    <cellStyle name="40% - Accent2 4 3 2 3 2" xfId="5018" xr:uid="{00000000-0005-0000-0000-0000F74F0000}"/>
    <cellStyle name="40% - Accent2 4 3 2 3 2 2" xfId="9915" xr:uid="{00000000-0005-0000-0000-0000F84F0000}"/>
    <cellStyle name="40% - Accent2 4 3 2 3 2 2 2" xfId="19704" xr:uid="{00000000-0005-0000-0000-0000F94F0000}"/>
    <cellStyle name="40% - Accent2 4 3 2 3 2 2 2 2" xfId="39255" xr:uid="{00000000-0005-0000-0000-0000FA4F0000}"/>
    <cellStyle name="40% - Accent2 4 3 2 3 2 2 3" xfId="29480" xr:uid="{00000000-0005-0000-0000-0000FB4F0000}"/>
    <cellStyle name="40% - Accent2 4 3 2 3 2 3" xfId="14818" xr:uid="{00000000-0005-0000-0000-0000FC4F0000}"/>
    <cellStyle name="40% - Accent2 4 3 2 3 2 3 2" xfId="34369" xr:uid="{00000000-0005-0000-0000-0000FD4F0000}"/>
    <cellStyle name="40% - Accent2 4 3 2 3 2 4" xfId="24594" xr:uid="{00000000-0005-0000-0000-0000FE4F0000}"/>
    <cellStyle name="40% - Accent2 4 3 2 3 3" xfId="7472" xr:uid="{00000000-0005-0000-0000-0000FF4F0000}"/>
    <cellStyle name="40% - Accent2 4 3 2 3 3 2" xfId="17264" xr:uid="{00000000-0005-0000-0000-000000500000}"/>
    <cellStyle name="40% - Accent2 4 3 2 3 3 2 2" xfId="36815" xr:uid="{00000000-0005-0000-0000-000001500000}"/>
    <cellStyle name="40% - Accent2 4 3 2 3 3 3" xfId="27040" xr:uid="{00000000-0005-0000-0000-000002500000}"/>
    <cellStyle name="40% - Accent2 4 3 2 3 4" xfId="12378" xr:uid="{00000000-0005-0000-0000-000003500000}"/>
    <cellStyle name="40% - Accent2 4 3 2 3 4 2" xfId="31929" xr:uid="{00000000-0005-0000-0000-000004500000}"/>
    <cellStyle name="40% - Accent2 4 3 2 3 5" xfId="22154" xr:uid="{00000000-0005-0000-0000-000005500000}"/>
    <cellStyle name="40% - Accent2 4 3 2 4" xfId="3434" xr:uid="{00000000-0005-0000-0000-000006500000}"/>
    <cellStyle name="40% - Accent2 4 3 2 4 2" xfId="8331" xr:uid="{00000000-0005-0000-0000-000007500000}"/>
    <cellStyle name="40% - Accent2 4 3 2 4 2 2" xfId="18120" xr:uid="{00000000-0005-0000-0000-000008500000}"/>
    <cellStyle name="40% - Accent2 4 3 2 4 2 2 2" xfId="37671" xr:uid="{00000000-0005-0000-0000-000009500000}"/>
    <cellStyle name="40% - Accent2 4 3 2 4 2 3" xfId="27896" xr:uid="{00000000-0005-0000-0000-00000A500000}"/>
    <cellStyle name="40% - Accent2 4 3 2 4 3" xfId="13234" xr:uid="{00000000-0005-0000-0000-00000B500000}"/>
    <cellStyle name="40% - Accent2 4 3 2 4 3 2" xfId="32785" xr:uid="{00000000-0005-0000-0000-00000C500000}"/>
    <cellStyle name="40% - Accent2 4 3 2 4 4" xfId="23010" xr:uid="{00000000-0005-0000-0000-00000D500000}"/>
    <cellStyle name="40% - Accent2 4 3 2 5" xfId="5888" xr:uid="{00000000-0005-0000-0000-00000E500000}"/>
    <cellStyle name="40% - Accent2 4 3 2 5 2" xfId="15680" xr:uid="{00000000-0005-0000-0000-00000F500000}"/>
    <cellStyle name="40% - Accent2 4 3 2 5 2 2" xfId="35231" xr:uid="{00000000-0005-0000-0000-000010500000}"/>
    <cellStyle name="40% - Accent2 4 3 2 5 3" xfId="25456" xr:uid="{00000000-0005-0000-0000-000011500000}"/>
    <cellStyle name="40% - Accent2 4 3 2 6" xfId="10794" xr:uid="{00000000-0005-0000-0000-000012500000}"/>
    <cellStyle name="40% - Accent2 4 3 2 6 2" xfId="30345" xr:uid="{00000000-0005-0000-0000-000013500000}"/>
    <cellStyle name="40% - Accent2 4 3 2 7" xfId="20570" xr:uid="{00000000-0005-0000-0000-000014500000}"/>
    <cellStyle name="40% - Accent2 4 3 3" xfId="1414" xr:uid="{00000000-0005-0000-0000-000015500000}"/>
    <cellStyle name="40% - Accent2 4 3 3 2" xfId="3933" xr:uid="{00000000-0005-0000-0000-000016500000}"/>
    <cellStyle name="40% - Accent2 4 3 3 2 2" xfId="8830" xr:uid="{00000000-0005-0000-0000-000017500000}"/>
    <cellStyle name="40% - Accent2 4 3 3 2 2 2" xfId="18619" xr:uid="{00000000-0005-0000-0000-000018500000}"/>
    <cellStyle name="40% - Accent2 4 3 3 2 2 2 2" xfId="38170" xr:uid="{00000000-0005-0000-0000-000019500000}"/>
    <cellStyle name="40% - Accent2 4 3 3 2 2 3" xfId="28395" xr:uid="{00000000-0005-0000-0000-00001A500000}"/>
    <cellStyle name="40% - Accent2 4 3 3 2 3" xfId="13733" xr:uid="{00000000-0005-0000-0000-00001B500000}"/>
    <cellStyle name="40% - Accent2 4 3 3 2 3 2" xfId="33284" xr:uid="{00000000-0005-0000-0000-00001C500000}"/>
    <cellStyle name="40% - Accent2 4 3 3 2 4" xfId="23509" xr:uid="{00000000-0005-0000-0000-00001D500000}"/>
    <cellStyle name="40% - Accent2 4 3 3 3" xfId="6387" xr:uid="{00000000-0005-0000-0000-00001E500000}"/>
    <cellStyle name="40% - Accent2 4 3 3 3 2" xfId="16179" xr:uid="{00000000-0005-0000-0000-00001F500000}"/>
    <cellStyle name="40% - Accent2 4 3 3 3 2 2" xfId="35730" xr:uid="{00000000-0005-0000-0000-000020500000}"/>
    <cellStyle name="40% - Accent2 4 3 3 3 3" xfId="25955" xr:uid="{00000000-0005-0000-0000-000021500000}"/>
    <cellStyle name="40% - Accent2 4 3 3 4" xfId="11293" xr:uid="{00000000-0005-0000-0000-000022500000}"/>
    <cellStyle name="40% - Accent2 4 3 3 4 2" xfId="30844" xr:uid="{00000000-0005-0000-0000-000023500000}"/>
    <cellStyle name="40% - Accent2 4 3 3 5" xfId="21069" xr:uid="{00000000-0005-0000-0000-000024500000}"/>
    <cellStyle name="40% - Accent2 4 3 4" xfId="2129" xr:uid="{00000000-0005-0000-0000-000025500000}"/>
    <cellStyle name="40% - Accent2 4 3 4 2" xfId="4631" xr:uid="{00000000-0005-0000-0000-000026500000}"/>
    <cellStyle name="40% - Accent2 4 3 4 2 2" xfId="9528" xr:uid="{00000000-0005-0000-0000-000027500000}"/>
    <cellStyle name="40% - Accent2 4 3 4 2 2 2" xfId="19317" xr:uid="{00000000-0005-0000-0000-000028500000}"/>
    <cellStyle name="40% - Accent2 4 3 4 2 2 2 2" xfId="38868" xr:uid="{00000000-0005-0000-0000-000029500000}"/>
    <cellStyle name="40% - Accent2 4 3 4 2 2 3" xfId="29093" xr:uid="{00000000-0005-0000-0000-00002A500000}"/>
    <cellStyle name="40% - Accent2 4 3 4 2 3" xfId="14431" xr:uid="{00000000-0005-0000-0000-00002B500000}"/>
    <cellStyle name="40% - Accent2 4 3 4 2 3 2" xfId="33982" xr:uid="{00000000-0005-0000-0000-00002C500000}"/>
    <cellStyle name="40% - Accent2 4 3 4 2 4" xfId="24207" xr:uid="{00000000-0005-0000-0000-00002D500000}"/>
    <cellStyle name="40% - Accent2 4 3 4 3" xfId="7085" xr:uid="{00000000-0005-0000-0000-00002E500000}"/>
    <cellStyle name="40% - Accent2 4 3 4 3 2" xfId="16877" xr:uid="{00000000-0005-0000-0000-00002F500000}"/>
    <cellStyle name="40% - Accent2 4 3 4 3 2 2" xfId="36428" xr:uid="{00000000-0005-0000-0000-000030500000}"/>
    <cellStyle name="40% - Accent2 4 3 4 3 3" xfId="26653" xr:uid="{00000000-0005-0000-0000-000031500000}"/>
    <cellStyle name="40% - Accent2 4 3 4 4" xfId="11991" xr:uid="{00000000-0005-0000-0000-000032500000}"/>
    <cellStyle name="40% - Accent2 4 3 4 4 2" xfId="31542" xr:uid="{00000000-0005-0000-0000-000033500000}"/>
    <cellStyle name="40% - Accent2 4 3 4 5" xfId="21767" xr:uid="{00000000-0005-0000-0000-000034500000}"/>
    <cellStyle name="40% - Accent2 4 3 5" xfId="3043" xr:uid="{00000000-0005-0000-0000-000035500000}"/>
    <cellStyle name="40% - Accent2 4 3 5 2" xfId="7940" xr:uid="{00000000-0005-0000-0000-000036500000}"/>
    <cellStyle name="40% - Accent2 4 3 5 2 2" xfId="17729" xr:uid="{00000000-0005-0000-0000-000037500000}"/>
    <cellStyle name="40% - Accent2 4 3 5 2 2 2" xfId="37280" xr:uid="{00000000-0005-0000-0000-000038500000}"/>
    <cellStyle name="40% - Accent2 4 3 5 2 3" xfId="27505" xr:uid="{00000000-0005-0000-0000-000039500000}"/>
    <cellStyle name="40% - Accent2 4 3 5 3" xfId="12843" xr:uid="{00000000-0005-0000-0000-00003A500000}"/>
    <cellStyle name="40% - Accent2 4 3 5 3 2" xfId="32394" xr:uid="{00000000-0005-0000-0000-00003B500000}"/>
    <cellStyle name="40% - Accent2 4 3 5 4" xfId="22619" xr:uid="{00000000-0005-0000-0000-00003C500000}"/>
    <cellStyle name="40% - Accent2 4 3 6" xfId="5497" xr:uid="{00000000-0005-0000-0000-00003D500000}"/>
    <cellStyle name="40% - Accent2 4 3 6 2" xfId="15289" xr:uid="{00000000-0005-0000-0000-00003E500000}"/>
    <cellStyle name="40% - Accent2 4 3 6 2 2" xfId="34840" xr:uid="{00000000-0005-0000-0000-00003F500000}"/>
    <cellStyle name="40% - Accent2 4 3 6 3" xfId="25065" xr:uid="{00000000-0005-0000-0000-000040500000}"/>
    <cellStyle name="40% - Accent2 4 3 7" xfId="10403" xr:uid="{00000000-0005-0000-0000-000041500000}"/>
    <cellStyle name="40% - Accent2 4 3 7 2" xfId="29954" xr:uid="{00000000-0005-0000-0000-000042500000}"/>
    <cellStyle name="40% - Accent2 4 3 8" xfId="20179" xr:uid="{00000000-0005-0000-0000-000043500000}"/>
    <cellStyle name="40% - Accent2 4 4" xfId="435" xr:uid="{00000000-0005-0000-0000-000044500000}"/>
    <cellStyle name="40% - Accent2 4 4 2" xfId="852" xr:uid="{00000000-0005-0000-0000-000045500000}"/>
    <cellStyle name="40% - Accent2 4 4 2 2" xfId="1802" xr:uid="{00000000-0005-0000-0000-000046500000}"/>
    <cellStyle name="40% - Accent2 4 4 2 2 2" xfId="4316" xr:uid="{00000000-0005-0000-0000-000047500000}"/>
    <cellStyle name="40% - Accent2 4 4 2 2 2 2" xfId="9213" xr:uid="{00000000-0005-0000-0000-000048500000}"/>
    <cellStyle name="40% - Accent2 4 4 2 2 2 2 2" xfId="19002" xr:uid="{00000000-0005-0000-0000-000049500000}"/>
    <cellStyle name="40% - Accent2 4 4 2 2 2 2 2 2" xfId="38553" xr:uid="{00000000-0005-0000-0000-00004A500000}"/>
    <cellStyle name="40% - Accent2 4 4 2 2 2 2 3" xfId="28778" xr:uid="{00000000-0005-0000-0000-00004B500000}"/>
    <cellStyle name="40% - Accent2 4 4 2 2 2 3" xfId="14116" xr:uid="{00000000-0005-0000-0000-00004C500000}"/>
    <cellStyle name="40% - Accent2 4 4 2 2 2 3 2" xfId="33667" xr:uid="{00000000-0005-0000-0000-00004D500000}"/>
    <cellStyle name="40% - Accent2 4 4 2 2 2 4" xfId="23892" xr:uid="{00000000-0005-0000-0000-00004E500000}"/>
    <cellStyle name="40% - Accent2 4 4 2 2 3" xfId="6770" xr:uid="{00000000-0005-0000-0000-00004F500000}"/>
    <cellStyle name="40% - Accent2 4 4 2 2 3 2" xfId="16562" xr:uid="{00000000-0005-0000-0000-000050500000}"/>
    <cellStyle name="40% - Accent2 4 4 2 2 3 2 2" xfId="36113" xr:uid="{00000000-0005-0000-0000-000051500000}"/>
    <cellStyle name="40% - Accent2 4 4 2 2 3 3" xfId="26338" xr:uid="{00000000-0005-0000-0000-000052500000}"/>
    <cellStyle name="40% - Accent2 4 4 2 2 4" xfId="11676" xr:uid="{00000000-0005-0000-0000-000053500000}"/>
    <cellStyle name="40% - Accent2 4 4 2 2 4 2" xfId="31227" xr:uid="{00000000-0005-0000-0000-000054500000}"/>
    <cellStyle name="40% - Accent2 4 4 2 2 5" xfId="21452" xr:uid="{00000000-0005-0000-0000-000055500000}"/>
    <cellStyle name="40% - Accent2 4 4 2 3" xfId="2698" xr:uid="{00000000-0005-0000-0000-000056500000}"/>
    <cellStyle name="40% - Accent2 4 4 2 3 2" xfId="5143" xr:uid="{00000000-0005-0000-0000-000057500000}"/>
    <cellStyle name="40% - Accent2 4 4 2 3 2 2" xfId="10040" xr:uid="{00000000-0005-0000-0000-000058500000}"/>
    <cellStyle name="40% - Accent2 4 4 2 3 2 2 2" xfId="19829" xr:uid="{00000000-0005-0000-0000-000059500000}"/>
    <cellStyle name="40% - Accent2 4 4 2 3 2 2 2 2" xfId="39380" xr:uid="{00000000-0005-0000-0000-00005A500000}"/>
    <cellStyle name="40% - Accent2 4 4 2 3 2 2 3" xfId="29605" xr:uid="{00000000-0005-0000-0000-00005B500000}"/>
    <cellStyle name="40% - Accent2 4 4 2 3 2 3" xfId="14943" xr:uid="{00000000-0005-0000-0000-00005C500000}"/>
    <cellStyle name="40% - Accent2 4 4 2 3 2 3 2" xfId="34494" xr:uid="{00000000-0005-0000-0000-00005D500000}"/>
    <cellStyle name="40% - Accent2 4 4 2 3 2 4" xfId="24719" xr:uid="{00000000-0005-0000-0000-00005E500000}"/>
    <cellStyle name="40% - Accent2 4 4 2 3 3" xfId="7597" xr:uid="{00000000-0005-0000-0000-00005F500000}"/>
    <cellStyle name="40% - Accent2 4 4 2 3 3 2" xfId="17389" xr:uid="{00000000-0005-0000-0000-000060500000}"/>
    <cellStyle name="40% - Accent2 4 4 2 3 3 2 2" xfId="36940" xr:uid="{00000000-0005-0000-0000-000061500000}"/>
    <cellStyle name="40% - Accent2 4 4 2 3 3 3" xfId="27165" xr:uid="{00000000-0005-0000-0000-000062500000}"/>
    <cellStyle name="40% - Accent2 4 4 2 3 4" xfId="12503" xr:uid="{00000000-0005-0000-0000-000063500000}"/>
    <cellStyle name="40% - Accent2 4 4 2 3 4 2" xfId="32054" xr:uid="{00000000-0005-0000-0000-000064500000}"/>
    <cellStyle name="40% - Accent2 4 4 2 3 5" xfId="22279" xr:uid="{00000000-0005-0000-0000-000065500000}"/>
    <cellStyle name="40% - Accent2 4 4 2 4" xfId="3435" xr:uid="{00000000-0005-0000-0000-000066500000}"/>
    <cellStyle name="40% - Accent2 4 4 2 4 2" xfId="8332" xr:uid="{00000000-0005-0000-0000-000067500000}"/>
    <cellStyle name="40% - Accent2 4 4 2 4 2 2" xfId="18121" xr:uid="{00000000-0005-0000-0000-000068500000}"/>
    <cellStyle name="40% - Accent2 4 4 2 4 2 2 2" xfId="37672" xr:uid="{00000000-0005-0000-0000-000069500000}"/>
    <cellStyle name="40% - Accent2 4 4 2 4 2 3" xfId="27897" xr:uid="{00000000-0005-0000-0000-00006A500000}"/>
    <cellStyle name="40% - Accent2 4 4 2 4 3" xfId="13235" xr:uid="{00000000-0005-0000-0000-00006B500000}"/>
    <cellStyle name="40% - Accent2 4 4 2 4 3 2" xfId="32786" xr:uid="{00000000-0005-0000-0000-00006C500000}"/>
    <cellStyle name="40% - Accent2 4 4 2 4 4" xfId="23011" xr:uid="{00000000-0005-0000-0000-00006D500000}"/>
    <cellStyle name="40% - Accent2 4 4 2 5" xfId="5889" xr:uid="{00000000-0005-0000-0000-00006E500000}"/>
    <cellStyle name="40% - Accent2 4 4 2 5 2" xfId="15681" xr:uid="{00000000-0005-0000-0000-00006F500000}"/>
    <cellStyle name="40% - Accent2 4 4 2 5 2 2" xfId="35232" xr:uid="{00000000-0005-0000-0000-000070500000}"/>
    <cellStyle name="40% - Accent2 4 4 2 5 3" xfId="25457" xr:uid="{00000000-0005-0000-0000-000071500000}"/>
    <cellStyle name="40% - Accent2 4 4 2 6" xfId="10795" xr:uid="{00000000-0005-0000-0000-000072500000}"/>
    <cellStyle name="40% - Accent2 4 4 2 6 2" xfId="30346" xr:uid="{00000000-0005-0000-0000-000073500000}"/>
    <cellStyle name="40% - Accent2 4 4 2 7" xfId="20571" xr:uid="{00000000-0005-0000-0000-000074500000}"/>
    <cellStyle name="40% - Accent2 4 4 3" xfId="1415" xr:uid="{00000000-0005-0000-0000-000075500000}"/>
    <cellStyle name="40% - Accent2 4 4 3 2" xfId="3934" xr:uid="{00000000-0005-0000-0000-000076500000}"/>
    <cellStyle name="40% - Accent2 4 4 3 2 2" xfId="8831" xr:uid="{00000000-0005-0000-0000-000077500000}"/>
    <cellStyle name="40% - Accent2 4 4 3 2 2 2" xfId="18620" xr:uid="{00000000-0005-0000-0000-000078500000}"/>
    <cellStyle name="40% - Accent2 4 4 3 2 2 2 2" xfId="38171" xr:uid="{00000000-0005-0000-0000-000079500000}"/>
    <cellStyle name="40% - Accent2 4 4 3 2 2 3" xfId="28396" xr:uid="{00000000-0005-0000-0000-00007A500000}"/>
    <cellStyle name="40% - Accent2 4 4 3 2 3" xfId="13734" xr:uid="{00000000-0005-0000-0000-00007B500000}"/>
    <cellStyle name="40% - Accent2 4 4 3 2 3 2" xfId="33285" xr:uid="{00000000-0005-0000-0000-00007C500000}"/>
    <cellStyle name="40% - Accent2 4 4 3 2 4" xfId="23510" xr:uid="{00000000-0005-0000-0000-00007D500000}"/>
    <cellStyle name="40% - Accent2 4 4 3 3" xfId="6388" xr:uid="{00000000-0005-0000-0000-00007E500000}"/>
    <cellStyle name="40% - Accent2 4 4 3 3 2" xfId="16180" xr:uid="{00000000-0005-0000-0000-00007F500000}"/>
    <cellStyle name="40% - Accent2 4 4 3 3 2 2" xfId="35731" xr:uid="{00000000-0005-0000-0000-000080500000}"/>
    <cellStyle name="40% - Accent2 4 4 3 3 3" xfId="25956" xr:uid="{00000000-0005-0000-0000-000081500000}"/>
    <cellStyle name="40% - Accent2 4 4 3 4" xfId="11294" xr:uid="{00000000-0005-0000-0000-000082500000}"/>
    <cellStyle name="40% - Accent2 4 4 3 4 2" xfId="30845" xr:uid="{00000000-0005-0000-0000-000083500000}"/>
    <cellStyle name="40% - Accent2 4 4 3 5" xfId="21070" xr:uid="{00000000-0005-0000-0000-000084500000}"/>
    <cellStyle name="40% - Accent2 4 4 4" xfId="2254" xr:uid="{00000000-0005-0000-0000-000085500000}"/>
    <cellStyle name="40% - Accent2 4 4 4 2" xfId="4756" xr:uid="{00000000-0005-0000-0000-000086500000}"/>
    <cellStyle name="40% - Accent2 4 4 4 2 2" xfId="9653" xr:uid="{00000000-0005-0000-0000-000087500000}"/>
    <cellStyle name="40% - Accent2 4 4 4 2 2 2" xfId="19442" xr:uid="{00000000-0005-0000-0000-000088500000}"/>
    <cellStyle name="40% - Accent2 4 4 4 2 2 2 2" xfId="38993" xr:uid="{00000000-0005-0000-0000-000089500000}"/>
    <cellStyle name="40% - Accent2 4 4 4 2 2 3" xfId="29218" xr:uid="{00000000-0005-0000-0000-00008A500000}"/>
    <cellStyle name="40% - Accent2 4 4 4 2 3" xfId="14556" xr:uid="{00000000-0005-0000-0000-00008B500000}"/>
    <cellStyle name="40% - Accent2 4 4 4 2 3 2" xfId="34107" xr:uid="{00000000-0005-0000-0000-00008C500000}"/>
    <cellStyle name="40% - Accent2 4 4 4 2 4" xfId="24332" xr:uid="{00000000-0005-0000-0000-00008D500000}"/>
    <cellStyle name="40% - Accent2 4 4 4 3" xfId="7210" xr:uid="{00000000-0005-0000-0000-00008E500000}"/>
    <cellStyle name="40% - Accent2 4 4 4 3 2" xfId="17002" xr:uid="{00000000-0005-0000-0000-00008F500000}"/>
    <cellStyle name="40% - Accent2 4 4 4 3 2 2" xfId="36553" xr:uid="{00000000-0005-0000-0000-000090500000}"/>
    <cellStyle name="40% - Accent2 4 4 4 3 3" xfId="26778" xr:uid="{00000000-0005-0000-0000-000091500000}"/>
    <cellStyle name="40% - Accent2 4 4 4 4" xfId="12116" xr:uid="{00000000-0005-0000-0000-000092500000}"/>
    <cellStyle name="40% - Accent2 4 4 4 4 2" xfId="31667" xr:uid="{00000000-0005-0000-0000-000093500000}"/>
    <cellStyle name="40% - Accent2 4 4 4 5" xfId="21892" xr:uid="{00000000-0005-0000-0000-000094500000}"/>
    <cellStyle name="40% - Accent2 4 4 5" xfId="3044" xr:uid="{00000000-0005-0000-0000-000095500000}"/>
    <cellStyle name="40% - Accent2 4 4 5 2" xfId="7941" xr:uid="{00000000-0005-0000-0000-000096500000}"/>
    <cellStyle name="40% - Accent2 4 4 5 2 2" xfId="17730" xr:uid="{00000000-0005-0000-0000-000097500000}"/>
    <cellStyle name="40% - Accent2 4 4 5 2 2 2" xfId="37281" xr:uid="{00000000-0005-0000-0000-000098500000}"/>
    <cellStyle name="40% - Accent2 4 4 5 2 3" xfId="27506" xr:uid="{00000000-0005-0000-0000-000099500000}"/>
    <cellStyle name="40% - Accent2 4 4 5 3" xfId="12844" xr:uid="{00000000-0005-0000-0000-00009A500000}"/>
    <cellStyle name="40% - Accent2 4 4 5 3 2" xfId="32395" xr:uid="{00000000-0005-0000-0000-00009B500000}"/>
    <cellStyle name="40% - Accent2 4 4 5 4" xfId="22620" xr:uid="{00000000-0005-0000-0000-00009C500000}"/>
    <cellStyle name="40% - Accent2 4 4 6" xfId="5498" xr:uid="{00000000-0005-0000-0000-00009D500000}"/>
    <cellStyle name="40% - Accent2 4 4 6 2" xfId="15290" xr:uid="{00000000-0005-0000-0000-00009E500000}"/>
    <cellStyle name="40% - Accent2 4 4 6 2 2" xfId="34841" xr:uid="{00000000-0005-0000-0000-00009F500000}"/>
    <cellStyle name="40% - Accent2 4 4 6 3" xfId="25066" xr:uid="{00000000-0005-0000-0000-0000A0500000}"/>
    <cellStyle name="40% - Accent2 4 4 7" xfId="10404" xr:uid="{00000000-0005-0000-0000-0000A1500000}"/>
    <cellStyle name="40% - Accent2 4 4 7 2" xfId="29955" xr:uid="{00000000-0005-0000-0000-0000A2500000}"/>
    <cellStyle name="40% - Accent2 4 4 8" xfId="20180" xr:uid="{00000000-0005-0000-0000-0000A3500000}"/>
    <cellStyle name="40% - Accent2 4 5" xfId="637" xr:uid="{00000000-0005-0000-0000-0000A4500000}"/>
    <cellStyle name="40% - Accent2 4 5 2" xfId="1590" xr:uid="{00000000-0005-0000-0000-0000A5500000}"/>
    <cellStyle name="40% - Accent2 4 5 2 2" xfId="4104" xr:uid="{00000000-0005-0000-0000-0000A6500000}"/>
    <cellStyle name="40% - Accent2 4 5 2 2 2" xfId="9001" xr:uid="{00000000-0005-0000-0000-0000A7500000}"/>
    <cellStyle name="40% - Accent2 4 5 2 2 2 2" xfId="18790" xr:uid="{00000000-0005-0000-0000-0000A8500000}"/>
    <cellStyle name="40% - Accent2 4 5 2 2 2 2 2" xfId="38341" xr:uid="{00000000-0005-0000-0000-0000A9500000}"/>
    <cellStyle name="40% - Accent2 4 5 2 2 2 3" xfId="28566" xr:uid="{00000000-0005-0000-0000-0000AA500000}"/>
    <cellStyle name="40% - Accent2 4 5 2 2 3" xfId="13904" xr:uid="{00000000-0005-0000-0000-0000AB500000}"/>
    <cellStyle name="40% - Accent2 4 5 2 2 3 2" xfId="33455" xr:uid="{00000000-0005-0000-0000-0000AC500000}"/>
    <cellStyle name="40% - Accent2 4 5 2 2 4" xfId="23680" xr:uid="{00000000-0005-0000-0000-0000AD500000}"/>
    <cellStyle name="40% - Accent2 4 5 2 3" xfId="6558" xr:uid="{00000000-0005-0000-0000-0000AE500000}"/>
    <cellStyle name="40% - Accent2 4 5 2 3 2" xfId="16350" xr:uid="{00000000-0005-0000-0000-0000AF500000}"/>
    <cellStyle name="40% - Accent2 4 5 2 3 2 2" xfId="35901" xr:uid="{00000000-0005-0000-0000-0000B0500000}"/>
    <cellStyle name="40% - Accent2 4 5 2 3 3" xfId="26126" xr:uid="{00000000-0005-0000-0000-0000B1500000}"/>
    <cellStyle name="40% - Accent2 4 5 2 4" xfId="11464" xr:uid="{00000000-0005-0000-0000-0000B2500000}"/>
    <cellStyle name="40% - Accent2 4 5 2 4 2" xfId="31015" xr:uid="{00000000-0005-0000-0000-0000B3500000}"/>
    <cellStyle name="40% - Accent2 4 5 2 5" xfId="21240" xr:uid="{00000000-0005-0000-0000-0000B4500000}"/>
    <cellStyle name="40% - Accent2 4 5 3" xfId="2402" xr:uid="{00000000-0005-0000-0000-0000B5500000}"/>
    <cellStyle name="40% - Accent2 4 5 3 2" xfId="4886" xr:uid="{00000000-0005-0000-0000-0000B6500000}"/>
    <cellStyle name="40% - Accent2 4 5 3 2 2" xfId="9783" xr:uid="{00000000-0005-0000-0000-0000B7500000}"/>
    <cellStyle name="40% - Accent2 4 5 3 2 2 2" xfId="19572" xr:uid="{00000000-0005-0000-0000-0000B8500000}"/>
    <cellStyle name="40% - Accent2 4 5 3 2 2 2 2" xfId="39123" xr:uid="{00000000-0005-0000-0000-0000B9500000}"/>
    <cellStyle name="40% - Accent2 4 5 3 2 2 3" xfId="29348" xr:uid="{00000000-0005-0000-0000-0000BA500000}"/>
    <cellStyle name="40% - Accent2 4 5 3 2 3" xfId="14686" xr:uid="{00000000-0005-0000-0000-0000BB500000}"/>
    <cellStyle name="40% - Accent2 4 5 3 2 3 2" xfId="34237" xr:uid="{00000000-0005-0000-0000-0000BC500000}"/>
    <cellStyle name="40% - Accent2 4 5 3 2 4" xfId="24462" xr:uid="{00000000-0005-0000-0000-0000BD500000}"/>
    <cellStyle name="40% - Accent2 4 5 3 3" xfId="7340" xr:uid="{00000000-0005-0000-0000-0000BE500000}"/>
    <cellStyle name="40% - Accent2 4 5 3 3 2" xfId="17132" xr:uid="{00000000-0005-0000-0000-0000BF500000}"/>
    <cellStyle name="40% - Accent2 4 5 3 3 2 2" xfId="36683" xr:uid="{00000000-0005-0000-0000-0000C0500000}"/>
    <cellStyle name="40% - Accent2 4 5 3 3 3" xfId="26908" xr:uid="{00000000-0005-0000-0000-0000C1500000}"/>
    <cellStyle name="40% - Accent2 4 5 3 4" xfId="12246" xr:uid="{00000000-0005-0000-0000-0000C2500000}"/>
    <cellStyle name="40% - Accent2 4 5 3 4 2" xfId="31797" xr:uid="{00000000-0005-0000-0000-0000C3500000}"/>
    <cellStyle name="40% - Accent2 4 5 3 5" xfId="22022" xr:uid="{00000000-0005-0000-0000-0000C4500000}"/>
    <cellStyle name="40% - Accent2 4 5 4" xfId="3223" xr:uid="{00000000-0005-0000-0000-0000C5500000}"/>
    <cellStyle name="40% - Accent2 4 5 4 2" xfId="8120" xr:uid="{00000000-0005-0000-0000-0000C6500000}"/>
    <cellStyle name="40% - Accent2 4 5 4 2 2" xfId="17909" xr:uid="{00000000-0005-0000-0000-0000C7500000}"/>
    <cellStyle name="40% - Accent2 4 5 4 2 2 2" xfId="37460" xr:uid="{00000000-0005-0000-0000-0000C8500000}"/>
    <cellStyle name="40% - Accent2 4 5 4 2 3" xfId="27685" xr:uid="{00000000-0005-0000-0000-0000C9500000}"/>
    <cellStyle name="40% - Accent2 4 5 4 3" xfId="13023" xr:uid="{00000000-0005-0000-0000-0000CA500000}"/>
    <cellStyle name="40% - Accent2 4 5 4 3 2" xfId="32574" xr:uid="{00000000-0005-0000-0000-0000CB500000}"/>
    <cellStyle name="40% - Accent2 4 5 4 4" xfId="22799" xr:uid="{00000000-0005-0000-0000-0000CC500000}"/>
    <cellStyle name="40% - Accent2 4 5 5" xfId="5677" xr:uid="{00000000-0005-0000-0000-0000CD500000}"/>
    <cellStyle name="40% - Accent2 4 5 5 2" xfId="15469" xr:uid="{00000000-0005-0000-0000-0000CE500000}"/>
    <cellStyle name="40% - Accent2 4 5 5 2 2" xfId="35020" xr:uid="{00000000-0005-0000-0000-0000CF500000}"/>
    <cellStyle name="40% - Accent2 4 5 5 3" xfId="25245" xr:uid="{00000000-0005-0000-0000-0000D0500000}"/>
    <cellStyle name="40% - Accent2 4 5 6" xfId="10583" xr:uid="{00000000-0005-0000-0000-0000D1500000}"/>
    <cellStyle name="40% - Accent2 4 5 6 2" xfId="30134" xr:uid="{00000000-0005-0000-0000-0000D2500000}"/>
    <cellStyle name="40% - Accent2 4 5 7" xfId="20359" xr:uid="{00000000-0005-0000-0000-0000D3500000}"/>
    <cellStyle name="40% - Accent2 4 6" xfId="1070" xr:uid="{00000000-0005-0000-0000-0000D4500000}"/>
    <cellStyle name="40% - Accent2 4 6 2" xfId="3643" xr:uid="{00000000-0005-0000-0000-0000D5500000}"/>
    <cellStyle name="40% - Accent2 4 6 2 2" xfId="8540" xr:uid="{00000000-0005-0000-0000-0000D6500000}"/>
    <cellStyle name="40% - Accent2 4 6 2 2 2" xfId="18329" xr:uid="{00000000-0005-0000-0000-0000D7500000}"/>
    <cellStyle name="40% - Accent2 4 6 2 2 2 2" xfId="37880" xr:uid="{00000000-0005-0000-0000-0000D8500000}"/>
    <cellStyle name="40% - Accent2 4 6 2 2 3" xfId="28105" xr:uid="{00000000-0005-0000-0000-0000D9500000}"/>
    <cellStyle name="40% - Accent2 4 6 2 3" xfId="13443" xr:uid="{00000000-0005-0000-0000-0000DA500000}"/>
    <cellStyle name="40% - Accent2 4 6 2 3 2" xfId="32994" xr:uid="{00000000-0005-0000-0000-0000DB500000}"/>
    <cellStyle name="40% - Accent2 4 6 2 4" xfId="23219" xr:uid="{00000000-0005-0000-0000-0000DC500000}"/>
    <cellStyle name="40% - Accent2 4 6 3" xfId="6097" xr:uid="{00000000-0005-0000-0000-0000DD500000}"/>
    <cellStyle name="40% - Accent2 4 6 3 2" xfId="15889" xr:uid="{00000000-0005-0000-0000-0000DE500000}"/>
    <cellStyle name="40% - Accent2 4 6 3 2 2" xfId="35440" xr:uid="{00000000-0005-0000-0000-0000DF500000}"/>
    <cellStyle name="40% - Accent2 4 6 3 3" xfId="25665" xr:uid="{00000000-0005-0000-0000-0000E0500000}"/>
    <cellStyle name="40% - Accent2 4 6 4" xfId="11003" xr:uid="{00000000-0005-0000-0000-0000E1500000}"/>
    <cellStyle name="40% - Accent2 4 6 4 2" xfId="30554" xr:uid="{00000000-0005-0000-0000-0000E2500000}"/>
    <cellStyle name="40% - Accent2 4 6 5" xfId="20779" xr:uid="{00000000-0005-0000-0000-0000E3500000}"/>
    <cellStyle name="40% - Accent2 4 7" xfId="1996" xr:uid="{00000000-0005-0000-0000-0000E4500000}"/>
    <cellStyle name="40% - Accent2 4 7 2" xfId="4499" xr:uid="{00000000-0005-0000-0000-0000E5500000}"/>
    <cellStyle name="40% - Accent2 4 7 2 2" xfId="9396" xr:uid="{00000000-0005-0000-0000-0000E6500000}"/>
    <cellStyle name="40% - Accent2 4 7 2 2 2" xfId="19185" xr:uid="{00000000-0005-0000-0000-0000E7500000}"/>
    <cellStyle name="40% - Accent2 4 7 2 2 2 2" xfId="38736" xr:uid="{00000000-0005-0000-0000-0000E8500000}"/>
    <cellStyle name="40% - Accent2 4 7 2 2 3" xfId="28961" xr:uid="{00000000-0005-0000-0000-0000E9500000}"/>
    <cellStyle name="40% - Accent2 4 7 2 3" xfId="14299" xr:uid="{00000000-0005-0000-0000-0000EA500000}"/>
    <cellStyle name="40% - Accent2 4 7 2 3 2" xfId="33850" xr:uid="{00000000-0005-0000-0000-0000EB500000}"/>
    <cellStyle name="40% - Accent2 4 7 2 4" xfId="24075" xr:uid="{00000000-0005-0000-0000-0000EC500000}"/>
    <cellStyle name="40% - Accent2 4 7 3" xfId="6953" xr:uid="{00000000-0005-0000-0000-0000ED500000}"/>
    <cellStyle name="40% - Accent2 4 7 3 2" xfId="16745" xr:uid="{00000000-0005-0000-0000-0000EE500000}"/>
    <cellStyle name="40% - Accent2 4 7 3 2 2" xfId="36296" xr:uid="{00000000-0005-0000-0000-0000EF500000}"/>
    <cellStyle name="40% - Accent2 4 7 3 3" xfId="26521" xr:uid="{00000000-0005-0000-0000-0000F0500000}"/>
    <cellStyle name="40% - Accent2 4 7 4" xfId="11859" xr:uid="{00000000-0005-0000-0000-0000F1500000}"/>
    <cellStyle name="40% - Accent2 4 7 4 2" xfId="31410" xr:uid="{00000000-0005-0000-0000-0000F2500000}"/>
    <cellStyle name="40% - Accent2 4 7 5" xfId="21635" xr:uid="{00000000-0005-0000-0000-0000F3500000}"/>
    <cellStyle name="40% - Accent2 4 8" xfId="2831" xr:uid="{00000000-0005-0000-0000-0000F4500000}"/>
    <cellStyle name="40% - Accent2 4 8 2" xfId="7729" xr:uid="{00000000-0005-0000-0000-0000F5500000}"/>
    <cellStyle name="40% - Accent2 4 8 2 2" xfId="17518" xr:uid="{00000000-0005-0000-0000-0000F6500000}"/>
    <cellStyle name="40% - Accent2 4 8 2 2 2" xfId="37069" xr:uid="{00000000-0005-0000-0000-0000F7500000}"/>
    <cellStyle name="40% - Accent2 4 8 2 3" xfId="27294" xr:uid="{00000000-0005-0000-0000-0000F8500000}"/>
    <cellStyle name="40% - Accent2 4 8 3" xfId="12632" xr:uid="{00000000-0005-0000-0000-0000F9500000}"/>
    <cellStyle name="40% - Accent2 4 8 3 2" xfId="32183" xr:uid="{00000000-0005-0000-0000-0000FA500000}"/>
    <cellStyle name="40% - Accent2 4 8 4" xfId="22408" xr:uid="{00000000-0005-0000-0000-0000FB500000}"/>
    <cellStyle name="40% - Accent2 4 9" xfId="5285" xr:uid="{00000000-0005-0000-0000-0000FC500000}"/>
    <cellStyle name="40% - Accent2 4 9 2" xfId="15078" xr:uid="{00000000-0005-0000-0000-0000FD500000}"/>
    <cellStyle name="40% - Accent2 4 9 2 2" xfId="34629" xr:uid="{00000000-0005-0000-0000-0000FE500000}"/>
    <cellStyle name="40% - Accent2 4 9 3" xfId="24854" xr:uid="{00000000-0005-0000-0000-0000FF500000}"/>
    <cellStyle name="40% - Accent2 5" xfId="236" xr:uid="{00000000-0005-0000-0000-000000510000}"/>
    <cellStyle name="40% - Accent2 5 10" xfId="19989" xr:uid="{00000000-0005-0000-0000-000001510000}"/>
    <cellStyle name="40% - Accent2 5 2" xfId="436" xr:uid="{00000000-0005-0000-0000-000002510000}"/>
    <cellStyle name="40% - Accent2 5 2 2" xfId="853" xr:uid="{00000000-0005-0000-0000-000003510000}"/>
    <cellStyle name="40% - Accent2 5 2 2 2" xfId="1803" xr:uid="{00000000-0005-0000-0000-000004510000}"/>
    <cellStyle name="40% - Accent2 5 2 2 2 2" xfId="4317" xr:uid="{00000000-0005-0000-0000-000005510000}"/>
    <cellStyle name="40% - Accent2 5 2 2 2 2 2" xfId="9214" xr:uid="{00000000-0005-0000-0000-000006510000}"/>
    <cellStyle name="40% - Accent2 5 2 2 2 2 2 2" xfId="19003" xr:uid="{00000000-0005-0000-0000-000007510000}"/>
    <cellStyle name="40% - Accent2 5 2 2 2 2 2 2 2" xfId="38554" xr:uid="{00000000-0005-0000-0000-000008510000}"/>
    <cellStyle name="40% - Accent2 5 2 2 2 2 2 3" xfId="28779" xr:uid="{00000000-0005-0000-0000-000009510000}"/>
    <cellStyle name="40% - Accent2 5 2 2 2 2 3" xfId="14117" xr:uid="{00000000-0005-0000-0000-00000A510000}"/>
    <cellStyle name="40% - Accent2 5 2 2 2 2 3 2" xfId="33668" xr:uid="{00000000-0005-0000-0000-00000B510000}"/>
    <cellStyle name="40% - Accent2 5 2 2 2 2 4" xfId="23893" xr:uid="{00000000-0005-0000-0000-00000C510000}"/>
    <cellStyle name="40% - Accent2 5 2 2 2 3" xfId="6771" xr:uid="{00000000-0005-0000-0000-00000D510000}"/>
    <cellStyle name="40% - Accent2 5 2 2 2 3 2" xfId="16563" xr:uid="{00000000-0005-0000-0000-00000E510000}"/>
    <cellStyle name="40% - Accent2 5 2 2 2 3 2 2" xfId="36114" xr:uid="{00000000-0005-0000-0000-00000F510000}"/>
    <cellStyle name="40% - Accent2 5 2 2 2 3 3" xfId="26339" xr:uid="{00000000-0005-0000-0000-000010510000}"/>
    <cellStyle name="40% - Accent2 5 2 2 2 4" xfId="11677" xr:uid="{00000000-0005-0000-0000-000011510000}"/>
    <cellStyle name="40% - Accent2 5 2 2 2 4 2" xfId="31228" xr:uid="{00000000-0005-0000-0000-000012510000}"/>
    <cellStyle name="40% - Accent2 5 2 2 2 5" xfId="21453" xr:uid="{00000000-0005-0000-0000-000013510000}"/>
    <cellStyle name="40% - Accent2 5 2 2 3" xfId="2591" xr:uid="{00000000-0005-0000-0000-000014510000}"/>
    <cellStyle name="40% - Accent2 5 2 2 3 2" xfId="5039" xr:uid="{00000000-0005-0000-0000-000015510000}"/>
    <cellStyle name="40% - Accent2 5 2 2 3 2 2" xfId="9936" xr:uid="{00000000-0005-0000-0000-000016510000}"/>
    <cellStyle name="40% - Accent2 5 2 2 3 2 2 2" xfId="19725" xr:uid="{00000000-0005-0000-0000-000017510000}"/>
    <cellStyle name="40% - Accent2 5 2 2 3 2 2 2 2" xfId="39276" xr:uid="{00000000-0005-0000-0000-000018510000}"/>
    <cellStyle name="40% - Accent2 5 2 2 3 2 2 3" xfId="29501" xr:uid="{00000000-0005-0000-0000-000019510000}"/>
    <cellStyle name="40% - Accent2 5 2 2 3 2 3" xfId="14839" xr:uid="{00000000-0005-0000-0000-00001A510000}"/>
    <cellStyle name="40% - Accent2 5 2 2 3 2 3 2" xfId="34390" xr:uid="{00000000-0005-0000-0000-00001B510000}"/>
    <cellStyle name="40% - Accent2 5 2 2 3 2 4" xfId="24615" xr:uid="{00000000-0005-0000-0000-00001C510000}"/>
    <cellStyle name="40% - Accent2 5 2 2 3 3" xfId="7493" xr:uid="{00000000-0005-0000-0000-00001D510000}"/>
    <cellStyle name="40% - Accent2 5 2 2 3 3 2" xfId="17285" xr:uid="{00000000-0005-0000-0000-00001E510000}"/>
    <cellStyle name="40% - Accent2 5 2 2 3 3 2 2" xfId="36836" xr:uid="{00000000-0005-0000-0000-00001F510000}"/>
    <cellStyle name="40% - Accent2 5 2 2 3 3 3" xfId="27061" xr:uid="{00000000-0005-0000-0000-000020510000}"/>
    <cellStyle name="40% - Accent2 5 2 2 3 4" xfId="12399" xr:uid="{00000000-0005-0000-0000-000021510000}"/>
    <cellStyle name="40% - Accent2 5 2 2 3 4 2" xfId="31950" xr:uid="{00000000-0005-0000-0000-000022510000}"/>
    <cellStyle name="40% - Accent2 5 2 2 3 5" xfId="22175" xr:uid="{00000000-0005-0000-0000-000023510000}"/>
    <cellStyle name="40% - Accent2 5 2 2 4" xfId="3436" xr:uid="{00000000-0005-0000-0000-000024510000}"/>
    <cellStyle name="40% - Accent2 5 2 2 4 2" xfId="8333" xr:uid="{00000000-0005-0000-0000-000025510000}"/>
    <cellStyle name="40% - Accent2 5 2 2 4 2 2" xfId="18122" xr:uid="{00000000-0005-0000-0000-000026510000}"/>
    <cellStyle name="40% - Accent2 5 2 2 4 2 2 2" xfId="37673" xr:uid="{00000000-0005-0000-0000-000027510000}"/>
    <cellStyle name="40% - Accent2 5 2 2 4 2 3" xfId="27898" xr:uid="{00000000-0005-0000-0000-000028510000}"/>
    <cellStyle name="40% - Accent2 5 2 2 4 3" xfId="13236" xr:uid="{00000000-0005-0000-0000-000029510000}"/>
    <cellStyle name="40% - Accent2 5 2 2 4 3 2" xfId="32787" xr:uid="{00000000-0005-0000-0000-00002A510000}"/>
    <cellStyle name="40% - Accent2 5 2 2 4 4" xfId="23012" xr:uid="{00000000-0005-0000-0000-00002B510000}"/>
    <cellStyle name="40% - Accent2 5 2 2 5" xfId="5890" xr:uid="{00000000-0005-0000-0000-00002C510000}"/>
    <cellStyle name="40% - Accent2 5 2 2 5 2" xfId="15682" xr:uid="{00000000-0005-0000-0000-00002D510000}"/>
    <cellStyle name="40% - Accent2 5 2 2 5 2 2" xfId="35233" xr:uid="{00000000-0005-0000-0000-00002E510000}"/>
    <cellStyle name="40% - Accent2 5 2 2 5 3" xfId="25458" xr:uid="{00000000-0005-0000-0000-00002F510000}"/>
    <cellStyle name="40% - Accent2 5 2 2 6" xfId="10796" xr:uid="{00000000-0005-0000-0000-000030510000}"/>
    <cellStyle name="40% - Accent2 5 2 2 6 2" xfId="30347" xr:uid="{00000000-0005-0000-0000-000031510000}"/>
    <cellStyle name="40% - Accent2 5 2 2 7" xfId="20572" xr:uid="{00000000-0005-0000-0000-000032510000}"/>
    <cellStyle name="40% - Accent2 5 2 3" xfId="1416" xr:uid="{00000000-0005-0000-0000-000033510000}"/>
    <cellStyle name="40% - Accent2 5 2 3 2" xfId="3935" xr:uid="{00000000-0005-0000-0000-000034510000}"/>
    <cellStyle name="40% - Accent2 5 2 3 2 2" xfId="8832" xr:uid="{00000000-0005-0000-0000-000035510000}"/>
    <cellStyle name="40% - Accent2 5 2 3 2 2 2" xfId="18621" xr:uid="{00000000-0005-0000-0000-000036510000}"/>
    <cellStyle name="40% - Accent2 5 2 3 2 2 2 2" xfId="38172" xr:uid="{00000000-0005-0000-0000-000037510000}"/>
    <cellStyle name="40% - Accent2 5 2 3 2 2 3" xfId="28397" xr:uid="{00000000-0005-0000-0000-000038510000}"/>
    <cellStyle name="40% - Accent2 5 2 3 2 3" xfId="13735" xr:uid="{00000000-0005-0000-0000-000039510000}"/>
    <cellStyle name="40% - Accent2 5 2 3 2 3 2" xfId="33286" xr:uid="{00000000-0005-0000-0000-00003A510000}"/>
    <cellStyle name="40% - Accent2 5 2 3 2 4" xfId="23511" xr:uid="{00000000-0005-0000-0000-00003B510000}"/>
    <cellStyle name="40% - Accent2 5 2 3 3" xfId="6389" xr:uid="{00000000-0005-0000-0000-00003C510000}"/>
    <cellStyle name="40% - Accent2 5 2 3 3 2" xfId="16181" xr:uid="{00000000-0005-0000-0000-00003D510000}"/>
    <cellStyle name="40% - Accent2 5 2 3 3 2 2" xfId="35732" xr:uid="{00000000-0005-0000-0000-00003E510000}"/>
    <cellStyle name="40% - Accent2 5 2 3 3 3" xfId="25957" xr:uid="{00000000-0005-0000-0000-00003F510000}"/>
    <cellStyle name="40% - Accent2 5 2 3 4" xfId="11295" xr:uid="{00000000-0005-0000-0000-000040510000}"/>
    <cellStyle name="40% - Accent2 5 2 3 4 2" xfId="30846" xr:uid="{00000000-0005-0000-0000-000041510000}"/>
    <cellStyle name="40% - Accent2 5 2 3 5" xfId="21071" xr:uid="{00000000-0005-0000-0000-000042510000}"/>
    <cellStyle name="40% - Accent2 5 2 4" xfId="2150" xr:uid="{00000000-0005-0000-0000-000043510000}"/>
    <cellStyle name="40% - Accent2 5 2 4 2" xfId="4652" xr:uid="{00000000-0005-0000-0000-000044510000}"/>
    <cellStyle name="40% - Accent2 5 2 4 2 2" xfId="9549" xr:uid="{00000000-0005-0000-0000-000045510000}"/>
    <cellStyle name="40% - Accent2 5 2 4 2 2 2" xfId="19338" xr:uid="{00000000-0005-0000-0000-000046510000}"/>
    <cellStyle name="40% - Accent2 5 2 4 2 2 2 2" xfId="38889" xr:uid="{00000000-0005-0000-0000-000047510000}"/>
    <cellStyle name="40% - Accent2 5 2 4 2 2 3" xfId="29114" xr:uid="{00000000-0005-0000-0000-000048510000}"/>
    <cellStyle name="40% - Accent2 5 2 4 2 3" xfId="14452" xr:uid="{00000000-0005-0000-0000-000049510000}"/>
    <cellStyle name="40% - Accent2 5 2 4 2 3 2" xfId="34003" xr:uid="{00000000-0005-0000-0000-00004A510000}"/>
    <cellStyle name="40% - Accent2 5 2 4 2 4" xfId="24228" xr:uid="{00000000-0005-0000-0000-00004B510000}"/>
    <cellStyle name="40% - Accent2 5 2 4 3" xfId="7106" xr:uid="{00000000-0005-0000-0000-00004C510000}"/>
    <cellStyle name="40% - Accent2 5 2 4 3 2" xfId="16898" xr:uid="{00000000-0005-0000-0000-00004D510000}"/>
    <cellStyle name="40% - Accent2 5 2 4 3 2 2" xfId="36449" xr:uid="{00000000-0005-0000-0000-00004E510000}"/>
    <cellStyle name="40% - Accent2 5 2 4 3 3" xfId="26674" xr:uid="{00000000-0005-0000-0000-00004F510000}"/>
    <cellStyle name="40% - Accent2 5 2 4 4" xfId="12012" xr:uid="{00000000-0005-0000-0000-000050510000}"/>
    <cellStyle name="40% - Accent2 5 2 4 4 2" xfId="31563" xr:uid="{00000000-0005-0000-0000-000051510000}"/>
    <cellStyle name="40% - Accent2 5 2 4 5" xfId="21788" xr:uid="{00000000-0005-0000-0000-000052510000}"/>
    <cellStyle name="40% - Accent2 5 2 5" xfId="3045" xr:uid="{00000000-0005-0000-0000-000053510000}"/>
    <cellStyle name="40% - Accent2 5 2 5 2" xfId="7942" xr:uid="{00000000-0005-0000-0000-000054510000}"/>
    <cellStyle name="40% - Accent2 5 2 5 2 2" xfId="17731" xr:uid="{00000000-0005-0000-0000-000055510000}"/>
    <cellStyle name="40% - Accent2 5 2 5 2 2 2" xfId="37282" xr:uid="{00000000-0005-0000-0000-000056510000}"/>
    <cellStyle name="40% - Accent2 5 2 5 2 3" xfId="27507" xr:uid="{00000000-0005-0000-0000-000057510000}"/>
    <cellStyle name="40% - Accent2 5 2 5 3" xfId="12845" xr:uid="{00000000-0005-0000-0000-000058510000}"/>
    <cellStyle name="40% - Accent2 5 2 5 3 2" xfId="32396" xr:uid="{00000000-0005-0000-0000-000059510000}"/>
    <cellStyle name="40% - Accent2 5 2 5 4" xfId="22621" xr:uid="{00000000-0005-0000-0000-00005A510000}"/>
    <cellStyle name="40% - Accent2 5 2 6" xfId="5499" xr:uid="{00000000-0005-0000-0000-00005B510000}"/>
    <cellStyle name="40% - Accent2 5 2 6 2" xfId="15291" xr:uid="{00000000-0005-0000-0000-00005C510000}"/>
    <cellStyle name="40% - Accent2 5 2 6 2 2" xfId="34842" xr:uid="{00000000-0005-0000-0000-00005D510000}"/>
    <cellStyle name="40% - Accent2 5 2 6 3" xfId="25067" xr:uid="{00000000-0005-0000-0000-00005E510000}"/>
    <cellStyle name="40% - Accent2 5 2 7" xfId="10405" xr:uid="{00000000-0005-0000-0000-00005F510000}"/>
    <cellStyle name="40% - Accent2 5 2 7 2" xfId="29956" xr:uid="{00000000-0005-0000-0000-000060510000}"/>
    <cellStyle name="40% - Accent2 5 2 8" xfId="20181" xr:uid="{00000000-0005-0000-0000-000061510000}"/>
    <cellStyle name="40% - Accent2 5 3" xfId="437" xr:uid="{00000000-0005-0000-0000-000062510000}"/>
    <cellStyle name="40% - Accent2 5 3 2" xfId="854" xr:uid="{00000000-0005-0000-0000-000063510000}"/>
    <cellStyle name="40% - Accent2 5 3 2 2" xfId="1804" xr:uid="{00000000-0005-0000-0000-000064510000}"/>
    <cellStyle name="40% - Accent2 5 3 2 2 2" xfId="4318" xr:uid="{00000000-0005-0000-0000-000065510000}"/>
    <cellStyle name="40% - Accent2 5 3 2 2 2 2" xfId="9215" xr:uid="{00000000-0005-0000-0000-000066510000}"/>
    <cellStyle name="40% - Accent2 5 3 2 2 2 2 2" xfId="19004" xr:uid="{00000000-0005-0000-0000-000067510000}"/>
    <cellStyle name="40% - Accent2 5 3 2 2 2 2 2 2" xfId="38555" xr:uid="{00000000-0005-0000-0000-000068510000}"/>
    <cellStyle name="40% - Accent2 5 3 2 2 2 2 3" xfId="28780" xr:uid="{00000000-0005-0000-0000-000069510000}"/>
    <cellStyle name="40% - Accent2 5 3 2 2 2 3" xfId="14118" xr:uid="{00000000-0005-0000-0000-00006A510000}"/>
    <cellStyle name="40% - Accent2 5 3 2 2 2 3 2" xfId="33669" xr:uid="{00000000-0005-0000-0000-00006B510000}"/>
    <cellStyle name="40% - Accent2 5 3 2 2 2 4" xfId="23894" xr:uid="{00000000-0005-0000-0000-00006C510000}"/>
    <cellStyle name="40% - Accent2 5 3 2 2 3" xfId="6772" xr:uid="{00000000-0005-0000-0000-00006D510000}"/>
    <cellStyle name="40% - Accent2 5 3 2 2 3 2" xfId="16564" xr:uid="{00000000-0005-0000-0000-00006E510000}"/>
    <cellStyle name="40% - Accent2 5 3 2 2 3 2 2" xfId="36115" xr:uid="{00000000-0005-0000-0000-00006F510000}"/>
    <cellStyle name="40% - Accent2 5 3 2 2 3 3" xfId="26340" xr:uid="{00000000-0005-0000-0000-000070510000}"/>
    <cellStyle name="40% - Accent2 5 3 2 2 4" xfId="11678" xr:uid="{00000000-0005-0000-0000-000071510000}"/>
    <cellStyle name="40% - Accent2 5 3 2 2 4 2" xfId="31229" xr:uid="{00000000-0005-0000-0000-000072510000}"/>
    <cellStyle name="40% - Accent2 5 3 2 2 5" xfId="21454" xr:uid="{00000000-0005-0000-0000-000073510000}"/>
    <cellStyle name="40% - Accent2 5 3 2 3" xfId="2719" xr:uid="{00000000-0005-0000-0000-000074510000}"/>
    <cellStyle name="40% - Accent2 5 3 2 3 2" xfId="5164" xr:uid="{00000000-0005-0000-0000-000075510000}"/>
    <cellStyle name="40% - Accent2 5 3 2 3 2 2" xfId="10061" xr:uid="{00000000-0005-0000-0000-000076510000}"/>
    <cellStyle name="40% - Accent2 5 3 2 3 2 2 2" xfId="19850" xr:uid="{00000000-0005-0000-0000-000077510000}"/>
    <cellStyle name="40% - Accent2 5 3 2 3 2 2 2 2" xfId="39401" xr:uid="{00000000-0005-0000-0000-000078510000}"/>
    <cellStyle name="40% - Accent2 5 3 2 3 2 2 3" xfId="29626" xr:uid="{00000000-0005-0000-0000-000079510000}"/>
    <cellStyle name="40% - Accent2 5 3 2 3 2 3" xfId="14964" xr:uid="{00000000-0005-0000-0000-00007A510000}"/>
    <cellStyle name="40% - Accent2 5 3 2 3 2 3 2" xfId="34515" xr:uid="{00000000-0005-0000-0000-00007B510000}"/>
    <cellStyle name="40% - Accent2 5 3 2 3 2 4" xfId="24740" xr:uid="{00000000-0005-0000-0000-00007C510000}"/>
    <cellStyle name="40% - Accent2 5 3 2 3 3" xfId="7618" xr:uid="{00000000-0005-0000-0000-00007D510000}"/>
    <cellStyle name="40% - Accent2 5 3 2 3 3 2" xfId="17410" xr:uid="{00000000-0005-0000-0000-00007E510000}"/>
    <cellStyle name="40% - Accent2 5 3 2 3 3 2 2" xfId="36961" xr:uid="{00000000-0005-0000-0000-00007F510000}"/>
    <cellStyle name="40% - Accent2 5 3 2 3 3 3" xfId="27186" xr:uid="{00000000-0005-0000-0000-000080510000}"/>
    <cellStyle name="40% - Accent2 5 3 2 3 4" xfId="12524" xr:uid="{00000000-0005-0000-0000-000081510000}"/>
    <cellStyle name="40% - Accent2 5 3 2 3 4 2" xfId="32075" xr:uid="{00000000-0005-0000-0000-000082510000}"/>
    <cellStyle name="40% - Accent2 5 3 2 3 5" xfId="22300" xr:uid="{00000000-0005-0000-0000-000083510000}"/>
    <cellStyle name="40% - Accent2 5 3 2 4" xfId="3437" xr:uid="{00000000-0005-0000-0000-000084510000}"/>
    <cellStyle name="40% - Accent2 5 3 2 4 2" xfId="8334" xr:uid="{00000000-0005-0000-0000-000085510000}"/>
    <cellStyle name="40% - Accent2 5 3 2 4 2 2" xfId="18123" xr:uid="{00000000-0005-0000-0000-000086510000}"/>
    <cellStyle name="40% - Accent2 5 3 2 4 2 2 2" xfId="37674" xr:uid="{00000000-0005-0000-0000-000087510000}"/>
    <cellStyle name="40% - Accent2 5 3 2 4 2 3" xfId="27899" xr:uid="{00000000-0005-0000-0000-000088510000}"/>
    <cellStyle name="40% - Accent2 5 3 2 4 3" xfId="13237" xr:uid="{00000000-0005-0000-0000-000089510000}"/>
    <cellStyle name="40% - Accent2 5 3 2 4 3 2" xfId="32788" xr:uid="{00000000-0005-0000-0000-00008A510000}"/>
    <cellStyle name="40% - Accent2 5 3 2 4 4" xfId="23013" xr:uid="{00000000-0005-0000-0000-00008B510000}"/>
    <cellStyle name="40% - Accent2 5 3 2 5" xfId="5891" xr:uid="{00000000-0005-0000-0000-00008C510000}"/>
    <cellStyle name="40% - Accent2 5 3 2 5 2" xfId="15683" xr:uid="{00000000-0005-0000-0000-00008D510000}"/>
    <cellStyle name="40% - Accent2 5 3 2 5 2 2" xfId="35234" xr:uid="{00000000-0005-0000-0000-00008E510000}"/>
    <cellStyle name="40% - Accent2 5 3 2 5 3" xfId="25459" xr:uid="{00000000-0005-0000-0000-00008F510000}"/>
    <cellStyle name="40% - Accent2 5 3 2 6" xfId="10797" xr:uid="{00000000-0005-0000-0000-000090510000}"/>
    <cellStyle name="40% - Accent2 5 3 2 6 2" xfId="30348" xr:uid="{00000000-0005-0000-0000-000091510000}"/>
    <cellStyle name="40% - Accent2 5 3 2 7" xfId="20573" xr:uid="{00000000-0005-0000-0000-000092510000}"/>
    <cellStyle name="40% - Accent2 5 3 3" xfId="1417" xr:uid="{00000000-0005-0000-0000-000093510000}"/>
    <cellStyle name="40% - Accent2 5 3 3 2" xfId="3936" xr:uid="{00000000-0005-0000-0000-000094510000}"/>
    <cellStyle name="40% - Accent2 5 3 3 2 2" xfId="8833" xr:uid="{00000000-0005-0000-0000-000095510000}"/>
    <cellStyle name="40% - Accent2 5 3 3 2 2 2" xfId="18622" xr:uid="{00000000-0005-0000-0000-000096510000}"/>
    <cellStyle name="40% - Accent2 5 3 3 2 2 2 2" xfId="38173" xr:uid="{00000000-0005-0000-0000-000097510000}"/>
    <cellStyle name="40% - Accent2 5 3 3 2 2 3" xfId="28398" xr:uid="{00000000-0005-0000-0000-000098510000}"/>
    <cellStyle name="40% - Accent2 5 3 3 2 3" xfId="13736" xr:uid="{00000000-0005-0000-0000-000099510000}"/>
    <cellStyle name="40% - Accent2 5 3 3 2 3 2" xfId="33287" xr:uid="{00000000-0005-0000-0000-00009A510000}"/>
    <cellStyle name="40% - Accent2 5 3 3 2 4" xfId="23512" xr:uid="{00000000-0005-0000-0000-00009B510000}"/>
    <cellStyle name="40% - Accent2 5 3 3 3" xfId="6390" xr:uid="{00000000-0005-0000-0000-00009C510000}"/>
    <cellStyle name="40% - Accent2 5 3 3 3 2" xfId="16182" xr:uid="{00000000-0005-0000-0000-00009D510000}"/>
    <cellStyle name="40% - Accent2 5 3 3 3 2 2" xfId="35733" xr:uid="{00000000-0005-0000-0000-00009E510000}"/>
    <cellStyle name="40% - Accent2 5 3 3 3 3" xfId="25958" xr:uid="{00000000-0005-0000-0000-00009F510000}"/>
    <cellStyle name="40% - Accent2 5 3 3 4" xfId="11296" xr:uid="{00000000-0005-0000-0000-0000A0510000}"/>
    <cellStyle name="40% - Accent2 5 3 3 4 2" xfId="30847" xr:uid="{00000000-0005-0000-0000-0000A1510000}"/>
    <cellStyle name="40% - Accent2 5 3 3 5" xfId="21072" xr:uid="{00000000-0005-0000-0000-0000A2510000}"/>
    <cellStyle name="40% - Accent2 5 3 4" xfId="2275" xr:uid="{00000000-0005-0000-0000-0000A3510000}"/>
    <cellStyle name="40% - Accent2 5 3 4 2" xfId="4777" xr:uid="{00000000-0005-0000-0000-0000A4510000}"/>
    <cellStyle name="40% - Accent2 5 3 4 2 2" xfId="9674" xr:uid="{00000000-0005-0000-0000-0000A5510000}"/>
    <cellStyle name="40% - Accent2 5 3 4 2 2 2" xfId="19463" xr:uid="{00000000-0005-0000-0000-0000A6510000}"/>
    <cellStyle name="40% - Accent2 5 3 4 2 2 2 2" xfId="39014" xr:uid="{00000000-0005-0000-0000-0000A7510000}"/>
    <cellStyle name="40% - Accent2 5 3 4 2 2 3" xfId="29239" xr:uid="{00000000-0005-0000-0000-0000A8510000}"/>
    <cellStyle name="40% - Accent2 5 3 4 2 3" xfId="14577" xr:uid="{00000000-0005-0000-0000-0000A9510000}"/>
    <cellStyle name="40% - Accent2 5 3 4 2 3 2" xfId="34128" xr:uid="{00000000-0005-0000-0000-0000AA510000}"/>
    <cellStyle name="40% - Accent2 5 3 4 2 4" xfId="24353" xr:uid="{00000000-0005-0000-0000-0000AB510000}"/>
    <cellStyle name="40% - Accent2 5 3 4 3" xfId="7231" xr:uid="{00000000-0005-0000-0000-0000AC510000}"/>
    <cellStyle name="40% - Accent2 5 3 4 3 2" xfId="17023" xr:uid="{00000000-0005-0000-0000-0000AD510000}"/>
    <cellStyle name="40% - Accent2 5 3 4 3 2 2" xfId="36574" xr:uid="{00000000-0005-0000-0000-0000AE510000}"/>
    <cellStyle name="40% - Accent2 5 3 4 3 3" xfId="26799" xr:uid="{00000000-0005-0000-0000-0000AF510000}"/>
    <cellStyle name="40% - Accent2 5 3 4 4" xfId="12137" xr:uid="{00000000-0005-0000-0000-0000B0510000}"/>
    <cellStyle name="40% - Accent2 5 3 4 4 2" xfId="31688" xr:uid="{00000000-0005-0000-0000-0000B1510000}"/>
    <cellStyle name="40% - Accent2 5 3 4 5" xfId="21913" xr:uid="{00000000-0005-0000-0000-0000B2510000}"/>
    <cellStyle name="40% - Accent2 5 3 5" xfId="3046" xr:uid="{00000000-0005-0000-0000-0000B3510000}"/>
    <cellStyle name="40% - Accent2 5 3 5 2" xfId="7943" xr:uid="{00000000-0005-0000-0000-0000B4510000}"/>
    <cellStyle name="40% - Accent2 5 3 5 2 2" xfId="17732" xr:uid="{00000000-0005-0000-0000-0000B5510000}"/>
    <cellStyle name="40% - Accent2 5 3 5 2 2 2" xfId="37283" xr:uid="{00000000-0005-0000-0000-0000B6510000}"/>
    <cellStyle name="40% - Accent2 5 3 5 2 3" xfId="27508" xr:uid="{00000000-0005-0000-0000-0000B7510000}"/>
    <cellStyle name="40% - Accent2 5 3 5 3" xfId="12846" xr:uid="{00000000-0005-0000-0000-0000B8510000}"/>
    <cellStyle name="40% - Accent2 5 3 5 3 2" xfId="32397" xr:uid="{00000000-0005-0000-0000-0000B9510000}"/>
    <cellStyle name="40% - Accent2 5 3 5 4" xfId="22622" xr:uid="{00000000-0005-0000-0000-0000BA510000}"/>
    <cellStyle name="40% - Accent2 5 3 6" xfId="5500" xr:uid="{00000000-0005-0000-0000-0000BB510000}"/>
    <cellStyle name="40% - Accent2 5 3 6 2" xfId="15292" xr:uid="{00000000-0005-0000-0000-0000BC510000}"/>
    <cellStyle name="40% - Accent2 5 3 6 2 2" xfId="34843" xr:uid="{00000000-0005-0000-0000-0000BD510000}"/>
    <cellStyle name="40% - Accent2 5 3 6 3" xfId="25068" xr:uid="{00000000-0005-0000-0000-0000BE510000}"/>
    <cellStyle name="40% - Accent2 5 3 7" xfId="10406" xr:uid="{00000000-0005-0000-0000-0000BF510000}"/>
    <cellStyle name="40% - Accent2 5 3 7 2" xfId="29957" xr:uid="{00000000-0005-0000-0000-0000C0510000}"/>
    <cellStyle name="40% - Accent2 5 3 8" xfId="20182" xr:uid="{00000000-0005-0000-0000-0000C1510000}"/>
    <cellStyle name="40% - Accent2 5 4" xfId="659" xr:uid="{00000000-0005-0000-0000-0000C2510000}"/>
    <cellStyle name="40% - Accent2 5 4 2" xfId="1611" xr:uid="{00000000-0005-0000-0000-0000C3510000}"/>
    <cellStyle name="40% - Accent2 5 4 2 2" xfId="4125" xr:uid="{00000000-0005-0000-0000-0000C4510000}"/>
    <cellStyle name="40% - Accent2 5 4 2 2 2" xfId="9022" xr:uid="{00000000-0005-0000-0000-0000C5510000}"/>
    <cellStyle name="40% - Accent2 5 4 2 2 2 2" xfId="18811" xr:uid="{00000000-0005-0000-0000-0000C6510000}"/>
    <cellStyle name="40% - Accent2 5 4 2 2 2 2 2" xfId="38362" xr:uid="{00000000-0005-0000-0000-0000C7510000}"/>
    <cellStyle name="40% - Accent2 5 4 2 2 2 3" xfId="28587" xr:uid="{00000000-0005-0000-0000-0000C8510000}"/>
    <cellStyle name="40% - Accent2 5 4 2 2 3" xfId="13925" xr:uid="{00000000-0005-0000-0000-0000C9510000}"/>
    <cellStyle name="40% - Accent2 5 4 2 2 3 2" xfId="33476" xr:uid="{00000000-0005-0000-0000-0000CA510000}"/>
    <cellStyle name="40% - Accent2 5 4 2 2 4" xfId="23701" xr:uid="{00000000-0005-0000-0000-0000CB510000}"/>
    <cellStyle name="40% - Accent2 5 4 2 3" xfId="6579" xr:uid="{00000000-0005-0000-0000-0000CC510000}"/>
    <cellStyle name="40% - Accent2 5 4 2 3 2" xfId="16371" xr:uid="{00000000-0005-0000-0000-0000CD510000}"/>
    <cellStyle name="40% - Accent2 5 4 2 3 2 2" xfId="35922" xr:uid="{00000000-0005-0000-0000-0000CE510000}"/>
    <cellStyle name="40% - Accent2 5 4 2 3 3" xfId="26147" xr:uid="{00000000-0005-0000-0000-0000CF510000}"/>
    <cellStyle name="40% - Accent2 5 4 2 4" xfId="11485" xr:uid="{00000000-0005-0000-0000-0000D0510000}"/>
    <cellStyle name="40% - Accent2 5 4 2 4 2" xfId="31036" xr:uid="{00000000-0005-0000-0000-0000D1510000}"/>
    <cellStyle name="40% - Accent2 5 4 2 5" xfId="21261" xr:uid="{00000000-0005-0000-0000-0000D2510000}"/>
    <cellStyle name="40% - Accent2 5 4 3" xfId="2420" xr:uid="{00000000-0005-0000-0000-0000D3510000}"/>
    <cellStyle name="40% - Accent2 5 4 3 2" xfId="4902" xr:uid="{00000000-0005-0000-0000-0000D4510000}"/>
    <cellStyle name="40% - Accent2 5 4 3 2 2" xfId="9799" xr:uid="{00000000-0005-0000-0000-0000D5510000}"/>
    <cellStyle name="40% - Accent2 5 4 3 2 2 2" xfId="19588" xr:uid="{00000000-0005-0000-0000-0000D6510000}"/>
    <cellStyle name="40% - Accent2 5 4 3 2 2 2 2" xfId="39139" xr:uid="{00000000-0005-0000-0000-0000D7510000}"/>
    <cellStyle name="40% - Accent2 5 4 3 2 2 3" xfId="29364" xr:uid="{00000000-0005-0000-0000-0000D8510000}"/>
    <cellStyle name="40% - Accent2 5 4 3 2 3" xfId="14702" xr:uid="{00000000-0005-0000-0000-0000D9510000}"/>
    <cellStyle name="40% - Accent2 5 4 3 2 3 2" xfId="34253" xr:uid="{00000000-0005-0000-0000-0000DA510000}"/>
    <cellStyle name="40% - Accent2 5 4 3 2 4" xfId="24478" xr:uid="{00000000-0005-0000-0000-0000DB510000}"/>
    <cellStyle name="40% - Accent2 5 4 3 3" xfId="7356" xr:uid="{00000000-0005-0000-0000-0000DC510000}"/>
    <cellStyle name="40% - Accent2 5 4 3 3 2" xfId="17148" xr:uid="{00000000-0005-0000-0000-0000DD510000}"/>
    <cellStyle name="40% - Accent2 5 4 3 3 2 2" xfId="36699" xr:uid="{00000000-0005-0000-0000-0000DE510000}"/>
    <cellStyle name="40% - Accent2 5 4 3 3 3" xfId="26924" xr:uid="{00000000-0005-0000-0000-0000DF510000}"/>
    <cellStyle name="40% - Accent2 5 4 3 4" xfId="12262" xr:uid="{00000000-0005-0000-0000-0000E0510000}"/>
    <cellStyle name="40% - Accent2 5 4 3 4 2" xfId="31813" xr:uid="{00000000-0005-0000-0000-0000E1510000}"/>
    <cellStyle name="40% - Accent2 5 4 3 5" xfId="22038" xr:uid="{00000000-0005-0000-0000-0000E2510000}"/>
    <cellStyle name="40% - Accent2 5 4 4" xfId="3244" xr:uid="{00000000-0005-0000-0000-0000E3510000}"/>
    <cellStyle name="40% - Accent2 5 4 4 2" xfId="8141" xr:uid="{00000000-0005-0000-0000-0000E4510000}"/>
    <cellStyle name="40% - Accent2 5 4 4 2 2" xfId="17930" xr:uid="{00000000-0005-0000-0000-0000E5510000}"/>
    <cellStyle name="40% - Accent2 5 4 4 2 2 2" xfId="37481" xr:uid="{00000000-0005-0000-0000-0000E6510000}"/>
    <cellStyle name="40% - Accent2 5 4 4 2 3" xfId="27706" xr:uid="{00000000-0005-0000-0000-0000E7510000}"/>
    <cellStyle name="40% - Accent2 5 4 4 3" xfId="13044" xr:uid="{00000000-0005-0000-0000-0000E8510000}"/>
    <cellStyle name="40% - Accent2 5 4 4 3 2" xfId="32595" xr:uid="{00000000-0005-0000-0000-0000E9510000}"/>
    <cellStyle name="40% - Accent2 5 4 4 4" xfId="22820" xr:uid="{00000000-0005-0000-0000-0000EA510000}"/>
    <cellStyle name="40% - Accent2 5 4 5" xfId="5698" xr:uid="{00000000-0005-0000-0000-0000EB510000}"/>
    <cellStyle name="40% - Accent2 5 4 5 2" xfId="15490" xr:uid="{00000000-0005-0000-0000-0000EC510000}"/>
    <cellStyle name="40% - Accent2 5 4 5 2 2" xfId="35041" xr:uid="{00000000-0005-0000-0000-0000ED510000}"/>
    <cellStyle name="40% - Accent2 5 4 5 3" xfId="25266" xr:uid="{00000000-0005-0000-0000-0000EE510000}"/>
    <cellStyle name="40% - Accent2 5 4 6" xfId="10604" xr:uid="{00000000-0005-0000-0000-0000EF510000}"/>
    <cellStyle name="40% - Accent2 5 4 6 2" xfId="30155" xr:uid="{00000000-0005-0000-0000-0000F0510000}"/>
    <cellStyle name="40% - Accent2 5 4 7" xfId="20380" xr:uid="{00000000-0005-0000-0000-0000F1510000}"/>
    <cellStyle name="40% - Accent2 5 5" xfId="1072" xr:uid="{00000000-0005-0000-0000-0000F2510000}"/>
    <cellStyle name="40% - Accent2 5 5 2" xfId="3645" xr:uid="{00000000-0005-0000-0000-0000F3510000}"/>
    <cellStyle name="40% - Accent2 5 5 2 2" xfId="8542" xr:uid="{00000000-0005-0000-0000-0000F4510000}"/>
    <cellStyle name="40% - Accent2 5 5 2 2 2" xfId="18331" xr:uid="{00000000-0005-0000-0000-0000F5510000}"/>
    <cellStyle name="40% - Accent2 5 5 2 2 2 2" xfId="37882" xr:uid="{00000000-0005-0000-0000-0000F6510000}"/>
    <cellStyle name="40% - Accent2 5 5 2 2 3" xfId="28107" xr:uid="{00000000-0005-0000-0000-0000F7510000}"/>
    <cellStyle name="40% - Accent2 5 5 2 3" xfId="13445" xr:uid="{00000000-0005-0000-0000-0000F8510000}"/>
    <cellStyle name="40% - Accent2 5 5 2 3 2" xfId="32996" xr:uid="{00000000-0005-0000-0000-0000F9510000}"/>
    <cellStyle name="40% - Accent2 5 5 2 4" xfId="23221" xr:uid="{00000000-0005-0000-0000-0000FA510000}"/>
    <cellStyle name="40% - Accent2 5 5 3" xfId="6099" xr:uid="{00000000-0005-0000-0000-0000FB510000}"/>
    <cellStyle name="40% - Accent2 5 5 3 2" xfId="15891" xr:uid="{00000000-0005-0000-0000-0000FC510000}"/>
    <cellStyle name="40% - Accent2 5 5 3 2 2" xfId="35442" xr:uid="{00000000-0005-0000-0000-0000FD510000}"/>
    <cellStyle name="40% - Accent2 5 5 3 3" xfId="25667" xr:uid="{00000000-0005-0000-0000-0000FE510000}"/>
    <cellStyle name="40% - Accent2 5 5 4" xfId="11005" xr:uid="{00000000-0005-0000-0000-0000FF510000}"/>
    <cellStyle name="40% - Accent2 5 5 4 2" xfId="30556" xr:uid="{00000000-0005-0000-0000-000000520000}"/>
    <cellStyle name="40% - Accent2 5 5 5" xfId="20781" xr:uid="{00000000-0005-0000-0000-000001520000}"/>
    <cellStyle name="40% - Accent2 5 6" xfId="2012" xr:uid="{00000000-0005-0000-0000-000002520000}"/>
    <cellStyle name="40% - Accent2 5 6 2" xfId="4515" xr:uid="{00000000-0005-0000-0000-000003520000}"/>
    <cellStyle name="40% - Accent2 5 6 2 2" xfId="9412" xr:uid="{00000000-0005-0000-0000-000004520000}"/>
    <cellStyle name="40% - Accent2 5 6 2 2 2" xfId="19201" xr:uid="{00000000-0005-0000-0000-000005520000}"/>
    <cellStyle name="40% - Accent2 5 6 2 2 2 2" xfId="38752" xr:uid="{00000000-0005-0000-0000-000006520000}"/>
    <cellStyle name="40% - Accent2 5 6 2 2 3" xfId="28977" xr:uid="{00000000-0005-0000-0000-000007520000}"/>
    <cellStyle name="40% - Accent2 5 6 2 3" xfId="14315" xr:uid="{00000000-0005-0000-0000-000008520000}"/>
    <cellStyle name="40% - Accent2 5 6 2 3 2" xfId="33866" xr:uid="{00000000-0005-0000-0000-000009520000}"/>
    <cellStyle name="40% - Accent2 5 6 2 4" xfId="24091" xr:uid="{00000000-0005-0000-0000-00000A520000}"/>
    <cellStyle name="40% - Accent2 5 6 3" xfId="6969" xr:uid="{00000000-0005-0000-0000-00000B520000}"/>
    <cellStyle name="40% - Accent2 5 6 3 2" xfId="16761" xr:uid="{00000000-0005-0000-0000-00000C520000}"/>
    <cellStyle name="40% - Accent2 5 6 3 2 2" xfId="36312" xr:uid="{00000000-0005-0000-0000-00000D520000}"/>
    <cellStyle name="40% - Accent2 5 6 3 3" xfId="26537" xr:uid="{00000000-0005-0000-0000-00000E520000}"/>
    <cellStyle name="40% - Accent2 5 6 4" xfId="11875" xr:uid="{00000000-0005-0000-0000-00000F520000}"/>
    <cellStyle name="40% - Accent2 5 6 4 2" xfId="31426" xr:uid="{00000000-0005-0000-0000-000010520000}"/>
    <cellStyle name="40% - Accent2 5 6 5" xfId="21651" xr:uid="{00000000-0005-0000-0000-000011520000}"/>
    <cellStyle name="40% - Accent2 5 7" xfId="2852" xr:uid="{00000000-0005-0000-0000-000012520000}"/>
    <cellStyle name="40% - Accent2 5 7 2" xfId="7750" xr:uid="{00000000-0005-0000-0000-000013520000}"/>
    <cellStyle name="40% - Accent2 5 7 2 2" xfId="17539" xr:uid="{00000000-0005-0000-0000-000014520000}"/>
    <cellStyle name="40% - Accent2 5 7 2 2 2" xfId="37090" xr:uid="{00000000-0005-0000-0000-000015520000}"/>
    <cellStyle name="40% - Accent2 5 7 2 3" xfId="27315" xr:uid="{00000000-0005-0000-0000-000016520000}"/>
    <cellStyle name="40% - Accent2 5 7 3" xfId="12653" xr:uid="{00000000-0005-0000-0000-000017520000}"/>
    <cellStyle name="40% - Accent2 5 7 3 2" xfId="32204" xr:uid="{00000000-0005-0000-0000-000018520000}"/>
    <cellStyle name="40% - Accent2 5 7 4" xfId="22429" xr:uid="{00000000-0005-0000-0000-000019520000}"/>
    <cellStyle name="40% - Accent2 5 8" xfId="5306" xr:uid="{00000000-0005-0000-0000-00001A520000}"/>
    <cellStyle name="40% - Accent2 5 8 2" xfId="15099" xr:uid="{00000000-0005-0000-0000-00001B520000}"/>
    <cellStyle name="40% - Accent2 5 8 2 2" xfId="34650" xr:uid="{00000000-0005-0000-0000-00001C520000}"/>
    <cellStyle name="40% - Accent2 5 8 3" xfId="24875" xr:uid="{00000000-0005-0000-0000-00001D520000}"/>
    <cellStyle name="40% - Accent2 5 9" xfId="10213" xr:uid="{00000000-0005-0000-0000-00001E520000}"/>
    <cellStyle name="40% - Accent2 5 9 2" xfId="29764" xr:uid="{00000000-0005-0000-0000-00001F520000}"/>
    <cellStyle name="40% - Accent2 6" xfId="268" xr:uid="{00000000-0005-0000-0000-000020520000}"/>
    <cellStyle name="40% - Accent2 6 2" xfId="438" xr:uid="{00000000-0005-0000-0000-000021520000}"/>
    <cellStyle name="40% - Accent2 6 2 2" xfId="855" xr:uid="{00000000-0005-0000-0000-000022520000}"/>
    <cellStyle name="40% - Accent2 6 2 2 2" xfId="1805" xr:uid="{00000000-0005-0000-0000-000023520000}"/>
    <cellStyle name="40% - Accent2 6 2 2 2 2" xfId="4319" xr:uid="{00000000-0005-0000-0000-000024520000}"/>
    <cellStyle name="40% - Accent2 6 2 2 2 2 2" xfId="9216" xr:uid="{00000000-0005-0000-0000-000025520000}"/>
    <cellStyle name="40% - Accent2 6 2 2 2 2 2 2" xfId="19005" xr:uid="{00000000-0005-0000-0000-000026520000}"/>
    <cellStyle name="40% - Accent2 6 2 2 2 2 2 2 2" xfId="38556" xr:uid="{00000000-0005-0000-0000-000027520000}"/>
    <cellStyle name="40% - Accent2 6 2 2 2 2 2 3" xfId="28781" xr:uid="{00000000-0005-0000-0000-000028520000}"/>
    <cellStyle name="40% - Accent2 6 2 2 2 2 3" xfId="14119" xr:uid="{00000000-0005-0000-0000-000029520000}"/>
    <cellStyle name="40% - Accent2 6 2 2 2 2 3 2" xfId="33670" xr:uid="{00000000-0005-0000-0000-00002A520000}"/>
    <cellStyle name="40% - Accent2 6 2 2 2 2 4" xfId="23895" xr:uid="{00000000-0005-0000-0000-00002B520000}"/>
    <cellStyle name="40% - Accent2 6 2 2 2 3" xfId="6773" xr:uid="{00000000-0005-0000-0000-00002C520000}"/>
    <cellStyle name="40% - Accent2 6 2 2 2 3 2" xfId="16565" xr:uid="{00000000-0005-0000-0000-00002D520000}"/>
    <cellStyle name="40% - Accent2 6 2 2 2 3 2 2" xfId="36116" xr:uid="{00000000-0005-0000-0000-00002E520000}"/>
    <cellStyle name="40% - Accent2 6 2 2 2 3 3" xfId="26341" xr:uid="{00000000-0005-0000-0000-00002F520000}"/>
    <cellStyle name="40% - Accent2 6 2 2 2 4" xfId="11679" xr:uid="{00000000-0005-0000-0000-000030520000}"/>
    <cellStyle name="40% - Accent2 6 2 2 2 4 2" xfId="31230" xr:uid="{00000000-0005-0000-0000-000031520000}"/>
    <cellStyle name="40% - Accent2 6 2 2 2 5" xfId="21455" xr:uid="{00000000-0005-0000-0000-000032520000}"/>
    <cellStyle name="40% - Accent2 6 2 2 3" xfId="2751" xr:uid="{00000000-0005-0000-0000-000033520000}"/>
    <cellStyle name="40% - Accent2 6 2 2 3 2" xfId="5196" xr:uid="{00000000-0005-0000-0000-000034520000}"/>
    <cellStyle name="40% - Accent2 6 2 2 3 2 2" xfId="10093" xr:uid="{00000000-0005-0000-0000-000035520000}"/>
    <cellStyle name="40% - Accent2 6 2 2 3 2 2 2" xfId="19882" xr:uid="{00000000-0005-0000-0000-000036520000}"/>
    <cellStyle name="40% - Accent2 6 2 2 3 2 2 2 2" xfId="39433" xr:uid="{00000000-0005-0000-0000-000037520000}"/>
    <cellStyle name="40% - Accent2 6 2 2 3 2 2 3" xfId="29658" xr:uid="{00000000-0005-0000-0000-000038520000}"/>
    <cellStyle name="40% - Accent2 6 2 2 3 2 3" xfId="14996" xr:uid="{00000000-0005-0000-0000-000039520000}"/>
    <cellStyle name="40% - Accent2 6 2 2 3 2 3 2" xfId="34547" xr:uid="{00000000-0005-0000-0000-00003A520000}"/>
    <cellStyle name="40% - Accent2 6 2 2 3 2 4" xfId="24772" xr:uid="{00000000-0005-0000-0000-00003B520000}"/>
    <cellStyle name="40% - Accent2 6 2 2 3 3" xfId="7650" xr:uid="{00000000-0005-0000-0000-00003C520000}"/>
    <cellStyle name="40% - Accent2 6 2 2 3 3 2" xfId="17442" xr:uid="{00000000-0005-0000-0000-00003D520000}"/>
    <cellStyle name="40% - Accent2 6 2 2 3 3 2 2" xfId="36993" xr:uid="{00000000-0005-0000-0000-00003E520000}"/>
    <cellStyle name="40% - Accent2 6 2 2 3 3 3" xfId="27218" xr:uid="{00000000-0005-0000-0000-00003F520000}"/>
    <cellStyle name="40% - Accent2 6 2 2 3 4" xfId="12556" xr:uid="{00000000-0005-0000-0000-000040520000}"/>
    <cellStyle name="40% - Accent2 6 2 2 3 4 2" xfId="32107" xr:uid="{00000000-0005-0000-0000-000041520000}"/>
    <cellStyle name="40% - Accent2 6 2 2 3 5" xfId="22332" xr:uid="{00000000-0005-0000-0000-000042520000}"/>
    <cellStyle name="40% - Accent2 6 2 2 4" xfId="3438" xr:uid="{00000000-0005-0000-0000-000043520000}"/>
    <cellStyle name="40% - Accent2 6 2 2 4 2" xfId="8335" xr:uid="{00000000-0005-0000-0000-000044520000}"/>
    <cellStyle name="40% - Accent2 6 2 2 4 2 2" xfId="18124" xr:uid="{00000000-0005-0000-0000-000045520000}"/>
    <cellStyle name="40% - Accent2 6 2 2 4 2 2 2" xfId="37675" xr:uid="{00000000-0005-0000-0000-000046520000}"/>
    <cellStyle name="40% - Accent2 6 2 2 4 2 3" xfId="27900" xr:uid="{00000000-0005-0000-0000-000047520000}"/>
    <cellStyle name="40% - Accent2 6 2 2 4 3" xfId="13238" xr:uid="{00000000-0005-0000-0000-000048520000}"/>
    <cellStyle name="40% - Accent2 6 2 2 4 3 2" xfId="32789" xr:uid="{00000000-0005-0000-0000-000049520000}"/>
    <cellStyle name="40% - Accent2 6 2 2 4 4" xfId="23014" xr:uid="{00000000-0005-0000-0000-00004A520000}"/>
    <cellStyle name="40% - Accent2 6 2 2 5" xfId="5892" xr:uid="{00000000-0005-0000-0000-00004B520000}"/>
    <cellStyle name="40% - Accent2 6 2 2 5 2" xfId="15684" xr:uid="{00000000-0005-0000-0000-00004C520000}"/>
    <cellStyle name="40% - Accent2 6 2 2 5 2 2" xfId="35235" xr:uid="{00000000-0005-0000-0000-00004D520000}"/>
    <cellStyle name="40% - Accent2 6 2 2 5 3" xfId="25460" xr:uid="{00000000-0005-0000-0000-00004E520000}"/>
    <cellStyle name="40% - Accent2 6 2 2 6" xfId="10798" xr:uid="{00000000-0005-0000-0000-00004F520000}"/>
    <cellStyle name="40% - Accent2 6 2 2 6 2" xfId="30349" xr:uid="{00000000-0005-0000-0000-000050520000}"/>
    <cellStyle name="40% - Accent2 6 2 2 7" xfId="20574" xr:uid="{00000000-0005-0000-0000-000051520000}"/>
    <cellStyle name="40% - Accent2 6 2 3" xfId="1418" xr:uid="{00000000-0005-0000-0000-000052520000}"/>
    <cellStyle name="40% - Accent2 6 2 3 2" xfId="3937" xr:uid="{00000000-0005-0000-0000-000053520000}"/>
    <cellStyle name="40% - Accent2 6 2 3 2 2" xfId="8834" xr:uid="{00000000-0005-0000-0000-000054520000}"/>
    <cellStyle name="40% - Accent2 6 2 3 2 2 2" xfId="18623" xr:uid="{00000000-0005-0000-0000-000055520000}"/>
    <cellStyle name="40% - Accent2 6 2 3 2 2 2 2" xfId="38174" xr:uid="{00000000-0005-0000-0000-000056520000}"/>
    <cellStyle name="40% - Accent2 6 2 3 2 2 3" xfId="28399" xr:uid="{00000000-0005-0000-0000-000057520000}"/>
    <cellStyle name="40% - Accent2 6 2 3 2 3" xfId="13737" xr:uid="{00000000-0005-0000-0000-000058520000}"/>
    <cellStyle name="40% - Accent2 6 2 3 2 3 2" xfId="33288" xr:uid="{00000000-0005-0000-0000-000059520000}"/>
    <cellStyle name="40% - Accent2 6 2 3 2 4" xfId="23513" xr:uid="{00000000-0005-0000-0000-00005A520000}"/>
    <cellStyle name="40% - Accent2 6 2 3 3" xfId="6391" xr:uid="{00000000-0005-0000-0000-00005B520000}"/>
    <cellStyle name="40% - Accent2 6 2 3 3 2" xfId="16183" xr:uid="{00000000-0005-0000-0000-00005C520000}"/>
    <cellStyle name="40% - Accent2 6 2 3 3 2 2" xfId="35734" xr:uid="{00000000-0005-0000-0000-00005D520000}"/>
    <cellStyle name="40% - Accent2 6 2 3 3 3" xfId="25959" xr:uid="{00000000-0005-0000-0000-00005E520000}"/>
    <cellStyle name="40% - Accent2 6 2 3 4" xfId="11297" xr:uid="{00000000-0005-0000-0000-00005F520000}"/>
    <cellStyle name="40% - Accent2 6 2 3 4 2" xfId="30848" xr:uid="{00000000-0005-0000-0000-000060520000}"/>
    <cellStyle name="40% - Accent2 6 2 3 5" xfId="21073" xr:uid="{00000000-0005-0000-0000-000061520000}"/>
    <cellStyle name="40% - Accent2 6 2 4" xfId="2307" xr:uid="{00000000-0005-0000-0000-000062520000}"/>
    <cellStyle name="40% - Accent2 6 2 4 2" xfId="4809" xr:uid="{00000000-0005-0000-0000-000063520000}"/>
    <cellStyle name="40% - Accent2 6 2 4 2 2" xfId="9706" xr:uid="{00000000-0005-0000-0000-000064520000}"/>
    <cellStyle name="40% - Accent2 6 2 4 2 2 2" xfId="19495" xr:uid="{00000000-0005-0000-0000-000065520000}"/>
    <cellStyle name="40% - Accent2 6 2 4 2 2 2 2" xfId="39046" xr:uid="{00000000-0005-0000-0000-000066520000}"/>
    <cellStyle name="40% - Accent2 6 2 4 2 2 3" xfId="29271" xr:uid="{00000000-0005-0000-0000-000067520000}"/>
    <cellStyle name="40% - Accent2 6 2 4 2 3" xfId="14609" xr:uid="{00000000-0005-0000-0000-000068520000}"/>
    <cellStyle name="40% - Accent2 6 2 4 2 3 2" xfId="34160" xr:uid="{00000000-0005-0000-0000-000069520000}"/>
    <cellStyle name="40% - Accent2 6 2 4 2 4" xfId="24385" xr:uid="{00000000-0005-0000-0000-00006A520000}"/>
    <cellStyle name="40% - Accent2 6 2 4 3" xfId="7263" xr:uid="{00000000-0005-0000-0000-00006B520000}"/>
    <cellStyle name="40% - Accent2 6 2 4 3 2" xfId="17055" xr:uid="{00000000-0005-0000-0000-00006C520000}"/>
    <cellStyle name="40% - Accent2 6 2 4 3 2 2" xfId="36606" xr:uid="{00000000-0005-0000-0000-00006D520000}"/>
    <cellStyle name="40% - Accent2 6 2 4 3 3" xfId="26831" xr:uid="{00000000-0005-0000-0000-00006E520000}"/>
    <cellStyle name="40% - Accent2 6 2 4 4" xfId="12169" xr:uid="{00000000-0005-0000-0000-00006F520000}"/>
    <cellStyle name="40% - Accent2 6 2 4 4 2" xfId="31720" xr:uid="{00000000-0005-0000-0000-000070520000}"/>
    <cellStyle name="40% - Accent2 6 2 4 5" xfId="21945" xr:uid="{00000000-0005-0000-0000-000071520000}"/>
    <cellStyle name="40% - Accent2 6 2 5" xfId="3047" xr:uid="{00000000-0005-0000-0000-000072520000}"/>
    <cellStyle name="40% - Accent2 6 2 5 2" xfId="7944" xr:uid="{00000000-0005-0000-0000-000073520000}"/>
    <cellStyle name="40% - Accent2 6 2 5 2 2" xfId="17733" xr:uid="{00000000-0005-0000-0000-000074520000}"/>
    <cellStyle name="40% - Accent2 6 2 5 2 2 2" xfId="37284" xr:uid="{00000000-0005-0000-0000-000075520000}"/>
    <cellStyle name="40% - Accent2 6 2 5 2 3" xfId="27509" xr:uid="{00000000-0005-0000-0000-000076520000}"/>
    <cellStyle name="40% - Accent2 6 2 5 3" xfId="12847" xr:uid="{00000000-0005-0000-0000-000077520000}"/>
    <cellStyle name="40% - Accent2 6 2 5 3 2" xfId="32398" xr:uid="{00000000-0005-0000-0000-000078520000}"/>
    <cellStyle name="40% - Accent2 6 2 5 4" xfId="22623" xr:uid="{00000000-0005-0000-0000-000079520000}"/>
    <cellStyle name="40% - Accent2 6 2 6" xfId="5501" xr:uid="{00000000-0005-0000-0000-00007A520000}"/>
    <cellStyle name="40% - Accent2 6 2 6 2" xfId="15293" xr:uid="{00000000-0005-0000-0000-00007B520000}"/>
    <cellStyle name="40% - Accent2 6 2 6 2 2" xfId="34844" xr:uid="{00000000-0005-0000-0000-00007C520000}"/>
    <cellStyle name="40% - Accent2 6 2 6 3" xfId="25069" xr:uid="{00000000-0005-0000-0000-00007D520000}"/>
    <cellStyle name="40% - Accent2 6 2 7" xfId="10407" xr:uid="{00000000-0005-0000-0000-00007E520000}"/>
    <cellStyle name="40% - Accent2 6 2 7 2" xfId="29958" xr:uid="{00000000-0005-0000-0000-00007F520000}"/>
    <cellStyle name="40% - Accent2 6 2 8" xfId="20183" xr:uid="{00000000-0005-0000-0000-000080520000}"/>
    <cellStyle name="40% - Accent2 6 3" xfId="691" xr:uid="{00000000-0005-0000-0000-000081520000}"/>
    <cellStyle name="40% - Accent2 6 3 2" xfId="1643" xr:uid="{00000000-0005-0000-0000-000082520000}"/>
    <cellStyle name="40% - Accent2 6 3 2 2" xfId="4157" xr:uid="{00000000-0005-0000-0000-000083520000}"/>
    <cellStyle name="40% - Accent2 6 3 2 2 2" xfId="9054" xr:uid="{00000000-0005-0000-0000-000084520000}"/>
    <cellStyle name="40% - Accent2 6 3 2 2 2 2" xfId="18843" xr:uid="{00000000-0005-0000-0000-000085520000}"/>
    <cellStyle name="40% - Accent2 6 3 2 2 2 2 2" xfId="38394" xr:uid="{00000000-0005-0000-0000-000086520000}"/>
    <cellStyle name="40% - Accent2 6 3 2 2 2 3" xfId="28619" xr:uid="{00000000-0005-0000-0000-000087520000}"/>
    <cellStyle name="40% - Accent2 6 3 2 2 3" xfId="13957" xr:uid="{00000000-0005-0000-0000-000088520000}"/>
    <cellStyle name="40% - Accent2 6 3 2 2 3 2" xfId="33508" xr:uid="{00000000-0005-0000-0000-000089520000}"/>
    <cellStyle name="40% - Accent2 6 3 2 2 4" xfId="23733" xr:uid="{00000000-0005-0000-0000-00008A520000}"/>
    <cellStyle name="40% - Accent2 6 3 2 3" xfId="6611" xr:uid="{00000000-0005-0000-0000-00008B520000}"/>
    <cellStyle name="40% - Accent2 6 3 2 3 2" xfId="16403" xr:uid="{00000000-0005-0000-0000-00008C520000}"/>
    <cellStyle name="40% - Accent2 6 3 2 3 2 2" xfId="35954" xr:uid="{00000000-0005-0000-0000-00008D520000}"/>
    <cellStyle name="40% - Accent2 6 3 2 3 3" xfId="26179" xr:uid="{00000000-0005-0000-0000-00008E520000}"/>
    <cellStyle name="40% - Accent2 6 3 2 4" xfId="11517" xr:uid="{00000000-0005-0000-0000-00008F520000}"/>
    <cellStyle name="40% - Accent2 6 3 2 4 2" xfId="31068" xr:uid="{00000000-0005-0000-0000-000090520000}"/>
    <cellStyle name="40% - Accent2 6 3 2 5" xfId="21293" xr:uid="{00000000-0005-0000-0000-000091520000}"/>
    <cellStyle name="40% - Accent2 6 3 3" xfId="2623" xr:uid="{00000000-0005-0000-0000-000092520000}"/>
    <cellStyle name="40% - Accent2 6 3 3 2" xfId="5071" xr:uid="{00000000-0005-0000-0000-000093520000}"/>
    <cellStyle name="40% - Accent2 6 3 3 2 2" xfId="9968" xr:uid="{00000000-0005-0000-0000-000094520000}"/>
    <cellStyle name="40% - Accent2 6 3 3 2 2 2" xfId="19757" xr:uid="{00000000-0005-0000-0000-000095520000}"/>
    <cellStyle name="40% - Accent2 6 3 3 2 2 2 2" xfId="39308" xr:uid="{00000000-0005-0000-0000-000096520000}"/>
    <cellStyle name="40% - Accent2 6 3 3 2 2 3" xfId="29533" xr:uid="{00000000-0005-0000-0000-000097520000}"/>
    <cellStyle name="40% - Accent2 6 3 3 2 3" xfId="14871" xr:uid="{00000000-0005-0000-0000-000098520000}"/>
    <cellStyle name="40% - Accent2 6 3 3 2 3 2" xfId="34422" xr:uid="{00000000-0005-0000-0000-000099520000}"/>
    <cellStyle name="40% - Accent2 6 3 3 2 4" xfId="24647" xr:uid="{00000000-0005-0000-0000-00009A520000}"/>
    <cellStyle name="40% - Accent2 6 3 3 3" xfId="7525" xr:uid="{00000000-0005-0000-0000-00009B520000}"/>
    <cellStyle name="40% - Accent2 6 3 3 3 2" xfId="17317" xr:uid="{00000000-0005-0000-0000-00009C520000}"/>
    <cellStyle name="40% - Accent2 6 3 3 3 2 2" xfId="36868" xr:uid="{00000000-0005-0000-0000-00009D520000}"/>
    <cellStyle name="40% - Accent2 6 3 3 3 3" xfId="27093" xr:uid="{00000000-0005-0000-0000-00009E520000}"/>
    <cellStyle name="40% - Accent2 6 3 3 4" xfId="12431" xr:uid="{00000000-0005-0000-0000-00009F520000}"/>
    <cellStyle name="40% - Accent2 6 3 3 4 2" xfId="31982" xr:uid="{00000000-0005-0000-0000-0000A0520000}"/>
    <cellStyle name="40% - Accent2 6 3 3 5" xfId="22207" xr:uid="{00000000-0005-0000-0000-0000A1520000}"/>
    <cellStyle name="40% - Accent2 6 3 4" xfId="3276" xr:uid="{00000000-0005-0000-0000-0000A2520000}"/>
    <cellStyle name="40% - Accent2 6 3 4 2" xfId="8173" xr:uid="{00000000-0005-0000-0000-0000A3520000}"/>
    <cellStyle name="40% - Accent2 6 3 4 2 2" xfId="17962" xr:uid="{00000000-0005-0000-0000-0000A4520000}"/>
    <cellStyle name="40% - Accent2 6 3 4 2 2 2" xfId="37513" xr:uid="{00000000-0005-0000-0000-0000A5520000}"/>
    <cellStyle name="40% - Accent2 6 3 4 2 3" xfId="27738" xr:uid="{00000000-0005-0000-0000-0000A6520000}"/>
    <cellStyle name="40% - Accent2 6 3 4 3" xfId="13076" xr:uid="{00000000-0005-0000-0000-0000A7520000}"/>
    <cellStyle name="40% - Accent2 6 3 4 3 2" xfId="32627" xr:uid="{00000000-0005-0000-0000-0000A8520000}"/>
    <cellStyle name="40% - Accent2 6 3 4 4" xfId="22852" xr:uid="{00000000-0005-0000-0000-0000A9520000}"/>
    <cellStyle name="40% - Accent2 6 3 5" xfId="5730" xr:uid="{00000000-0005-0000-0000-0000AA520000}"/>
    <cellStyle name="40% - Accent2 6 3 5 2" xfId="15522" xr:uid="{00000000-0005-0000-0000-0000AB520000}"/>
    <cellStyle name="40% - Accent2 6 3 5 2 2" xfId="35073" xr:uid="{00000000-0005-0000-0000-0000AC520000}"/>
    <cellStyle name="40% - Accent2 6 3 5 3" xfId="25298" xr:uid="{00000000-0005-0000-0000-0000AD520000}"/>
    <cellStyle name="40% - Accent2 6 3 6" xfId="10636" xr:uid="{00000000-0005-0000-0000-0000AE520000}"/>
    <cellStyle name="40% - Accent2 6 3 6 2" xfId="30187" xr:uid="{00000000-0005-0000-0000-0000AF520000}"/>
    <cellStyle name="40% - Accent2 6 3 7" xfId="20412" xr:uid="{00000000-0005-0000-0000-0000B0520000}"/>
    <cellStyle name="40% - Accent2 6 4" xfId="1073" xr:uid="{00000000-0005-0000-0000-0000B1520000}"/>
    <cellStyle name="40% - Accent2 6 4 2" xfId="3646" xr:uid="{00000000-0005-0000-0000-0000B2520000}"/>
    <cellStyle name="40% - Accent2 6 4 2 2" xfId="8543" xr:uid="{00000000-0005-0000-0000-0000B3520000}"/>
    <cellStyle name="40% - Accent2 6 4 2 2 2" xfId="18332" xr:uid="{00000000-0005-0000-0000-0000B4520000}"/>
    <cellStyle name="40% - Accent2 6 4 2 2 2 2" xfId="37883" xr:uid="{00000000-0005-0000-0000-0000B5520000}"/>
    <cellStyle name="40% - Accent2 6 4 2 2 3" xfId="28108" xr:uid="{00000000-0005-0000-0000-0000B6520000}"/>
    <cellStyle name="40% - Accent2 6 4 2 3" xfId="13446" xr:uid="{00000000-0005-0000-0000-0000B7520000}"/>
    <cellStyle name="40% - Accent2 6 4 2 3 2" xfId="32997" xr:uid="{00000000-0005-0000-0000-0000B8520000}"/>
    <cellStyle name="40% - Accent2 6 4 2 4" xfId="23222" xr:uid="{00000000-0005-0000-0000-0000B9520000}"/>
    <cellStyle name="40% - Accent2 6 4 3" xfId="6100" xr:uid="{00000000-0005-0000-0000-0000BA520000}"/>
    <cellStyle name="40% - Accent2 6 4 3 2" xfId="15892" xr:uid="{00000000-0005-0000-0000-0000BB520000}"/>
    <cellStyle name="40% - Accent2 6 4 3 2 2" xfId="35443" xr:uid="{00000000-0005-0000-0000-0000BC520000}"/>
    <cellStyle name="40% - Accent2 6 4 3 3" xfId="25668" xr:uid="{00000000-0005-0000-0000-0000BD520000}"/>
    <cellStyle name="40% - Accent2 6 4 4" xfId="11006" xr:uid="{00000000-0005-0000-0000-0000BE520000}"/>
    <cellStyle name="40% - Accent2 6 4 4 2" xfId="30557" xr:uid="{00000000-0005-0000-0000-0000BF520000}"/>
    <cellStyle name="40% - Accent2 6 4 5" xfId="20782" xr:uid="{00000000-0005-0000-0000-0000C0520000}"/>
    <cellStyle name="40% - Accent2 6 5" xfId="2182" xr:uid="{00000000-0005-0000-0000-0000C1520000}"/>
    <cellStyle name="40% - Accent2 6 5 2" xfId="4684" xr:uid="{00000000-0005-0000-0000-0000C2520000}"/>
    <cellStyle name="40% - Accent2 6 5 2 2" xfId="9581" xr:uid="{00000000-0005-0000-0000-0000C3520000}"/>
    <cellStyle name="40% - Accent2 6 5 2 2 2" xfId="19370" xr:uid="{00000000-0005-0000-0000-0000C4520000}"/>
    <cellStyle name="40% - Accent2 6 5 2 2 2 2" xfId="38921" xr:uid="{00000000-0005-0000-0000-0000C5520000}"/>
    <cellStyle name="40% - Accent2 6 5 2 2 3" xfId="29146" xr:uid="{00000000-0005-0000-0000-0000C6520000}"/>
    <cellStyle name="40% - Accent2 6 5 2 3" xfId="14484" xr:uid="{00000000-0005-0000-0000-0000C7520000}"/>
    <cellStyle name="40% - Accent2 6 5 2 3 2" xfId="34035" xr:uid="{00000000-0005-0000-0000-0000C8520000}"/>
    <cellStyle name="40% - Accent2 6 5 2 4" xfId="24260" xr:uid="{00000000-0005-0000-0000-0000C9520000}"/>
    <cellStyle name="40% - Accent2 6 5 3" xfId="7138" xr:uid="{00000000-0005-0000-0000-0000CA520000}"/>
    <cellStyle name="40% - Accent2 6 5 3 2" xfId="16930" xr:uid="{00000000-0005-0000-0000-0000CB520000}"/>
    <cellStyle name="40% - Accent2 6 5 3 2 2" xfId="36481" xr:uid="{00000000-0005-0000-0000-0000CC520000}"/>
    <cellStyle name="40% - Accent2 6 5 3 3" xfId="26706" xr:uid="{00000000-0005-0000-0000-0000CD520000}"/>
    <cellStyle name="40% - Accent2 6 5 4" xfId="12044" xr:uid="{00000000-0005-0000-0000-0000CE520000}"/>
    <cellStyle name="40% - Accent2 6 5 4 2" xfId="31595" xr:uid="{00000000-0005-0000-0000-0000CF520000}"/>
    <cellStyle name="40% - Accent2 6 5 5" xfId="21820" xr:uid="{00000000-0005-0000-0000-0000D0520000}"/>
    <cellStyle name="40% - Accent2 6 6" xfId="2884" xr:uid="{00000000-0005-0000-0000-0000D1520000}"/>
    <cellStyle name="40% - Accent2 6 6 2" xfId="7782" xr:uid="{00000000-0005-0000-0000-0000D2520000}"/>
    <cellStyle name="40% - Accent2 6 6 2 2" xfId="17571" xr:uid="{00000000-0005-0000-0000-0000D3520000}"/>
    <cellStyle name="40% - Accent2 6 6 2 2 2" xfId="37122" xr:uid="{00000000-0005-0000-0000-0000D4520000}"/>
    <cellStyle name="40% - Accent2 6 6 2 3" xfId="27347" xr:uid="{00000000-0005-0000-0000-0000D5520000}"/>
    <cellStyle name="40% - Accent2 6 6 3" xfId="12685" xr:uid="{00000000-0005-0000-0000-0000D6520000}"/>
    <cellStyle name="40% - Accent2 6 6 3 2" xfId="32236" xr:uid="{00000000-0005-0000-0000-0000D7520000}"/>
    <cellStyle name="40% - Accent2 6 6 4" xfId="22461" xr:uid="{00000000-0005-0000-0000-0000D8520000}"/>
    <cellStyle name="40% - Accent2 6 7" xfId="5338" xr:uid="{00000000-0005-0000-0000-0000D9520000}"/>
    <cellStyle name="40% - Accent2 6 7 2" xfId="15131" xr:uid="{00000000-0005-0000-0000-0000DA520000}"/>
    <cellStyle name="40% - Accent2 6 7 2 2" xfId="34682" xr:uid="{00000000-0005-0000-0000-0000DB520000}"/>
    <cellStyle name="40% - Accent2 6 7 3" xfId="24907" xr:uid="{00000000-0005-0000-0000-0000DC520000}"/>
    <cellStyle name="40% - Accent2 6 8" xfId="10245" xr:uid="{00000000-0005-0000-0000-0000DD520000}"/>
    <cellStyle name="40% - Accent2 6 8 2" xfId="29796" xr:uid="{00000000-0005-0000-0000-0000DE520000}"/>
    <cellStyle name="40% - Accent2 6 9" xfId="20021" xr:uid="{00000000-0005-0000-0000-0000DF520000}"/>
    <cellStyle name="40% - Accent2 7" xfId="439" xr:uid="{00000000-0005-0000-0000-0000E0520000}"/>
    <cellStyle name="40% - Accent2 7 2" xfId="856" xr:uid="{00000000-0005-0000-0000-0000E1520000}"/>
    <cellStyle name="40% - Accent2 7 2 2" xfId="1806" xr:uid="{00000000-0005-0000-0000-0000E2520000}"/>
    <cellStyle name="40% - Accent2 7 2 2 2" xfId="4320" xr:uid="{00000000-0005-0000-0000-0000E3520000}"/>
    <cellStyle name="40% - Accent2 7 2 2 2 2" xfId="9217" xr:uid="{00000000-0005-0000-0000-0000E4520000}"/>
    <cellStyle name="40% - Accent2 7 2 2 2 2 2" xfId="19006" xr:uid="{00000000-0005-0000-0000-0000E5520000}"/>
    <cellStyle name="40% - Accent2 7 2 2 2 2 2 2" xfId="38557" xr:uid="{00000000-0005-0000-0000-0000E6520000}"/>
    <cellStyle name="40% - Accent2 7 2 2 2 2 3" xfId="28782" xr:uid="{00000000-0005-0000-0000-0000E7520000}"/>
    <cellStyle name="40% - Accent2 7 2 2 2 3" xfId="14120" xr:uid="{00000000-0005-0000-0000-0000E8520000}"/>
    <cellStyle name="40% - Accent2 7 2 2 2 3 2" xfId="33671" xr:uid="{00000000-0005-0000-0000-0000E9520000}"/>
    <cellStyle name="40% - Accent2 7 2 2 2 4" xfId="23896" xr:uid="{00000000-0005-0000-0000-0000EA520000}"/>
    <cellStyle name="40% - Accent2 7 2 2 3" xfId="6774" xr:uid="{00000000-0005-0000-0000-0000EB520000}"/>
    <cellStyle name="40% - Accent2 7 2 2 3 2" xfId="16566" xr:uid="{00000000-0005-0000-0000-0000EC520000}"/>
    <cellStyle name="40% - Accent2 7 2 2 3 2 2" xfId="36117" xr:uid="{00000000-0005-0000-0000-0000ED520000}"/>
    <cellStyle name="40% - Accent2 7 2 2 3 3" xfId="26342" xr:uid="{00000000-0005-0000-0000-0000EE520000}"/>
    <cellStyle name="40% - Accent2 7 2 2 4" xfId="11680" xr:uid="{00000000-0005-0000-0000-0000EF520000}"/>
    <cellStyle name="40% - Accent2 7 2 2 4 2" xfId="31231" xr:uid="{00000000-0005-0000-0000-0000F0520000}"/>
    <cellStyle name="40% - Accent2 7 2 2 5" xfId="21456" xr:uid="{00000000-0005-0000-0000-0000F1520000}"/>
    <cellStyle name="40% - Accent2 7 2 3" xfId="2495" xr:uid="{00000000-0005-0000-0000-0000F2520000}"/>
    <cellStyle name="40% - Accent2 7 2 3 2" xfId="4977" xr:uid="{00000000-0005-0000-0000-0000F3520000}"/>
    <cellStyle name="40% - Accent2 7 2 3 2 2" xfId="9874" xr:uid="{00000000-0005-0000-0000-0000F4520000}"/>
    <cellStyle name="40% - Accent2 7 2 3 2 2 2" xfId="19663" xr:uid="{00000000-0005-0000-0000-0000F5520000}"/>
    <cellStyle name="40% - Accent2 7 2 3 2 2 2 2" xfId="39214" xr:uid="{00000000-0005-0000-0000-0000F6520000}"/>
    <cellStyle name="40% - Accent2 7 2 3 2 2 3" xfId="29439" xr:uid="{00000000-0005-0000-0000-0000F7520000}"/>
    <cellStyle name="40% - Accent2 7 2 3 2 3" xfId="14777" xr:uid="{00000000-0005-0000-0000-0000F8520000}"/>
    <cellStyle name="40% - Accent2 7 2 3 2 3 2" xfId="34328" xr:uid="{00000000-0005-0000-0000-0000F9520000}"/>
    <cellStyle name="40% - Accent2 7 2 3 2 4" xfId="24553" xr:uid="{00000000-0005-0000-0000-0000FA520000}"/>
    <cellStyle name="40% - Accent2 7 2 3 3" xfId="7431" xr:uid="{00000000-0005-0000-0000-0000FB520000}"/>
    <cellStyle name="40% - Accent2 7 2 3 3 2" xfId="17223" xr:uid="{00000000-0005-0000-0000-0000FC520000}"/>
    <cellStyle name="40% - Accent2 7 2 3 3 2 2" xfId="36774" xr:uid="{00000000-0005-0000-0000-0000FD520000}"/>
    <cellStyle name="40% - Accent2 7 2 3 3 3" xfId="26999" xr:uid="{00000000-0005-0000-0000-0000FE520000}"/>
    <cellStyle name="40% - Accent2 7 2 3 4" xfId="12337" xr:uid="{00000000-0005-0000-0000-0000FF520000}"/>
    <cellStyle name="40% - Accent2 7 2 3 4 2" xfId="31888" xr:uid="{00000000-0005-0000-0000-000000530000}"/>
    <cellStyle name="40% - Accent2 7 2 3 5" xfId="22113" xr:uid="{00000000-0005-0000-0000-000001530000}"/>
    <cellStyle name="40% - Accent2 7 2 4" xfId="3439" xr:uid="{00000000-0005-0000-0000-000002530000}"/>
    <cellStyle name="40% - Accent2 7 2 4 2" xfId="8336" xr:uid="{00000000-0005-0000-0000-000003530000}"/>
    <cellStyle name="40% - Accent2 7 2 4 2 2" xfId="18125" xr:uid="{00000000-0005-0000-0000-000004530000}"/>
    <cellStyle name="40% - Accent2 7 2 4 2 2 2" xfId="37676" xr:uid="{00000000-0005-0000-0000-000005530000}"/>
    <cellStyle name="40% - Accent2 7 2 4 2 3" xfId="27901" xr:uid="{00000000-0005-0000-0000-000006530000}"/>
    <cellStyle name="40% - Accent2 7 2 4 3" xfId="13239" xr:uid="{00000000-0005-0000-0000-000007530000}"/>
    <cellStyle name="40% - Accent2 7 2 4 3 2" xfId="32790" xr:uid="{00000000-0005-0000-0000-000008530000}"/>
    <cellStyle name="40% - Accent2 7 2 4 4" xfId="23015" xr:uid="{00000000-0005-0000-0000-000009530000}"/>
    <cellStyle name="40% - Accent2 7 2 5" xfId="5893" xr:uid="{00000000-0005-0000-0000-00000A530000}"/>
    <cellStyle name="40% - Accent2 7 2 5 2" xfId="15685" xr:uid="{00000000-0005-0000-0000-00000B530000}"/>
    <cellStyle name="40% - Accent2 7 2 5 2 2" xfId="35236" xr:uid="{00000000-0005-0000-0000-00000C530000}"/>
    <cellStyle name="40% - Accent2 7 2 5 3" xfId="25461" xr:uid="{00000000-0005-0000-0000-00000D530000}"/>
    <cellStyle name="40% - Accent2 7 2 6" xfId="10799" xr:uid="{00000000-0005-0000-0000-00000E530000}"/>
    <cellStyle name="40% - Accent2 7 2 6 2" xfId="30350" xr:uid="{00000000-0005-0000-0000-00000F530000}"/>
    <cellStyle name="40% - Accent2 7 2 7" xfId="20575" xr:uid="{00000000-0005-0000-0000-000010530000}"/>
    <cellStyle name="40% - Accent2 7 3" xfId="1074" xr:uid="{00000000-0005-0000-0000-000011530000}"/>
    <cellStyle name="40% - Accent2 7 3 2" xfId="3647" xr:uid="{00000000-0005-0000-0000-000012530000}"/>
    <cellStyle name="40% - Accent2 7 3 2 2" xfId="8544" xr:uid="{00000000-0005-0000-0000-000013530000}"/>
    <cellStyle name="40% - Accent2 7 3 2 2 2" xfId="18333" xr:uid="{00000000-0005-0000-0000-000014530000}"/>
    <cellStyle name="40% - Accent2 7 3 2 2 2 2" xfId="37884" xr:uid="{00000000-0005-0000-0000-000015530000}"/>
    <cellStyle name="40% - Accent2 7 3 2 2 3" xfId="28109" xr:uid="{00000000-0005-0000-0000-000016530000}"/>
    <cellStyle name="40% - Accent2 7 3 2 3" xfId="13447" xr:uid="{00000000-0005-0000-0000-000017530000}"/>
    <cellStyle name="40% - Accent2 7 3 2 3 2" xfId="32998" xr:uid="{00000000-0005-0000-0000-000018530000}"/>
    <cellStyle name="40% - Accent2 7 3 2 4" xfId="23223" xr:uid="{00000000-0005-0000-0000-000019530000}"/>
    <cellStyle name="40% - Accent2 7 3 3" xfId="6101" xr:uid="{00000000-0005-0000-0000-00001A530000}"/>
    <cellStyle name="40% - Accent2 7 3 3 2" xfId="15893" xr:uid="{00000000-0005-0000-0000-00001B530000}"/>
    <cellStyle name="40% - Accent2 7 3 3 2 2" xfId="35444" xr:uid="{00000000-0005-0000-0000-00001C530000}"/>
    <cellStyle name="40% - Accent2 7 3 3 3" xfId="25669" xr:uid="{00000000-0005-0000-0000-00001D530000}"/>
    <cellStyle name="40% - Accent2 7 3 4" xfId="11007" xr:uid="{00000000-0005-0000-0000-00001E530000}"/>
    <cellStyle name="40% - Accent2 7 3 4 2" xfId="30558" xr:uid="{00000000-0005-0000-0000-00001F530000}"/>
    <cellStyle name="40% - Accent2 7 3 5" xfId="20783" xr:uid="{00000000-0005-0000-0000-000020530000}"/>
    <cellStyle name="40% - Accent2 7 4" xfId="2088" xr:uid="{00000000-0005-0000-0000-000021530000}"/>
    <cellStyle name="40% - Accent2 7 4 2" xfId="4590" xr:uid="{00000000-0005-0000-0000-000022530000}"/>
    <cellStyle name="40% - Accent2 7 4 2 2" xfId="9487" xr:uid="{00000000-0005-0000-0000-000023530000}"/>
    <cellStyle name="40% - Accent2 7 4 2 2 2" xfId="19276" xr:uid="{00000000-0005-0000-0000-000024530000}"/>
    <cellStyle name="40% - Accent2 7 4 2 2 2 2" xfId="38827" xr:uid="{00000000-0005-0000-0000-000025530000}"/>
    <cellStyle name="40% - Accent2 7 4 2 2 3" xfId="29052" xr:uid="{00000000-0005-0000-0000-000026530000}"/>
    <cellStyle name="40% - Accent2 7 4 2 3" xfId="14390" xr:uid="{00000000-0005-0000-0000-000027530000}"/>
    <cellStyle name="40% - Accent2 7 4 2 3 2" xfId="33941" xr:uid="{00000000-0005-0000-0000-000028530000}"/>
    <cellStyle name="40% - Accent2 7 4 2 4" xfId="24166" xr:uid="{00000000-0005-0000-0000-000029530000}"/>
    <cellStyle name="40% - Accent2 7 4 3" xfId="7044" xr:uid="{00000000-0005-0000-0000-00002A530000}"/>
    <cellStyle name="40% - Accent2 7 4 3 2" xfId="16836" xr:uid="{00000000-0005-0000-0000-00002B530000}"/>
    <cellStyle name="40% - Accent2 7 4 3 2 2" xfId="36387" xr:uid="{00000000-0005-0000-0000-00002C530000}"/>
    <cellStyle name="40% - Accent2 7 4 3 3" xfId="26612" xr:uid="{00000000-0005-0000-0000-00002D530000}"/>
    <cellStyle name="40% - Accent2 7 4 4" xfId="11950" xr:uid="{00000000-0005-0000-0000-00002E530000}"/>
    <cellStyle name="40% - Accent2 7 4 4 2" xfId="31501" xr:uid="{00000000-0005-0000-0000-00002F530000}"/>
    <cellStyle name="40% - Accent2 7 4 5" xfId="21726" xr:uid="{00000000-0005-0000-0000-000030530000}"/>
    <cellStyle name="40% - Accent2 7 5" xfId="3048" xr:uid="{00000000-0005-0000-0000-000031530000}"/>
    <cellStyle name="40% - Accent2 7 5 2" xfId="7945" xr:uid="{00000000-0005-0000-0000-000032530000}"/>
    <cellStyle name="40% - Accent2 7 5 2 2" xfId="17734" xr:uid="{00000000-0005-0000-0000-000033530000}"/>
    <cellStyle name="40% - Accent2 7 5 2 2 2" xfId="37285" xr:uid="{00000000-0005-0000-0000-000034530000}"/>
    <cellStyle name="40% - Accent2 7 5 2 3" xfId="27510" xr:uid="{00000000-0005-0000-0000-000035530000}"/>
    <cellStyle name="40% - Accent2 7 5 3" xfId="12848" xr:uid="{00000000-0005-0000-0000-000036530000}"/>
    <cellStyle name="40% - Accent2 7 5 3 2" xfId="32399" xr:uid="{00000000-0005-0000-0000-000037530000}"/>
    <cellStyle name="40% - Accent2 7 5 4" xfId="22624" xr:uid="{00000000-0005-0000-0000-000038530000}"/>
    <cellStyle name="40% - Accent2 7 6" xfId="5502" xr:uid="{00000000-0005-0000-0000-000039530000}"/>
    <cellStyle name="40% - Accent2 7 6 2" xfId="15294" xr:uid="{00000000-0005-0000-0000-00003A530000}"/>
    <cellStyle name="40% - Accent2 7 6 2 2" xfId="34845" xr:uid="{00000000-0005-0000-0000-00003B530000}"/>
    <cellStyle name="40% - Accent2 7 6 3" xfId="25070" xr:uid="{00000000-0005-0000-0000-00003C530000}"/>
    <cellStyle name="40% - Accent2 7 7" xfId="10408" xr:uid="{00000000-0005-0000-0000-00003D530000}"/>
    <cellStyle name="40% - Accent2 7 7 2" xfId="29959" xr:uid="{00000000-0005-0000-0000-00003E530000}"/>
    <cellStyle name="40% - Accent2 7 8" xfId="20184" xr:uid="{00000000-0005-0000-0000-00003F530000}"/>
    <cellStyle name="40% - Accent2 8" xfId="440" xr:uid="{00000000-0005-0000-0000-000040530000}"/>
    <cellStyle name="40% - Accent2 8 2" xfId="857" xr:uid="{00000000-0005-0000-0000-000041530000}"/>
    <cellStyle name="40% - Accent2 8 2 2" xfId="1807" xr:uid="{00000000-0005-0000-0000-000042530000}"/>
    <cellStyle name="40% - Accent2 8 2 2 2" xfId="4321" xr:uid="{00000000-0005-0000-0000-000043530000}"/>
    <cellStyle name="40% - Accent2 8 2 2 2 2" xfId="9218" xr:uid="{00000000-0005-0000-0000-000044530000}"/>
    <cellStyle name="40% - Accent2 8 2 2 2 2 2" xfId="19007" xr:uid="{00000000-0005-0000-0000-000045530000}"/>
    <cellStyle name="40% - Accent2 8 2 2 2 2 2 2" xfId="38558" xr:uid="{00000000-0005-0000-0000-000046530000}"/>
    <cellStyle name="40% - Accent2 8 2 2 2 2 3" xfId="28783" xr:uid="{00000000-0005-0000-0000-000047530000}"/>
    <cellStyle name="40% - Accent2 8 2 2 2 3" xfId="14121" xr:uid="{00000000-0005-0000-0000-000048530000}"/>
    <cellStyle name="40% - Accent2 8 2 2 2 3 2" xfId="33672" xr:uid="{00000000-0005-0000-0000-000049530000}"/>
    <cellStyle name="40% - Accent2 8 2 2 2 4" xfId="23897" xr:uid="{00000000-0005-0000-0000-00004A530000}"/>
    <cellStyle name="40% - Accent2 8 2 2 3" xfId="6775" xr:uid="{00000000-0005-0000-0000-00004B530000}"/>
    <cellStyle name="40% - Accent2 8 2 2 3 2" xfId="16567" xr:uid="{00000000-0005-0000-0000-00004C530000}"/>
    <cellStyle name="40% - Accent2 8 2 2 3 2 2" xfId="36118" xr:uid="{00000000-0005-0000-0000-00004D530000}"/>
    <cellStyle name="40% - Accent2 8 2 2 3 3" xfId="26343" xr:uid="{00000000-0005-0000-0000-00004E530000}"/>
    <cellStyle name="40% - Accent2 8 2 2 4" xfId="11681" xr:uid="{00000000-0005-0000-0000-00004F530000}"/>
    <cellStyle name="40% - Accent2 8 2 2 4 2" xfId="31232" xr:uid="{00000000-0005-0000-0000-000050530000}"/>
    <cellStyle name="40% - Accent2 8 2 2 5" xfId="21457" xr:uid="{00000000-0005-0000-0000-000051530000}"/>
    <cellStyle name="40% - Accent2 8 2 3" xfId="2657" xr:uid="{00000000-0005-0000-0000-000052530000}"/>
    <cellStyle name="40% - Accent2 8 2 3 2" xfId="5102" xr:uid="{00000000-0005-0000-0000-000053530000}"/>
    <cellStyle name="40% - Accent2 8 2 3 2 2" xfId="9999" xr:uid="{00000000-0005-0000-0000-000054530000}"/>
    <cellStyle name="40% - Accent2 8 2 3 2 2 2" xfId="19788" xr:uid="{00000000-0005-0000-0000-000055530000}"/>
    <cellStyle name="40% - Accent2 8 2 3 2 2 2 2" xfId="39339" xr:uid="{00000000-0005-0000-0000-000056530000}"/>
    <cellStyle name="40% - Accent2 8 2 3 2 2 3" xfId="29564" xr:uid="{00000000-0005-0000-0000-000057530000}"/>
    <cellStyle name="40% - Accent2 8 2 3 2 3" xfId="14902" xr:uid="{00000000-0005-0000-0000-000058530000}"/>
    <cellStyle name="40% - Accent2 8 2 3 2 3 2" xfId="34453" xr:uid="{00000000-0005-0000-0000-000059530000}"/>
    <cellStyle name="40% - Accent2 8 2 3 2 4" xfId="24678" xr:uid="{00000000-0005-0000-0000-00005A530000}"/>
    <cellStyle name="40% - Accent2 8 2 3 3" xfId="7556" xr:uid="{00000000-0005-0000-0000-00005B530000}"/>
    <cellStyle name="40% - Accent2 8 2 3 3 2" xfId="17348" xr:uid="{00000000-0005-0000-0000-00005C530000}"/>
    <cellStyle name="40% - Accent2 8 2 3 3 2 2" xfId="36899" xr:uid="{00000000-0005-0000-0000-00005D530000}"/>
    <cellStyle name="40% - Accent2 8 2 3 3 3" xfId="27124" xr:uid="{00000000-0005-0000-0000-00005E530000}"/>
    <cellStyle name="40% - Accent2 8 2 3 4" xfId="12462" xr:uid="{00000000-0005-0000-0000-00005F530000}"/>
    <cellStyle name="40% - Accent2 8 2 3 4 2" xfId="32013" xr:uid="{00000000-0005-0000-0000-000060530000}"/>
    <cellStyle name="40% - Accent2 8 2 3 5" xfId="22238" xr:uid="{00000000-0005-0000-0000-000061530000}"/>
    <cellStyle name="40% - Accent2 8 2 4" xfId="3440" xr:uid="{00000000-0005-0000-0000-000062530000}"/>
    <cellStyle name="40% - Accent2 8 2 4 2" xfId="8337" xr:uid="{00000000-0005-0000-0000-000063530000}"/>
    <cellStyle name="40% - Accent2 8 2 4 2 2" xfId="18126" xr:uid="{00000000-0005-0000-0000-000064530000}"/>
    <cellStyle name="40% - Accent2 8 2 4 2 2 2" xfId="37677" xr:uid="{00000000-0005-0000-0000-000065530000}"/>
    <cellStyle name="40% - Accent2 8 2 4 2 3" xfId="27902" xr:uid="{00000000-0005-0000-0000-000066530000}"/>
    <cellStyle name="40% - Accent2 8 2 4 3" xfId="13240" xr:uid="{00000000-0005-0000-0000-000067530000}"/>
    <cellStyle name="40% - Accent2 8 2 4 3 2" xfId="32791" xr:uid="{00000000-0005-0000-0000-000068530000}"/>
    <cellStyle name="40% - Accent2 8 2 4 4" xfId="23016" xr:uid="{00000000-0005-0000-0000-000069530000}"/>
    <cellStyle name="40% - Accent2 8 2 5" xfId="5894" xr:uid="{00000000-0005-0000-0000-00006A530000}"/>
    <cellStyle name="40% - Accent2 8 2 5 2" xfId="15686" xr:uid="{00000000-0005-0000-0000-00006B530000}"/>
    <cellStyle name="40% - Accent2 8 2 5 2 2" xfId="35237" xr:uid="{00000000-0005-0000-0000-00006C530000}"/>
    <cellStyle name="40% - Accent2 8 2 5 3" xfId="25462" xr:uid="{00000000-0005-0000-0000-00006D530000}"/>
    <cellStyle name="40% - Accent2 8 2 6" xfId="10800" xr:uid="{00000000-0005-0000-0000-00006E530000}"/>
    <cellStyle name="40% - Accent2 8 2 6 2" xfId="30351" xr:uid="{00000000-0005-0000-0000-00006F530000}"/>
    <cellStyle name="40% - Accent2 8 2 7" xfId="20576" xr:uid="{00000000-0005-0000-0000-000070530000}"/>
    <cellStyle name="40% - Accent2 8 3" xfId="1419" xr:uid="{00000000-0005-0000-0000-000071530000}"/>
    <cellStyle name="40% - Accent2 8 3 2" xfId="3938" xr:uid="{00000000-0005-0000-0000-000072530000}"/>
    <cellStyle name="40% - Accent2 8 3 2 2" xfId="8835" xr:uid="{00000000-0005-0000-0000-000073530000}"/>
    <cellStyle name="40% - Accent2 8 3 2 2 2" xfId="18624" xr:uid="{00000000-0005-0000-0000-000074530000}"/>
    <cellStyle name="40% - Accent2 8 3 2 2 2 2" xfId="38175" xr:uid="{00000000-0005-0000-0000-000075530000}"/>
    <cellStyle name="40% - Accent2 8 3 2 2 3" xfId="28400" xr:uid="{00000000-0005-0000-0000-000076530000}"/>
    <cellStyle name="40% - Accent2 8 3 2 3" xfId="13738" xr:uid="{00000000-0005-0000-0000-000077530000}"/>
    <cellStyle name="40% - Accent2 8 3 2 3 2" xfId="33289" xr:uid="{00000000-0005-0000-0000-000078530000}"/>
    <cellStyle name="40% - Accent2 8 3 2 4" xfId="23514" xr:uid="{00000000-0005-0000-0000-000079530000}"/>
    <cellStyle name="40% - Accent2 8 3 3" xfId="6392" xr:uid="{00000000-0005-0000-0000-00007A530000}"/>
    <cellStyle name="40% - Accent2 8 3 3 2" xfId="16184" xr:uid="{00000000-0005-0000-0000-00007B530000}"/>
    <cellStyle name="40% - Accent2 8 3 3 2 2" xfId="35735" xr:uid="{00000000-0005-0000-0000-00007C530000}"/>
    <cellStyle name="40% - Accent2 8 3 3 3" xfId="25960" xr:uid="{00000000-0005-0000-0000-00007D530000}"/>
    <cellStyle name="40% - Accent2 8 3 4" xfId="11298" xr:uid="{00000000-0005-0000-0000-00007E530000}"/>
    <cellStyle name="40% - Accent2 8 3 4 2" xfId="30849" xr:uid="{00000000-0005-0000-0000-00007F530000}"/>
    <cellStyle name="40% - Accent2 8 3 5" xfId="21074" xr:uid="{00000000-0005-0000-0000-000080530000}"/>
    <cellStyle name="40% - Accent2 8 4" xfId="2213" xr:uid="{00000000-0005-0000-0000-000081530000}"/>
    <cellStyle name="40% - Accent2 8 4 2" xfId="4715" xr:uid="{00000000-0005-0000-0000-000082530000}"/>
    <cellStyle name="40% - Accent2 8 4 2 2" xfId="9612" xr:uid="{00000000-0005-0000-0000-000083530000}"/>
    <cellStyle name="40% - Accent2 8 4 2 2 2" xfId="19401" xr:uid="{00000000-0005-0000-0000-000084530000}"/>
    <cellStyle name="40% - Accent2 8 4 2 2 2 2" xfId="38952" xr:uid="{00000000-0005-0000-0000-000085530000}"/>
    <cellStyle name="40% - Accent2 8 4 2 2 3" xfId="29177" xr:uid="{00000000-0005-0000-0000-000086530000}"/>
    <cellStyle name="40% - Accent2 8 4 2 3" xfId="14515" xr:uid="{00000000-0005-0000-0000-000087530000}"/>
    <cellStyle name="40% - Accent2 8 4 2 3 2" xfId="34066" xr:uid="{00000000-0005-0000-0000-000088530000}"/>
    <cellStyle name="40% - Accent2 8 4 2 4" xfId="24291" xr:uid="{00000000-0005-0000-0000-000089530000}"/>
    <cellStyle name="40% - Accent2 8 4 3" xfId="7169" xr:uid="{00000000-0005-0000-0000-00008A530000}"/>
    <cellStyle name="40% - Accent2 8 4 3 2" xfId="16961" xr:uid="{00000000-0005-0000-0000-00008B530000}"/>
    <cellStyle name="40% - Accent2 8 4 3 2 2" xfId="36512" xr:uid="{00000000-0005-0000-0000-00008C530000}"/>
    <cellStyle name="40% - Accent2 8 4 3 3" xfId="26737" xr:uid="{00000000-0005-0000-0000-00008D530000}"/>
    <cellStyle name="40% - Accent2 8 4 4" xfId="12075" xr:uid="{00000000-0005-0000-0000-00008E530000}"/>
    <cellStyle name="40% - Accent2 8 4 4 2" xfId="31626" xr:uid="{00000000-0005-0000-0000-00008F530000}"/>
    <cellStyle name="40% - Accent2 8 4 5" xfId="21851" xr:uid="{00000000-0005-0000-0000-000090530000}"/>
    <cellStyle name="40% - Accent2 8 5" xfId="3049" xr:uid="{00000000-0005-0000-0000-000091530000}"/>
    <cellStyle name="40% - Accent2 8 5 2" xfId="7946" xr:uid="{00000000-0005-0000-0000-000092530000}"/>
    <cellStyle name="40% - Accent2 8 5 2 2" xfId="17735" xr:uid="{00000000-0005-0000-0000-000093530000}"/>
    <cellStyle name="40% - Accent2 8 5 2 2 2" xfId="37286" xr:uid="{00000000-0005-0000-0000-000094530000}"/>
    <cellStyle name="40% - Accent2 8 5 2 3" xfId="27511" xr:uid="{00000000-0005-0000-0000-000095530000}"/>
    <cellStyle name="40% - Accent2 8 5 3" xfId="12849" xr:uid="{00000000-0005-0000-0000-000096530000}"/>
    <cellStyle name="40% - Accent2 8 5 3 2" xfId="32400" xr:uid="{00000000-0005-0000-0000-000097530000}"/>
    <cellStyle name="40% - Accent2 8 5 4" xfId="22625" xr:uid="{00000000-0005-0000-0000-000098530000}"/>
    <cellStyle name="40% - Accent2 8 6" xfId="5503" xr:uid="{00000000-0005-0000-0000-000099530000}"/>
    <cellStyle name="40% - Accent2 8 6 2" xfId="15295" xr:uid="{00000000-0005-0000-0000-00009A530000}"/>
    <cellStyle name="40% - Accent2 8 6 2 2" xfId="34846" xr:uid="{00000000-0005-0000-0000-00009B530000}"/>
    <cellStyle name="40% - Accent2 8 6 3" xfId="25071" xr:uid="{00000000-0005-0000-0000-00009C530000}"/>
    <cellStyle name="40% - Accent2 8 7" xfId="10409" xr:uid="{00000000-0005-0000-0000-00009D530000}"/>
    <cellStyle name="40% - Accent2 8 7 2" xfId="29960" xr:uid="{00000000-0005-0000-0000-00009E530000}"/>
    <cellStyle name="40% - Accent2 8 8" xfId="20185" xr:uid="{00000000-0005-0000-0000-00009F530000}"/>
    <cellStyle name="40% - Accent2 9" xfId="584" xr:uid="{00000000-0005-0000-0000-0000A0530000}"/>
    <cellStyle name="40% - Accent2 9 2" xfId="1540" xr:uid="{00000000-0005-0000-0000-0000A1530000}"/>
    <cellStyle name="40% - Accent2 9 2 2" xfId="4055" xr:uid="{00000000-0005-0000-0000-0000A2530000}"/>
    <cellStyle name="40% - Accent2 9 2 2 2" xfId="8952" xr:uid="{00000000-0005-0000-0000-0000A3530000}"/>
    <cellStyle name="40% - Accent2 9 2 2 2 2" xfId="18741" xr:uid="{00000000-0005-0000-0000-0000A4530000}"/>
    <cellStyle name="40% - Accent2 9 2 2 2 2 2" xfId="38292" xr:uid="{00000000-0005-0000-0000-0000A5530000}"/>
    <cellStyle name="40% - Accent2 9 2 2 2 3" xfId="28517" xr:uid="{00000000-0005-0000-0000-0000A6530000}"/>
    <cellStyle name="40% - Accent2 9 2 2 3" xfId="13855" xr:uid="{00000000-0005-0000-0000-0000A7530000}"/>
    <cellStyle name="40% - Accent2 9 2 2 3 2" xfId="33406" xr:uid="{00000000-0005-0000-0000-0000A8530000}"/>
    <cellStyle name="40% - Accent2 9 2 2 4" xfId="23631" xr:uid="{00000000-0005-0000-0000-0000A9530000}"/>
    <cellStyle name="40% - Accent2 9 2 3" xfId="6509" xr:uid="{00000000-0005-0000-0000-0000AA530000}"/>
    <cellStyle name="40% - Accent2 9 2 3 2" xfId="16301" xr:uid="{00000000-0005-0000-0000-0000AB530000}"/>
    <cellStyle name="40% - Accent2 9 2 3 2 2" xfId="35852" xr:uid="{00000000-0005-0000-0000-0000AC530000}"/>
    <cellStyle name="40% - Accent2 9 2 3 3" xfId="26077" xr:uid="{00000000-0005-0000-0000-0000AD530000}"/>
    <cellStyle name="40% - Accent2 9 2 4" xfId="11415" xr:uid="{00000000-0005-0000-0000-0000AE530000}"/>
    <cellStyle name="40% - Accent2 9 2 4 2" xfId="30966" xr:uid="{00000000-0005-0000-0000-0000AF530000}"/>
    <cellStyle name="40% - Accent2 9 2 5" xfId="21191" xr:uid="{00000000-0005-0000-0000-0000B0530000}"/>
    <cellStyle name="40% - Accent2 9 3" xfId="2340" xr:uid="{00000000-0005-0000-0000-0000B1530000}"/>
    <cellStyle name="40% - Accent2 9 3 2" xfId="4842" xr:uid="{00000000-0005-0000-0000-0000B2530000}"/>
    <cellStyle name="40% - Accent2 9 3 2 2" xfId="9739" xr:uid="{00000000-0005-0000-0000-0000B3530000}"/>
    <cellStyle name="40% - Accent2 9 3 2 2 2" xfId="19528" xr:uid="{00000000-0005-0000-0000-0000B4530000}"/>
    <cellStyle name="40% - Accent2 9 3 2 2 2 2" xfId="39079" xr:uid="{00000000-0005-0000-0000-0000B5530000}"/>
    <cellStyle name="40% - Accent2 9 3 2 2 3" xfId="29304" xr:uid="{00000000-0005-0000-0000-0000B6530000}"/>
    <cellStyle name="40% - Accent2 9 3 2 3" xfId="14642" xr:uid="{00000000-0005-0000-0000-0000B7530000}"/>
    <cellStyle name="40% - Accent2 9 3 2 3 2" xfId="34193" xr:uid="{00000000-0005-0000-0000-0000B8530000}"/>
    <cellStyle name="40% - Accent2 9 3 2 4" xfId="24418" xr:uid="{00000000-0005-0000-0000-0000B9530000}"/>
    <cellStyle name="40% - Accent2 9 3 3" xfId="7296" xr:uid="{00000000-0005-0000-0000-0000BA530000}"/>
    <cellStyle name="40% - Accent2 9 3 3 2" xfId="17088" xr:uid="{00000000-0005-0000-0000-0000BB530000}"/>
    <cellStyle name="40% - Accent2 9 3 3 2 2" xfId="36639" xr:uid="{00000000-0005-0000-0000-0000BC530000}"/>
    <cellStyle name="40% - Accent2 9 3 3 3" xfId="26864" xr:uid="{00000000-0005-0000-0000-0000BD530000}"/>
    <cellStyle name="40% - Accent2 9 3 4" xfId="12202" xr:uid="{00000000-0005-0000-0000-0000BE530000}"/>
    <cellStyle name="40% - Accent2 9 3 4 2" xfId="31753" xr:uid="{00000000-0005-0000-0000-0000BF530000}"/>
    <cellStyle name="40% - Accent2 9 3 5" xfId="21978" xr:uid="{00000000-0005-0000-0000-0000C0530000}"/>
    <cellStyle name="40% - Accent2 9 4" xfId="3174" xr:uid="{00000000-0005-0000-0000-0000C1530000}"/>
    <cellStyle name="40% - Accent2 9 4 2" xfId="8071" xr:uid="{00000000-0005-0000-0000-0000C2530000}"/>
    <cellStyle name="40% - Accent2 9 4 2 2" xfId="17860" xr:uid="{00000000-0005-0000-0000-0000C3530000}"/>
    <cellStyle name="40% - Accent2 9 4 2 2 2" xfId="37411" xr:uid="{00000000-0005-0000-0000-0000C4530000}"/>
    <cellStyle name="40% - Accent2 9 4 2 3" xfId="27636" xr:uid="{00000000-0005-0000-0000-0000C5530000}"/>
    <cellStyle name="40% - Accent2 9 4 3" xfId="12974" xr:uid="{00000000-0005-0000-0000-0000C6530000}"/>
    <cellStyle name="40% - Accent2 9 4 3 2" xfId="32525" xr:uid="{00000000-0005-0000-0000-0000C7530000}"/>
    <cellStyle name="40% - Accent2 9 4 4" xfId="22750" xr:uid="{00000000-0005-0000-0000-0000C8530000}"/>
    <cellStyle name="40% - Accent2 9 5" xfId="5628" xr:uid="{00000000-0005-0000-0000-0000C9530000}"/>
    <cellStyle name="40% - Accent2 9 5 2" xfId="15420" xr:uid="{00000000-0005-0000-0000-0000CA530000}"/>
    <cellStyle name="40% - Accent2 9 5 2 2" xfId="34971" xr:uid="{00000000-0005-0000-0000-0000CB530000}"/>
    <cellStyle name="40% - Accent2 9 5 3" xfId="25196" xr:uid="{00000000-0005-0000-0000-0000CC530000}"/>
    <cellStyle name="40% - Accent2 9 6" xfId="10534" xr:uid="{00000000-0005-0000-0000-0000CD530000}"/>
    <cellStyle name="40% - Accent2 9 6 2" xfId="30085" xr:uid="{00000000-0005-0000-0000-0000CE530000}"/>
    <cellStyle name="40% - Accent2 9 7" xfId="20310" xr:uid="{00000000-0005-0000-0000-0000CF530000}"/>
    <cellStyle name="40% - Accent3" xfId="21" builtinId="39" customBuiltin="1"/>
    <cellStyle name="40% - Accent3 10" xfId="586" xr:uid="{00000000-0005-0000-0000-0000D1530000}"/>
    <cellStyle name="40% - Accent3 10 2" xfId="1542" xr:uid="{00000000-0005-0000-0000-0000D2530000}"/>
    <cellStyle name="40% - Accent3 10 2 2" xfId="4057" xr:uid="{00000000-0005-0000-0000-0000D3530000}"/>
    <cellStyle name="40% - Accent3 10 2 2 2" xfId="8954" xr:uid="{00000000-0005-0000-0000-0000D4530000}"/>
    <cellStyle name="40% - Accent3 10 2 2 2 2" xfId="18743" xr:uid="{00000000-0005-0000-0000-0000D5530000}"/>
    <cellStyle name="40% - Accent3 10 2 2 2 2 2" xfId="38294" xr:uid="{00000000-0005-0000-0000-0000D6530000}"/>
    <cellStyle name="40% - Accent3 10 2 2 2 3" xfId="28519" xr:uid="{00000000-0005-0000-0000-0000D7530000}"/>
    <cellStyle name="40% - Accent3 10 2 2 3" xfId="13857" xr:uid="{00000000-0005-0000-0000-0000D8530000}"/>
    <cellStyle name="40% - Accent3 10 2 2 3 2" xfId="33408" xr:uid="{00000000-0005-0000-0000-0000D9530000}"/>
    <cellStyle name="40% - Accent3 10 2 2 4" xfId="23633" xr:uid="{00000000-0005-0000-0000-0000DA530000}"/>
    <cellStyle name="40% - Accent3 10 2 3" xfId="6511" xr:uid="{00000000-0005-0000-0000-0000DB530000}"/>
    <cellStyle name="40% - Accent3 10 2 3 2" xfId="16303" xr:uid="{00000000-0005-0000-0000-0000DC530000}"/>
    <cellStyle name="40% - Accent3 10 2 3 2 2" xfId="35854" xr:uid="{00000000-0005-0000-0000-0000DD530000}"/>
    <cellStyle name="40% - Accent3 10 2 3 3" xfId="26079" xr:uid="{00000000-0005-0000-0000-0000DE530000}"/>
    <cellStyle name="40% - Accent3 10 2 4" xfId="11417" xr:uid="{00000000-0005-0000-0000-0000DF530000}"/>
    <cellStyle name="40% - Accent3 10 2 4 2" xfId="30968" xr:uid="{00000000-0005-0000-0000-0000E0530000}"/>
    <cellStyle name="40% - Accent3 10 2 5" xfId="21193" xr:uid="{00000000-0005-0000-0000-0000E1530000}"/>
    <cellStyle name="40% - Accent3 10 3" xfId="2341" xr:uid="{00000000-0005-0000-0000-0000E2530000}"/>
    <cellStyle name="40% - Accent3 10 3 2" xfId="4843" xr:uid="{00000000-0005-0000-0000-0000E3530000}"/>
    <cellStyle name="40% - Accent3 10 3 2 2" xfId="9740" xr:uid="{00000000-0005-0000-0000-0000E4530000}"/>
    <cellStyle name="40% - Accent3 10 3 2 2 2" xfId="19529" xr:uid="{00000000-0005-0000-0000-0000E5530000}"/>
    <cellStyle name="40% - Accent3 10 3 2 2 2 2" xfId="39080" xr:uid="{00000000-0005-0000-0000-0000E6530000}"/>
    <cellStyle name="40% - Accent3 10 3 2 2 3" xfId="29305" xr:uid="{00000000-0005-0000-0000-0000E7530000}"/>
    <cellStyle name="40% - Accent3 10 3 2 3" xfId="14643" xr:uid="{00000000-0005-0000-0000-0000E8530000}"/>
    <cellStyle name="40% - Accent3 10 3 2 3 2" xfId="34194" xr:uid="{00000000-0005-0000-0000-0000E9530000}"/>
    <cellStyle name="40% - Accent3 10 3 2 4" xfId="24419" xr:uid="{00000000-0005-0000-0000-0000EA530000}"/>
    <cellStyle name="40% - Accent3 10 3 3" xfId="7297" xr:uid="{00000000-0005-0000-0000-0000EB530000}"/>
    <cellStyle name="40% - Accent3 10 3 3 2" xfId="17089" xr:uid="{00000000-0005-0000-0000-0000EC530000}"/>
    <cellStyle name="40% - Accent3 10 3 3 2 2" xfId="36640" xr:uid="{00000000-0005-0000-0000-0000ED530000}"/>
    <cellStyle name="40% - Accent3 10 3 3 3" xfId="26865" xr:uid="{00000000-0005-0000-0000-0000EE530000}"/>
    <cellStyle name="40% - Accent3 10 3 4" xfId="12203" xr:uid="{00000000-0005-0000-0000-0000EF530000}"/>
    <cellStyle name="40% - Accent3 10 3 4 2" xfId="31754" xr:uid="{00000000-0005-0000-0000-0000F0530000}"/>
    <cellStyle name="40% - Accent3 10 3 5" xfId="21979" xr:uid="{00000000-0005-0000-0000-0000F1530000}"/>
    <cellStyle name="40% - Accent3 10 4" xfId="3176" xr:uid="{00000000-0005-0000-0000-0000F2530000}"/>
    <cellStyle name="40% - Accent3 10 4 2" xfId="8073" xr:uid="{00000000-0005-0000-0000-0000F3530000}"/>
    <cellStyle name="40% - Accent3 10 4 2 2" xfId="17862" xr:uid="{00000000-0005-0000-0000-0000F4530000}"/>
    <cellStyle name="40% - Accent3 10 4 2 2 2" xfId="37413" xr:uid="{00000000-0005-0000-0000-0000F5530000}"/>
    <cellStyle name="40% - Accent3 10 4 2 3" xfId="27638" xr:uid="{00000000-0005-0000-0000-0000F6530000}"/>
    <cellStyle name="40% - Accent3 10 4 3" xfId="12976" xr:uid="{00000000-0005-0000-0000-0000F7530000}"/>
    <cellStyle name="40% - Accent3 10 4 3 2" xfId="32527" xr:uid="{00000000-0005-0000-0000-0000F8530000}"/>
    <cellStyle name="40% - Accent3 10 4 4" xfId="22752" xr:uid="{00000000-0005-0000-0000-0000F9530000}"/>
    <cellStyle name="40% - Accent3 10 5" xfId="5630" xr:uid="{00000000-0005-0000-0000-0000FA530000}"/>
    <cellStyle name="40% - Accent3 10 5 2" xfId="15422" xr:uid="{00000000-0005-0000-0000-0000FB530000}"/>
    <cellStyle name="40% - Accent3 10 5 2 2" xfId="34973" xr:uid="{00000000-0005-0000-0000-0000FC530000}"/>
    <cellStyle name="40% - Accent3 10 5 3" xfId="25198" xr:uid="{00000000-0005-0000-0000-0000FD530000}"/>
    <cellStyle name="40% - Accent3 10 6" xfId="10536" xr:uid="{00000000-0005-0000-0000-0000FE530000}"/>
    <cellStyle name="40% - Accent3 10 6 2" xfId="30087" xr:uid="{00000000-0005-0000-0000-0000FF530000}"/>
    <cellStyle name="40% - Accent3 10 7" xfId="20312" xr:uid="{00000000-0005-0000-0000-000000540000}"/>
    <cellStyle name="40% - Accent3 11" xfId="1075" xr:uid="{00000000-0005-0000-0000-000001540000}"/>
    <cellStyle name="40% - Accent3 11 2" xfId="3648" xr:uid="{00000000-0005-0000-0000-000002540000}"/>
    <cellStyle name="40% - Accent3 11 2 2" xfId="8545" xr:uid="{00000000-0005-0000-0000-000003540000}"/>
    <cellStyle name="40% - Accent3 11 2 2 2" xfId="18334" xr:uid="{00000000-0005-0000-0000-000004540000}"/>
    <cellStyle name="40% - Accent3 11 2 2 2 2" xfId="37885" xr:uid="{00000000-0005-0000-0000-000005540000}"/>
    <cellStyle name="40% - Accent3 11 2 2 3" xfId="28110" xr:uid="{00000000-0005-0000-0000-000006540000}"/>
    <cellStyle name="40% - Accent3 11 2 3" xfId="13448" xr:uid="{00000000-0005-0000-0000-000007540000}"/>
    <cellStyle name="40% - Accent3 11 2 3 2" xfId="32999" xr:uid="{00000000-0005-0000-0000-000008540000}"/>
    <cellStyle name="40% - Accent3 11 2 4" xfId="23224" xr:uid="{00000000-0005-0000-0000-000009540000}"/>
    <cellStyle name="40% - Accent3 11 3" xfId="6102" xr:uid="{00000000-0005-0000-0000-00000A540000}"/>
    <cellStyle name="40% - Accent3 11 3 2" xfId="15894" xr:uid="{00000000-0005-0000-0000-00000B540000}"/>
    <cellStyle name="40% - Accent3 11 3 2 2" xfId="35445" xr:uid="{00000000-0005-0000-0000-00000C540000}"/>
    <cellStyle name="40% - Accent3 11 3 3" xfId="25670" xr:uid="{00000000-0005-0000-0000-00000D540000}"/>
    <cellStyle name="40% - Accent3 11 4" xfId="11008" xr:uid="{00000000-0005-0000-0000-00000E540000}"/>
    <cellStyle name="40% - Accent3 11 4 2" xfId="30559" xr:uid="{00000000-0005-0000-0000-00000F540000}"/>
    <cellStyle name="40% - Accent3 11 5" xfId="20784" xr:uid="{00000000-0005-0000-0000-000010540000}"/>
    <cellStyle name="40% - Accent3 12" xfId="1946" xr:uid="{00000000-0005-0000-0000-000011540000}"/>
    <cellStyle name="40% - Accent3 12 2" xfId="4456" xr:uid="{00000000-0005-0000-0000-000012540000}"/>
    <cellStyle name="40% - Accent3 12 2 2" xfId="9353" xr:uid="{00000000-0005-0000-0000-000013540000}"/>
    <cellStyle name="40% - Accent3 12 2 2 2" xfId="19142" xr:uid="{00000000-0005-0000-0000-000014540000}"/>
    <cellStyle name="40% - Accent3 12 2 2 2 2" xfId="38693" xr:uid="{00000000-0005-0000-0000-000015540000}"/>
    <cellStyle name="40% - Accent3 12 2 2 3" xfId="28918" xr:uid="{00000000-0005-0000-0000-000016540000}"/>
    <cellStyle name="40% - Accent3 12 2 3" xfId="14256" xr:uid="{00000000-0005-0000-0000-000017540000}"/>
    <cellStyle name="40% - Accent3 12 2 3 2" xfId="33807" xr:uid="{00000000-0005-0000-0000-000018540000}"/>
    <cellStyle name="40% - Accent3 12 2 4" xfId="24032" xr:uid="{00000000-0005-0000-0000-000019540000}"/>
    <cellStyle name="40% - Accent3 12 3" xfId="6910" xr:uid="{00000000-0005-0000-0000-00001A540000}"/>
    <cellStyle name="40% - Accent3 12 3 2" xfId="16702" xr:uid="{00000000-0005-0000-0000-00001B540000}"/>
    <cellStyle name="40% - Accent3 12 3 2 2" xfId="36253" xr:uid="{00000000-0005-0000-0000-00001C540000}"/>
    <cellStyle name="40% - Accent3 12 3 3" xfId="26478" xr:uid="{00000000-0005-0000-0000-00001D540000}"/>
    <cellStyle name="40% - Accent3 12 4" xfId="11816" xr:uid="{00000000-0005-0000-0000-00001E540000}"/>
    <cellStyle name="40% - Accent3 12 4 2" xfId="31367" xr:uid="{00000000-0005-0000-0000-00001F540000}"/>
    <cellStyle name="40% - Accent3 12 5" xfId="21592" xr:uid="{00000000-0005-0000-0000-000020540000}"/>
    <cellStyle name="40% - Accent3 13" xfId="2782" xr:uid="{00000000-0005-0000-0000-000021540000}"/>
    <cellStyle name="40% - Accent3 13 2" xfId="7681" xr:uid="{00000000-0005-0000-0000-000022540000}"/>
    <cellStyle name="40% - Accent3 13 2 2" xfId="17471" xr:uid="{00000000-0005-0000-0000-000023540000}"/>
    <cellStyle name="40% - Accent3 13 2 2 2" xfId="37022" xr:uid="{00000000-0005-0000-0000-000024540000}"/>
    <cellStyle name="40% - Accent3 13 2 3" xfId="27247" xr:uid="{00000000-0005-0000-0000-000025540000}"/>
    <cellStyle name="40% - Accent3 13 3" xfId="12585" xr:uid="{00000000-0005-0000-0000-000026540000}"/>
    <cellStyle name="40% - Accent3 13 3 2" xfId="32136" xr:uid="{00000000-0005-0000-0000-000027540000}"/>
    <cellStyle name="40% - Accent3 13 4" xfId="22361" xr:uid="{00000000-0005-0000-0000-000028540000}"/>
    <cellStyle name="40% - Accent3 14" xfId="5236" xr:uid="{00000000-0005-0000-0000-000029540000}"/>
    <cellStyle name="40% - Accent3 14 2" xfId="15031" xr:uid="{00000000-0005-0000-0000-00002A540000}"/>
    <cellStyle name="40% - Accent3 14 2 2" xfId="34582" xr:uid="{00000000-0005-0000-0000-00002B540000}"/>
    <cellStyle name="40% - Accent3 14 3" xfId="24807" xr:uid="{00000000-0005-0000-0000-00002C540000}"/>
    <cellStyle name="40% - Accent3 15" xfId="10137" xr:uid="{00000000-0005-0000-0000-00002D540000}"/>
    <cellStyle name="40% - Accent3 15 2" xfId="29697" xr:uid="{00000000-0005-0000-0000-00002E540000}"/>
    <cellStyle name="40% - Accent3 16" xfId="19921" xr:uid="{00000000-0005-0000-0000-00002F540000}"/>
    <cellStyle name="40% - Accent3 2" xfId="22" xr:uid="{00000000-0005-0000-0000-000030540000}"/>
    <cellStyle name="40% - Accent3 2 10" xfId="1076" xr:uid="{00000000-0005-0000-0000-000031540000}"/>
    <cellStyle name="40% - Accent3 2 10 2" xfId="3649" xr:uid="{00000000-0005-0000-0000-000032540000}"/>
    <cellStyle name="40% - Accent3 2 10 2 2" xfId="8546" xr:uid="{00000000-0005-0000-0000-000033540000}"/>
    <cellStyle name="40% - Accent3 2 10 2 2 2" xfId="18335" xr:uid="{00000000-0005-0000-0000-000034540000}"/>
    <cellStyle name="40% - Accent3 2 10 2 2 2 2" xfId="37886" xr:uid="{00000000-0005-0000-0000-000035540000}"/>
    <cellStyle name="40% - Accent3 2 10 2 2 3" xfId="28111" xr:uid="{00000000-0005-0000-0000-000036540000}"/>
    <cellStyle name="40% - Accent3 2 10 2 3" xfId="13449" xr:uid="{00000000-0005-0000-0000-000037540000}"/>
    <cellStyle name="40% - Accent3 2 10 2 3 2" xfId="33000" xr:uid="{00000000-0005-0000-0000-000038540000}"/>
    <cellStyle name="40% - Accent3 2 10 2 4" xfId="23225" xr:uid="{00000000-0005-0000-0000-000039540000}"/>
    <cellStyle name="40% - Accent3 2 10 3" xfId="6103" xr:uid="{00000000-0005-0000-0000-00003A540000}"/>
    <cellStyle name="40% - Accent3 2 10 3 2" xfId="15895" xr:uid="{00000000-0005-0000-0000-00003B540000}"/>
    <cellStyle name="40% - Accent3 2 10 3 2 2" xfId="35446" xr:uid="{00000000-0005-0000-0000-00003C540000}"/>
    <cellStyle name="40% - Accent3 2 10 3 3" xfId="25671" xr:uid="{00000000-0005-0000-0000-00003D540000}"/>
    <cellStyle name="40% - Accent3 2 10 4" xfId="11009" xr:uid="{00000000-0005-0000-0000-00003E540000}"/>
    <cellStyle name="40% - Accent3 2 10 4 2" xfId="30560" xr:uid="{00000000-0005-0000-0000-00003F540000}"/>
    <cellStyle name="40% - Accent3 2 10 5" xfId="20785" xr:uid="{00000000-0005-0000-0000-000040540000}"/>
    <cellStyle name="40% - Accent3 2 11" xfId="1947" xr:uid="{00000000-0005-0000-0000-000041540000}"/>
    <cellStyle name="40% - Accent3 2 11 2" xfId="4457" xr:uid="{00000000-0005-0000-0000-000042540000}"/>
    <cellStyle name="40% - Accent3 2 11 2 2" xfId="9354" xr:uid="{00000000-0005-0000-0000-000043540000}"/>
    <cellStyle name="40% - Accent3 2 11 2 2 2" xfId="19143" xr:uid="{00000000-0005-0000-0000-000044540000}"/>
    <cellStyle name="40% - Accent3 2 11 2 2 2 2" xfId="38694" xr:uid="{00000000-0005-0000-0000-000045540000}"/>
    <cellStyle name="40% - Accent3 2 11 2 2 3" xfId="28919" xr:uid="{00000000-0005-0000-0000-000046540000}"/>
    <cellStyle name="40% - Accent3 2 11 2 3" xfId="14257" xr:uid="{00000000-0005-0000-0000-000047540000}"/>
    <cellStyle name="40% - Accent3 2 11 2 3 2" xfId="33808" xr:uid="{00000000-0005-0000-0000-000048540000}"/>
    <cellStyle name="40% - Accent3 2 11 2 4" xfId="24033" xr:uid="{00000000-0005-0000-0000-000049540000}"/>
    <cellStyle name="40% - Accent3 2 11 3" xfId="6911" xr:uid="{00000000-0005-0000-0000-00004A540000}"/>
    <cellStyle name="40% - Accent3 2 11 3 2" xfId="16703" xr:uid="{00000000-0005-0000-0000-00004B540000}"/>
    <cellStyle name="40% - Accent3 2 11 3 2 2" xfId="36254" xr:uid="{00000000-0005-0000-0000-00004C540000}"/>
    <cellStyle name="40% - Accent3 2 11 3 3" xfId="26479" xr:uid="{00000000-0005-0000-0000-00004D540000}"/>
    <cellStyle name="40% - Accent3 2 11 4" xfId="11817" xr:uid="{00000000-0005-0000-0000-00004E540000}"/>
    <cellStyle name="40% - Accent3 2 11 4 2" xfId="31368" xr:uid="{00000000-0005-0000-0000-00004F540000}"/>
    <cellStyle name="40% - Accent3 2 11 5" xfId="21593" xr:uid="{00000000-0005-0000-0000-000050540000}"/>
    <cellStyle name="40% - Accent3 2 12" xfId="2794" xr:uid="{00000000-0005-0000-0000-000051540000}"/>
    <cellStyle name="40% - Accent3 2 12 2" xfId="7693" xr:uid="{00000000-0005-0000-0000-000052540000}"/>
    <cellStyle name="40% - Accent3 2 12 2 2" xfId="17482" xr:uid="{00000000-0005-0000-0000-000053540000}"/>
    <cellStyle name="40% - Accent3 2 12 2 2 2" xfId="37033" xr:uid="{00000000-0005-0000-0000-000054540000}"/>
    <cellStyle name="40% - Accent3 2 12 2 3" xfId="27258" xr:uid="{00000000-0005-0000-0000-000055540000}"/>
    <cellStyle name="40% - Accent3 2 12 3" xfId="12596" xr:uid="{00000000-0005-0000-0000-000056540000}"/>
    <cellStyle name="40% - Accent3 2 12 3 2" xfId="32147" xr:uid="{00000000-0005-0000-0000-000057540000}"/>
    <cellStyle name="40% - Accent3 2 12 4" xfId="22372" xr:uid="{00000000-0005-0000-0000-000058540000}"/>
    <cellStyle name="40% - Accent3 2 13" xfId="5248" xr:uid="{00000000-0005-0000-0000-000059540000}"/>
    <cellStyle name="40% - Accent3 2 13 2" xfId="15042" xr:uid="{00000000-0005-0000-0000-00005A540000}"/>
    <cellStyle name="40% - Accent3 2 13 2 2" xfId="34593" xr:uid="{00000000-0005-0000-0000-00005B540000}"/>
    <cellStyle name="40% - Accent3 2 13 3" xfId="24818" xr:uid="{00000000-0005-0000-0000-00005C540000}"/>
    <cellStyle name="40% - Accent3 2 14" xfId="10149" xr:uid="{00000000-0005-0000-0000-00005D540000}"/>
    <cellStyle name="40% - Accent3 2 14 2" xfId="29708" xr:uid="{00000000-0005-0000-0000-00005E540000}"/>
    <cellStyle name="40% - Accent3 2 15" xfId="19932" xr:uid="{00000000-0005-0000-0000-00005F540000}"/>
    <cellStyle name="40% - Accent3 2 2" xfId="169" xr:uid="{00000000-0005-0000-0000-000060540000}"/>
    <cellStyle name="40% - Accent3 2 2 10" xfId="5270" xr:uid="{00000000-0005-0000-0000-000061540000}"/>
    <cellStyle name="40% - Accent3 2 2 10 2" xfId="15063" xr:uid="{00000000-0005-0000-0000-000062540000}"/>
    <cellStyle name="40% - Accent3 2 2 10 2 2" xfId="34614" xr:uid="{00000000-0005-0000-0000-000063540000}"/>
    <cellStyle name="40% - Accent3 2 2 10 3" xfId="24839" xr:uid="{00000000-0005-0000-0000-000064540000}"/>
    <cellStyle name="40% - Accent3 2 2 11" xfId="10177" xr:uid="{00000000-0005-0000-0000-000065540000}"/>
    <cellStyle name="40% - Accent3 2 2 11 2" xfId="29728" xr:uid="{00000000-0005-0000-0000-000066540000}"/>
    <cellStyle name="40% - Accent3 2 2 12" xfId="19953" xr:uid="{00000000-0005-0000-0000-000067540000}"/>
    <cellStyle name="40% - Accent3 2 2 2" xfId="272" xr:uid="{00000000-0005-0000-0000-000068540000}"/>
    <cellStyle name="40% - Accent3 2 2 2 10" xfId="10249" xr:uid="{00000000-0005-0000-0000-000069540000}"/>
    <cellStyle name="40% - Accent3 2 2 2 10 2" xfId="29800" xr:uid="{00000000-0005-0000-0000-00006A540000}"/>
    <cellStyle name="40% - Accent3 2 2 2 11" xfId="20025" xr:uid="{00000000-0005-0000-0000-00006B540000}"/>
    <cellStyle name="40% - Accent3 2 2 2 2" xfId="441" xr:uid="{00000000-0005-0000-0000-00006C540000}"/>
    <cellStyle name="40% - Accent3 2 2 2 2 2" xfId="858" xr:uid="{00000000-0005-0000-0000-00006D540000}"/>
    <cellStyle name="40% - Accent3 2 2 2 2 2 2" xfId="1808" xr:uid="{00000000-0005-0000-0000-00006E540000}"/>
    <cellStyle name="40% - Accent3 2 2 2 2 2 2 2" xfId="4322" xr:uid="{00000000-0005-0000-0000-00006F540000}"/>
    <cellStyle name="40% - Accent3 2 2 2 2 2 2 2 2" xfId="9219" xr:uid="{00000000-0005-0000-0000-000070540000}"/>
    <cellStyle name="40% - Accent3 2 2 2 2 2 2 2 2 2" xfId="19008" xr:uid="{00000000-0005-0000-0000-000071540000}"/>
    <cellStyle name="40% - Accent3 2 2 2 2 2 2 2 2 2 2" xfId="38559" xr:uid="{00000000-0005-0000-0000-000072540000}"/>
    <cellStyle name="40% - Accent3 2 2 2 2 2 2 2 2 3" xfId="28784" xr:uid="{00000000-0005-0000-0000-000073540000}"/>
    <cellStyle name="40% - Accent3 2 2 2 2 2 2 2 3" xfId="14122" xr:uid="{00000000-0005-0000-0000-000074540000}"/>
    <cellStyle name="40% - Accent3 2 2 2 2 2 2 2 3 2" xfId="33673" xr:uid="{00000000-0005-0000-0000-000075540000}"/>
    <cellStyle name="40% - Accent3 2 2 2 2 2 2 2 4" xfId="23898" xr:uid="{00000000-0005-0000-0000-000076540000}"/>
    <cellStyle name="40% - Accent3 2 2 2 2 2 2 3" xfId="6776" xr:uid="{00000000-0005-0000-0000-000077540000}"/>
    <cellStyle name="40% - Accent3 2 2 2 2 2 2 3 2" xfId="16568" xr:uid="{00000000-0005-0000-0000-000078540000}"/>
    <cellStyle name="40% - Accent3 2 2 2 2 2 2 3 2 2" xfId="36119" xr:uid="{00000000-0005-0000-0000-000079540000}"/>
    <cellStyle name="40% - Accent3 2 2 2 2 2 2 3 3" xfId="26344" xr:uid="{00000000-0005-0000-0000-00007A540000}"/>
    <cellStyle name="40% - Accent3 2 2 2 2 2 2 4" xfId="11682" xr:uid="{00000000-0005-0000-0000-00007B540000}"/>
    <cellStyle name="40% - Accent3 2 2 2 2 2 2 4 2" xfId="31233" xr:uid="{00000000-0005-0000-0000-00007C540000}"/>
    <cellStyle name="40% - Accent3 2 2 2 2 2 2 5" xfId="21458" xr:uid="{00000000-0005-0000-0000-00007D540000}"/>
    <cellStyle name="40% - Accent3 2 2 2 2 2 3" xfId="2627" xr:uid="{00000000-0005-0000-0000-00007E540000}"/>
    <cellStyle name="40% - Accent3 2 2 2 2 2 3 2" xfId="5075" xr:uid="{00000000-0005-0000-0000-00007F540000}"/>
    <cellStyle name="40% - Accent3 2 2 2 2 2 3 2 2" xfId="9972" xr:uid="{00000000-0005-0000-0000-000080540000}"/>
    <cellStyle name="40% - Accent3 2 2 2 2 2 3 2 2 2" xfId="19761" xr:uid="{00000000-0005-0000-0000-000081540000}"/>
    <cellStyle name="40% - Accent3 2 2 2 2 2 3 2 2 2 2" xfId="39312" xr:uid="{00000000-0005-0000-0000-000082540000}"/>
    <cellStyle name="40% - Accent3 2 2 2 2 2 3 2 2 3" xfId="29537" xr:uid="{00000000-0005-0000-0000-000083540000}"/>
    <cellStyle name="40% - Accent3 2 2 2 2 2 3 2 3" xfId="14875" xr:uid="{00000000-0005-0000-0000-000084540000}"/>
    <cellStyle name="40% - Accent3 2 2 2 2 2 3 2 3 2" xfId="34426" xr:uid="{00000000-0005-0000-0000-000085540000}"/>
    <cellStyle name="40% - Accent3 2 2 2 2 2 3 2 4" xfId="24651" xr:uid="{00000000-0005-0000-0000-000086540000}"/>
    <cellStyle name="40% - Accent3 2 2 2 2 2 3 3" xfId="7529" xr:uid="{00000000-0005-0000-0000-000087540000}"/>
    <cellStyle name="40% - Accent3 2 2 2 2 2 3 3 2" xfId="17321" xr:uid="{00000000-0005-0000-0000-000088540000}"/>
    <cellStyle name="40% - Accent3 2 2 2 2 2 3 3 2 2" xfId="36872" xr:uid="{00000000-0005-0000-0000-000089540000}"/>
    <cellStyle name="40% - Accent3 2 2 2 2 2 3 3 3" xfId="27097" xr:uid="{00000000-0005-0000-0000-00008A540000}"/>
    <cellStyle name="40% - Accent3 2 2 2 2 2 3 4" xfId="12435" xr:uid="{00000000-0005-0000-0000-00008B540000}"/>
    <cellStyle name="40% - Accent3 2 2 2 2 2 3 4 2" xfId="31986" xr:uid="{00000000-0005-0000-0000-00008C540000}"/>
    <cellStyle name="40% - Accent3 2 2 2 2 2 3 5" xfId="22211" xr:uid="{00000000-0005-0000-0000-00008D540000}"/>
    <cellStyle name="40% - Accent3 2 2 2 2 2 4" xfId="3441" xr:uid="{00000000-0005-0000-0000-00008E540000}"/>
    <cellStyle name="40% - Accent3 2 2 2 2 2 4 2" xfId="8338" xr:uid="{00000000-0005-0000-0000-00008F540000}"/>
    <cellStyle name="40% - Accent3 2 2 2 2 2 4 2 2" xfId="18127" xr:uid="{00000000-0005-0000-0000-000090540000}"/>
    <cellStyle name="40% - Accent3 2 2 2 2 2 4 2 2 2" xfId="37678" xr:uid="{00000000-0005-0000-0000-000091540000}"/>
    <cellStyle name="40% - Accent3 2 2 2 2 2 4 2 3" xfId="27903" xr:uid="{00000000-0005-0000-0000-000092540000}"/>
    <cellStyle name="40% - Accent3 2 2 2 2 2 4 3" xfId="13241" xr:uid="{00000000-0005-0000-0000-000093540000}"/>
    <cellStyle name="40% - Accent3 2 2 2 2 2 4 3 2" xfId="32792" xr:uid="{00000000-0005-0000-0000-000094540000}"/>
    <cellStyle name="40% - Accent3 2 2 2 2 2 4 4" xfId="23017" xr:uid="{00000000-0005-0000-0000-000095540000}"/>
    <cellStyle name="40% - Accent3 2 2 2 2 2 5" xfId="5895" xr:uid="{00000000-0005-0000-0000-000096540000}"/>
    <cellStyle name="40% - Accent3 2 2 2 2 2 5 2" xfId="15687" xr:uid="{00000000-0005-0000-0000-000097540000}"/>
    <cellStyle name="40% - Accent3 2 2 2 2 2 5 2 2" xfId="35238" xr:uid="{00000000-0005-0000-0000-000098540000}"/>
    <cellStyle name="40% - Accent3 2 2 2 2 2 5 3" xfId="25463" xr:uid="{00000000-0005-0000-0000-000099540000}"/>
    <cellStyle name="40% - Accent3 2 2 2 2 2 6" xfId="10801" xr:uid="{00000000-0005-0000-0000-00009A540000}"/>
    <cellStyle name="40% - Accent3 2 2 2 2 2 6 2" xfId="30352" xr:uid="{00000000-0005-0000-0000-00009B540000}"/>
    <cellStyle name="40% - Accent3 2 2 2 2 2 7" xfId="20577" xr:uid="{00000000-0005-0000-0000-00009C540000}"/>
    <cellStyle name="40% - Accent3 2 2 2 2 3" xfId="1420" xr:uid="{00000000-0005-0000-0000-00009D540000}"/>
    <cellStyle name="40% - Accent3 2 2 2 2 3 2" xfId="3939" xr:uid="{00000000-0005-0000-0000-00009E540000}"/>
    <cellStyle name="40% - Accent3 2 2 2 2 3 2 2" xfId="8836" xr:uid="{00000000-0005-0000-0000-00009F540000}"/>
    <cellStyle name="40% - Accent3 2 2 2 2 3 2 2 2" xfId="18625" xr:uid="{00000000-0005-0000-0000-0000A0540000}"/>
    <cellStyle name="40% - Accent3 2 2 2 2 3 2 2 2 2" xfId="38176" xr:uid="{00000000-0005-0000-0000-0000A1540000}"/>
    <cellStyle name="40% - Accent3 2 2 2 2 3 2 2 3" xfId="28401" xr:uid="{00000000-0005-0000-0000-0000A2540000}"/>
    <cellStyle name="40% - Accent3 2 2 2 2 3 2 3" xfId="13739" xr:uid="{00000000-0005-0000-0000-0000A3540000}"/>
    <cellStyle name="40% - Accent3 2 2 2 2 3 2 3 2" xfId="33290" xr:uid="{00000000-0005-0000-0000-0000A4540000}"/>
    <cellStyle name="40% - Accent3 2 2 2 2 3 2 4" xfId="23515" xr:uid="{00000000-0005-0000-0000-0000A5540000}"/>
    <cellStyle name="40% - Accent3 2 2 2 2 3 3" xfId="6393" xr:uid="{00000000-0005-0000-0000-0000A6540000}"/>
    <cellStyle name="40% - Accent3 2 2 2 2 3 3 2" xfId="16185" xr:uid="{00000000-0005-0000-0000-0000A7540000}"/>
    <cellStyle name="40% - Accent3 2 2 2 2 3 3 2 2" xfId="35736" xr:uid="{00000000-0005-0000-0000-0000A8540000}"/>
    <cellStyle name="40% - Accent3 2 2 2 2 3 3 3" xfId="25961" xr:uid="{00000000-0005-0000-0000-0000A9540000}"/>
    <cellStyle name="40% - Accent3 2 2 2 2 3 4" xfId="11299" xr:uid="{00000000-0005-0000-0000-0000AA540000}"/>
    <cellStyle name="40% - Accent3 2 2 2 2 3 4 2" xfId="30850" xr:uid="{00000000-0005-0000-0000-0000AB540000}"/>
    <cellStyle name="40% - Accent3 2 2 2 2 3 5" xfId="21075" xr:uid="{00000000-0005-0000-0000-0000AC540000}"/>
    <cellStyle name="40% - Accent3 2 2 2 2 4" xfId="2186" xr:uid="{00000000-0005-0000-0000-0000AD540000}"/>
    <cellStyle name="40% - Accent3 2 2 2 2 4 2" xfId="4688" xr:uid="{00000000-0005-0000-0000-0000AE540000}"/>
    <cellStyle name="40% - Accent3 2 2 2 2 4 2 2" xfId="9585" xr:uid="{00000000-0005-0000-0000-0000AF540000}"/>
    <cellStyle name="40% - Accent3 2 2 2 2 4 2 2 2" xfId="19374" xr:uid="{00000000-0005-0000-0000-0000B0540000}"/>
    <cellStyle name="40% - Accent3 2 2 2 2 4 2 2 2 2" xfId="38925" xr:uid="{00000000-0005-0000-0000-0000B1540000}"/>
    <cellStyle name="40% - Accent3 2 2 2 2 4 2 2 3" xfId="29150" xr:uid="{00000000-0005-0000-0000-0000B2540000}"/>
    <cellStyle name="40% - Accent3 2 2 2 2 4 2 3" xfId="14488" xr:uid="{00000000-0005-0000-0000-0000B3540000}"/>
    <cellStyle name="40% - Accent3 2 2 2 2 4 2 3 2" xfId="34039" xr:uid="{00000000-0005-0000-0000-0000B4540000}"/>
    <cellStyle name="40% - Accent3 2 2 2 2 4 2 4" xfId="24264" xr:uid="{00000000-0005-0000-0000-0000B5540000}"/>
    <cellStyle name="40% - Accent3 2 2 2 2 4 3" xfId="7142" xr:uid="{00000000-0005-0000-0000-0000B6540000}"/>
    <cellStyle name="40% - Accent3 2 2 2 2 4 3 2" xfId="16934" xr:uid="{00000000-0005-0000-0000-0000B7540000}"/>
    <cellStyle name="40% - Accent3 2 2 2 2 4 3 2 2" xfId="36485" xr:uid="{00000000-0005-0000-0000-0000B8540000}"/>
    <cellStyle name="40% - Accent3 2 2 2 2 4 3 3" xfId="26710" xr:uid="{00000000-0005-0000-0000-0000B9540000}"/>
    <cellStyle name="40% - Accent3 2 2 2 2 4 4" xfId="12048" xr:uid="{00000000-0005-0000-0000-0000BA540000}"/>
    <cellStyle name="40% - Accent3 2 2 2 2 4 4 2" xfId="31599" xr:uid="{00000000-0005-0000-0000-0000BB540000}"/>
    <cellStyle name="40% - Accent3 2 2 2 2 4 5" xfId="21824" xr:uid="{00000000-0005-0000-0000-0000BC540000}"/>
    <cellStyle name="40% - Accent3 2 2 2 2 5" xfId="3050" xr:uid="{00000000-0005-0000-0000-0000BD540000}"/>
    <cellStyle name="40% - Accent3 2 2 2 2 5 2" xfId="7947" xr:uid="{00000000-0005-0000-0000-0000BE540000}"/>
    <cellStyle name="40% - Accent3 2 2 2 2 5 2 2" xfId="17736" xr:uid="{00000000-0005-0000-0000-0000BF540000}"/>
    <cellStyle name="40% - Accent3 2 2 2 2 5 2 2 2" xfId="37287" xr:uid="{00000000-0005-0000-0000-0000C0540000}"/>
    <cellStyle name="40% - Accent3 2 2 2 2 5 2 3" xfId="27512" xr:uid="{00000000-0005-0000-0000-0000C1540000}"/>
    <cellStyle name="40% - Accent3 2 2 2 2 5 3" xfId="12850" xr:uid="{00000000-0005-0000-0000-0000C2540000}"/>
    <cellStyle name="40% - Accent3 2 2 2 2 5 3 2" xfId="32401" xr:uid="{00000000-0005-0000-0000-0000C3540000}"/>
    <cellStyle name="40% - Accent3 2 2 2 2 5 4" xfId="22626" xr:uid="{00000000-0005-0000-0000-0000C4540000}"/>
    <cellStyle name="40% - Accent3 2 2 2 2 6" xfId="5504" xr:uid="{00000000-0005-0000-0000-0000C5540000}"/>
    <cellStyle name="40% - Accent3 2 2 2 2 6 2" xfId="15296" xr:uid="{00000000-0005-0000-0000-0000C6540000}"/>
    <cellStyle name="40% - Accent3 2 2 2 2 6 2 2" xfId="34847" xr:uid="{00000000-0005-0000-0000-0000C7540000}"/>
    <cellStyle name="40% - Accent3 2 2 2 2 6 3" xfId="25072" xr:uid="{00000000-0005-0000-0000-0000C8540000}"/>
    <cellStyle name="40% - Accent3 2 2 2 2 7" xfId="10410" xr:uid="{00000000-0005-0000-0000-0000C9540000}"/>
    <cellStyle name="40% - Accent3 2 2 2 2 7 2" xfId="29961" xr:uid="{00000000-0005-0000-0000-0000CA540000}"/>
    <cellStyle name="40% - Accent3 2 2 2 2 8" xfId="20186" xr:uid="{00000000-0005-0000-0000-0000CB540000}"/>
    <cellStyle name="40% - Accent3 2 2 2 3" xfId="442" xr:uid="{00000000-0005-0000-0000-0000CC540000}"/>
    <cellStyle name="40% - Accent3 2 2 2 3 2" xfId="859" xr:uid="{00000000-0005-0000-0000-0000CD540000}"/>
    <cellStyle name="40% - Accent3 2 2 2 3 2 2" xfId="1809" xr:uid="{00000000-0005-0000-0000-0000CE540000}"/>
    <cellStyle name="40% - Accent3 2 2 2 3 2 2 2" xfId="4323" xr:uid="{00000000-0005-0000-0000-0000CF540000}"/>
    <cellStyle name="40% - Accent3 2 2 2 3 2 2 2 2" xfId="9220" xr:uid="{00000000-0005-0000-0000-0000D0540000}"/>
    <cellStyle name="40% - Accent3 2 2 2 3 2 2 2 2 2" xfId="19009" xr:uid="{00000000-0005-0000-0000-0000D1540000}"/>
    <cellStyle name="40% - Accent3 2 2 2 3 2 2 2 2 2 2" xfId="38560" xr:uid="{00000000-0005-0000-0000-0000D2540000}"/>
    <cellStyle name="40% - Accent3 2 2 2 3 2 2 2 2 3" xfId="28785" xr:uid="{00000000-0005-0000-0000-0000D3540000}"/>
    <cellStyle name="40% - Accent3 2 2 2 3 2 2 2 3" xfId="14123" xr:uid="{00000000-0005-0000-0000-0000D4540000}"/>
    <cellStyle name="40% - Accent3 2 2 2 3 2 2 2 3 2" xfId="33674" xr:uid="{00000000-0005-0000-0000-0000D5540000}"/>
    <cellStyle name="40% - Accent3 2 2 2 3 2 2 2 4" xfId="23899" xr:uid="{00000000-0005-0000-0000-0000D6540000}"/>
    <cellStyle name="40% - Accent3 2 2 2 3 2 2 3" xfId="6777" xr:uid="{00000000-0005-0000-0000-0000D7540000}"/>
    <cellStyle name="40% - Accent3 2 2 2 3 2 2 3 2" xfId="16569" xr:uid="{00000000-0005-0000-0000-0000D8540000}"/>
    <cellStyle name="40% - Accent3 2 2 2 3 2 2 3 2 2" xfId="36120" xr:uid="{00000000-0005-0000-0000-0000D9540000}"/>
    <cellStyle name="40% - Accent3 2 2 2 3 2 2 3 3" xfId="26345" xr:uid="{00000000-0005-0000-0000-0000DA540000}"/>
    <cellStyle name="40% - Accent3 2 2 2 3 2 2 4" xfId="11683" xr:uid="{00000000-0005-0000-0000-0000DB540000}"/>
    <cellStyle name="40% - Accent3 2 2 2 3 2 2 4 2" xfId="31234" xr:uid="{00000000-0005-0000-0000-0000DC540000}"/>
    <cellStyle name="40% - Accent3 2 2 2 3 2 2 5" xfId="21459" xr:uid="{00000000-0005-0000-0000-0000DD540000}"/>
    <cellStyle name="40% - Accent3 2 2 2 3 2 3" xfId="2755" xr:uid="{00000000-0005-0000-0000-0000DE540000}"/>
    <cellStyle name="40% - Accent3 2 2 2 3 2 3 2" xfId="5200" xr:uid="{00000000-0005-0000-0000-0000DF540000}"/>
    <cellStyle name="40% - Accent3 2 2 2 3 2 3 2 2" xfId="10097" xr:uid="{00000000-0005-0000-0000-0000E0540000}"/>
    <cellStyle name="40% - Accent3 2 2 2 3 2 3 2 2 2" xfId="19886" xr:uid="{00000000-0005-0000-0000-0000E1540000}"/>
    <cellStyle name="40% - Accent3 2 2 2 3 2 3 2 2 2 2" xfId="39437" xr:uid="{00000000-0005-0000-0000-0000E2540000}"/>
    <cellStyle name="40% - Accent3 2 2 2 3 2 3 2 2 3" xfId="29662" xr:uid="{00000000-0005-0000-0000-0000E3540000}"/>
    <cellStyle name="40% - Accent3 2 2 2 3 2 3 2 3" xfId="15000" xr:uid="{00000000-0005-0000-0000-0000E4540000}"/>
    <cellStyle name="40% - Accent3 2 2 2 3 2 3 2 3 2" xfId="34551" xr:uid="{00000000-0005-0000-0000-0000E5540000}"/>
    <cellStyle name="40% - Accent3 2 2 2 3 2 3 2 4" xfId="24776" xr:uid="{00000000-0005-0000-0000-0000E6540000}"/>
    <cellStyle name="40% - Accent3 2 2 2 3 2 3 3" xfId="7654" xr:uid="{00000000-0005-0000-0000-0000E7540000}"/>
    <cellStyle name="40% - Accent3 2 2 2 3 2 3 3 2" xfId="17446" xr:uid="{00000000-0005-0000-0000-0000E8540000}"/>
    <cellStyle name="40% - Accent3 2 2 2 3 2 3 3 2 2" xfId="36997" xr:uid="{00000000-0005-0000-0000-0000E9540000}"/>
    <cellStyle name="40% - Accent3 2 2 2 3 2 3 3 3" xfId="27222" xr:uid="{00000000-0005-0000-0000-0000EA540000}"/>
    <cellStyle name="40% - Accent3 2 2 2 3 2 3 4" xfId="12560" xr:uid="{00000000-0005-0000-0000-0000EB540000}"/>
    <cellStyle name="40% - Accent3 2 2 2 3 2 3 4 2" xfId="32111" xr:uid="{00000000-0005-0000-0000-0000EC540000}"/>
    <cellStyle name="40% - Accent3 2 2 2 3 2 3 5" xfId="22336" xr:uid="{00000000-0005-0000-0000-0000ED540000}"/>
    <cellStyle name="40% - Accent3 2 2 2 3 2 4" xfId="3442" xr:uid="{00000000-0005-0000-0000-0000EE540000}"/>
    <cellStyle name="40% - Accent3 2 2 2 3 2 4 2" xfId="8339" xr:uid="{00000000-0005-0000-0000-0000EF540000}"/>
    <cellStyle name="40% - Accent3 2 2 2 3 2 4 2 2" xfId="18128" xr:uid="{00000000-0005-0000-0000-0000F0540000}"/>
    <cellStyle name="40% - Accent3 2 2 2 3 2 4 2 2 2" xfId="37679" xr:uid="{00000000-0005-0000-0000-0000F1540000}"/>
    <cellStyle name="40% - Accent3 2 2 2 3 2 4 2 3" xfId="27904" xr:uid="{00000000-0005-0000-0000-0000F2540000}"/>
    <cellStyle name="40% - Accent3 2 2 2 3 2 4 3" xfId="13242" xr:uid="{00000000-0005-0000-0000-0000F3540000}"/>
    <cellStyle name="40% - Accent3 2 2 2 3 2 4 3 2" xfId="32793" xr:uid="{00000000-0005-0000-0000-0000F4540000}"/>
    <cellStyle name="40% - Accent3 2 2 2 3 2 4 4" xfId="23018" xr:uid="{00000000-0005-0000-0000-0000F5540000}"/>
    <cellStyle name="40% - Accent3 2 2 2 3 2 5" xfId="5896" xr:uid="{00000000-0005-0000-0000-0000F6540000}"/>
    <cellStyle name="40% - Accent3 2 2 2 3 2 5 2" xfId="15688" xr:uid="{00000000-0005-0000-0000-0000F7540000}"/>
    <cellStyle name="40% - Accent3 2 2 2 3 2 5 2 2" xfId="35239" xr:uid="{00000000-0005-0000-0000-0000F8540000}"/>
    <cellStyle name="40% - Accent3 2 2 2 3 2 5 3" xfId="25464" xr:uid="{00000000-0005-0000-0000-0000F9540000}"/>
    <cellStyle name="40% - Accent3 2 2 2 3 2 6" xfId="10802" xr:uid="{00000000-0005-0000-0000-0000FA540000}"/>
    <cellStyle name="40% - Accent3 2 2 2 3 2 6 2" xfId="30353" xr:uid="{00000000-0005-0000-0000-0000FB540000}"/>
    <cellStyle name="40% - Accent3 2 2 2 3 2 7" xfId="20578" xr:uid="{00000000-0005-0000-0000-0000FC540000}"/>
    <cellStyle name="40% - Accent3 2 2 2 3 3" xfId="1421" xr:uid="{00000000-0005-0000-0000-0000FD540000}"/>
    <cellStyle name="40% - Accent3 2 2 2 3 3 2" xfId="3940" xr:uid="{00000000-0005-0000-0000-0000FE540000}"/>
    <cellStyle name="40% - Accent3 2 2 2 3 3 2 2" xfId="8837" xr:uid="{00000000-0005-0000-0000-0000FF540000}"/>
    <cellStyle name="40% - Accent3 2 2 2 3 3 2 2 2" xfId="18626" xr:uid="{00000000-0005-0000-0000-000000550000}"/>
    <cellStyle name="40% - Accent3 2 2 2 3 3 2 2 2 2" xfId="38177" xr:uid="{00000000-0005-0000-0000-000001550000}"/>
    <cellStyle name="40% - Accent3 2 2 2 3 3 2 2 3" xfId="28402" xr:uid="{00000000-0005-0000-0000-000002550000}"/>
    <cellStyle name="40% - Accent3 2 2 2 3 3 2 3" xfId="13740" xr:uid="{00000000-0005-0000-0000-000003550000}"/>
    <cellStyle name="40% - Accent3 2 2 2 3 3 2 3 2" xfId="33291" xr:uid="{00000000-0005-0000-0000-000004550000}"/>
    <cellStyle name="40% - Accent3 2 2 2 3 3 2 4" xfId="23516" xr:uid="{00000000-0005-0000-0000-000005550000}"/>
    <cellStyle name="40% - Accent3 2 2 2 3 3 3" xfId="6394" xr:uid="{00000000-0005-0000-0000-000006550000}"/>
    <cellStyle name="40% - Accent3 2 2 2 3 3 3 2" xfId="16186" xr:uid="{00000000-0005-0000-0000-000007550000}"/>
    <cellStyle name="40% - Accent3 2 2 2 3 3 3 2 2" xfId="35737" xr:uid="{00000000-0005-0000-0000-000008550000}"/>
    <cellStyle name="40% - Accent3 2 2 2 3 3 3 3" xfId="25962" xr:uid="{00000000-0005-0000-0000-000009550000}"/>
    <cellStyle name="40% - Accent3 2 2 2 3 3 4" xfId="11300" xr:uid="{00000000-0005-0000-0000-00000A550000}"/>
    <cellStyle name="40% - Accent3 2 2 2 3 3 4 2" xfId="30851" xr:uid="{00000000-0005-0000-0000-00000B550000}"/>
    <cellStyle name="40% - Accent3 2 2 2 3 3 5" xfId="21076" xr:uid="{00000000-0005-0000-0000-00000C550000}"/>
    <cellStyle name="40% - Accent3 2 2 2 3 4" xfId="2311" xr:uid="{00000000-0005-0000-0000-00000D550000}"/>
    <cellStyle name="40% - Accent3 2 2 2 3 4 2" xfId="4813" xr:uid="{00000000-0005-0000-0000-00000E550000}"/>
    <cellStyle name="40% - Accent3 2 2 2 3 4 2 2" xfId="9710" xr:uid="{00000000-0005-0000-0000-00000F550000}"/>
    <cellStyle name="40% - Accent3 2 2 2 3 4 2 2 2" xfId="19499" xr:uid="{00000000-0005-0000-0000-000010550000}"/>
    <cellStyle name="40% - Accent3 2 2 2 3 4 2 2 2 2" xfId="39050" xr:uid="{00000000-0005-0000-0000-000011550000}"/>
    <cellStyle name="40% - Accent3 2 2 2 3 4 2 2 3" xfId="29275" xr:uid="{00000000-0005-0000-0000-000012550000}"/>
    <cellStyle name="40% - Accent3 2 2 2 3 4 2 3" xfId="14613" xr:uid="{00000000-0005-0000-0000-000013550000}"/>
    <cellStyle name="40% - Accent3 2 2 2 3 4 2 3 2" xfId="34164" xr:uid="{00000000-0005-0000-0000-000014550000}"/>
    <cellStyle name="40% - Accent3 2 2 2 3 4 2 4" xfId="24389" xr:uid="{00000000-0005-0000-0000-000015550000}"/>
    <cellStyle name="40% - Accent3 2 2 2 3 4 3" xfId="7267" xr:uid="{00000000-0005-0000-0000-000016550000}"/>
    <cellStyle name="40% - Accent3 2 2 2 3 4 3 2" xfId="17059" xr:uid="{00000000-0005-0000-0000-000017550000}"/>
    <cellStyle name="40% - Accent3 2 2 2 3 4 3 2 2" xfId="36610" xr:uid="{00000000-0005-0000-0000-000018550000}"/>
    <cellStyle name="40% - Accent3 2 2 2 3 4 3 3" xfId="26835" xr:uid="{00000000-0005-0000-0000-000019550000}"/>
    <cellStyle name="40% - Accent3 2 2 2 3 4 4" xfId="12173" xr:uid="{00000000-0005-0000-0000-00001A550000}"/>
    <cellStyle name="40% - Accent3 2 2 2 3 4 4 2" xfId="31724" xr:uid="{00000000-0005-0000-0000-00001B550000}"/>
    <cellStyle name="40% - Accent3 2 2 2 3 4 5" xfId="21949" xr:uid="{00000000-0005-0000-0000-00001C550000}"/>
    <cellStyle name="40% - Accent3 2 2 2 3 5" xfId="3051" xr:uid="{00000000-0005-0000-0000-00001D550000}"/>
    <cellStyle name="40% - Accent3 2 2 2 3 5 2" xfId="7948" xr:uid="{00000000-0005-0000-0000-00001E550000}"/>
    <cellStyle name="40% - Accent3 2 2 2 3 5 2 2" xfId="17737" xr:uid="{00000000-0005-0000-0000-00001F550000}"/>
    <cellStyle name="40% - Accent3 2 2 2 3 5 2 2 2" xfId="37288" xr:uid="{00000000-0005-0000-0000-000020550000}"/>
    <cellStyle name="40% - Accent3 2 2 2 3 5 2 3" xfId="27513" xr:uid="{00000000-0005-0000-0000-000021550000}"/>
    <cellStyle name="40% - Accent3 2 2 2 3 5 3" xfId="12851" xr:uid="{00000000-0005-0000-0000-000022550000}"/>
    <cellStyle name="40% - Accent3 2 2 2 3 5 3 2" xfId="32402" xr:uid="{00000000-0005-0000-0000-000023550000}"/>
    <cellStyle name="40% - Accent3 2 2 2 3 5 4" xfId="22627" xr:uid="{00000000-0005-0000-0000-000024550000}"/>
    <cellStyle name="40% - Accent3 2 2 2 3 6" xfId="5505" xr:uid="{00000000-0005-0000-0000-000025550000}"/>
    <cellStyle name="40% - Accent3 2 2 2 3 6 2" xfId="15297" xr:uid="{00000000-0005-0000-0000-000026550000}"/>
    <cellStyle name="40% - Accent3 2 2 2 3 6 2 2" xfId="34848" xr:uid="{00000000-0005-0000-0000-000027550000}"/>
    <cellStyle name="40% - Accent3 2 2 2 3 6 3" xfId="25073" xr:uid="{00000000-0005-0000-0000-000028550000}"/>
    <cellStyle name="40% - Accent3 2 2 2 3 7" xfId="10411" xr:uid="{00000000-0005-0000-0000-000029550000}"/>
    <cellStyle name="40% - Accent3 2 2 2 3 7 2" xfId="29962" xr:uid="{00000000-0005-0000-0000-00002A550000}"/>
    <cellStyle name="40% - Accent3 2 2 2 3 8" xfId="20187" xr:uid="{00000000-0005-0000-0000-00002B550000}"/>
    <cellStyle name="40% - Accent3 2 2 2 4" xfId="695" xr:uid="{00000000-0005-0000-0000-00002C550000}"/>
    <cellStyle name="40% - Accent3 2 2 2 4 2" xfId="1647" xr:uid="{00000000-0005-0000-0000-00002D550000}"/>
    <cellStyle name="40% - Accent3 2 2 2 4 2 2" xfId="4161" xr:uid="{00000000-0005-0000-0000-00002E550000}"/>
    <cellStyle name="40% - Accent3 2 2 2 4 2 2 2" xfId="9058" xr:uid="{00000000-0005-0000-0000-00002F550000}"/>
    <cellStyle name="40% - Accent3 2 2 2 4 2 2 2 2" xfId="18847" xr:uid="{00000000-0005-0000-0000-000030550000}"/>
    <cellStyle name="40% - Accent3 2 2 2 4 2 2 2 2 2" xfId="38398" xr:uid="{00000000-0005-0000-0000-000031550000}"/>
    <cellStyle name="40% - Accent3 2 2 2 4 2 2 2 3" xfId="28623" xr:uid="{00000000-0005-0000-0000-000032550000}"/>
    <cellStyle name="40% - Accent3 2 2 2 4 2 2 3" xfId="13961" xr:uid="{00000000-0005-0000-0000-000033550000}"/>
    <cellStyle name="40% - Accent3 2 2 2 4 2 2 3 2" xfId="33512" xr:uid="{00000000-0005-0000-0000-000034550000}"/>
    <cellStyle name="40% - Accent3 2 2 2 4 2 2 4" xfId="23737" xr:uid="{00000000-0005-0000-0000-000035550000}"/>
    <cellStyle name="40% - Accent3 2 2 2 4 2 3" xfId="6615" xr:uid="{00000000-0005-0000-0000-000036550000}"/>
    <cellStyle name="40% - Accent3 2 2 2 4 2 3 2" xfId="16407" xr:uid="{00000000-0005-0000-0000-000037550000}"/>
    <cellStyle name="40% - Accent3 2 2 2 4 2 3 2 2" xfId="35958" xr:uid="{00000000-0005-0000-0000-000038550000}"/>
    <cellStyle name="40% - Accent3 2 2 2 4 2 3 3" xfId="26183" xr:uid="{00000000-0005-0000-0000-000039550000}"/>
    <cellStyle name="40% - Accent3 2 2 2 4 2 4" xfId="11521" xr:uid="{00000000-0005-0000-0000-00003A550000}"/>
    <cellStyle name="40% - Accent3 2 2 2 4 2 4 2" xfId="31072" xr:uid="{00000000-0005-0000-0000-00003B550000}"/>
    <cellStyle name="40% - Accent3 2 2 2 4 2 5" xfId="21297" xr:uid="{00000000-0005-0000-0000-00003C550000}"/>
    <cellStyle name="40% - Accent3 2 2 2 4 3" xfId="2455" xr:uid="{00000000-0005-0000-0000-00003D550000}"/>
    <cellStyle name="40% - Accent3 2 2 2 4 3 2" xfId="4937" xr:uid="{00000000-0005-0000-0000-00003E550000}"/>
    <cellStyle name="40% - Accent3 2 2 2 4 3 2 2" xfId="9834" xr:uid="{00000000-0005-0000-0000-00003F550000}"/>
    <cellStyle name="40% - Accent3 2 2 2 4 3 2 2 2" xfId="19623" xr:uid="{00000000-0005-0000-0000-000040550000}"/>
    <cellStyle name="40% - Accent3 2 2 2 4 3 2 2 2 2" xfId="39174" xr:uid="{00000000-0005-0000-0000-000041550000}"/>
    <cellStyle name="40% - Accent3 2 2 2 4 3 2 2 3" xfId="29399" xr:uid="{00000000-0005-0000-0000-000042550000}"/>
    <cellStyle name="40% - Accent3 2 2 2 4 3 2 3" xfId="14737" xr:uid="{00000000-0005-0000-0000-000043550000}"/>
    <cellStyle name="40% - Accent3 2 2 2 4 3 2 3 2" xfId="34288" xr:uid="{00000000-0005-0000-0000-000044550000}"/>
    <cellStyle name="40% - Accent3 2 2 2 4 3 2 4" xfId="24513" xr:uid="{00000000-0005-0000-0000-000045550000}"/>
    <cellStyle name="40% - Accent3 2 2 2 4 3 3" xfId="7391" xr:uid="{00000000-0005-0000-0000-000046550000}"/>
    <cellStyle name="40% - Accent3 2 2 2 4 3 3 2" xfId="17183" xr:uid="{00000000-0005-0000-0000-000047550000}"/>
    <cellStyle name="40% - Accent3 2 2 2 4 3 3 2 2" xfId="36734" xr:uid="{00000000-0005-0000-0000-000048550000}"/>
    <cellStyle name="40% - Accent3 2 2 2 4 3 3 3" xfId="26959" xr:uid="{00000000-0005-0000-0000-000049550000}"/>
    <cellStyle name="40% - Accent3 2 2 2 4 3 4" xfId="12297" xr:uid="{00000000-0005-0000-0000-00004A550000}"/>
    <cellStyle name="40% - Accent3 2 2 2 4 3 4 2" xfId="31848" xr:uid="{00000000-0005-0000-0000-00004B550000}"/>
    <cellStyle name="40% - Accent3 2 2 2 4 3 5" xfId="22073" xr:uid="{00000000-0005-0000-0000-00004C550000}"/>
    <cellStyle name="40% - Accent3 2 2 2 4 4" xfId="3280" xr:uid="{00000000-0005-0000-0000-00004D550000}"/>
    <cellStyle name="40% - Accent3 2 2 2 4 4 2" xfId="8177" xr:uid="{00000000-0005-0000-0000-00004E550000}"/>
    <cellStyle name="40% - Accent3 2 2 2 4 4 2 2" xfId="17966" xr:uid="{00000000-0005-0000-0000-00004F550000}"/>
    <cellStyle name="40% - Accent3 2 2 2 4 4 2 2 2" xfId="37517" xr:uid="{00000000-0005-0000-0000-000050550000}"/>
    <cellStyle name="40% - Accent3 2 2 2 4 4 2 3" xfId="27742" xr:uid="{00000000-0005-0000-0000-000051550000}"/>
    <cellStyle name="40% - Accent3 2 2 2 4 4 3" xfId="13080" xr:uid="{00000000-0005-0000-0000-000052550000}"/>
    <cellStyle name="40% - Accent3 2 2 2 4 4 3 2" xfId="32631" xr:uid="{00000000-0005-0000-0000-000053550000}"/>
    <cellStyle name="40% - Accent3 2 2 2 4 4 4" xfId="22856" xr:uid="{00000000-0005-0000-0000-000054550000}"/>
    <cellStyle name="40% - Accent3 2 2 2 4 5" xfId="5734" xr:uid="{00000000-0005-0000-0000-000055550000}"/>
    <cellStyle name="40% - Accent3 2 2 2 4 5 2" xfId="15526" xr:uid="{00000000-0005-0000-0000-000056550000}"/>
    <cellStyle name="40% - Accent3 2 2 2 4 5 2 2" xfId="35077" xr:uid="{00000000-0005-0000-0000-000057550000}"/>
    <cellStyle name="40% - Accent3 2 2 2 4 5 3" xfId="25302" xr:uid="{00000000-0005-0000-0000-000058550000}"/>
    <cellStyle name="40% - Accent3 2 2 2 4 6" xfId="10640" xr:uid="{00000000-0005-0000-0000-000059550000}"/>
    <cellStyle name="40% - Accent3 2 2 2 4 6 2" xfId="30191" xr:uid="{00000000-0005-0000-0000-00005A550000}"/>
    <cellStyle name="40% - Accent3 2 2 2 4 7" xfId="20416" xr:uid="{00000000-0005-0000-0000-00005B550000}"/>
    <cellStyle name="40% - Accent3 2 2 2 5" xfId="1272" xr:uid="{00000000-0005-0000-0000-00005C550000}"/>
    <cellStyle name="40% - Accent3 2 2 2 5 2" xfId="3795" xr:uid="{00000000-0005-0000-0000-00005D550000}"/>
    <cellStyle name="40% - Accent3 2 2 2 5 2 2" xfId="8692" xr:uid="{00000000-0005-0000-0000-00005E550000}"/>
    <cellStyle name="40% - Accent3 2 2 2 5 2 2 2" xfId="18481" xr:uid="{00000000-0005-0000-0000-00005F550000}"/>
    <cellStyle name="40% - Accent3 2 2 2 5 2 2 2 2" xfId="38032" xr:uid="{00000000-0005-0000-0000-000060550000}"/>
    <cellStyle name="40% - Accent3 2 2 2 5 2 2 3" xfId="28257" xr:uid="{00000000-0005-0000-0000-000061550000}"/>
    <cellStyle name="40% - Accent3 2 2 2 5 2 3" xfId="13595" xr:uid="{00000000-0005-0000-0000-000062550000}"/>
    <cellStyle name="40% - Accent3 2 2 2 5 2 3 2" xfId="33146" xr:uid="{00000000-0005-0000-0000-000063550000}"/>
    <cellStyle name="40% - Accent3 2 2 2 5 2 4" xfId="23371" xr:uid="{00000000-0005-0000-0000-000064550000}"/>
    <cellStyle name="40% - Accent3 2 2 2 5 3" xfId="6249" xr:uid="{00000000-0005-0000-0000-000065550000}"/>
    <cellStyle name="40% - Accent3 2 2 2 5 3 2" xfId="16041" xr:uid="{00000000-0005-0000-0000-000066550000}"/>
    <cellStyle name="40% - Accent3 2 2 2 5 3 2 2" xfId="35592" xr:uid="{00000000-0005-0000-0000-000067550000}"/>
    <cellStyle name="40% - Accent3 2 2 2 5 3 3" xfId="25817" xr:uid="{00000000-0005-0000-0000-000068550000}"/>
    <cellStyle name="40% - Accent3 2 2 2 5 4" xfId="11155" xr:uid="{00000000-0005-0000-0000-000069550000}"/>
    <cellStyle name="40% - Accent3 2 2 2 5 4 2" xfId="30706" xr:uid="{00000000-0005-0000-0000-00006A550000}"/>
    <cellStyle name="40% - Accent3 2 2 2 5 5" xfId="20931" xr:uid="{00000000-0005-0000-0000-00006B550000}"/>
    <cellStyle name="40% - Accent3 2 2 2 6" xfId="1078" xr:uid="{00000000-0005-0000-0000-00006C550000}"/>
    <cellStyle name="40% - Accent3 2 2 2 6 2" xfId="3651" xr:uid="{00000000-0005-0000-0000-00006D550000}"/>
    <cellStyle name="40% - Accent3 2 2 2 6 2 2" xfId="8548" xr:uid="{00000000-0005-0000-0000-00006E550000}"/>
    <cellStyle name="40% - Accent3 2 2 2 6 2 2 2" xfId="18337" xr:uid="{00000000-0005-0000-0000-00006F550000}"/>
    <cellStyle name="40% - Accent3 2 2 2 6 2 2 2 2" xfId="37888" xr:uid="{00000000-0005-0000-0000-000070550000}"/>
    <cellStyle name="40% - Accent3 2 2 2 6 2 2 3" xfId="28113" xr:uid="{00000000-0005-0000-0000-000071550000}"/>
    <cellStyle name="40% - Accent3 2 2 2 6 2 3" xfId="13451" xr:uid="{00000000-0005-0000-0000-000072550000}"/>
    <cellStyle name="40% - Accent3 2 2 2 6 2 3 2" xfId="33002" xr:uid="{00000000-0005-0000-0000-000073550000}"/>
    <cellStyle name="40% - Accent3 2 2 2 6 2 4" xfId="23227" xr:uid="{00000000-0005-0000-0000-000074550000}"/>
    <cellStyle name="40% - Accent3 2 2 2 6 3" xfId="6105" xr:uid="{00000000-0005-0000-0000-000075550000}"/>
    <cellStyle name="40% - Accent3 2 2 2 6 3 2" xfId="15897" xr:uid="{00000000-0005-0000-0000-000076550000}"/>
    <cellStyle name="40% - Accent3 2 2 2 6 3 2 2" xfId="35448" xr:uid="{00000000-0005-0000-0000-000077550000}"/>
    <cellStyle name="40% - Accent3 2 2 2 6 3 3" xfId="25673" xr:uid="{00000000-0005-0000-0000-000078550000}"/>
    <cellStyle name="40% - Accent3 2 2 2 6 4" xfId="11011" xr:uid="{00000000-0005-0000-0000-000079550000}"/>
    <cellStyle name="40% - Accent3 2 2 2 6 4 2" xfId="30562" xr:uid="{00000000-0005-0000-0000-00007A550000}"/>
    <cellStyle name="40% - Accent3 2 2 2 6 5" xfId="20787" xr:uid="{00000000-0005-0000-0000-00007B550000}"/>
    <cellStyle name="40% - Accent3 2 2 2 7" xfId="2048" xr:uid="{00000000-0005-0000-0000-00007C550000}"/>
    <cellStyle name="40% - Accent3 2 2 2 7 2" xfId="4550" xr:uid="{00000000-0005-0000-0000-00007D550000}"/>
    <cellStyle name="40% - Accent3 2 2 2 7 2 2" xfId="9447" xr:uid="{00000000-0005-0000-0000-00007E550000}"/>
    <cellStyle name="40% - Accent3 2 2 2 7 2 2 2" xfId="19236" xr:uid="{00000000-0005-0000-0000-00007F550000}"/>
    <cellStyle name="40% - Accent3 2 2 2 7 2 2 2 2" xfId="38787" xr:uid="{00000000-0005-0000-0000-000080550000}"/>
    <cellStyle name="40% - Accent3 2 2 2 7 2 2 3" xfId="29012" xr:uid="{00000000-0005-0000-0000-000081550000}"/>
    <cellStyle name="40% - Accent3 2 2 2 7 2 3" xfId="14350" xr:uid="{00000000-0005-0000-0000-000082550000}"/>
    <cellStyle name="40% - Accent3 2 2 2 7 2 3 2" xfId="33901" xr:uid="{00000000-0005-0000-0000-000083550000}"/>
    <cellStyle name="40% - Accent3 2 2 2 7 2 4" xfId="24126" xr:uid="{00000000-0005-0000-0000-000084550000}"/>
    <cellStyle name="40% - Accent3 2 2 2 7 3" xfId="7004" xr:uid="{00000000-0005-0000-0000-000085550000}"/>
    <cellStyle name="40% - Accent3 2 2 2 7 3 2" xfId="16796" xr:uid="{00000000-0005-0000-0000-000086550000}"/>
    <cellStyle name="40% - Accent3 2 2 2 7 3 2 2" xfId="36347" xr:uid="{00000000-0005-0000-0000-000087550000}"/>
    <cellStyle name="40% - Accent3 2 2 2 7 3 3" xfId="26572" xr:uid="{00000000-0005-0000-0000-000088550000}"/>
    <cellStyle name="40% - Accent3 2 2 2 7 4" xfId="11910" xr:uid="{00000000-0005-0000-0000-000089550000}"/>
    <cellStyle name="40% - Accent3 2 2 2 7 4 2" xfId="31461" xr:uid="{00000000-0005-0000-0000-00008A550000}"/>
    <cellStyle name="40% - Accent3 2 2 2 7 5" xfId="21686" xr:uid="{00000000-0005-0000-0000-00008B550000}"/>
    <cellStyle name="40% - Accent3 2 2 2 8" xfId="2888" xr:uid="{00000000-0005-0000-0000-00008C550000}"/>
    <cellStyle name="40% - Accent3 2 2 2 8 2" xfId="7786" xr:uid="{00000000-0005-0000-0000-00008D550000}"/>
    <cellStyle name="40% - Accent3 2 2 2 8 2 2" xfId="17575" xr:uid="{00000000-0005-0000-0000-00008E550000}"/>
    <cellStyle name="40% - Accent3 2 2 2 8 2 2 2" xfId="37126" xr:uid="{00000000-0005-0000-0000-00008F550000}"/>
    <cellStyle name="40% - Accent3 2 2 2 8 2 3" xfId="27351" xr:uid="{00000000-0005-0000-0000-000090550000}"/>
    <cellStyle name="40% - Accent3 2 2 2 8 3" xfId="12689" xr:uid="{00000000-0005-0000-0000-000091550000}"/>
    <cellStyle name="40% - Accent3 2 2 2 8 3 2" xfId="32240" xr:uid="{00000000-0005-0000-0000-000092550000}"/>
    <cellStyle name="40% - Accent3 2 2 2 8 4" xfId="22465" xr:uid="{00000000-0005-0000-0000-000093550000}"/>
    <cellStyle name="40% - Accent3 2 2 2 9" xfId="5342" xr:uid="{00000000-0005-0000-0000-000094550000}"/>
    <cellStyle name="40% - Accent3 2 2 2 9 2" xfId="15135" xr:uid="{00000000-0005-0000-0000-000095550000}"/>
    <cellStyle name="40% - Accent3 2 2 2 9 2 2" xfId="34686" xr:uid="{00000000-0005-0000-0000-000096550000}"/>
    <cellStyle name="40% - Accent3 2 2 2 9 3" xfId="24911" xr:uid="{00000000-0005-0000-0000-000097550000}"/>
    <cellStyle name="40% - Accent3 2 2 3" xfId="443" xr:uid="{00000000-0005-0000-0000-000098550000}"/>
    <cellStyle name="40% - Accent3 2 2 3 2" xfId="860" xr:uid="{00000000-0005-0000-0000-000099550000}"/>
    <cellStyle name="40% - Accent3 2 2 3 2 2" xfId="1810" xr:uid="{00000000-0005-0000-0000-00009A550000}"/>
    <cellStyle name="40% - Accent3 2 2 3 2 2 2" xfId="4324" xr:uid="{00000000-0005-0000-0000-00009B550000}"/>
    <cellStyle name="40% - Accent3 2 2 3 2 2 2 2" xfId="9221" xr:uid="{00000000-0005-0000-0000-00009C550000}"/>
    <cellStyle name="40% - Accent3 2 2 3 2 2 2 2 2" xfId="19010" xr:uid="{00000000-0005-0000-0000-00009D550000}"/>
    <cellStyle name="40% - Accent3 2 2 3 2 2 2 2 2 2" xfId="38561" xr:uid="{00000000-0005-0000-0000-00009E550000}"/>
    <cellStyle name="40% - Accent3 2 2 3 2 2 2 2 3" xfId="28786" xr:uid="{00000000-0005-0000-0000-00009F550000}"/>
    <cellStyle name="40% - Accent3 2 2 3 2 2 2 3" xfId="14124" xr:uid="{00000000-0005-0000-0000-0000A0550000}"/>
    <cellStyle name="40% - Accent3 2 2 3 2 2 2 3 2" xfId="33675" xr:uid="{00000000-0005-0000-0000-0000A1550000}"/>
    <cellStyle name="40% - Accent3 2 2 3 2 2 2 4" xfId="23900" xr:uid="{00000000-0005-0000-0000-0000A2550000}"/>
    <cellStyle name="40% - Accent3 2 2 3 2 2 3" xfId="6778" xr:uid="{00000000-0005-0000-0000-0000A3550000}"/>
    <cellStyle name="40% - Accent3 2 2 3 2 2 3 2" xfId="16570" xr:uid="{00000000-0005-0000-0000-0000A4550000}"/>
    <cellStyle name="40% - Accent3 2 2 3 2 2 3 2 2" xfId="36121" xr:uid="{00000000-0005-0000-0000-0000A5550000}"/>
    <cellStyle name="40% - Accent3 2 2 3 2 2 3 3" xfId="26346" xr:uid="{00000000-0005-0000-0000-0000A6550000}"/>
    <cellStyle name="40% - Accent3 2 2 3 2 2 4" xfId="11684" xr:uid="{00000000-0005-0000-0000-0000A7550000}"/>
    <cellStyle name="40% - Accent3 2 2 3 2 2 4 2" xfId="31235" xr:uid="{00000000-0005-0000-0000-0000A8550000}"/>
    <cellStyle name="40% - Accent3 2 2 3 2 2 5" xfId="21460" xr:uid="{00000000-0005-0000-0000-0000A9550000}"/>
    <cellStyle name="40% - Accent3 2 2 3 2 3" xfId="2528" xr:uid="{00000000-0005-0000-0000-0000AA550000}"/>
    <cellStyle name="40% - Accent3 2 2 3 2 3 2" xfId="5003" xr:uid="{00000000-0005-0000-0000-0000AB550000}"/>
    <cellStyle name="40% - Accent3 2 2 3 2 3 2 2" xfId="9900" xr:uid="{00000000-0005-0000-0000-0000AC550000}"/>
    <cellStyle name="40% - Accent3 2 2 3 2 3 2 2 2" xfId="19689" xr:uid="{00000000-0005-0000-0000-0000AD550000}"/>
    <cellStyle name="40% - Accent3 2 2 3 2 3 2 2 2 2" xfId="39240" xr:uid="{00000000-0005-0000-0000-0000AE550000}"/>
    <cellStyle name="40% - Accent3 2 2 3 2 3 2 2 3" xfId="29465" xr:uid="{00000000-0005-0000-0000-0000AF550000}"/>
    <cellStyle name="40% - Accent3 2 2 3 2 3 2 3" xfId="14803" xr:uid="{00000000-0005-0000-0000-0000B0550000}"/>
    <cellStyle name="40% - Accent3 2 2 3 2 3 2 3 2" xfId="34354" xr:uid="{00000000-0005-0000-0000-0000B1550000}"/>
    <cellStyle name="40% - Accent3 2 2 3 2 3 2 4" xfId="24579" xr:uid="{00000000-0005-0000-0000-0000B2550000}"/>
    <cellStyle name="40% - Accent3 2 2 3 2 3 3" xfId="7457" xr:uid="{00000000-0005-0000-0000-0000B3550000}"/>
    <cellStyle name="40% - Accent3 2 2 3 2 3 3 2" xfId="17249" xr:uid="{00000000-0005-0000-0000-0000B4550000}"/>
    <cellStyle name="40% - Accent3 2 2 3 2 3 3 2 2" xfId="36800" xr:uid="{00000000-0005-0000-0000-0000B5550000}"/>
    <cellStyle name="40% - Accent3 2 2 3 2 3 3 3" xfId="27025" xr:uid="{00000000-0005-0000-0000-0000B6550000}"/>
    <cellStyle name="40% - Accent3 2 2 3 2 3 4" xfId="12363" xr:uid="{00000000-0005-0000-0000-0000B7550000}"/>
    <cellStyle name="40% - Accent3 2 2 3 2 3 4 2" xfId="31914" xr:uid="{00000000-0005-0000-0000-0000B8550000}"/>
    <cellStyle name="40% - Accent3 2 2 3 2 3 5" xfId="22139" xr:uid="{00000000-0005-0000-0000-0000B9550000}"/>
    <cellStyle name="40% - Accent3 2 2 3 2 4" xfId="3443" xr:uid="{00000000-0005-0000-0000-0000BA550000}"/>
    <cellStyle name="40% - Accent3 2 2 3 2 4 2" xfId="8340" xr:uid="{00000000-0005-0000-0000-0000BB550000}"/>
    <cellStyle name="40% - Accent3 2 2 3 2 4 2 2" xfId="18129" xr:uid="{00000000-0005-0000-0000-0000BC550000}"/>
    <cellStyle name="40% - Accent3 2 2 3 2 4 2 2 2" xfId="37680" xr:uid="{00000000-0005-0000-0000-0000BD550000}"/>
    <cellStyle name="40% - Accent3 2 2 3 2 4 2 3" xfId="27905" xr:uid="{00000000-0005-0000-0000-0000BE550000}"/>
    <cellStyle name="40% - Accent3 2 2 3 2 4 3" xfId="13243" xr:uid="{00000000-0005-0000-0000-0000BF550000}"/>
    <cellStyle name="40% - Accent3 2 2 3 2 4 3 2" xfId="32794" xr:uid="{00000000-0005-0000-0000-0000C0550000}"/>
    <cellStyle name="40% - Accent3 2 2 3 2 4 4" xfId="23019" xr:uid="{00000000-0005-0000-0000-0000C1550000}"/>
    <cellStyle name="40% - Accent3 2 2 3 2 5" xfId="5897" xr:uid="{00000000-0005-0000-0000-0000C2550000}"/>
    <cellStyle name="40% - Accent3 2 2 3 2 5 2" xfId="15689" xr:uid="{00000000-0005-0000-0000-0000C3550000}"/>
    <cellStyle name="40% - Accent3 2 2 3 2 5 2 2" xfId="35240" xr:uid="{00000000-0005-0000-0000-0000C4550000}"/>
    <cellStyle name="40% - Accent3 2 2 3 2 5 3" xfId="25465" xr:uid="{00000000-0005-0000-0000-0000C5550000}"/>
    <cellStyle name="40% - Accent3 2 2 3 2 6" xfId="10803" xr:uid="{00000000-0005-0000-0000-0000C6550000}"/>
    <cellStyle name="40% - Accent3 2 2 3 2 6 2" xfId="30354" xr:uid="{00000000-0005-0000-0000-0000C7550000}"/>
    <cellStyle name="40% - Accent3 2 2 3 2 7" xfId="20579" xr:uid="{00000000-0005-0000-0000-0000C8550000}"/>
    <cellStyle name="40% - Accent3 2 2 3 3" xfId="1422" xr:uid="{00000000-0005-0000-0000-0000C9550000}"/>
    <cellStyle name="40% - Accent3 2 2 3 3 2" xfId="3941" xr:uid="{00000000-0005-0000-0000-0000CA550000}"/>
    <cellStyle name="40% - Accent3 2 2 3 3 2 2" xfId="8838" xr:uid="{00000000-0005-0000-0000-0000CB550000}"/>
    <cellStyle name="40% - Accent3 2 2 3 3 2 2 2" xfId="18627" xr:uid="{00000000-0005-0000-0000-0000CC550000}"/>
    <cellStyle name="40% - Accent3 2 2 3 3 2 2 2 2" xfId="38178" xr:uid="{00000000-0005-0000-0000-0000CD550000}"/>
    <cellStyle name="40% - Accent3 2 2 3 3 2 2 3" xfId="28403" xr:uid="{00000000-0005-0000-0000-0000CE550000}"/>
    <cellStyle name="40% - Accent3 2 2 3 3 2 3" xfId="13741" xr:uid="{00000000-0005-0000-0000-0000CF550000}"/>
    <cellStyle name="40% - Accent3 2 2 3 3 2 3 2" xfId="33292" xr:uid="{00000000-0005-0000-0000-0000D0550000}"/>
    <cellStyle name="40% - Accent3 2 2 3 3 2 4" xfId="23517" xr:uid="{00000000-0005-0000-0000-0000D1550000}"/>
    <cellStyle name="40% - Accent3 2 2 3 3 3" xfId="6395" xr:uid="{00000000-0005-0000-0000-0000D2550000}"/>
    <cellStyle name="40% - Accent3 2 2 3 3 3 2" xfId="16187" xr:uid="{00000000-0005-0000-0000-0000D3550000}"/>
    <cellStyle name="40% - Accent3 2 2 3 3 3 2 2" xfId="35738" xr:uid="{00000000-0005-0000-0000-0000D4550000}"/>
    <cellStyle name="40% - Accent3 2 2 3 3 3 3" xfId="25963" xr:uid="{00000000-0005-0000-0000-0000D5550000}"/>
    <cellStyle name="40% - Accent3 2 2 3 3 4" xfId="11301" xr:uid="{00000000-0005-0000-0000-0000D6550000}"/>
    <cellStyle name="40% - Accent3 2 2 3 3 4 2" xfId="30852" xr:uid="{00000000-0005-0000-0000-0000D7550000}"/>
    <cellStyle name="40% - Accent3 2 2 3 3 5" xfId="21077" xr:uid="{00000000-0005-0000-0000-0000D8550000}"/>
    <cellStyle name="40% - Accent3 2 2 3 4" xfId="2114" xr:uid="{00000000-0005-0000-0000-0000D9550000}"/>
    <cellStyle name="40% - Accent3 2 2 3 4 2" xfId="4616" xr:uid="{00000000-0005-0000-0000-0000DA550000}"/>
    <cellStyle name="40% - Accent3 2 2 3 4 2 2" xfId="9513" xr:uid="{00000000-0005-0000-0000-0000DB550000}"/>
    <cellStyle name="40% - Accent3 2 2 3 4 2 2 2" xfId="19302" xr:uid="{00000000-0005-0000-0000-0000DC550000}"/>
    <cellStyle name="40% - Accent3 2 2 3 4 2 2 2 2" xfId="38853" xr:uid="{00000000-0005-0000-0000-0000DD550000}"/>
    <cellStyle name="40% - Accent3 2 2 3 4 2 2 3" xfId="29078" xr:uid="{00000000-0005-0000-0000-0000DE550000}"/>
    <cellStyle name="40% - Accent3 2 2 3 4 2 3" xfId="14416" xr:uid="{00000000-0005-0000-0000-0000DF550000}"/>
    <cellStyle name="40% - Accent3 2 2 3 4 2 3 2" xfId="33967" xr:uid="{00000000-0005-0000-0000-0000E0550000}"/>
    <cellStyle name="40% - Accent3 2 2 3 4 2 4" xfId="24192" xr:uid="{00000000-0005-0000-0000-0000E1550000}"/>
    <cellStyle name="40% - Accent3 2 2 3 4 3" xfId="7070" xr:uid="{00000000-0005-0000-0000-0000E2550000}"/>
    <cellStyle name="40% - Accent3 2 2 3 4 3 2" xfId="16862" xr:uid="{00000000-0005-0000-0000-0000E3550000}"/>
    <cellStyle name="40% - Accent3 2 2 3 4 3 2 2" xfId="36413" xr:uid="{00000000-0005-0000-0000-0000E4550000}"/>
    <cellStyle name="40% - Accent3 2 2 3 4 3 3" xfId="26638" xr:uid="{00000000-0005-0000-0000-0000E5550000}"/>
    <cellStyle name="40% - Accent3 2 2 3 4 4" xfId="11976" xr:uid="{00000000-0005-0000-0000-0000E6550000}"/>
    <cellStyle name="40% - Accent3 2 2 3 4 4 2" xfId="31527" xr:uid="{00000000-0005-0000-0000-0000E7550000}"/>
    <cellStyle name="40% - Accent3 2 2 3 4 5" xfId="21752" xr:uid="{00000000-0005-0000-0000-0000E8550000}"/>
    <cellStyle name="40% - Accent3 2 2 3 5" xfId="3052" xr:uid="{00000000-0005-0000-0000-0000E9550000}"/>
    <cellStyle name="40% - Accent3 2 2 3 5 2" xfId="7949" xr:uid="{00000000-0005-0000-0000-0000EA550000}"/>
    <cellStyle name="40% - Accent3 2 2 3 5 2 2" xfId="17738" xr:uid="{00000000-0005-0000-0000-0000EB550000}"/>
    <cellStyle name="40% - Accent3 2 2 3 5 2 2 2" xfId="37289" xr:uid="{00000000-0005-0000-0000-0000EC550000}"/>
    <cellStyle name="40% - Accent3 2 2 3 5 2 3" xfId="27514" xr:uid="{00000000-0005-0000-0000-0000ED550000}"/>
    <cellStyle name="40% - Accent3 2 2 3 5 3" xfId="12852" xr:uid="{00000000-0005-0000-0000-0000EE550000}"/>
    <cellStyle name="40% - Accent3 2 2 3 5 3 2" xfId="32403" xr:uid="{00000000-0005-0000-0000-0000EF550000}"/>
    <cellStyle name="40% - Accent3 2 2 3 5 4" xfId="22628" xr:uid="{00000000-0005-0000-0000-0000F0550000}"/>
    <cellStyle name="40% - Accent3 2 2 3 6" xfId="5506" xr:uid="{00000000-0005-0000-0000-0000F1550000}"/>
    <cellStyle name="40% - Accent3 2 2 3 6 2" xfId="15298" xr:uid="{00000000-0005-0000-0000-0000F2550000}"/>
    <cellStyle name="40% - Accent3 2 2 3 6 2 2" xfId="34849" xr:uid="{00000000-0005-0000-0000-0000F3550000}"/>
    <cellStyle name="40% - Accent3 2 2 3 6 3" xfId="25074" xr:uid="{00000000-0005-0000-0000-0000F4550000}"/>
    <cellStyle name="40% - Accent3 2 2 3 7" xfId="10412" xr:uid="{00000000-0005-0000-0000-0000F5550000}"/>
    <cellStyle name="40% - Accent3 2 2 3 7 2" xfId="29963" xr:uid="{00000000-0005-0000-0000-0000F6550000}"/>
    <cellStyle name="40% - Accent3 2 2 3 8" xfId="20188" xr:uid="{00000000-0005-0000-0000-0000F7550000}"/>
    <cellStyle name="40% - Accent3 2 2 4" xfId="444" xr:uid="{00000000-0005-0000-0000-0000F8550000}"/>
    <cellStyle name="40% - Accent3 2 2 4 2" xfId="861" xr:uid="{00000000-0005-0000-0000-0000F9550000}"/>
    <cellStyle name="40% - Accent3 2 2 4 2 2" xfId="1811" xr:uid="{00000000-0005-0000-0000-0000FA550000}"/>
    <cellStyle name="40% - Accent3 2 2 4 2 2 2" xfId="4325" xr:uid="{00000000-0005-0000-0000-0000FB550000}"/>
    <cellStyle name="40% - Accent3 2 2 4 2 2 2 2" xfId="9222" xr:uid="{00000000-0005-0000-0000-0000FC550000}"/>
    <cellStyle name="40% - Accent3 2 2 4 2 2 2 2 2" xfId="19011" xr:uid="{00000000-0005-0000-0000-0000FD550000}"/>
    <cellStyle name="40% - Accent3 2 2 4 2 2 2 2 2 2" xfId="38562" xr:uid="{00000000-0005-0000-0000-0000FE550000}"/>
    <cellStyle name="40% - Accent3 2 2 4 2 2 2 2 3" xfId="28787" xr:uid="{00000000-0005-0000-0000-0000FF550000}"/>
    <cellStyle name="40% - Accent3 2 2 4 2 2 2 3" xfId="14125" xr:uid="{00000000-0005-0000-0000-000000560000}"/>
    <cellStyle name="40% - Accent3 2 2 4 2 2 2 3 2" xfId="33676" xr:uid="{00000000-0005-0000-0000-000001560000}"/>
    <cellStyle name="40% - Accent3 2 2 4 2 2 2 4" xfId="23901" xr:uid="{00000000-0005-0000-0000-000002560000}"/>
    <cellStyle name="40% - Accent3 2 2 4 2 2 3" xfId="6779" xr:uid="{00000000-0005-0000-0000-000003560000}"/>
    <cellStyle name="40% - Accent3 2 2 4 2 2 3 2" xfId="16571" xr:uid="{00000000-0005-0000-0000-000004560000}"/>
    <cellStyle name="40% - Accent3 2 2 4 2 2 3 2 2" xfId="36122" xr:uid="{00000000-0005-0000-0000-000005560000}"/>
    <cellStyle name="40% - Accent3 2 2 4 2 2 3 3" xfId="26347" xr:uid="{00000000-0005-0000-0000-000006560000}"/>
    <cellStyle name="40% - Accent3 2 2 4 2 2 4" xfId="11685" xr:uid="{00000000-0005-0000-0000-000007560000}"/>
    <cellStyle name="40% - Accent3 2 2 4 2 2 4 2" xfId="31236" xr:uid="{00000000-0005-0000-0000-000008560000}"/>
    <cellStyle name="40% - Accent3 2 2 4 2 2 5" xfId="21461" xr:uid="{00000000-0005-0000-0000-000009560000}"/>
    <cellStyle name="40% - Accent3 2 2 4 2 3" xfId="2683" xr:uid="{00000000-0005-0000-0000-00000A560000}"/>
    <cellStyle name="40% - Accent3 2 2 4 2 3 2" xfId="5128" xr:uid="{00000000-0005-0000-0000-00000B560000}"/>
    <cellStyle name="40% - Accent3 2 2 4 2 3 2 2" xfId="10025" xr:uid="{00000000-0005-0000-0000-00000C560000}"/>
    <cellStyle name="40% - Accent3 2 2 4 2 3 2 2 2" xfId="19814" xr:uid="{00000000-0005-0000-0000-00000D560000}"/>
    <cellStyle name="40% - Accent3 2 2 4 2 3 2 2 2 2" xfId="39365" xr:uid="{00000000-0005-0000-0000-00000E560000}"/>
    <cellStyle name="40% - Accent3 2 2 4 2 3 2 2 3" xfId="29590" xr:uid="{00000000-0005-0000-0000-00000F560000}"/>
    <cellStyle name="40% - Accent3 2 2 4 2 3 2 3" xfId="14928" xr:uid="{00000000-0005-0000-0000-000010560000}"/>
    <cellStyle name="40% - Accent3 2 2 4 2 3 2 3 2" xfId="34479" xr:uid="{00000000-0005-0000-0000-000011560000}"/>
    <cellStyle name="40% - Accent3 2 2 4 2 3 2 4" xfId="24704" xr:uid="{00000000-0005-0000-0000-000012560000}"/>
    <cellStyle name="40% - Accent3 2 2 4 2 3 3" xfId="7582" xr:uid="{00000000-0005-0000-0000-000013560000}"/>
    <cellStyle name="40% - Accent3 2 2 4 2 3 3 2" xfId="17374" xr:uid="{00000000-0005-0000-0000-000014560000}"/>
    <cellStyle name="40% - Accent3 2 2 4 2 3 3 2 2" xfId="36925" xr:uid="{00000000-0005-0000-0000-000015560000}"/>
    <cellStyle name="40% - Accent3 2 2 4 2 3 3 3" xfId="27150" xr:uid="{00000000-0005-0000-0000-000016560000}"/>
    <cellStyle name="40% - Accent3 2 2 4 2 3 4" xfId="12488" xr:uid="{00000000-0005-0000-0000-000017560000}"/>
    <cellStyle name="40% - Accent3 2 2 4 2 3 4 2" xfId="32039" xr:uid="{00000000-0005-0000-0000-000018560000}"/>
    <cellStyle name="40% - Accent3 2 2 4 2 3 5" xfId="22264" xr:uid="{00000000-0005-0000-0000-000019560000}"/>
    <cellStyle name="40% - Accent3 2 2 4 2 4" xfId="3444" xr:uid="{00000000-0005-0000-0000-00001A560000}"/>
    <cellStyle name="40% - Accent3 2 2 4 2 4 2" xfId="8341" xr:uid="{00000000-0005-0000-0000-00001B560000}"/>
    <cellStyle name="40% - Accent3 2 2 4 2 4 2 2" xfId="18130" xr:uid="{00000000-0005-0000-0000-00001C560000}"/>
    <cellStyle name="40% - Accent3 2 2 4 2 4 2 2 2" xfId="37681" xr:uid="{00000000-0005-0000-0000-00001D560000}"/>
    <cellStyle name="40% - Accent3 2 2 4 2 4 2 3" xfId="27906" xr:uid="{00000000-0005-0000-0000-00001E560000}"/>
    <cellStyle name="40% - Accent3 2 2 4 2 4 3" xfId="13244" xr:uid="{00000000-0005-0000-0000-00001F560000}"/>
    <cellStyle name="40% - Accent3 2 2 4 2 4 3 2" xfId="32795" xr:uid="{00000000-0005-0000-0000-000020560000}"/>
    <cellStyle name="40% - Accent3 2 2 4 2 4 4" xfId="23020" xr:uid="{00000000-0005-0000-0000-000021560000}"/>
    <cellStyle name="40% - Accent3 2 2 4 2 5" xfId="5898" xr:uid="{00000000-0005-0000-0000-000022560000}"/>
    <cellStyle name="40% - Accent3 2 2 4 2 5 2" xfId="15690" xr:uid="{00000000-0005-0000-0000-000023560000}"/>
    <cellStyle name="40% - Accent3 2 2 4 2 5 2 2" xfId="35241" xr:uid="{00000000-0005-0000-0000-000024560000}"/>
    <cellStyle name="40% - Accent3 2 2 4 2 5 3" xfId="25466" xr:uid="{00000000-0005-0000-0000-000025560000}"/>
    <cellStyle name="40% - Accent3 2 2 4 2 6" xfId="10804" xr:uid="{00000000-0005-0000-0000-000026560000}"/>
    <cellStyle name="40% - Accent3 2 2 4 2 6 2" xfId="30355" xr:uid="{00000000-0005-0000-0000-000027560000}"/>
    <cellStyle name="40% - Accent3 2 2 4 2 7" xfId="20580" xr:uid="{00000000-0005-0000-0000-000028560000}"/>
    <cellStyle name="40% - Accent3 2 2 4 3" xfId="1423" xr:uid="{00000000-0005-0000-0000-000029560000}"/>
    <cellStyle name="40% - Accent3 2 2 4 3 2" xfId="3942" xr:uid="{00000000-0005-0000-0000-00002A560000}"/>
    <cellStyle name="40% - Accent3 2 2 4 3 2 2" xfId="8839" xr:uid="{00000000-0005-0000-0000-00002B560000}"/>
    <cellStyle name="40% - Accent3 2 2 4 3 2 2 2" xfId="18628" xr:uid="{00000000-0005-0000-0000-00002C560000}"/>
    <cellStyle name="40% - Accent3 2 2 4 3 2 2 2 2" xfId="38179" xr:uid="{00000000-0005-0000-0000-00002D560000}"/>
    <cellStyle name="40% - Accent3 2 2 4 3 2 2 3" xfId="28404" xr:uid="{00000000-0005-0000-0000-00002E560000}"/>
    <cellStyle name="40% - Accent3 2 2 4 3 2 3" xfId="13742" xr:uid="{00000000-0005-0000-0000-00002F560000}"/>
    <cellStyle name="40% - Accent3 2 2 4 3 2 3 2" xfId="33293" xr:uid="{00000000-0005-0000-0000-000030560000}"/>
    <cellStyle name="40% - Accent3 2 2 4 3 2 4" xfId="23518" xr:uid="{00000000-0005-0000-0000-000031560000}"/>
    <cellStyle name="40% - Accent3 2 2 4 3 3" xfId="6396" xr:uid="{00000000-0005-0000-0000-000032560000}"/>
    <cellStyle name="40% - Accent3 2 2 4 3 3 2" xfId="16188" xr:uid="{00000000-0005-0000-0000-000033560000}"/>
    <cellStyle name="40% - Accent3 2 2 4 3 3 2 2" xfId="35739" xr:uid="{00000000-0005-0000-0000-000034560000}"/>
    <cellStyle name="40% - Accent3 2 2 4 3 3 3" xfId="25964" xr:uid="{00000000-0005-0000-0000-000035560000}"/>
    <cellStyle name="40% - Accent3 2 2 4 3 4" xfId="11302" xr:uid="{00000000-0005-0000-0000-000036560000}"/>
    <cellStyle name="40% - Accent3 2 2 4 3 4 2" xfId="30853" xr:uid="{00000000-0005-0000-0000-000037560000}"/>
    <cellStyle name="40% - Accent3 2 2 4 3 5" xfId="21078" xr:uid="{00000000-0005-0000-0000-000038560000}"/>
    <cellStyle name="40% - Accent3 2 2 4 4" xfId="2239" xr:uid="{00000000-0005-0000-0000-000039560000}"/>
    <cellStyle name="40% - Accent3 2 2 4 4 2" xfId="4741" xr:uid="{00000000-0005-0000-0000-00003A560000}"/>
    <cellStyle name="40% - Accent3 2 2 4 4 2 2" xfId="9638" xr:uid="{00000000-0005-0000-0000-00003B560000}"/>
    <cellStyle name="40% - Accent3 2 2 4 4 2 2 2" xfId="19427" xr:uid="{00000000-0005-0000-0000-00003C560000}"/>
    <cellStyle name="40% - Accent3 2 2 4 4 2 2 2 2" xfId="38978" xr:uid="{00000000-0005-0000-0000-00003D560000}"/>
    <cellStyle name="40% - Accent3 2 2 4 4 2 2 3" xfId="29203" xr:uid="{00000000-0005-0000-0000-00003E560000}"/>
    <cellStyle name="40% - Accent3 2 2 4 4 2 3" xfId="14541" xr:uid="{00000000-0005-0000-0000-00003F560000}"/>
    <cellStyle name="40% - Accent3 2 2 4 4 2 3 2" xfId="34092" xr:uid="{00000000-0005-0000-0000-000040560000}"/>
    <cellStyle name="40% - Accent3 2 2 4 4 2 4" xfId="24317" xr:uid="{00000000-0005-0000-0000-000041560000}"/>
    <cellStyle name="40% - Accent3 2 2 4 4 3" xfId="7195" xr:uid="{00000000-0005-0000-0000-000042560000}"/>
    <cellStyle name="40% - Accent3 2 2 4 4 3 2" xfId="16987" xr:uid="{00000000-0005-0000-0000-000043560000}"/>
    <cellStyle name="40% - Accent3 2 2 4 4 3 2 2" xfId="36538" xr:uid="{00000000-0005-0000-0000-000044560000}"/>
    <cellStyle name="40% - Accent3 2 2 4 4 3 3" xfId="26763" xr:uid="{00000000-0005-0000-0000-000045560000}"/>
    <cellStyle name="40% - Accent3 2 2 4 4 4" xfId="12101" xr:uid="{00000000-0005-0000-0000-000046560000}"/>
    <cellStyle name="40% - Accent3 2 2 4 4 4 2" xfId="31652" xr:uid="{00000000-0005-0000-0000-000047560000}"/>
    <cellStyle name="40% - Accent3 2 2 4 4 5" xfId="21877" xr:uid="{00000000-0005-0000-0000-000048560000}"/>
    <cellStyle name="40% - Accent3 2 2 4 5" xfId="3053" xr:uid="{00000000-0005-0000-0000-000049560000}"/>
    <cellStyle name="40% - Accent3 2 2 4 5 2" xfId="7950" xr:uid="{00000000-0005-0000-0000-00004A560000}"/>
    <cellStyle name="40% - Accent3 2 2 4 5 2 2" xfId="17739" xr:uid="{00000000-0005-0000-0000-00004B560000}"/>
    <cellStyle name="40% - Accent3 2 2 4 5 2 2 2" xfId="37290" xr:uid="{00000000-0005-0000-0000-00004C560000}"/>
    <cellStyle name="40% - Accent3 2 2 4 5 2 3" xfId="27515" xr:uid="{00000000-0005-0000-0000-00004D560000}"/>
    <cellStyle name="40% - Accent3 2 2 4 5 3" xfId="12853" xr:uid="{00000000-0005-0000-0000-00004E560000}"/>
    <cellStyle name="40% - Accent3 2 2 4 5 3 2" xfId="32404" xr:uid="{00000000-0005-0000-0000-00004F560000}"/>
    <cellStyle name="40% - Accent3 2 2 4 5 4" xfId="22629" xr:uid="{00000000-0005-0000-0000-000050560000}"/>
    <cellStyle name="40% - Accent3 2 2 4 6" xfId="5507" xr:uid="{00000000-0005-0000-0000-000051560000}"/>
    <cellStyle name="40% - Accent3 2 2 4 6 2" xfId="15299" xr:uid="{00000000-0005-0000-0000-000052560000}"/>
    <cellStyle name="40% - Accent3 2 2 4 6 2 2" xfId="34850" xr:uid="{00000000-0005-0000-0000-000053560000}"/>
    <cellStyle name="40% - Accent3 2 2 4 6 3" xfId="25075" xr:uid="{00000000-0005-0000-0000-000054560000}"/>
    <cellStyle name="40% - Accent3 2 2 4 7" xfId="10413" xr:uid="{00000000-0005-0000-0000-000055560000}"/>
    <cellStyle name="40% - Accent3 2 2 4 7 2" xfId="29964" xr:uid="{00000000-0005-0000-0000-000056560000}"/>
    <cellStyle name="40% - Accent3 2 2 4 8" xfId="20189" xr:uid="{00000000-0005-0000-0000-000057560000}"/>
    <cellStyle name="40% - Accent3 2 2 5" xfId="622" xr:uid="{00000000-0005-0000-0000-000058560000}"/>
    <cellStyle name="40% - Accent3 2 2 5 2" xfId="1575" xr:uid="{00000000-0005-0000-0000-000059560000}"/>
    <cellStyle name="40% - Accent3 2 2 5 2 2" xfId="4089" xr:uid="{00000000-0005-0000-0000-00005A560000}"/>
    <cellStyle name="40% - Accent3 2 2 5 2 2 2" xfId="8986" xr:uid="{00000000-0005-0000-0000-00005B560000}"/>
    <cellStyle name="40% - Accent3 2 2 5 2 2 2 2" xfId="18775" xr:uid="{00000000-0005-0000-0000-00005C560000}"/>
    <cellStyle name="40% - Accent3 2 2 5 2 2 2 2 2" xfId="38326" xr:uid="{00000000-0005-0000-0000-00005D560000}"/>
    <cellStyle name="40% - Accent3 2 2 5 2 2 2 3" xfId="28551" xr:uid="{00000000-0005-0000-0000-00005E560000}"/>
    <cellStyle name="40% - Accent3 2 2 5 2 2 3" xfId="13889" xr:uid="{00000000-0005-0000-0000-00005F560000}"/>
    <cellStyle name="40% - Accent3 2 2 5 2 2 3 2" xfId="33440" xr:uid="{00000000-0005-0000-0000-000060560000}"/>
    <cellStyle name="40% - Accent3 2 2 5 2 2 4" xfId="23665" xr:uid="{00000000-0005-0000-0000-000061560000}"/>
    <cellStyle name="40% - Accent3 2 2 5 2 3" xfId="6543" xr:uid="{00000000-0005-0000-0000-000062560000}"/>
    <cellStyle name="40% - Accent3 2 2 5 2 3 2" xfId="16335" xr:uid="{00000000-0005-0000-0000-000063560000}"/>
    <cellStyle name="40% - Accent3 2 2 5 2 3 2 2" xfId="35886" xr:uid="{00000000-0005-0000-0000-000064560000}"/>
    <cellStyle name="40% - Accent3 2 2 5 2 3 3" xfId="26111" xr:uid="{00000000-0005-0000-0000-000065560000}"/>
    <cellStyle name="40% - Accent3 2 2 5 2 4" xfId="11449" xr:uid="{00000000-0005-0000-0000-000066560000}"/>
    <cellStyle name="40% - Accent3 2 2 5 2 4 2" xfId="31000" xr:uid="{00000000-0005-0000-0000-000067560000}"/>
    <cellStyle name="40% - Accent3 2 2 5 2 5" xfId="21225" xr:uid="{00000000-0005-0000-0000-000068560000}"/>
    <cellStyle name="40% - Accent3 2 2 5 3" xfId="2379" xr:uid="{00000000-0005-0000-0000-000069560000}"/>
    <cellStyle name="40% - Accent3 2 2 5 3 2" xfId="4869" xr:uid="{00000000-0005-0000-0000-00006A560000}"/>
    <cellStyle name="40% - Accent3 2 2 5 3 2 2" xfId="9766" xr:uid="{00000000-0005-0000-0000-00006B560000}"/>
    <cellStyle name="40% - Accent3 2 2 5 3 2 2 2" xfId="19555" xr:uid="{00000000-0005-0000-0000-00006C560000}"/>
    <cellStyle name="40% - Accent3 2 2 5 3 2 2 2 2" xfId="39106" xr:uid="{00000000-0005-0000-0000-00006D560000}"/>
    <cellStyle name="40% - Accent3 2 2 5 3 2 2 3" xfId="29331" xr:uid="{00000000-0005-0000-0000-00006E560000}"/>
    <cellStyle name="40% - Accent3 2 2 5 3 2 3" xfId="14669" xr:uid="{00000000-0005-0000-0000-00006F560000}"/>
    <cellStyle name="40% - Accent3 2 2 5 3 2 3 2" xfId="34220" xr:uid="{00000000-0005-0000-0000-000070560000}"/>
    <cellStyle name="40% - Accent3 2 2 5 3 2 4" xfId="24445" xr:uid="{00000000-0005-0000-0000-000071560000}"/>
    <cellStyle name="40% - Accent3 2 2 5 3 3" xfId="7323" xr:uid="{00000000-0005-0000-0000-000072560000}"/>
    <cellStyle name="40% - Accent3 2 2 5 3 3 2" xfId="17115" xr:uid="{00000000-0005-0000-0000-000073560000}"/>
    <cellStyle name="40% - Accent3 2 2 5 3 3 2 2" xfId="36666" xr:uid="{00000000-0005-0000-0000-000074560000}"/>
    <cellStyle name="40% - Accent3 2 2 5 3 3 3" xfId="26891" xr:uid="{00000000-0005-0000-0000-000075560000}"/>
    <cellStyle name="40% - Accent3 2 2 5 3 4" xfId="12229" xr:uid="{00000000-0005-0000-0000-000076560000}"/>
    <cellStyle name="40% - Accent3 2 2 5 3 4 2" xfId="31780" xr:uid="{00000000-0005-0000-0000-000077560000}"/>
    <cellStyle name="40% - Accent3 2 2 5 3 5" xfId="22005" xr:uid="{00000000-0005-0000-0000-000078560000}"/>
    <cellStyle name="40% - Accent3 2 2 5 4" xfId="3208" xr:uid="{00000000-0005-0000-0000-000079560000}"/>
    <cellStyle name="40% - Accent3 2 2 5 4 2" xfId="8105" xr:uid="{00000000-0005-0000-0000-00007A560000}"/>
    <cellStyle name="40% - Accent3 2 2 5 4 2 2" xfId="17894" xr:uid="{00000000-0005-0000-0000-00007B560000}"/>
    <cellStyle name="40% - Accent3 2 2 5 4 2 2 2" xfId="37445" xr:uid="{00000000-0005-0000-0000-00007C560000}"/>
    <cellStyle name="40% - Accent3 2 2 5 4 2 3" xfId="27670" xr:uid="{00000000-0005-0000-0000-00007D560000}"/>
    <cellStyle name="40% - Accent3 2 2 5 4 3" xfId="13008" xr:uid="{00000000-0005-0000-0000-00007E560000}"/>
    <cellStyle name="40% - Accent3 2 2 5 4 3 2" xfId="32559" xr:uid="{00000000-0005-0000-0000-00007F560000}"/>
    <cellStyle name="40% - Accent3 2 2 5 4 4" xfId="22784" xr:uid="{00000000-0005-0000-0000-000080560000}"/>
    <cellStyle name="40% - Accent3 2 2 5 5" xfId="5662" xr:uid="{00000000-0005-0000-0000-000081560000}"/>
    <cellStyle name="40% - Accent3 2 2 5 5 2" xfId="15454" xr:uid="{00000000-0005-0000-0000-000082560000}"/>
    <cellStyle name="40% - Accent3 2 2 5 5 2 2" xfId="35005" xr:uid="{00000000-0005-0000-0000-000083560000}"/>
    <cellStyle name="40% - Accent3 2 2 5 5 3" xfId="25230" xr:uid="{00000000-0005-0000-0000-000084560000}"/>
    <cellStyle name="40% - Accent3 2 2 5 6" xfId="10568" xr:uid="{00000000-0005-0000-0000-000085560000}"/>
    <cellStyle name="40% - Accent3 2 2 5 6 2" xfId="30119" xr:uid="{00000000-0005-0000-0000-000086560000}"/>
    <cellStyle name="40% - Accent3 2 2 5 7" xfId="20344" xr:uid="{00000000-0005-0000-0000-000087560000}"/>
    <cellStyle name="40% - Accent3 2 2 6" xfId="1217" xr:uid="{00000000-0005-0000-0000-000088560000}"/>
    <cellStyle name="40% - Accent3 2 2 6 2" xfId="3745" xr:uid="{00000000-0005-0000-0000-000089560000}"/>
    <cellStyle name="40% - Accent3 2 2 6 2 2" xfId="8642" xr:uid="{00000000-0005-0000-0000-00008A560000}"/>
    <cellStyle name="40% - Accent3 2 2 6 2 2 2" xfId="18431" xr:uid="{00000000-0005-0000-0000-00008B560000}"/>
    <cellStyle name="40% - Accent3 2 2 6 2 2 2 2" xfId="37982" xr:uid="{00000000-0005-0000-0000-00008C560000}"/>
    <cellStyle name="40% - Accent3 2 2 6 2 2 3" xfId="28207" xr:uid="{00000000-0005-0000-0000-00008D560000}"/>
    <cellStyle name="40% - Accent3 2 2 6 2 3" xfId="13545" xr:uid="{00000000-0005-0000-0000-00008E560000}"/>
    <cellStyle name="40% - Accent3 2 2 6 2 3 2" xfId="33096" xr:uid="{00000000-0005-0000-0000-00008F560000}"/>
    <cellStyle name="40% - Accent3 2 2 6 2 4" xfId="23321" xr:uid="{00000000-0005-0000-0000-000090560000}"/>
    <cellStyle name="40% - Accent3 2 2 6 3" xfId="6199" xr:uid="{00000000-0005-0000-0000-000091560000}"/>
    <cellStyle name="40% - Accent3 2 2 6 3 2" xfId="15991" xr:uid="{00000000-0005-0000-0000-000092560000}"/>
    <cellStyle name="40% - Accent3 2 2 6 3 2 2" xfId="35542" xr:uid="{00000000-0005-0000-0000-000093560000}"/>
    <cellStyle name="40% - Accent3 2 2 6 3 3" xfId="25767" xr:uid="{00000000-0005-0000-0000-000094560000}"/>
    <cellStyle name="40% - Accent3 2 2 6 4" xfId="11105" xr:uid="{00000000-0005-0000-0000-000095560000}"/>
    <cellStyle name="40% - Accent3 2 2 6 4 2" xfId="30656" xr:uid="{00000000-0005-0000-0000-000096560000}"/>
    <cellStyle name="40% - Accent3 2 2 6 5" xfId="20881" xr:uid="{00000000-0005-0000-0000-000097560000}"/>
    <cellStyle name="40% - Accent3 2 2 7" xfId="1077" xr:uid="{00000000-0005-0000-0000-000098560000}"/>
    <cellStyle name="40% - Accent3 2 2 7 2" xfId="3650" xr:uid="{00000000-0005-0000-0000-000099560000}"/>
    <cellStyle name="40% - Accent3 2 2 7 2 2" xfId="8547" xr:uid="{00000000-0005-0000-0000-00009A560000}"/>
    <cellStyle name="40% - Accent3 2 2 7 2 2 2" xfId="18336" xr:uid="{00000000-0005-0000-0000-00009B560000}"/>
    <cellStyle name="40% - Accent3 2 2 7 2 2 2 2" xfId="37887" xr:uid="{00000000-0005-0000-0000-00009C560000}"/>
    <cellStyle name="40% - Accent3 2 2 7 2 2 3" xfId="28112" xr:uid="{00000000-0005-0000-0000-00009D560000}"/>
    <cellStyle name="40% - Accent3 2 2 7 2 3" xfId="13450" xr:uid="{00000000-0005-0000-0000-00009E560000}"/>
    <cellStyle name="40% - Accent3 2 2 7 2 3 2" xfId="33001" xr:uid="{00000000-0005-0000-0000-00009F560000}"/>
    <cellStyle name="40% - Accent3 2 2 7 2 4" xfId="23226" xr:uid="{00000000-0005-0000-0000-0000A0560000}"/>
    <cellStyle name="40% - Accent3 2 2 7 3" xfId="6104" xr:uid="{00000000-0005-0000-0000-0000A1560000}"/>
    <cellStyle name="40% - Accent3 2 2 7 3 2" xfId="15896" xr:uid="{00000000-0005-0000-0000-0000A2560000}"/>
    <cellStyle name="40% - Accent3 2 2 7 3 2 2" xfId="35447" xr:uid="{00000000-0005-0000-0000-0000A3560000}"/>
    <cellStyle name="40% - Accent3 2 2 7 3 3" xfId="25672" xr:uid="{00000000-0005-0000-0000-0000A4560000}"/>
    <cellStyle name="40% - Accent3 2 2 7 4" xfId="11010" xr:uid="{00000000-0005-0000-0000-0000A5560000}"/>
    <cellStyle name="40% - Accent3 2 2 7 4 2" xfId="30561" xr:uid="{00000000-0005-0000-0000-0000A6560000}"/>
    <cellStyle name="40% - Accent3 2 2 7 5" xfId="20786" xr:uid="{00000000-0005-0000-0000-0000A7560000}"/>
    <cellStyle name="40% - Accent3 2 2 8" xfId="1977" xr:uid="{00000000-0005-0000-0000-0000A8560000}"/>
    <cellStyle name="40% - Accent3 2 2 8 2" xfId="4482" xr:uid="{00000000-0005-0000-0000-0000A9560000}"/>
    <cellStyle name="40% - Accent3 2 2 8 2 2" xfId="9379" xr:uid="{00000000-0005-0000-0000-0000AA560000}"/>
    <cellStyle name="40% - Accent3 2 2 8 2 2 2" xfId="19168" xr:uid="{00000000-0005-0000-0000-0000AB560000}"/>
    <cellStyle name="40% - Accent3 2 2 8 2 2 2 2" xfId="38719" xr:uid="{00000000-0005-0000-0000-0000AC560000}"/>
    <cellStyle name="40% - Accent3 2 2 8 2 2 3" xfId="28944" xr:uid="{00000000-0005-0000-0000-0000AD560000}"/>
    <cellStyle name="40% - Accent3 2 2 8 2 3" xfId="14282" xr:uid="{00000000-0005-0000-0000-0000AE560000}"/>
    <cellStyle name="40% - Accent3 2 2 8 2 3 2" xfId="33833" xr:uid="{00000000-0005-0000-0000-0000AF560000}"/>
    <cellStyle name="40% - Accent3 2 2 8 2 4" xfId="24058" xr:uid="{00000000-0005-0000-0000-0000B0560000}"/>
    <cellStyle name="40% - Accent3 2 2 8 3" xfId="6936" xr:uid="{00000000-0005-0000-0000-0000B1560000}"/>
    <cellStyle name="40% - Accent3 2 2 8 3 2" xfId="16728" xr:uid="{00000000-0005-0000-0000-0000B2560000}"/>
    <cellStyle name="40% - Accent3 2 2 8 3 2 2" xfId="36279" xr:uid="{00000000-0005-0000-0000-0000B3560000}"/>
    <cellStyle name="40% - Accent3 2 2 8 3 3" xfId="26504" xr:uid="{00000000-0005-0000-0000-0000B4560000}"/>
    <cellStyle name="40% - Accent3 2 2 8 4" xfId="11842" xr:uid="{00000000-0005-0000-0000-0000B5560000}"/>
    <cellStyle name="40% - Accent3 2 2 8 4 2" xfId="31393" xr:uid="{00000000-0005-0000-0000-0000B6560000}"/>
    <cellStyle name="40% - Accent3 2 2 8 5" xfId="21618" xr:uid="{00000000-0005-0000-0000-0000B7560000}"/>
    <cellStyle name="40% - Accent3 2 2 9" xfId="2816" xr:uid="{00000000-0005-0000-0000-0000B8560000}"/>
    <cellStyle name="40% - Accent3 2 2 9 2" xfId="7714" xr:uid="{00000000-0005-0000-0000-0000B9560000}"/>
    <cellStyle name="40% - Accent3 2 2 9 2 2" xfId="17503" xr:uid="{00000000-0005-0000-0000-0000BA560000}"/>
    <cellStyle name="40% - Accent3 2 2 9 2 2 2" xfId="37054" xr:uid="{00000000-0005-0000-0000-0000BB560000}"/>
    <cellStyle name="40% - Accent3 2 2 9 2 3" xfId="27279" xr:uid="{00000000-0005-0000-0000-0000BC560000}"/>
    <cellStyle name="40% - Accent3 2 2 9 3" xfId="12617" xr:uid="{00000000-0005-0000-0000-0000BD560000}"/>
    <cellStyle name="40% - Accent3 2 2 9 3 2" xfId="32168" xr:uid="{00000000-0005-0000-0000-0000BE560000}"/>
    <cellStyle name="40% - Accent3 2 2 9 4" xfId="22393" xr:uid="{00000000-0005-0000-0000-0000BF560000}"/>
    <cellStyle name="40% - Accent3 2 3" xfId="191" xr:uid="{00000000-0005-0000-0000-0000C0560000}"/>
    <cellStyle name="40% - Accent3 2 3 10" xfId="5287" xr:uid="{00000000-0005-0000-0000-0000C1560000}"/>
    <cellStyle name="40% - Accent3 2 3 10 2" xfId="15080" xr:uid="{00000000-0005-0000-0000-0000C2560000}"/>
    <cellStyle name="40% - Accent3 2 3 10 2 2" xfId="34631" xr:uid="{00000000-0005-0000-0000-0000C3560000}"/>
    <cellStyle name="40% - Accent3 2 3 10 3" xfId="24856" xr:uid="{00000000-0005-0000-0000-0000C4560000}"/>
    <cellStyle name="40% - Accent3 2 3 11" xfId="10194" xr:uid="{00000000-0005-0000-0000-0000C5560000}"/>
    <cellStyle name="40% - Accent3 2 3 11 2" xfId="29745" xr:uid="{00000000-0005-0000-0000-0000C6560000}"/>
    <cellStyle name="40% - Accent3 2 3 12" xfId="19970" xr:uid="{00000000-0005-0000-0000-0000C7560000}"/>
    <cellStyle name="40% - Accent3 2 3 2" xfId="445" xr:uid="{00000000-0005-0000-0000-0000C8560000}"/>
    <cellStyle name="40% - Accent3 2 3 2 2" xfId="862" xr:uid="{00000000-0005-0000-0000-0000C9560000}"/>
    <cellStyle name="40% - Accent3 2 3 2 2 2" xfId="1812" xr:uid="{00000000-0005-0000-0000-0000CA560000}"/>
    <cellStyle name="40% - Accent3 2 3 2 2 2 2" xfId="4326" xr:uid="{00000000-0005-0000-0000-0000CB560000}"/>
    <cellStyle name="40% - Accent3 2 3 2 2 2 2 2" xfId="9223" xr:uid="{00000000-0005-0000-0000-0000CC560000}"/>
    <cellStyle name="40% - Accent3 2 3 2 2 2 2 2 2" xfId="19012" xr:uid="{00000000-0005-0000-0000-0000CD560000}"/>
    <cellStyle name="40% - Accent3 2 3 2 2 2 2 2 2 2" xfId="38563" xr:uid="{00000000-0005-0000-0000-0000CE560000}"/>
    <cellStyle name="40% - Accent3 2 3 2 2 2 2 2 3" xfId="28788" xr:uid="{00000000-0005-0000-0000-0000CF560000}"/>
    <cellStyle name="40% - Accent3 2 3 2 2 2 2 3" xfId="14126" xr:uid="{00000000-0005-0000-0000-0000D0560000}"/>
    <cellStyle name="40% - Accent3 2 3 2 2 2 2 3 2" xfId="33677" xr:uid="{00000000-0005-0000-0000-0000D1560000}"/>
    <cellStyle name="40% - Accent3 2 3 2 2 2 2 4" xfId="23902" xr:uid="{00000000-0005-0000-0000-0000D2560000}"/>
    <cellStyle name="40% - Accent3 2 3 2 2 2 3" xfId="6780" xr:uid="{00000000-0005-0000-0000-0000D3560000}"/>
    <cellStyle name="40% - Accent3 2 3 2 2 2 3 2" xfId="16572" xr:uid="{00000000-0005-0000-0000-0000D4560000}"/>
    <cellStyle name="40% - Accent3 2 3 2 2 2 3 2 2" xfId="36123" xr:uid="{00000000-0005-0000-0000-0000D5560000}"/>
    <cellStyle name="40% - Accent3 2 3 2 2 2 3 3" xfId="26348" xr:uid="{00000000-0005-0000-0000-0000D6560000}"/>
    <cellStyle name="40% - Accent3 2 3 2 2 2 4" xfId="11686" xr:uid="{00000000-0005-0000-0000-0000D7560000}"/>
    <cellStyle name="40% - Accent3 2 3 2 2 2 4 2" xfId="31237" xr:uid="{00000000-0005-0000-0000-0000D8560000}"/>
    <cellStyle name="40% - Accent3 2 3 2 2 2 5" xfId="21462" xr:uid="{00000000-0005-0000-0000-0000D9560000}"/>
    <cellStyle name="40% - Accent3 2 3 2 2 3" xfId="2474" xr:uid="{00000000-0005-0000-0000-0000DA560000}"/>
    <cellStyle name="40% - Accent3 2 3 2 2 3 2" xfId="4956" xr:uid="{00000000-0005-0000-0000-0000DB560000}"/>
    <cellStyle name="40% - Accent3 2 3 2 2 3 2 2" xfId="9853" xr:uid="{00000000-0005-0000-0000-0000DC560000}"/>
    <cellStyle name="40% - Accent3 2 3 2 2 3 2 2 2" xfId="19642" xr:uid="{00000000-0005-0000-0000-0000DD560000}"/>
    <cellStyle name="40% - Accent3 2 3 2 2 3 2 2 2 2" xfId="39193" xr:uid="{00000000-0005-0000-0000-0000DE560000}"/>
    <cellStyle name="40% - Accent3 2 3 2 2 3 2 2 3" xfId="29418" xr:uid="{00000000-0005-0000-0000-0000DF560000}"/>
    <cellStyle name="40% - Accent3 2 3 2 2 3 2 3" xfId="14756" xr:uid="{00000000-0005-0000-0000-0000E0560000}"/>
    <cellStyle name="40% - Accent3 2 3 2 2 3 2 3 2" xfId="34307" xr:uid="{00000000-0005-0000-0000-0000E1560000}"/>
    <cellStyle name="40% - Accent3 2 3 2 2 3 2 4" xfId="24532" xr:uid="{00000000-0005-0000-0000-0000E2560000}"/>
    <cellStyle name="40% - Accent3 2 3 2 2 3 3" xfId="7410" xr:uid="{00000000-0005-0000-0000-0000E3560000}"/>
    <cellStyle name="40% - Accent3 2 3 2 2 3 3 2" xfId="17202" xr:uid="{00000000-0005-0000-0000-0000E4560000}"/>
    <cellStyle name="40% - Accent3 2 3 2 2 3 3 2 2" xfId="36753" xr:uid="{00000000-0005-0000-0000-0000E5560000}"/>
    <cellStyle name="40% - Accent3 2 3 2 2 3 3 3" xfId="26978" xr:uid="{00000000-0005-0000-0000-0000E6560000}"/>
    <cellStyle name="40% - Accent3 2 3 2 2 3 4" xfId="12316" xr:uid="{00000000-0005-0000-0000-0000E7560000}"/>
    <cellStyle name="40% - Accent3 2 3 2 2 3 4 2" xfId="31867" xr:uid="{00000000-0005-0000-0000-0000E8560000}"/>
    <cellStyle name="40% - Accent3 2 3 2 2 3 5" xfId="22092" xr:uid="{00000000-0005-0000-0000-0000E9560000}"/>
    <cellStyle name="40% - Accent3 2 3 2 2 4" xfId="3445" xr:uid="{00000000-0005-0000-0000-0000EA560000}"/>
    <cellStyle name="40% - Accent3 2 3 2 2 4 2" xfId="8342" xr:uid="{00000000-0005-0000-0000-0000EB560000}"/>
    <cellStyle name="40% - Accent3 2 3 2 2 4 2 2" xfId="18131" xr:uid="{00000000-0005-0000-0000-0000EC560000}"/>
    <cellStyle name="40% - Accent3 2 3 2 2 4 2 2 2" xfId="37682" xr:uid="{00000000-0005-0000-0000-0000ED560000}"/>
    <cellStyle name="40% - Accent3 2 3 2 2 4 2 3" xfId="27907" xr:uid="{00000000-0005-0000-0000-0000EE560000}"/>
    <cellStyle name="40% - Accent3 2 3 2 2 4 3" xfId="13245" xr:uid="{00000000-0005-0000-0000-0000EF560000}"/>
    <cellStyle name="40% - Accent3 2 3 2 2 4 3 2" xfId="32796" xr:uid="{00000000-0005-0000-0000-0000F0560000}"/>
    <cellStyle name="40% - Accent3 2 3 2 2 4 4" xfId="23021" xr:uid="{00000000-0005-0000-0000-0000F1560000}"/>
    <cellStyle name="40% - Accent3 2 3 2 2 5" xfId="5899" xr:uid="{00000000-0005-0000-0000-0000F2560000}"/>
    <cellStyle name="40% - Accent3 2 3 2 2 5 2" xfId="15691" xr:uid="{00000000-0005-0000-0000-0000F3560000}"/>
    <cellStyle name="40% - Accent3 2 3 2 2 5 2 2" xfId="35242" xr:uid="{00000000-0005-0000-0000-0000F4560000}"/>
    <cellStyle name="40% - Accent3 2 3 2 2 5 3" xfId="25467" xr:uid="{00000000-0005-0000-0000-0000F5560000}"/>
    <cellStyle name="40% - Accent3 2 3 2 2 6" xfId="10805" xr:uid="{00000000-0005-0000-0000-0000F6560000}"/>
    <cellStyle name="40% - Accent3 2 3 2 2 6 2" xfId="30356" xr:uid="{00000000-0005-0000-0000-0000F7560000}"/>
    <cellStyle name="40% - Accent3 2 3 2 2 7" xfId="20581" xr:uid="{00000000-0005-0000-0000-0000F8560000}"/>
    <cellStyle name="40% - Accent3 2 3 2 3" xfId="1424" xr:uid="{00000000-0005-0000-0000-0000F9560000}"/>
    <cellStyle name="40% - Accent3 2 3 2 3 2" xfId="3943" xr:uid="{00000000-0005-0000-0000-0000FA560000}"/>
    <cellStyle name="40% - Accent3 2 3 2 3 2 2" xfId="8840" xr:uid="{00000000-0005-0000-0000-0000FB560000}"/>
    <cellStyle name="40% - Accent3 2 3 2 3 2 2 2" xfId="18629" xr:uid="{00000000-0005-0000-0000-0000FC560000}"/>
    <cellStyle name="40% - Accent3 2 3 2 3 2 2 2 2" xfId="38180" xr:uid="{00000000-0005-0000-0000-0000FD560000}"/>
    <cellStyle name="40% - Accent3 2 3 2 3 2 2 3" xfId="28405" xr:uid="{00000000-0005-0000-0000-0000FE560000}"/>
    <cellStyle name="40% - Accent3 2 3 2 3 2 3" xfId="13743" xr:uid="{00000000-0005-0000-0000-0000FF560000}"/>
    <cellStyle name="40% - Accent3 2 3 2 3 2 3 2" xfId="33294" xr:uid="{00000000-0005-0000-0000-000000570000}"/>
    <cellStyle name="40% - Accent3 2 3 2 3 2 4" xfId="23519" xr:uid="{00000000-0005-0000-0000-000001570000}"/>
    <cellStyle name="40% - Accent3 2 3 2 3 3" xfId="6397" xr:uid="{00000000-0005-0000-0000-000002570000}"/>
    <cellStyle name="40% - Accent3 2 3 2 3 3 2" xfId="16189" xr:uid="{00000000-0005-0000-0000-000003570000}"/>
    <cellStyle name="40% - Accent3 2 3 2 3 3 2 2" xfId="35740" xr:uid="{00000000-0005-0000-0000-000004570000}"/>
    <cellStyle name="40% - Accent3 2 3 2 3 3 3" xfId="25965" xr:uid="{00000000-0005-0000-0000-000005570000}"/>
    <cellStyle name="40% - Accent3 2 3 2 3 4" xfId="11303" xr:uid="{00000000-0005-0000-0000-000006570000}"/>
    <cellStyle name="40% - Accent3 2 3 2 3 4 2" xfId="30854" xr:uid="{00000000-0005-0000-0000-000007570000}"/>
    <cellStyle name="40% - Accent3 2 3 2 3 5" xfId="21079" xr:uid="{00000000-0005-0000-0000-000008570000}"/>
    <cellStyle name="40% - Accent3 2 3 2 4" xfId="1080" xr:uid="{00000000-0005-0000-0000-000009570000}"/>
    <cellStyle name="40% - Accent3 2 3 2 4 2" xfId="3653" xr:uid="{00000000-0005-0000-0000-00000A570000}"/>
    <cellStyle name="40% - Accent3 2 3 2 4 2 2" xfId="8550" xr:uid="{00000000-0005-0000-0000-00000B570000}"/>
    <cellStyle name="40% - Accent3 2 3 2 4 2 2 2" xfId="18339" xr:uid="{00000000-0005-0000-0000-00000C570000}"/>
    <cellStyle name="40% - Accent3 2 3 2 4 2 2 2 2" xfId="37890" xr:uid="{00000000-0005-0000-0000-00000D570000}"/>
    <cellStyle name="40% - Accent3 2 3 2 4 2 2 3" xfId="28115" xr:uid="{00000000-0005-0000-0000-00000E570000}"/>
    <cellStyle name="40% - Accent3 2 3 2 4 2 3" xfId="13453" xr:uid="{00000000-0005-0000-0000-00000F570000}"/>
    <cellStyle name="40% - Accent3 2 3 2 4 2 3 2" xfId="33004" xr:uid="{00000000-0005-0000-0000-000010570000}"/>
    <cellStyle name="40% - Accent3 2 3 2 4 2 4" xfId="23229" xr:uid="{00000000-0005-0000-0000-000011570000}"/>
    <cellStyle name="40% - Accent3 2 3 2 4 3" xfId="6107" xr:uid="{00000000-0005-0000-0000-000012570000}"/>
    <cellStyle name="40% - Accent3 2 3 2 4 3 2" xfId="15899" xr:uid="{00000000-0005-0000-0000-000013570000}"/>
    <cellStyle name="40% - Accent3 2 3 2 4 3 2 2" xfId="35450" xr:uid="{00000000-0005-0000-0000-000014570000}"/>
    <cellStyle name="40% - Accent3 2 3 2 4 3 3" xfId="25675" xr:uid="{00000000-0005-0000-0000-000015570000}"/>
    <cellStyle name="40% - Accent3 2 3 2 4 4" xfId="11013" xr:uid="{00000000-0005-0000-0000-000016570000}"/>
    <cellStyle name="40% - Accent3 2 3 2 4 4 2" xfId="30564" xr:uid="{00000000-0005-0000-0000-000017570000}"/>
    <cellStyle name="40% - Accent3 2 3 2 4 5" xfId="20789" xr:uid="{00000000-0005-0000-0000-000018570000}"/>
    <cellStyle name="40% - Accent3 2 3 2 5" xfId="2067" xr:uid="{00000000-0005-0000-0000-000019570000}"/>
    <cellStyle name="40% - Accent3 2 3 2 5 2" xfId="4569" xr:uid="{00000000-0005-0000-0000-00001A570000}"/>
    <cellStyle name="40% - Accent3 2 3 2 5 2 2" xfId="9466" xr:uid="{00000000-0005-0000-0000-00001B570000}"/>
    <cellStyle name="40% - Accent3 2 3 2 5 2 2 2" xfId="19255" xr:uid="{00000000-0005-0000-0000-00001C570000}"/>
    <cellStyle name="40% - Accent3 2 3 2 5 2 2 2 2" xfId="38806" xr:uid="{00000000-0005-0000-0000-00001D570000}"/>
    <cellStyle name="40% - Accent3 2 3 2 5 2 2 3" xfId="29031" xr:uid="{00000000-0005-0000-0000-00001E570000}"/>
    <cellStyle name="40% - Accent3 2 3 2 5 2 3" xfId="14369" xr:uid="{00000000-0005-0000-0000-00001F570000}"/>
    <cellStyle name="40% - Accent3 2 3 2 5 2 3 2" xfId="33920" xr:uid="{00000000-0005-0000-0000-000020570000}"/>
    <cellStyle name="40% - Accent3 2 3 2 5 2 4" xfId="24145" xr:uid="{00000000-0005-0000-0000-000021570000}"/>
    <cellStyle name="40% - Accent3 2 3 2 5 3" xfId="7023" xr:uid="{00000000-0005-0000-0000-000022570000}"/>
    <cellStyle name="40% - Accent3 2 3 2 5 3 2" xfId="16815" xr:uid="{00000000-0005-0000-0000-000023570000}"/>
    <cellStyle name="40% - Accent3 2 3 2 5 3 2 2" xfId="36366" xr:uid="{00000000-0005-0000-0000-000024570000}"/>
    <cellStyle name="40% - Accent3 2 3 2 5 3 3" xfId="26591" xr:uid="{00000000-0005-0000-0000-000025570000}"/>
    <cellStyle name="40% - Accent3 2 3 2 5 4" xfId="11929" xr:uid="{00000000-0005-0000-0000-000026570000}"/>
    <cellStyle name="40% - Accent3 2 3 2 5 4 2" xfId="31480" xr:uid="{00000000-0005-0000-0000-000027570000}"/>
    <cellStyle name="40% - Accent3 2 3 2 5 5" xfId="21705" xr:uid="{00000000-0005-0000-0000-000028570000}"/>
    <cellStyle name="40% - Accent3 2 3 2 6" xfId="3054" xr:uid="{00000000-0005-0000-0000-000029570000}"/>
    <cellStyle name="40% - Accent3 2 3 2 6 2" xfId="7951" xr:uid="{00000000-0005-0000-0000-00002A570000}"/>
    <cellStyle name="40% - Accent3 2 3 2 6 2 2" xfId="17740" xr:uid="{00000000-0005-0000-0000-00002B570000}"/>
    <cellStyle name="40% - Accent3 2 3 2 6 2 2 2" xfId="37291" xr:uid="{00000000-0005-0000-0000-00002C570000}"/>
    <cellStyle name="40% - Accent3 2 3 2 6 2 3" xfId="27516" xr:uid="{00000000-0005-0000-0000-00002D570000}"/>
    <cellStyle name="40% - Accent3 2 3 2 6 3" xfId="12854" xr:uid="{00000000-0005-0000-0000-00002E570000}"/>
    <cellStyle name="40% - Accent3 2 3 2 6 3 2" xfId="32405" xr:uid="{00000000-0005-0000-0000-00002F570000}"/>
    <cellStyle name="40% - Accent3 2 3 2 6 4" xfId="22630" xr:uid="{00000000-0005-0000-0000-000030570000}"/>
    <cellStyle name="40% - Accent3 2 3 2 7" xfId="5508" xr:uid="{00000000-0005-0000-0000-000031570000}"/>
    <cellStyle name="40% - Accent3 2 3 2 7 2" xfId="15300" xr:uid="{00000000-0005-0000-0000-000032570000}"/>
    <cellStyle name="40% - Accent3 2 3 2 7 2 2" xfId="34851" xr:uid="{00000000-0005-0000-0000-000033570000}"/>
    <cellStyle name="40% - Accent3 2 3 2 7 3" xfId="25076" xr:uid="{00000000-0005-0000-0000-000034570000}"/>
    <cellStyle name="40% - Accent3 2 3 2 8" xfId="10414" xr:uid="{00000000-0005-0000-0000-000035570000}"/>
    <cellStyle name="40% - Accent3 2 3 2 8 2" xfId="29965" xr:uid="{00000000-0005-0000-0000-000036570000}"/>
    <cellStyle name="40% - Accent3 2 3 2 9" xfId="20190" xr:uid="{00000000-0005-0000-0000-000037570000}"/>
    <cellStyle name="40% - Accent3 2 3 3" xfId="446" xr:uid="{00000000-0005-0000-0000-000038570000}"/>
    <cellStyle name="40% - Accent3 2 3 3 2" xfId="863" xr:uid="{00000000-0005-0000-0000-000039570000}"/>
    <cellStyle name="40% - Accent3 2 3 3 2 2" xfId="1813" xr:uid="{00000000-0005-0000-0000-00003A570000}"/>
    <cellStyle name="40% - Accent3 2 3 3 2 2 2" xfId="4327" xr:uid="{00000000-0005-0000-0000-00003B570000}"/>
    <cellStyle name="40% - Accent3 2 3 3 2 2 2 2" xfId="9224" xr:uid="{00000000-0005-0000-0000-00003C570000}"/>
    <cellStyle name="40% - Accent3 2 3 3 2 2 2 2 2" xfId="19013" xr:uid="{00000000-0005-0000-0000-00003D570000}"/>
    <cellStyle name="40% - Accent3 2 3 3 2 2 2 2 2 2" xfId="38564" xr:uid="{00000000-0005-0000-0000-00003E570000}"/>
    <cellStyle name="40% - Accent3 2 3 3 2 2 2 2 3" xfId="28789" xr:uid="{00000000-0005-0000-0000-00003F570000}"/>
    <cellStyle name="40% - Accent3 2 3 3 2 2 2 3" xfId="14127" xr:uid="{00000000-0005-0000-0000-000040570000}"/>
    <cellStyle name="40% - Accent3 2 3 3 2 2 2 3 2" xfId="33678" xr:uid="{00000000-0005-0000-0000-000041570000}"/>
    <cellStyle name="40% - Accent3 2 3 3 2 2 2 4" xfId="23903" xr:uid="{00000000-0005-0000-0000-000042570000}"/>
    <cellStyle name="40% - Accent3 2 3 3 2 2 3" xfId="6781" xr:uid="{00000000-0005-0000-0000-000043570000}"/>
    <cellStyle name="40% - Accent3 2 3 3 2 2 3 2" xfId="16573" xr:uid="{00000000-0005-0000-0000-000044570000}"/>
    <cellStyle name="40% - Accent3 2 3 3 2 2 3 2 2" xfId="36124" xr:uid="{00000000-0005-0000-0000-000045570000}"/>
    <cellStyle name="40% - Accent3 2 3 3 2 2 3 3" xfId="26349" xr:uid="{00000000-0005-0000-0000-000046570000}"/>
    <cellStyle name="40% - Accent3 2 3 3 2 2 4" xfId="11687" xr:uid="{00000000-0005-0000-0000-000047570000}"/>
    <cellStyle name="40% - Accent3 2 3 3 2 2 4 2" xfId="31238" xr:uid="{00000000-0005-0000-0000-000048570000}"/>
    <cellStyle name="40% - Accent3 2 3 3 2 2 5" xfId="21463" xr:uid="{00000000-0005-0000-0000-000049570000}"/>
    <cellStyle name="40% - Accent3 2 3 3 2 3" xfId="2550" xr:uid="{00000000-0005-0000-0000-00004A570000}"/>
    <cellStyle name="40% - Accent3 2 3 3 2 3 2" xfId="5020" xr:uid="{00000000-0005-0000-0000-00004B570000}"/>
    <cellStyle name="40% - Accent3 2 3 3 2 3 2 2" xfId="9917" xr:uid="{00000000-0005-0000-0000-00004C570000}"/>
    <cellStyle name="40% - Accent3 2 3 3 2 3 2 2 2" xfId="19706" xr:uid="{00000000-0005-0000-0000-00004D570000}"/>
    <cellStyle name="40% - Accent3 2 3 3 2 3 2 2 2 2" xfId="39257" xr:uid="{00000000-0005-0000-0000-00004E570000}"/>
    <cellStyle name="40% - Accent3 2 3 3 2 3 2 2 3" xfId="29482" xr:uid="{00000000-0005-0000-0000-00004F570000}"/>
    <cellStyle name="40% - Accent3 2 3 3 2 3 2 3" xfId="14820" xr:uid="{00000000-0005-0000-0000-000050570000}"/>
    <cellStyle name="40% - Accent3 2 3 3 2 3 2 3 2" xfId="34371" xr:uid="{00000000-0005-0000-0000-000051570000}"/>
    <cellStyle name="40% - Accent3 2 3 3 2 3 2 4" xfId="24596" xr:uid="{00000000-0005-0000-0000-000052570000}"/>
    <cellStyle name="40% - Accent3 2 3 3 2 3 3" xfId="7474" xr:uid="{00000000-0005-0000-0000-000053570000}"/>
    <cellStyle name="40% - Accent3 2 3 3 2 3 3 2" xfId="17266" xr:uid="{00000000-0005-0000-0000-000054570000}"/>
    <cellStyle name="40% - Accent3 2 3 3 2 3 3 2 2" xfId="36817" xr:uid="{00000000-0005-0000-0000-000055570000}"/>
    <cellStyle name="40% - Accent3 2 3 3 2 3 3 3" xfId="27042" xr:uid="{00000000-0005-0000-0000-000056570000}"/>
    <cellStyle name="40% - Accent3 2 3 3 2 3 4" xfId="12380" xr:uid="{00000000-0005-0000-0000-000057570000}"/>
    <cellStyle name="40% - Accent3 2 3 3 2 3 4 2" xfId="31931" xr:uid="{00000000-0005-0000-0000-000058570000}"/>
    <cellStyle name="40% - Accent3 2 3 3 2 3 5" xfId="22156" xr:uid="{00000000-0005-0000-0000-000059570000}"/>
    <cellStyle name="40% - Accent3 2 3 3 2 4" xfId="3446" xr:uid="{00000000-0005-0000-0000-00005A570000}"/>
    <cellStyle name="40% - Accent3 2 3 3 2 4 2" xfId="8343" xr:uid="{00000000-0005-0000-0000-00005B570000}"/>
    <cellStyle name="40% - Accent3 2 3 3 2 4 2 2" xfId="18132" xr:uid="{00000000-0005-0000-0000-00005C570000}"/>
    <cellStyle name="40% - Accent3 2 3 3 2 4 2 2 2" xfId="37683" xr:uid="{00000000-0005-0000-0000-00005D570000}"/>
    <cellStyle name="40% - Accent3 2 3 3 2 4 2 3" xfId="27908" xr:uid="{00000000-0005-0000-0000-00005E570000}"/>
    <cellStyle name="40% - Accent3 2 3 3 2 4 3" xfId="13246" xr:uid="{00000000-0005-0000-0000-00005F570000}"/>
    <cellStyle name="40% - Accent3 2 3 3 2 4 3 2" xfId="32797" xr:uid="{00000000-0005-0000-0000-000060570000}"/>
    <cellStyle name="40% - Accent3 2 3 3 2 4 4" xfId="23022" xr:uid="{00000000-0005-0000-0000-000061570000}"/>
    <cellStyle name="40% - Accent3 2 3 3 2 5" xfId="5900" xr:uid="{00000000-0005-0000-0000-000062570000}"/>
    <cellStyle name="40% - Accent3 2 3 3 2 5 2" xfId="15692" xr:uid="{00000000-0005-0000-0000-000063570000}"/>
    <cellStyle name="40% - Accent3 2 3 3 2 5 2 2" xfId="35243" xr:uid="{00000000-0005-0000-0000-000064570000}"/>
    <cellStyle name="40% - Accent3 2 3 3 2 5 3" xfId="25468" xr:uid="{00000000-0005-0000-0000-000065570000}"/>
    <cellStyle name="40% - Accent3 2 3 3 2 6" xfId="10806" xr:uid="{00000000-0005-0000-0000-000066570000}"/>
    <cellStyle name="40% - Accent3 2 3 3 2 6 2" xfId="30357" xr:uid="{00000000-0005-0000-0000-000067570000}"/>
    <cellStyle name="40% - Accent3 2 3 3 2 7" xfId="20582" xr:uid="{00000000-0005-0000-0000-000068570000}"/>
    <cellStyle name="40% - Accent3 2 3 3 3" xfId="1425" xr:uid="{00000000-0005-0000-0000-000069570000}"/>
    <cellStyle name="40% - Accent3 2 3 3 3 2" xfId="3944" xr:uid="{00000000-0005-0000-0000-00006A570000}"/>
    <cellStyle name="40% - Accent3 2 3 3 3 2 2" xfId="8841" xr:uid="{00000000-0005-0000-0000-00006B570000}"/>
    <cellStyle name="40% - Accent3 2 3 3 3 2 2 2" xfId="18630" xr:uid="{00000000-0005-0000-0000-00006C570000}"/>
    <cellStyle name="40% - Accent3 2 3 3 3 2 2 2 2" xfId="38181" xr:uid="{00000000-0005-0000-0000-00006D570000}"/>
    <cellStyle name="40% - Accent3 2 3 3 3 2 2 3" xfId="28406" xr:uid="{00000000-0005-0000-0000-00006E570000}"/>
    <cellStyle name="40% - Accent3 2 3 3 3 2 3" xfId="13744" xr:uid="{00000000-0005-0000-0000-00006F570000}"/>
    <cellStyle name="40% - Accent3 2 3 3 3 2 3 2" xfId="33295" xr:uid="{00000000-0005-0000-0000-000070570000}"/>
    <cellStyle name="40% - Accent3 2 3 3 3 2 4" xfId="23520" xr:uid="{00000000-0005-0000-0000-000071570000}"/>
    <cellStyle name="40% - Accent3 2 3 3 3 3" xfId="6398" xr:uid="{00000000-0005-0000-0000-000072570000}"/>
    <cellStyle name="40% - Accent3 2 3 3 3 3 2" xfId="16190" xr:uid="{00000000-0005-0000-0000-000073570000}"/>
    <cellStyle name="40% - Accent3 2 3 3 3 3 2 2" xfId="35741" xr:uid="{00000000-0005-0000-0000-000074570000}"/>
    <cellStyle name="40% - Accent3 2 3 3 3 3 3" xfId="25966" xr:uid="{00000000-0005-0000-0000-000075570000}"/>
    <cellStyle name="40% - Accent3 2 3 3 3 4" xfId="11304" xr:uid="{00000000-0005-0000-0000-000076570000}"/>
    <cellStyle name="40% - Accent3 2 3 3 3 4 2" xfId="30855" xr:uid="{00000000-0005-0000-0000-000077570000}"/>
    <cellStyle name="40% - Accent3 2 3 3 3 5" xfId="21080" xr:uid="{00000000-0005-0000-0000-000078570000}"/>
    <cellStyle name="40% - Accent3 2 3 3 4" xfId="2131" xr:uid="{00000000-0005-0000-0000-000079570000}"/>
    <cellStyle name="40% - Accent3 2 3 3 4 2" xfId="4633" xr:uid="{00000000-0005-0000-0000-00007A570000}"/>
    <cellStyle name="40% - Accent3 2 3 3 4 2 2" xfId="9530" xr:uid="{00000000-0005-0000-0000-00007B570000}"/>
    <cellStyle name="40% - Accent3 2 3 3 4 2 2 2" xfId="19319" xr:uid="{00000000-0005-0000-0000-00007C570000}"/>
    <cellStyle name="40% - Accent3 2 3 3 4 2 2 2 2" xfId="38870" xr:uid="{00000000-0005-0000-0000-00007D570000}"/>
    <cellStyle name="40% - Accent3 2 3 3 4 2 2 3" xfId="29095" xr:uid="{00000000-0005-0000-0000-00007E570000}"/>
    <cellStyle name="40% - Accent3 2 3 3 4 2 3" xfId="14433" xr:uid="{00000000-0005-0000-0000-00007F570000}"/>
    <cellStyle name="40% - Accent3 2 3 3 4 2 3 2" xfId="33984" xr:uid="{00000000-0005-0000-0000-000080570000}"/>
    <cellStyle name="40% - Accent3 2 3 3 4 2 4" xfId="24209" xr:uid="{00000000-0005-0000-0000-000081570000}"/>
    <cellStyle name="40% - Accent3 2 3 3 4 3" xfId="7087" xr:uid="{00000000-0005-0000-0000-000082570000}"/>
    <cellStyle name="40% - Accent3 2 3 3 4 3 2" xfId="16879" xr:uid="{00000000-0005-0000-0000-000083570000}"/>
    <cellStyle name="40% - Accent3 2 3 3 4 3 2 2" xfId="36430" xr:uid="{00000000-0005-0000-0000-000084570000}"/>
    <cellStyle name="40% - Accent3 2 3 3 4 3 3" xfId="26655" xr:uid="{00000000-0005-0000-0000-000085570000}"/>
    <cellStyle name="40% - Accent3 2 3 3 4 4" xfId="11993" xr:uid="{00000000-0005-0000-0000-000086570000}"/>
    <cellStyle name="40% - Accent3 2 3 3 4 4 2" xfId="31544" xr:uid="{00000000-0005-0000-0000-000087570000}"/>
    <cellStyle name="40% - Accent3 2 3 3 4 5" xfId="21769" xr:uid="{00000000-0005-0000-0000-000088570000}"/>
    <cellStyle name="40% - Accent3 2 3 3 5" xfId="3055" xr:uid="{00000000-0005-0000-0000-000089570000}"/>
    <cellStyle name="40% - Accent3 2 3 3 5 2" xfId="7952" xr:uid="{00000000-0005-0000-0000-00008A570000}"/>
    <cellStyle name="40% - Accent3 2 3 3 5 2 2" xfId="17741" xr:uid="{00000000-0005-0000-0000-00008B570000}"/>
    <cellStyle name="40% - Accent3 2 3 3 5 2 2 2" xfId="37292" xr:uid="{00000000-0005-0000-0000-00008C570000}"/>
    <cellStyle name="40% - Accent3 2 3 3 5 2 3" xfId="27517" xr:uid="{00000000-0005-0000-0000-00008D570000}"/>
    <cellStyle name="40% - Accent3 2 3 3 5 3" xfId="12855" xr:uid="{00000000-0005-0000-0000-00008E570000}"/>
    <cellStyle name="40% - Accent3 2 3 3 5 3 2" xfId="32406" xr:uid="{00000000-0005-0000-0000-00008F570000}"/>
    <cellStyle name="40% - Accent3 2 3 3 5 4" xfId="22631" xr:uid="{00000000-0005-0000-0000-000090570000}"/>
    <cellStyle name="40% - Accent3 2 3 3 6" xfId="5509" xr:uid="{00000000-0005-0000-0000-000091570000}"/>
    <cellStyle name="40% - Accent3 2 3 3 6 2" xfId="15301" xr:uid="{00000000-0005-0000-0000-000092570000}"/>
    <cellStyle name="40% - Accent3 2 3 3 6 2 2" xfId="34852" xr:uid="{00000000-0005-0000-0000-000093570000}"/>
    <cellStyle name="40% - Accent3 2 3 3 6 3" xfId="25077" xr:uid="{00000000-0005-0000-0000-000094570000}"/>
    <cellStyle name="40% - Accent3 2 3 3 7" xfId="10415" xr:uid="{00000000-0005-0000-0000-000095570000}"/>
    <cellStyle name="40% - Accent3 2 3 3 7 2" xfId="29966" xr:uid="{00000000-0005-0000-0000-000096570000}"/>
    <cellStyle name="40% - Accent3 2 3 3 8" xfId="20191" xr:uid="{00000000-0005-0000-0000-000097570000}"/>
    <cellStyle name="40% - Accent3 2 3 4" xfId="447" xr:uid="{00000000-0005-0000-0000-000098570000}"/>
    <cellStyle name="40% - Accent3 2 3 4 2" xfId="864" xr:uid="{00000000-0005-0000-0000-000099570000}"/>
    <cellStyle name="40% - Accent3 2 3 4 2 2" xfId="1814" xr:uid="{00000000-0005-0000-0000-00009A570000}"/>
    <cellStyle name="40% - Accent3 2 3 4 2 2 2" xfId="4328" xr:uid="{00000000-0005-0000-0000-00009B570000}"/>
    <cellStyle name="40% - Accent3 2 3 4 2 2 2 2" xfId="9225" xr:uid="{00000000-0005-0000-0000-00009C570000}"/>
    <cellStyle name="40% - Accent3 2 3 4 2 2 2 2 2" xfId="19014" xr:uid="{00000000-0005-0000-0000-00009D570000}"/>
    <cellStyle name="40% - Accent3 2 3 4 2 2 2 2 2 2" xfId="38565" xr:uid="{00000000-0005-0000-0000-00009E570000}"/>
    <cellStyle name="40% - Accent3 2 3 4 2 2 2 2 3" xfId="28790" xr:uid="{00000000-0005-0000-0000-00009F570000}"/>
    <cellStyle name="40% - Accent3 2 3 4 2 2 2 3" xfId="14128" xr:uid="{00000000-0005-0000-0000-0000A0570000}"/>
    <cellStyle name="40% - Accent3 2 3 4 2 2 2 3 2" xfId="33679" xr:uid="{00000000-0005-0000-0000-0000A1570000}"/>
    <cellStyle name="40% - Accent3 2 3 4 2 2 2 4" xfId="23904" xr:uid="{00000000-0005-0000-0000-0000A2570000}"/>
    <cellStyle name="40% - Accent3 2 3 4 2 2 3" xfId="6782" xr:uid="{00000000-0005-0000-0000-0000A3570000}"/>
    <cellStyle name="40% - Accent3 2 3 4 2 2 3 2" xfId="16574" xr:uid="{00000000-0005-0000-0000-0000A4570000}"/>
    <cellStyle name="40% - Accent3 2 3 4 2 2 3 2 2" xfId="36125" xr:uid="{00000000-0005-0000-0000-0000A5570000}"/>
    <cellStyle name="40% - Accent3 2 3 4 2 2 3 3" xfId="26350" xr:uid="{00000000-0005-0000-0000-0000A6570000}"/>
    <cellStyle name="40% - Accent3 2 3 4 2 2 4" xfId="11688" xr:uid="{00000000-0005-0000-0000-0000A7570000}"/>
    <cellStyle name="40% - Accent3 2 3 4 2 2 4 2" xfId="31239" xr:uid="{00000000-0005-0000-0000-0000A8570000}"/>
    <cellStyle name="40% - Accent3 2 3 4 2 2 5" xfId="21464" xr:uid="{00000000-0005-0000-0000-0000A9570000}"/>
    <cellStyle name="40% - Accent3 2 3 4 2 3" xfId="2700" xr:uid="{00000000-0005-0000-0000-0000AA570000}"/>
    <cellStyle name="40% - Accent3 2 3 4 2 3 2" xfId="5145" xr:uid="{00000000-0005-0000-0000-0000AB570000}"/>
    <cellStyle name="40% - Accent3 2 3 4 2 3 2 2" xfId="10042" xr:uid="{00000000-0005-0000-0000-0000AC570000}"/>
    <cellStyle name="40% - Accent3 2 3 4 2 3 2 2 2" xfId="19831" xr:uid="{00000000-0005-0000-0000-0000AD570000}"/>
    <cellStyle name="40% - Accent3 2 3 4 2 3 2 2 2 2" xfId="39382" xr:uid="{00000000-0005-0000-0000-0000AE570000}"/>
    <cellStyle name="40% - Accent3 2 3 4 2 3 2 2 3" xfId="29607" xr:uid="{00000000-0005-0000-0000-0000AF570000}"/>
    <cellStyle name="40% - Accent3 2 3 4 2 3 2 3" xfId="14945" xr:uid="{00000000-0005-0000-0000-0000B0570000}"/>
    <cellStyle name="40% - Accent3 2 3 4 2 3 2 3 2" xfId="34496" xr:uid="{00000000-0005-0000-0000-0000B1570000}"/>
    <cellStyle name="40% - Accent3 2 3 4 2 3 2 4" xfId="24721" xr:uid="{00000000-0005-0000-0000-0000B2570000}"/>
    <cellStyle name="40% - Accent3 2 3 4 2 3 3" xfId="7599" xr:uid="{00000000-0005-0000-0000-0000B3570000}"/>
    <cellStyle name="40% - Accent3 2 3 4 2 3 3 2" xfId="17391" xr:uid="{00000000-0005-0000-0000-0000B4570000}"/>
    <cellStyle name="40% - Accent3 2 3 4 2 3 3 2 2" xfId="36942" xr:uid="{00000000-0005-0000-0000-0000B5570000}"/>
    <cellStyle name="40% - Accent3 2 3 4 2 3 3 3" xfId="27167" xr:uid="{00000000-0005-0000-0000-0000B6570000}"/>
    <cellStyle name="40% - Accent3 2 3 4 2 3 4" xfId="12505" xr:uid="{00000000-0005-0000-0000-0000B7570000}"/>
    <cellStyle name="40% - Accent3 2 3 4 2 3 4 2" xfId="32056" xr:uid="{00000000-0005-0000-0000-0000B8570000}"/>
    <cellStyle name="40% - Accent3 2 3 4 2 3 5" xfId="22281" xr:uid="{00000000-0005-0000-0000-0000B9570000}"/>
    <cellStyle name="40% - Accent3 2 3 4 2 4" xfId="3447" xr:uid="{00000000-0005-0000-0000-0000BA570000}"/>
    <cellStyle name="40% - Accent3 2 3 4 2 4 2" xfId="8344" xr:uid="{00000000-0005-0000-0000-0000BB570000}"/>
    <cellStyle name="40% - Accent3 2 3 4 2 4 2 2" xfId="18133" xr:uid="{00000000-0005-0000-0000-0000BC570000}"/>
    <cellStyle name="40% - Accent3 2 3 4 2 4 2 2 2" xfId="37684" xr:uid="{00000000-0005-0000-0000-0000BD570000}"/>
    <cellStyle name="40% - Accent3 2 3 4 2 4 2 3" xfId="27909" xr:uid="{00000000-0005-0000-0000-0000BE570000}"/>
    <cellStyle name="40% - Accent3 2 3 4 2 4 3" xfId="13247" xr:uid="{00000000-0005-0000-0000-0000BF570000}"/>
    <cellStyle name="40% - Accent3 2 3 4 2 4 3 2" xfId="32798" xr:uid="{00000000-0005-0000-0000-0000C0570000}"/>
    <cellStyle name="40% - Accent3 2 3 4 2 4 4" xfId="23023" xr:uid="{00000000-0005-0000-0000-0000C1570000}"/>
    <cellStyle name="40% - Accent3 2 3 4 2 5" xfId="5901" xr:uid="{00000000-0005-0000-0000-0000C2570000}"/>
    <cellStyle name="40% - Accent3 2 3 4 2 5 2" xfId="15693" xr:uid="{00000000-0005-0000-0000-0000C3570000}"/>
    <cellStyle name="40% - Accent3 2 3 4 2 5 2 2" xfId="35244" xr:uid="{00000000-0005-0000-0000-0000C4570000}"/>
    <cellStyle name="40% - Accent3 2 3 4 2 5 3" xfId="25469" xr:uid="{00000000-0005-0000-0000-0000C5570000}"/>
    <cellStyle name="40% - Accent3 2 3 4 2 6" xfId="10807" xr:uid="{00000000-0005-0000-0000-0000C6570000}"/>
    <cellStyle name="40% - Accent3 2 3 4 2 6 2" xfId="30358" xr:uid="{00000000-0005-0000-0000-0000C7570000}"/>
    <cellStyle name="40% - Accent3 2 3 4 2 7" xfId="20583" xr:uid="{00000000-0005-0000-0000-0000C8570000}"/>
    <cellStyle name="40% - Accent3 2 3 4 3" xfId="1426" xr:uid="{00000000-0005-0000-0000-0000C9570000}"/>
    <cellStyle name="40% - Accent3 2 3 4 3 2" xfId="3945" xr:uid="{00000000-0005-0000-0000-0000CA570000}"/>
    <cellStyle name="40% - Accent3 2 3 4 3 2 2" xfId="8842" xr:uid="{00000000-0005-0000-0000-0000CB570000}"/>
    <cellStyle name="40% - Accent3 2 3 4 3 2 2 2" xfId="18631" xr:uid="{00000000-0005-0000-0000-0000CC570000}"/>
    <cellStyle name="40% - Accent3 2 3 4 3 2 2 2 2" xfId="38182" xr:uid="{00000000-0005-0000-0000-0000CD570000}"/>
    <cellStyle name="40% - Accent3 2 3 4 3 2 2 3" xfId="28407" xr:uid="{00000000-0005-0000-0000-0000CE570000}"/>
    <cellStyle name="40% - Accent3 2 3 4 3 2 3" xfId="13745" xr:uid="{00000000-0005-0000-0000-0000CF570000}"/>
    <cellStyle name="40% - Accent3 2 3 4 3 2 3 2" xfId="33296" xr:uid="{00000000-0005-0000-0000-0000D0570000}"/>
    <cellStyle name="40% - Accent3 2 3 4 3 2 4" xfId="23521" xr:uid="{00000000-0005-0000-0000-0000D1570000}"/>
    <cellStyle name="40% - Accent3 2 3 4 3 3" xfId="6399" xr:uid="{00000000-0005-0000-0000-0000D2570000}"/>
    <cellStyle name="40% - Accent3 2 3 4 3 3 2" xfId="16191" xr:uid="{00000000-0005-0000-0000-0000D3570000}"/>
    <cellStyle name="40% - Accent3 2 3 4 3 3 2 2" xfId="35742" xr:uid="{00000000-0005-0000-0000-0000D4570000}"/>
    <cellStyle name="40% - Accent3 2 3 4 3 3 3" xfId="25967" xr:uid="{00000000-0005-0000-0000-0000D5570000}"/>
    <cellStyle name="40% - Accent3 2 3 4 3 4" xfId="11305" xr:uid="{00000000-0005-0000-0000-0000D6570000}"/>
    <cellStyle name="40% - Accent3 2 3 4 3 4 2" xfId="30856" xr:uid="{00000000-0005-0000-0000-0000D7570000}"/>
    <cellStyle name="40% - Accent3 2 3 4 3 5" xfId="21081" xr:uid="{00000000-0005-0000-0000-0000D8570000}"/>
    <cellStyle name="40% - Accent3 2 3 4 4" xfId="2256" xr:uid="{00000000-0005-0000-0000-0000D9570000}"/>
    <cellStyle name="40% - Accent3 2 3 4 4 2" xfId="4758" xr:uid="{00000000-0005-0000-0000-0000DA570000}"/>
    <cellStyle name="40% - Accent3 2 3 4 4 2 2" xfId="9655" xr:uid="{00000000-0005-0000-0000-0000DB570000}"/>
    <cellStyle name="40% - Accent3 2 3 4 4 2 2 2" xfId="19444" xr:uid="{00000000-0005-0000-0000-0000DC570000}"/>
    <cellStyle name="40% - Accent3 2 3 4 4 2 2 2 2" xfId="38995" xr:uid="{00000000-0005-0000-0000-0000DD570000}"/>
    <cellStyle name="40% - Accent3 2 3 4 4 2 2 3" xfId="29220" xr:uid="{00000000-0005-0000-0000-0000DE570000}"/>
    <cellStyle name="40% - Accent3 2 3 4 4 2 3" xfId="14558" xr:uid="{00000000-0005-0000-0000-0000DF570000}"/>
    <cellStyle name="40% - Accent3 2 3 4 4 2 3 2" xfId="34109" xr:uid="{00000000-0005-0000-0000-0000E0570000}"/>
    <cellStyle name="40% - Accent3 2 3 4 4 2 4" xfId="24334" xr:uid="{00000000-0005-0000-0000-0000E1570000}"/>
    <cellStyle name="40% - Accent3 2 3 4 4 3" xfId="7212" xr:uid="{00000000-0005-0000-0000-0000E2570000}"/>
    <cellStyle name="40% - Accent3 2 3 4 4 3 2" xfId="17004" xr:uid="{00000000-0005-0000-0000-0000E3570000}"/>
    <cellStyle name="40% - Accent3 2 3 4 4 3 2 2" xfId="36555" xr:uid="{00000000-0005-0000-0000-0000E4570000}"/>
    <cellStyle name="40% - Accent3 2 3 4 4 3 3" xfId="26780" xr:uid="{00000000-0005-0000-0000-0000E5570000}"/>
    <cellStyle name="40% - Accent3 2 3 4 4 4" xfId="12118" xr:uid="{00000000-0005-0000-0000-0000E6570000}"/>
    <cellStyle name="40% - Accent3 2 3 4 4 4 2" xfId="31669" xr:uid="{00000000-0005-0000-0000-0000E7570000}"/>
    <cellStyle name="40% - Accent3 2 3 4 4 5" xfId="21894" xr:uid="{00000000-0005-0000-0000-0000E8570000}"/>
    <cellStyle name="40% - Accent3 2 3 4 5" xfId="3056" xr:uid="{00000000-0005-0000-0000-0000E9570000}"/>
    <cellStyle name="40% - Accent3 2 3 4 5 2" xfId="7953" xr:uid="{00000000-0005-0000-0000-0000EA570000}"/>
    <cellStyle name="40% - Accent3 2 3 4 5 2 2" xfId="17742" xr:uid="{00000000-0005-0000-0000-0000EB570000}"/>
    <cellStyle name="40% - Accent3 2 3 4 5 2 2 2" xfId="37293" xr:uid="{00000000-0005-0000-0000-0000EC570000}"/>
    <cellStyle name="40% - Accent3 2 3 4 5 2 3" xfId="27518" xr:uid="{00000000-0005-0000-0000-0000ED570000}"/>
    <cellStyle name="40% - Accent3 2 3 4 5 3" xfId="12856" xr:uid="{00000000-0005-0000-0000-0000EE570000}"/>
    <cellStyle name="40% - Accent3 2 3 4 5 3 2" xfId="32407" xr:uid="{00000000-0005-0000-0000-0000EF570000}"/>
    <cellStyle name="40% - Accent3 2 3 4 5 4" xfId="22632" xr:uid="{00000000-0005-0000-0000-0000F0570000}"/>
    <cellStyle name="40% - Accent3 2 3 4 6" xfId="5510" xr:uid="{00000000-0005-0000-0000-0000F1570000}"/>
    <cellStyle name="40% - Accent3 2 3 4 6 2" xfId="15302" xr:uid="{00000000-0005-0000-0000-0000F2570000}"/>
    <cellStyle name="40% - Accent3 2 3 4 6 2 2" xfId="34853" xr:uid="{00000000-0005-0000-0000-0000F3570000}"/>
    <cellStyle name="40% - Accent3 2 3 4 6 3" xfId="25078" xr:uid="{00000000-0005-0000-0000-0000F4570000}"/>
    <cellStyle name="40% - Accent3 2 3 4 7" xfId="10416" xr:uid="{00000000-0005-0000-0000-0000F5570000}"/>
    <cellStyle name="40% - Accent3 2 3 4 7 2" xfId="29967" xr:uid="{00000000-0005-0000-0000-0000F6570000}"/>
    <cellStyle name="40% - Accent3 2 3 4 8" xfId="20192" xr:uid="{00000000-0005-0000-0000-0000F7570000}"/>
    <cellStyle name="40% - Accent3 2 3 5" xfId="639" xr:uid="{00000000-0005-0000-0000-0000F8570000}"/>
    <cellStyle name="40% - Accent3 2 3 5 2" xfId="1592" xr:uid="{00000000-0005-0000-0000-0000F9570000}"/>
    <cellStyle name="40% - Accent3 2 3 5 2 2" xfId="4106" xr:uid="{00000000-0005-0000-0000-0000FA570000}"/>
    <cellStyle name="40% - Accent3 2 3 5 2 2 2" xfId="9003" xr:uid="{00000000-0005-0000-0000-0000FB570000}"/>
    <cellStyle name="40% - Accent3 2 3 5 2 2 2 2" xfId="18792" xr:uid="{00000000-0005-0000-0000-0000FC570000}"/>
    <cellStyle name="40% - Accent3 2 3 5 2 2 2 2 2" xfId="38343" xr:uid="{00000000-0005-0000-0000-0000FD570000}"/>
    <cellStyle name="40% - Accent3 2 3 5 2 2 2 3" xfId="28568" xr:uid="{00000000-0005-0000-0000-0000FE570000}"/>
    <cellStyle name="40% - Accent3 2 3 5 2 2 3" xfId="13906" xr:uid="{00000000-0005-0000-0000-0000FF570000}"/>
    <cellStyle name="40% - Accent3 2 3 5 2 2 3 2" xfId="33457" xr:uid="{00000000-0005-0000-0000-000000580000}"/>
    <cellStyle name="40% - Accent3 2 3 5 2 2 4" xfId="23682" xr:uid="{00000000-0005-0000-0000-000001580000}"/>
    <cellStyle name="40% - Accent3 2 3 5 2 3" xfId="6560" xr:uid="{00000000-0005-0000-0000-000002580000}"/>
    <cellStyle name="40% - Accent3 2 3 5 2 3 2" xfId="16352" xr:uid="{00000000-0005-0000-0000-000003580000}"/>
    <cellStyle name="40% - Accent3 2 3 5 2 3 2 2" xfId="35903" xr:uid="{00000000-0005-0000-0000-000004580000}"/>
    <cellStyle name="40% - Accent3 2 3 5 2 3 3" xfId="26128" xr:uid="{00000000-0005-0000-0000-000005580000}"/>
    <cellStyle name="40% - Accent3 2 3 5 2 4" xfId="11466" xr:uid="{00000000-0005-0000-0000-000006580000}"/>
    <cellStyle name="40% - Accent3 2 3 5 2 4 2" xfId="31017" xr:uid="{00000000-0005-0000-0000-000007580000}"/>
    <cellStyle name="40% - Accent3 2 3 5 2 5" xfId="21242" xr:uid="{00000000-0005-0000-0000-000008580000}"/>
    <cellStyle name="40% - Accent3 2 3 5 3" xfId="2404" xr:uid="{00000000-0005-0000-0000-000009580000}"/>
    <cellStyle name="40% - Accent3 2 3 5 3 2" xfId="4888" xr:uid="{00000000-0005-0000-0000-00000A580000}"/>
    <cellStyle name="40% - Accent3 2 3 5 3 2 2" xfId="9785" xr:uid="{00000000-0005-0000-0000-00000B580000}"/>
    <cellStyle name="40% - Accent3 2 3 5 3 2 2 2" xfId="19574" xr:uid="{00000000-0005-0000-0000-00000C580000}"/>
    <cellStyle name="40% - Accent3 2 3 5 3 2 2 2 2" xfId="39125" xr:uid="{00000000-0005-0000-0000-00000D580000}"/>
    <cellStyle name="40% - Accent3 2 3 5 3 2 2 3" xfId="29350" xr:uid="{00000000-0005-0000-0000-00000E580000}"/>
    <cellStyle name="40% - Accent3 2 3 5 3 2 3" xfId="14688" xr:uid="{00000000-0005-0000-0000-00000F580000}"/>
    <cellStyle name="40% - Accent3 2 3 5 3 2 3 2" xfId="34239" xr:uid="{00000000-0005-0000-0000-000010580000}"/>
    <cellStyle name="40% - Accent3 2 3 5 3 2 4" xfId="24464" xr:uid="{00000000-0005-0000-0000-000011580000}"/>
    <cellStyle name="40% - Accent3 2 3 5 3 3" xfId="7342" xr:uid="{00000000-0005-0000-0000-000012580000}"/>
    <cellStyle name="40% - Accent3 2 3 5 3 3 2" xfId="17134" xr:uid="{00000000-0005-0000-0000-000013580000}"/>
    <cellStyle name="40% - Accent3 2 3 5 3 3 2 2" xfId="36685" xr:uid="{00000000-0005-0000-0000-000014580000}"/>
    <cellStyle name="40% - Accent3 2 3 5 3 3 3" xfId="26910" xr:uid="{00000000-0005-0000-0000-000015580000}"/>
    <cellStyle name="40% - Accent3 2 3 5 3 4" xfId="12248" xr:uid="{00000000-0005-0000-0000-000016580000}"/>
    <cellStyle name="40% - Accent3 2 3 5 3 4 2" xfId="31799" xr:uid="{00000000-0005-0000-0000-000017580000}"/>
    <cellStyle name="40% - Accent3 2 3 5 3 5" xfId="22024" xr:uid="{00000000-0005-0000-0000-000018580000}"/>
    <cellStyle name="40% - Accent3 2 3 5 4" xfId="3225" xr:uid="{00000000-0005-0000-0000-000019580000}"/>
    <cellStyle name="40% - Accent3 2 3 5 4 2" xfId="8122" xr:uid="{00000000-0005-0000-0000-00001A580000}"/>
    <cellStyle name="40% - Accent3 2 3 5 4 2 2" xfId="17911" xr:uid="{00000000-0005-0000-0000-00001B580000}"/>
    <cellStyle name="40% - Accent3 2 3 5 4 2 2 2" xfId="37462" xr:uid="{00000000-0005-0000-0000-00001C580000}"/>
    <cellStyle name="40% - Accent3 2 3 5 4 2 3" xfId="27687" xr:uid="{00000000-0005-0000-0000-00001D580000}"/>
    <cellStyle name="40% - Accent3 2 3 5 4 3" xfId="13025" xr:uid="{00000000-0005-0000-0000-00001E580000}"/>
    <cellStyle name="40% - Accent3 2 3 5 4 3 2" xfId="32576" xr:uid="{00000000-0005-0000-0000-00001F580000}"/>
    <cellStyle name="40% - Accent3 2 3 5 4 4" xfId="22801" xr:uid="{00000000-0005-0000-0000-000020580000}"/>
    <cellStyle name="40% - Accent3 2 3 5 5" xfId="5679" xr:uid="{00000000-0005-0000-0000-000021580000}"/>
    <cellStyle name="40% - Accent3 2 3 5 5 2" xfId="15471" xr:uid="{00000000-0005-0000-0000-000022580000}"/>
    <cellStyle name="40% - Accent3 2 3 5 5 2 2" xfId="35022" xr:uid="{00000000-0005-0000-0000-000023580000}"/>
    <cellStyle name="40% - Accent3 2 3 5 5 3" xfId="25247" xr:uid="{00000000-0005-0000-0000-000024580000}"/>
    <cellStyle name="40% - Accent3 2 3 5 6" xfId="10585" xr:uid="{00000000-0005-0000-0000-000025580000}"/>
    <cellStyle name="40% - Accent3 2 3 5 6 2" xfId="30136" xr:uid="{00000000-0005-0000-0000-000026580000}"/>
    <cellStyle name="40% - Accent3 2 3 5 7" xfId="20361" xr:uid="{00000000-0005-0000-0000-000027580000}"/>
    <cellStyle name="40% - Accent3 2 3 6" xfId="1231" xr:uid="{00000000-0005-0000-0000-000028580000}"/>
    <cellStyle name="40% - Accent3 2 3 6 2" xfId="3758" xr:uid="{00000000-0005-0000-0000-000029580000}"/>
    <cellStyle name="40% - Accent3 2 3 6 2 2" xfId="8655" xr:uid="{00000000-0005-0000-0000-00002A580000}"/>
    <cellStyle name="40% - Accent3 2 3 6 2 2 2" xfId="18444" xr:uid="{00000000-0005-0000-0000-00002B580000}"/>
    <cellStyle name="40% - Accent3 2 3 6 2 2 2 2" xfId="37995" xr:uid="{00000000-0005-0000-0000-00002C580000}"/>
    <cellStyle name="40% - Accent3 2 3 6 2 2 3" xfId="28220" xr:uid="{00000000-0005-0000-0000-00002D580000}"/>
    <cellStyle name="40% - Accent3 2 3 6 2 3" xfId="13558" xr:uid="{00000000-0005-0000-0000-00002E580000}"/>
    <cellStyle name="40% - Accent3 2 3 6 2 3 2" xfId="33109" xr:uid="{00000000-0005-0000-0000-00002F580000}"/>
    <cellStyle name="40% - Accent3 2 3 6 2 4" xfId="23334" xr:uid="{00000000-0005-0000-0000-000030580000}"/>
    <cellStyle name="40% - Accent3 2 3 6 3" xfId="6212" xr:uid="{00000000-0005-0000-0000-000031580000}"/>
    <cellStyle name="40% - Accent3 2 3 6 3 2" xfId="16004" xr:uid="{00000000-0005-0000-0000-000032580000}"/>
    <cellStyle name="40% - Accent3 2 3 6 3 2 2" xfId="35555" xr:uid="{00000000-0005-0000-0000-000033580000}"/>
    <cellStyle name="40% - Accent3 2 3 6 3 3" xfId="25780" xr:uid="{00000000-0005-0000-0000-000034580000}"/>
    <cellStyle name="40% - Accent3 2 3 6 4" xfId="11118" xr:uid="{00000000-0005-0000-0000-000035580000}"/>
    <cellStyle name="40% - Accent3 2 3 6 4 2" xfId="30669" xr:uid="{00000000-0005-0000-0000-000036580000}"/>
    <cellStyle name="40% - Accent3 2 3 6 5" xfId="20894" xr:uid="{00000000-0005-0000-0000-000037580000}"/>
    <cellStyle name="40% - Accent3 2 3 7" xfId="1079" xr:uid="{00000000-0005-0000-0000-000038580000}"/>
    <cellStyle name="40% - Accent3 2 3 7 2" xfId="3652" xr:uid="{00000000-0005-0000-0000-000039580000}"/>
    <cellStyle name="40% - Accent3 2 3 7 2 2" xfId="8549" xr:uid="{00000000-0005-0000-0000-00003A580000}"/>
    <cellStyle name="40% - Accent3 2 3 7 2 2 2" xfId="18338" xr:uid="{00000000-0005-0000-0000-00003B580000}"/>
    <cellStyle name="40% - Accent3 2 3 7 2 2 2 2" xfId="37889" xr:uid="{00000000-0005-0000-0000-00003C580000}"/>
    <cellStyle name="40% - Accent3 2 3 7 2 2 3" xfId="28114" xr:uid="{00000000-0005-0000-0000-00003D580000}"/>
    <cellStyle name="40% - Accent3 2 3 7 2 3" xfId="13452" xr:uid="{00000000-0005-0000-0000-00003E580000}"/>
    <cellStyle name="40% - Accent3 2 3 7 2 3 2" xfId="33003" xr:uid="{00000000-0005-0000-0000-00003F580000}"/>
    <cellStyle name="40% - Accent3 2 3 7 2 4" xfId="23228" xr:uid="{00000000-0005-0000-0000-000040580000}"/>
    <cellStyle name="40% - Accent3 2 3 7 3" xfId="6106" xr:uid="{00000000-0005-0000-0000-000041580000}"/>
    <cellStyle name="40% - Accent3 2 3 7 3 2" xfId="15898" xr:uid="{00000000-0005-0000-0000-000042580000}"/>
    <cellStyle name="40% - Accent3 2 3 7 3 2 2" xfId="35449" xr:uid="{00000000-0005-0000-0000-000043580000}"/>
    <cellStyle name="40% - Accent3 2 3 7 3 3" xfId="25674" xr:uid="{00000000-0005-0000-0000-000044580000}"/>
    <cellStyle name="40% - Accent3 2 3 7 4" xfId="11012" xr:uid="{00000000-0005-0000-0000-000045580000}"/>
    <cellStyle name="40% - Accent3 2 3 7 4 2" xfId="30563" xr:uid="{00000000-0005-0000-0000-000046580000}"/>
    <cellStyle name="40% - Accent3 2 3 7 5" xfId="20788" xr:uid="{00000000-0005-0000-0000-000047580000}"/>
    <cellStyle name="40% - Accent3 2 3 8" xfId="1998" xr:uid="{00000000-0005-0000-0000-000048580000}"/>
    <cellStyle name="40% - Accent3 2 3 8 2" xfId="4501" xr:uid="{00000000-0005-0000-0000-000049580000}"/>
    <cellStyle name="40% - Accent3 2 3 8 2 2" xfId="9398" xr:uid="{00000000-0005-0000-0000-00004A580000}"/>
    <cellStyle name="40% - Accent3 2 3 8 2 2 2" xfId="19187" xr:uid="{00000000-0005-0000-0000-00004B580000}"/>
    <cellStyle name="40% - Accent3 2 3 8 2 2 2 2" xfId="38738" xr:uid="{00000000-0005-0000-0000-00004C580000}"/>
    <cellStyle name="40% - Accent3 2 3 8 2 2 3" xfId="28963" xr:uid="{00000000-0005-0000-0000-00004D580000}"/>
    <cellStyle name="40% - Accent3 2 3 8 2 3" xfId="14301" xr:uid="{00000000-0005-0000-0000-00004E580000}"/>
    <cellStyle name="40% - Accent3 2 3 8 2 3 2" xfId="33852" xr:uid="{00000000-0005-0000-0000-00004F580000}"/>
    <cellStyle name="40% - Accent3 2 3 8 2 4" xfId="24077" xr:uid="{00000000-0005-0000-0000-000050580000}"/>
    <cellStyle name="40% - Accent3 2 3 8 3" xfId="6955" xr:uid="{00000000-0005-0000-0000-000051580000}"/>
    <cellStyle name="40% - Accent3 2 3 8 3 2" xfId="16747" xr:uid="{00000000-0005-0000-0000-000052580000}"/>
    <cellStyle name="40% - Accent3 2 3 8 3 2 2" xfId="36298" xr:uid="{00000000-0005-0000-0000-000053580000}"/>
    <cellStyle name="40% - Accent3 2 3 8 3 3" xfId="26523" xr:uid="{00000000-0005-0000-0000-000054580000}"/>
    <cellStyle name="40% - Accent3 2 3 8 4" xfId="11861" xr:uid="{00000000-0005-0000-0000-000055580000}"/>
    <cellStyle name="40% - Accent3 2 3 8 4 2" xfId="31412" xr:uid="{00000000-0005-0000-0000-000056580000}"/>
    <cellStyle name="40% - Accent3 2 3 8 5" xfId="21637" xr:uid="{00000000-0005-0000-0000-000057580000}"/>
    <cellStyle name="40% - Accent3 2 3 9" xfId="2833" xr:uid="{00000000-0005-0000-0000-000058580000}"/>
    <cellStyle name="40% - Accent3 2 3 9 2" xfId="7731" xr:uid="{00000000-0005-0000-0000-000059580000}"/>
    <cellStyle name="40% - Accent3 2 3 9 2 2" xfId="17520" xr:uid="{00000000-0005-0000-0000-00005A580000}"/>
    <cellStyle name="40% - Accent3 2 3 9 2 2 2" xfId="37071" xr:uid="{00000000-0005-0000-0000-00005B580000}"/>
    <cellStyle name="40% - Accent3 2 3 9 2 3" xfId="27296" xr:uid="{00000000-0005-0000-0000-00005C580000}"/>
    <cellStyle name="40% - Accent3 2 3 9 3" xfId="12634" xr:uid="{00000000-0005-0000-0000-00005D580000}"/>
    <cellStyle name="40% - Accent3 2 3 9 3 2" xfId="32185" xr:uid="{00000000-0005-0000-0000-00005E580000}"/>
    <cellStyle name="40% - Accent3 2 3 9 4" xfId="22410" xr:uid="{00000000-0005-0000-0000-00005F580000}"/>
    <cellStyle name="40% - Accent3 2 4" xfId="238" xr:uid="{00000000-0005-0000-0000-000060580000}"/>
    <cellStyle name="40% - Accent3 2 4 10" xfId="10215" xr:uid="{00000000-0005-0000-0000-000061580000}"/>
    <cellStyle name="40% - Accent3 2 4 10 2" xfId="29766" xr:uid="{00000000-0005-0000-0000-000062580000}"/>
    <cellStyle name="40% - Accent3 2 4 11" xfId="19991" xr:uid="{00000000-0005-0000-0000-000063580000}"/>
    <cellStyle name="40% - Accent3 2 4 2" xfId="448" xr:uid="{00000000-0005-0000-0000-000064580000}"/>
    <cellStyle name="40% - Accent3 2 4 2 2" xfId="865" xr:uid="{00000000-0005-0000-0000-000065580000}"/>
    <cellStyle name="40% - Accent3 2 4 2 2 2" xfId="1815" xr:uid="{00000000-0005-0000-0000-000066580000}"/>
    <cellStyle name="40% - Accent3 2 4 2 2 2 2" xfId="4329" xr:uid="{00000000-0005-0000-0000-000067580000}"/>
    <cellStyle name="40% - Accent3 2 4 2 2 2 2 2" xfId="9226" xr:uid="{00000000-0005-0000-0000-000068580000}"/>
    <cellStyle name="40% - Accent3 2 4 2 2 2 2 2 2" xfId="19015" xr:uid="{00000000-0005-0000-0000-000069580000}"/>
    <cellStyle name="40% - Accent3 2 4 2 2 2 2 2 2 2" xfId="38566" xr:uid="{00000000-0005-0000-0000-00006A580000}"/>
    <cellStyle name="40% - Accent3 2 4 2 2 2 2 2 3" xfId="28791" xr:uid="{00000000-0005-0000-0000-00006B580000}"/>
    <cellStyle name="40% - Accent3 2 4 2 2 2 2 3" xfId="14129" xr:uid="{00000000-0005-0000-0000-00006C580000}"/>
    <cellStyle name="40% - Accent3 2 4 2 2 2 2 3 2" xfId="33680" xr:uid="{00000000-0005-0000-0000-00006D580000}"/>
    <cellStyle name="40% - Accent3 2 4 2 2 2 2 4" xfId="23905" xr:uid="{00000000-0005-0000-0000-00006E580000}"/>
    <cellStyle name="40% - Accent3 2 4 2 2 2 3" xfId="6783" xr:uid="{00000000-0005-0000-0000-00006F580000}"/>
    <cellStyle name="40% - Accent3 2 4 2 2 2 3 2" xfId="16575" xr:uid="{00000000-0005-0000-0000-000070580000}"/>
    <cellStyle name="40% - Accent3 2 4 2 2 2 3 2 2" xfId="36126" xr:uid="{00000000-0005-0000-0000-000071580000}"/>
    <cellStyle name="40% - Accent3 2 4 2 2 2 3 3" xfId="26351" xr:uid="{00000000-0005-0000-0000-000072580000}"/>
    <cellStyle name="40% - Accent3 2 4 2 2 2 4" xfId="11689" xr:uid="{00000000-0005-0000-0000-000073580000}"/>
    <cellStyle name="40% - Accent3 2 4 2 2 2 4 2" xfId="31240" xr:uid="{00000000-0005-0000-0000-000074580000}"/>
    <cellStyle name="40% - Accent3 2 4 2 2 2 5" xfId="21465" xr:uid="{00000000-0005-0000-0000-000075580000}"/>
    <cellStyle name="40% - Accent3 2 4 2 2 3" xfId="2593" xr:uid="{00000000-0005-0000-0000-000076580000}"/>
    <cellStyle name="40% - Accent3 2 4 2 2 3 2" xfId="5041" xr:uid="{00000000-0005-0000-0000-000077580000}"/>
    <cellStyle name="40% - Accent3 2 4 2 2 3 2 2" xfId="9938" xr:uid="{00000000-0005-0000-0000-000078580000}"/>
    <cellStyle name="40% - Accent3 2 4 2 2 3 2 2 2" xfId="19727" xr:uid="{00000000-0005-0000-0000-000079580000}"/>
    <cellStyle name="40% - Accent3 2 4 2 2 3 2 2 2 2" xfId="39278" xr:uid="{00000000-0005-0000-0000-00007A580000}"/>
    <cellStyle name="40% - Accent3 2 4 2 2 3 2 2 3" xfId="29503" xr:uid="{00000000-0005-0000-0000-00007B580000}"/>
    <cellStyle name="40% - Accent3 2 4 2 2 3 2 3" xfId="14841" xr:uid="{00000000-0005-0000-0000-00007C580000}"/>
    <cellStyle name="40% - Accent3 2 4 2 2 3 2 3 2" xfId="34392" xr:uid="{00000000-0005-0000-0000-00007D580000}"/>
    <cellStyle name="40% - Accent3 2 4 2 2 3 2 4" xfId="24617" xr:uid="{00000000-0005-0000-0000-00007E580000}"/>
    <cellStyle name="40% - Accent3 2 4 2 2 3 3" xfId="7495" xr:uid="{00000000-0005-0000-0000-00007F580000}"/>
    <cellStyle name="40% - Accent3 2 4 2 2 3 3 2" xfId="17287" xr:uid="{00000000-0005-0000-0000-000080580000}"/>
    <cellStyle name="40% - Accent3 2 4 2 2 3 3 2 2" xfId="36838" xr:uid="{00000000-0005-0000-0000-000081580000}"/>
    <cellStyle name="40% - Accent3 2 4 2 2 3 3 3" xfId="27063" xr:uid="{00000000-0005-0000-0000-000082580000}"/>
    <cellStyle name="40% - Accent3 2 4 2 2 3 4" xfId="12401" xr:uid="{00000000-0005-0000-0000-000083580000}"/>
    <cellStyle name="40% - Accent3 2 4 2 2 3 4 2" xfId="31952" xr:uid="{00000000-0005-0000-0000-000084580000}"/>
    <cellStyle name="40% - Accent3 2 4 2 2 3 5" xfId="22177" xr:uid="{00000000-0005-0000-0000-000085580000}"/>
    <cellStyle name="40% - Accent3 2 4 2 2 4" xfId="3448" xr:uid="{00000000-0005-0000-0000-000086580000}"/>
    <cellStyle name="40% - Accent3 2 4 2 2 4 2" xfId="8345" xr:uid="{00000000-0005-0000-0000-000087580000}"/>
    <cellStyle name="40% - Accent3 2 4 2 2 4 2 2" xfId="18134" xr:uid="{00000000-0005-0000-0000-000088580000}"/>
    <cellStyle name="40% - Accent3 2 4 2 2 4 2 2 2" xfId="37685" xr:uid="{00000000-0005-0000-0000-000089580000}"/>
    <cellStyle name="40% - Accent3 2 4 2 2 4 2 3" xfId="27910" xr:uid="{00000000-0005-0000-0000-00008A580000}"/>
    <cellStyle name="40% - Accent3 2 4 2 2 4 3" xfId="13248" xr:uid="{00000000-0005-0000-0000-00008B580000}"/>
    <cellStyle name="40% - Accent3 2 4 2 2 4 3 2" xfId="32799" xr:uid="{00000000-0005-0000-0000-00008C580000}"/>
    <cellStyle name="40% - Accent3 2 4 2 2 4 4" xfId="23024" xr:uid="{00000000-0005-0000-0000-00008D580000}"/>
    <cellStyle name="40% - Accent3 2 4 2 2 5" xfId="5902" xr:uid="{00000000-0005-0000-0000-00008E580000}"/>
    <cellStyle name="40% - Accent3 2 4 2 2 5 2" xfId="15694" xr:uid="{00000000-0005-0000-0000-00008F580000}"/>
    <cellStyle name="40% - Accent3 2 4 2 2 5 2 2" xfId="35245" xr:uid="{00000000-0005-0000-0000-000090580000}"/>
    <cellStyle name="40% - Accent3 2 4 2 2 5 3" xfId="25470" xr:uid="{00000000-0005-0000-0000-000091580000}"/>
    <cellStyle name="40% - Accent3 2 4 2 2 6" xfId="10808" xr:uid="{00000000-0005-0000-0000-000092580000}"/>
    <cellStyle name="40% - Accent3 2 4 2 2 6 2" xfId="30359" xr:uid="{00000000-0005-0000-0000-000093580000}"/>
    <cellStyle name="40% - Accent3 2 4 2 2 7" xfId="20584" xr:uid="{00000000-0005-0000-0000-000094580000}"/>
    <cellStyle name="40% - Accent3 2 4 2 3" xfId="1427" xr:uid="{00000000-0005-0000-0000-000095580000}"/>
    <cellStyle name="40% - Accent3 2 4 2 3 2" xfId="3946" xr:uid="{00000000-0005-0000-0000-000096580000}"/>
    <cellStyle name="40% - Accent3 2 4 2 3 2 2" xfId="8843" xr:uid="{00000000-0005-0000-0000-000097580000}"/>
    <cellStyle name="40% - Accent3 2 4 2 3 2 2 2" xfId="18632" xr:uid="{00000000-0005-0000-0000-000098580000}"/>
    <cellStyle name="40% - Accent3 2 4 2 3 2 2 2 2" xfId="38183" xr:uid="{00000000-0005-0000-0000-000099580000}"/>
    <cellStyle name="40% - Accent3 2 4 2 3 2 2 3" xfId="28408" xr:uid="{00000000-0005-0000-0000-00009A580000}"/>
    <cellStyle name="40% - Accent3 2 4 2 3 2 3" xfId="13746" xr:uid="{00000000-0005-0000-0000-00009B580000}"/>
    <cellStyle name="40% - Accent3 2 4 2 3 2 3 2" xfId="33297" xr:uid="{00000000-0005-0000-0000-00009C580000}"/>
    <cellStyle name="40% - Accent3 2 4 2 3 2 4" xfId="23522" xr:uid="{00000000-0005-0000-0000-00009D580000}"/>
    <cellStyle name="40% - Accent3 2 4 2 3 3" xfId="6400" xr:uid="{00000000-0005-0000-0000-00009E580000}"/>
    <cellStyle name="40% - Accent3 2 4 2 3 3 2" xfId="16192" xr:uid="{00000000-0005-0000-0000-00009F580000}"/>
    <cellStyle name="40% - Accent3 2 4 2 3 3 2 2" xfId="35743" xr:uid="{00000000-0005-0000-0000-0000A0580000}"/>
    <cellStyle name="40% - Accent3 2 4 2 3 3 3" xfId="25968" xr:uid="{00000000-0005-0000-0000-0000A1580000}"/>
    <cellStyle name="40% - Accent3 2 4 2 3 4" xfId="11306" xr:uid="{00000000-0005-0000-0000-0000A2580000}"/>
    <cellStyle name="40% - Accent3 2 4 2 3 4 2" xfId="30857" xr:uid="{00000000-0005-0000-0000-0000A3580000}"/>
    <cellStyle name="40% - Accent3 2 4 2 3 5" xfId="21082" xr:uid="{00000000-0005-0000-0000-0000A4580000}"/>
    <cellStyle name="40% - Accent3 2 4 2 4" xfId="1082" xr:uid="{00000000-0005-0000-0000-0000A5580000}"/>
    <cellStyle name="40% - Accent3 2 4 2 4 2" xfId="3655" xr:uid="{00000000-0005-0000-0000-0000A6580000}"/>
    <cellStyle name="40% - Accent3 2 4 2 4 2 2" xfId="8552" xr:uid="{00000000-0005-0000-0000-0000A7580000}"/>
    <cellStyle name="40% - Accent3 2 4 2 4 2 2 2" xfId="18341" xr:uid="{00000000-0005-0000-0000-0000A8580000}"/>
    <cellStyle name="40% - Accent3 2 4 2 4 2 2 2 2" xfId="37892" xr:uid="{00000000-0005-0000-0000-0000A9580000}"/>
    <cellStyle name="40% - Accent3 2 4 2 4 2 2 3" xfId="28117" xr:uid="{00000000-0005-0000-0000-0000AA580000}"/>
    <cellStyle name="40% - Accent3 2 4 2 4 2 3" xfId="13455" xr:uid="{00000000-0005-0000-0000-0000AB580000}"/>
    <cellStyle name="40% - Accent3 2 4 2 4 2 3 2" xfId="33006" xr:uid="{00000000-0005-0000-0000-0000AC580000}"/>
    <cellStyle name="40% - Accent3 2 4 2 4 2 4" xfId="23231" xr:uid="{00000000-0005-0000-0000-0000AD580000}"/>
    <cellStyle name="40% - Accent3 2 4 2 4 3" xfId="6109" xr:uid="{00000000-0005-0000-0000-0000AE580000}"/>
    <cellStyle name="40% - Accent3 2 4 2 4 3 2" xfId="15901" xr:uid="{00000000-0005-0000-0000-0000AF580000}"/>
    <cellStyle name="40% - Accent3 2 4 2 4 3 2 2" xfId="35452" xr:uid="{00000000-0005-0000-0000-0000B0580000}"/>
    <cellStyle name="40% - Accent3 2 4 2 4 3 3" xfId="25677" xr:uid="{00000000-0005-0000-0000-0000B1580000}"/>
    <cellStyle name="40% - Accent3 2 4 2 4 4" xfId="11015" xr:uid="{00000000-0005-0000-0000-0000B2580000}"/>
    <cellStyle name="40% - Accent3 2 4 2 4 4 2" xfId="30566" xr:uid="{00000000-0005-0000-0000-0000B3580000}"/>
    <cellStyle name="40% - Accent3 2 4 2 4 5" xfId="20791" xr:uid="{00000000-0005-0000-0000-0000B4580000}"/>
    <cellStyle name="40% - Accent3 2 4 2 5" xfId="2152" xr:uid="{00000000-0005-0000-0000-0000B5580000}"/>
    <cellStyle name="40% - Accent3 2 4 2 5 2" xfId="4654" xr:uid="{00000000-0005-0000-0000-0000B6580000}"/>
    <cellStyle name="40% - Accent3 2 4 2 5 2 2" xfId="9551" xr:uid="{00000000-0005-0000-0000-0000B7580000}"/>
    <cellStyle name="40% - Accent3 2 4 2 5 2 2 2" xfId="19340" xr:uid="{00000000-0005-0000-0000-0000B8580000}"/>
    <cellStyle name="40% - Accent3 2 4 2 5 2 2 2 2" xfId="38891" xr:uid="{00000000-0005-0000-0000-0000B9580000}"/>
    <cellStyle name="40% - Accent3 2 4 2 5 2 2 3" xfId="29116" xr:uid="{00000000-0005-0000-0000-0000BA580000}"/>
    <cellStyle name="40% - Accent3 2 4 2 5 2 3" xfId="14454" xr:uid="{00000000-0005-0000-0000-0000BB580000}"/>
    <cellStyle name="40% - Accent3 2 4 2 5 2 3 2" xfId="34005" xr:uid="{00000000-0005-0000-0000-0000BC580000}"/>
    <cellStyle name="40% - Accent3 2 4 2 5 2 4" xfId="24230" xr:uid="{00000000-0005-0000-0000-0000BD580000}"/>
    <cellStyle name="40% - Accent3 2 4 2 5 3" xfId="7108" xr:uid="{00000000-0005-0000-0000-0000BE580000}"/>
    <cellStyle name="40% - Accent3 2 4 2 5 3 2" xfId="16900" xr:uid="{00000000-0005-0000-0000-0000BF580000}"/>
    <cellStyle name="40% - Accent3 2 4 2 5 3 2 2" xfId="36451" xr:uid="{00000000-0005-0000-0000-0000C0580000}"/>
    <cellStyle name="40% - Accent3 2 4 2 5 3 3" xfId="26676" xr:uid="{00000000-0005-0000-0000-0000C1580000}"/>
    <cellStyle name="40% - Accent3 2 4 2 5 4" xfId="12014" xr:uid="{00000000-0005-0000-0000-0000C2580000}"/>
    <cellStyle name="40% - Accent3 2 4 2 5 4 2" xfId="31565" xr:uid="{00000000-0005-0000-0000-0000C3580000}"/>
    <cellStyle name="40% - Accent3 2 4 2 5 5" xfId="21790" xr:uid="{00000000-0005-0000-0000-0000C4580000}"/>
    <cellStyle name="40% - Accent3 2 4 2 6" xfId="3057" xr:uid="{00000000-0005-0000-0000-0000C5580000}"/>
    <cellStyle name="40% - Accent3 2 4 2 6 2" xfId="7954" xr:uid="{00000000-0005-0000-0000-0000C6580000}"/>
    <cellStyle name="40% - Accent3 2 4 2 6 2 2" xfId="17743" xr:uid="{00000000-0005-0000-0000-0000C7580000}"/>
    <cellStyle name="40% - Accent3 2 4 2 6 2 2 2" xfId="37294" xr:uid="{00000000-0005-0000-0000-0000C8580000}"/>
    <cellStyle name="40% - Accent3 2 4 2 6 2 3" xfId="27519" xr:uid="{00000000-0005-0000-0000-0000C9580000}"/>
    <cellStyle name="40% - Accent3 2 4 2 6 3" xfId="12857" xr:uid="{00000000-0005-0000-0000-0000CA580000}"/>
    <cellStyle name="40% - Accent3 2 4 2 6 3 2" xfId="32408" xr:uid="{00000000-0005-0000-0000-0000CB580000}"/>
    <cellStyle name="40% - Accent3 2 4 2 6 4" xfId="22633" xr:uid="{00000000-0005-0000-0000-0000CC580000}"/>
    <cellStyle name="40% - Accent3 2 4 2 7" xfId="5511" xr:uid="{00000000-0005-0000-0000-0000CD580000}"/>
    <cellStyle name="40% - Accent3 2 4 2 7 2" xfId="15303" xr:uid="{00000000-0005-0000-0000-0000CE580000}"/>
    <cellStyle name="40% - Accent3 2 4 2 7 2 2" xfId="34854" xr:uid="{00000000-0005-0000-0000-0000CF580000}"/>
    <cellStyle name="40% - Accent3 2 4 2 7 3" xfId="25079" xr:uid="{00000000-0005-0000-0000-0000D0580000}"/>
    <cellStyle name="40% - Accent3 2 4 2 8" xfId="10417" xr:uid="{00000000-0005-0000-0000-0000D1580000}"/>
    <cellStyle name="40% - Accent3 2 4 2 8 2" xfId="29968" xr:uid="{00000000-0005-0000-0000-0000D2580000}"/>
    <cellStyle name="40% - Accent3 2 4 2 9" xfId="20193" xr:uid="{00000000-0005-0000-0000-0000D3580000}"/>
    <cellStyle name="40% - Accent3 2 4 3" xfId="449" xr:uid="{00000000-0005-0000-0000-0000D4580000}"/>
    <cellStyle name="40% - Accent3 2 4 3 2" xfId="866" xr:uid="{00000000-0005-0000-0000-0000D5580000}"/>
    <cellStyle name="40% - Accent3 2 4 3 2 2" xfId="1816" xr:uid="{00000000-0005-0000-0000-0000D6580000}"/>
    <cellStyle name="40% - Accent3 2 4 3 2 2 2" xfId="4330" xr:uid="{00000000-0005-0000-0000-0000D7580000}"/>
    <cellStyle name="40% - Accent3 2 4 3 2 2 2 2" xfId="9227" xr:uid="{00000000-0005-0000-0000-0000D8580000}"/>
    <cellStyle name="40% - Accent3 2 4 3 2 2 2 2 2" xfId="19016" xr:uid="{00000000-0005-0000-0000-0000D9580000}"/>
    <cellStyle name="40% - Accent3 2 4 3 2 2 2 2 2 2" xfId="38567" xr:uid="{00000000-0005-0000-0000-0000DA580000}"/>
    <cellStyle name="40% - Accent3 2 4 3 2 2 2 2 3" xfId="28792" xr:uid="{00000000-0005-0000-0000-0000DB580000}"/>
    <cellStyle name="40% - Accent3 2 4 3 2 2 2 3" xfId="14130" xr:uid="{00000000-0005-0000-0000-0000DC580000}"/>
    <cellStyle name="40% - Accent3 2 4 3 2 2 2 3 2" xfId="33681" xr:uid="{00000000-0005-0000-0000-0000DD580000}"/>
    <cellStyle name="40% - Accent3 2 4 3 2 2 2 4" xfId="23906" xr:uid="{00000000-0005-0000-0000-0000DE580000}"/>
    <cellStyle name="40% - Accent3 2 4 3 2 2 3" xfId="6784" xr:uid="{00000000-0005-0000-0000-0000DF580000}"/>
    <cellStyle name="40% - Accent3 2 4 3 2 2 3 2" xfId="16576" xr:uid="{00000000-0005-0000-0000-0000E0580000}"/>
    <cellStyle name="40% - Accent3 2 4 3 2 2 3 2 2" xfId="36127" xr:uid="{00000000-0005-0000-0000-0000E1580000}"/>
    <cellStyle name="40% - Accent3 2 4 3 2 2 3 3" xfId="26352" xr:uid="{00000000-0005-0000-0000-0000E2580000}"/>
    <cellStyle name="40% - Accent3 2 4 3 2 2 4" xfId="11690" xr:uid="{00000000-0005-0000-0000-0000E3580000}"/>
    <cellStyle name="40% - Accent3 2 4 3 2 2 4 2" xfId="31241" xr:uid="{00000000-0005-0000-0000-0000E4580000}"/>
    <cellStyle name="40% - Accent3 2 4 3 2 2 5" xfId="21466" xr:uid="{00000000-0005-0000-0000-0000E5580000}"/>
    <cellStyle name="40% - Accent3 2 4 3 2 3" xfId="2721" xr:uid="{00000000-0005-0000-0000-0000E6580000}"/>
    <cellStyle name="40% - Accent3 2 4 3 2 3 2" xfId="5166" xr:uid="{00000000-0005-0000-0000-0000E7580000}"/>
    <cellStyle name="40% - Accent3 2 4 3 2 3 2 2" xfId="10063" xr:uid="{00000000-0005-0000-0000-0000E8580000}"/>
    <cellStyle name="40% - Accent3 2 4 3 2 3 2 2 2" xfId="19852" xr:uid="{00000000-0005-0000-0000-0000E9580000}"/>
    <cellStyle name="40% - Accent3 2 4 3 2 3 2 2 2 2" xfId="39403" xr:uid="{00000000-0005-0000-0000-0000EA580000}"/>
    <cellStyle name="40% - Accent3 2 4 3 2 3 2 2 3" xfId="29628" xr:uid="{00000000-0005-0000-0000-0000EB580000}"/>
    <cellStyle name="40% - Accent3 2 4 3 2 3 2 3" xfId="14966" xr:uid="{00000000-0005-0000-0000-0000EC580000}"/>
    <cellStyle name="40% - Accent3 2 4 3 2 3 2 3 2" xfId="34517" xr:uid="{00000000-0005-0000-0000-0000ED580000}"/>
    <cellStyle name="40% - Accent3 2 4 3 2 3 2 4" xfId="24742" xr:uid="{00000000-0005-0000-0000-0000EE580000}"/>
    <cellStyle name="40% - Accent3 2 4 3 2 3 3" xfId="7620" xr:uid="{00000000-0005-0000-0000-0000EF580000}"/>
    <cellStyle name="40% - Accent3 2 4 3 2 3 3 2" xfId="17412" xr:uid="{00000000-0005-0000-0000-0000F0580000}"/>
    <cellStyle name="40% - Accent3 2 4 3 2 3 3 2 2" xfId="36963" xr:uid="{00000000-0005-0000-0000-0000F1580000}"/>
    <cellStyle name="40% - Accent3 2 4 3 2 3 3 3" xfId="27188" xr:uid="{00000000-0005-0000-0000-0000F2580000}"/>
    <cellStyle name="40% - Accent3 2 4 3 2 3 4" xfId="12526" xr:uid="{00000000-0005-0000-0000-0000F3580000}"/>
    <cellStyle name="40% - Accent3 2 4 3 2 3 4 2" xfId="32077" xr:uid="{00000000-0005-0000-0000-0000F4580000}"/>
    <cellStyle name="40% - Accent3 2 4 3 2 3 5" xfId="22302" xr:uid="{00000000-0005-0000-0000-0000F5580000}"/>
    <cellStyle name="40% - Accent3 2 4 3 2 4" xfId="3449" xr:uid="{00000000-0005-0000-0000-0000F6580000}"/>
    <cellStyle name="40% - Accent3 2 4 3 2 4 2" xfId="8346" xr:uid="{00000000-0005-0000-0000-0000F7580000}"/>
    <cellStyle name="40% - Accent3 2 4 3 2 4 2 2" xfId="18135" xr:uid="{00000000-0005-0000-0000-0000F8580000}"/>
    <cellStyle name="40% - Accent3 2 4 3 2 4 2 2 2" xfId="37686" xr:uid="{00000000-0005-0000-0000-0000F9580000}"/>
    <cellStyle name="40% - Accent3 2 4 3 2 4 2 3" xfId="27911" xr:uid="{00000000-0005-0000-0000-0000FA580000}"/>
    <cellStyle name="40% - Accent3 2 4 3 2 4 3" xfId="13249" xr:uid="{00000000-0005-0000-0000-0000FB580000}"/>
    <cellStyle name="40% - Accent3 2 4 3 2 4 3 2" xfId="32800" xr:uid="{00000000-0005-0000-0000-0000FC580000}"/>
    <cellStyle name="40% - Accent3 2 4 3 2 4 4" xfId="23025" xr:uid="{00000000-0005-0000-0000-0000FD580000}"/>
    <cellStyle name="40% - Accent3 2 4 3 2 5" xfId="5903" xr:uid="{00000000-0005-0000-0000-0000FE580000}"/>
    <cellStyle name="40% - Accent3 2 4 3 2 5 2" xfId="15695" xr:uid="{00000000-0005-0000-0000-0000FF580000}"/>
    <cellStyle name="40% - Accent3 2 4 3 2 5 2 2" xfId="35246" xr:uid="{00000000-0005-0000-0000-000000590000}"/>
    <cellStyle name="40% - Accent3 2 4 3 2 5 3" xfId="25471" xr:uid="{00000000-0005-0000-0000-000001590000}"/>
    <cellStyle name="40% - Accent3 2 4 3 2 6" xfId="10809" xr:uid="{00000000-0005-0000-0000-000002590000}"/>
    <cellStyle name="40% - Accent3 2 4 3 2 6 2" xfId="30360" xr:uid="{00000000-0005-0000-0000-000003590000}"/>
    <cellStyle name="40% - Accent3 2 4 3 2 7" xfId="20585" xr:uid="{00000000-0005-0000-0000-000004590000}"/>
    <cellStyle name="40% - Accent3 2 4 3 3" xfId="1428" xr:uid="{00000000-0005-0000-0000-000005590000}"/>
    <cellStyle name="40% - Accent3 2 4 3 3 2" xfId="3947" xr:uid="{00000000-0005-0000-0000-000006590000}"/>
    <cellStyle name="40% - Accent3 2 4 3 3 2 2" xfId="8844" xr:uid="{00000000-0005-0000-0000-000007590000}"/>
    <cellStyle name="40% - Accent3 2 4 3 3 2 2 2" xfId="18633" xr:uid="{00000000-0005-0000-0000-000008590000}"/>
    <cellStyle name="40% - Accent3 2 4 3 3 2 2 2 2" xfId="38184" xr:uid="{00000000-0005-0000-0000-000009590000}"/>
    <cellStyle name="40% - Accent3 2 4 3 3 2 2 3" xfId="28409" xr:uid="{00000000-0005-0000-0000-00000A590000}"/>
    <cellStyle name="40% - Accent3 2 4 3 3 2 3" xfId="13747" xr:uid="{00000000-0005-0000-0000-00000B590000}"/>
    <cellStyle name="40% - Accent3 2 4 3 3 2 3 2" xfId="33298" xr:uid="{00000000-0005-0000-0000-00000C590000}"/>
    <cellStyle name="40% - Accent3 2 4 3 3 2 4" xfId="23523" xr:uid="{00000000-0005-0000-0000-00000D590000}"/>
    <cellStyle name="40% - Accent3 2 4 3 3 3" xfId="6401" xr:uid="{00000000-0005-0000-0000-00000E590000}"/>
    <cellStyle name="40% - Accent3 2 4 3 3 3 2" xfId="16193" xr:uid="{00000000-0005-0000-0000-00000F590000}"/>
    <cellStyle name="40% - Accent3 2 4 3 3 3 2 2" xfId="35744" xr:uid="{00000000-0005-0000-0000-000010590000}"/>
    <cellStyle name="40% - Accent3 2 4 3 3 3 3" xfId="25969" xr:uid="{00000000-0005-0000-0000-000011590000}"/>
    <cellStyle name="40% - Accent3 2 4 3 3 4" xfId="11307" xr:uid="{00000000-0005-0000-0000-000012590000}"/>
    <cellStyle name="40% - Accent3 2 4 3 3 4 2" xfId="30858" xr:uid="{00000000-0005-0000-0000-000013590000}"/>
    <cellStyle name="40% - Accent3 2 4 3 3 5" xfId="21083" xr:uid="{00000000-0005-0000-0000-000014590000}"/>
    <cellStyle name="40% - Accent3 2 4 3 4" xfId="2277" xr:uid="{00000000-0005-0000-0000-000015590000}"/>
    <cellStyle name="40% - Accent3 2 4 3 4 2" xfId="4779" xr:uid="{00000000-0005-0000-0000-000016590000}"/>
    <cellStyle name="40% - Accent3 2 4 3 4 2 2" xfId="9676" xr:uid="{00000000-0005-0000-0000-000017590000}"/>
    <cellStyle name="40% - Accent3 2 4 3 4 2 2 2" xfId="19465" xr:uid="{00000000-0005-0000-0000-000018590000}"/>
    <cellStyle name="40% - Accent3 2 4 3 4 2 2 2 2" xfId="39016" xr:uid="{00000000-0005-0000-0000-000019590000}"/>
    <cellStyle name="40% - Accent3 2 4 3 4 2 2 3" xfId="29241" xr:uid="{00000000-0005-0000-0000-00001A590000}"/>
    <cellStyle name="40% - Accent3 2 4 3 4 2 3" xfId="14579" xr:uid="{00000000-0005-0000-0000-00001B590000}"/>
    <cellStyle name="40% - Accent3 2 4 3 4 2 3 2" xfId="34130" xr:uid="{00000000-0005-0000-0000-00001C590000}"/>
    <cellStyle name="40% - Accent3 2 4 3 4 2 4" xfId="24355" xr:uid="{00000000-0005-0000-0000-00001D590000}"/>
    <cellStyle name="40% - Accent3 2 4 3 4 3" xfId="7233" xr:uid="{00000000-0005-0000-0000-00001E590000}"/>
    <cellStyle name="40% - Accent3 2 4 3 4 3 2" xfId="17025" xr:uid="{00000000-0005-0000-0000-00001F590000}"/>
    <cellStyle name="40% - Accent3 2 4 3 4 3 2 2" xfId="36576" xr:uid="{00000000-0005-0000-0000-000020590000}"/>
    <cellStyle name="40% - Accent3 2 4 3 4 3 3" xfId="26801" xr:uid="{00000000-0005-0000-0000-000021590000}"/>
    <cellStyle name="40% - Accent3 2 4 3 4 4" xfId="12139" xr:uid="{00000000-0005-0000-0000-000022590000}"/>
    <cellStyle name="40% - Accent3 2 4 3 4 4 2" xfId="31690" xr:uid="{00000000-0005-0000-0000-000023590000}"/>
    <cellStyle name="40% - Accent3 2 4 3 4 5" xfId="21915" xr:uid="{00000000-0005-0000-0000-000024590000}"/>
    <cellStyle name="40% - Accent3 2 4 3 5" xfId="3058" xr:uid="{00000000-0005-0000-0000-000025590000}"/>
    <cellStyle name="40% - Accent3 2 4 3 5 2" xfId="7955" xr:uid="{00000000-0005-0000-0000-000026590000}"/>
    <cellStyle name="40% - Accent3 2 4 3 5 2 2" xfId="17744" xr:uid="{00000000-0005-0000-0000-000027590000}"/>
    <cellStyle name="40% - Accent3 2 4 3 5 2 2 2" xfId="37295" xr:uid="{00000000-0005-0000-0000-000028590000}"/>
    <cellStyle name="40% - Accent3 2 4 3 5 2 3" xfId="27520" xr:uid="{00000000-0005-0000-0000-000029590000}"/>
    <cellStyle name="40% - Accent3 2 4 3 5 3" xfId="12858" xr:uid="{00000000-0005-0000-0000-00002A590000}"/>
    <cellStyle name="40% - Accent3 2 4 3 5 3 2" xfId="32409" xr:uid="{00000000-0005-0000-0000-00002B590000}"/>
    <cellStyle name="40% - Accent3 2 4 3 5 4" xfId="22634" xr:uid="{00000000-0005-0000-0000-00002C590000}"/>
    <cellStyle name="40% - Accent3 2 4 3 6" xfId="5512" xr:uid="{00000000-0005-0000-0000-00002D590000}"/>
    <cellStyle name="40% - Accent3 2 4 3 6 2" xfId="15304" xr:uid="{00000000-0005-0000-0000-00002E590000}"/>
    <cellStyle name="40% - Accent3 2 4 3 6 2 2" xfId="34855" xr:uid="{00000000-0005-0000-0000-00002F590000}"/>
    <cellStyle name="40% - Accent3 2 4 3 6 3" xfId="25080" xr:uid="{00000000-0005-0000-0000-000030590000}"/>
    <cellStyle name="40% - Accent3 2 4 3 7" xfId="10418" xr:uid="{00000000-0005-0000-0000-000031590000}"/>
    <cellStyle name="40% - Accent3 2 4 3 7 2" xfId="29969" xr:uid="{00000000-0005-0000-0000-000032590000}"/>
    <cellStyle name="40% - Accent3 2 4 3 8" xfId="20194" xr:uid="{00000000-0005-0000-0000-000033590000}"/>
    <cellStyle name="40% - Accent3 2 4 4" xfId="661" xr:uid="{00000000-0005-0000-0000-000034590000}"/>
    <cellStyle name="40% - Accent3 2 4 4 2" xfId="1613" xr:uid="{00000000-0005-0000-0000-000035590000}"/>
    <cellStyle name="40% - Accent3 2 4 4 2 2" xfId="4127" xr:uid="{00000000-0005-0000-0000-000036590000}"/>
    <cellStyle name="40% - Accent3 2 4 4 2 2 2" xfId="9024" xr:uid="{00000000-0005-0000-0000-000037590000}"/>
    <cellStyle name="40% - Accent3 2 4 4 2 2 2 2" xfId="18813" xr:uid="{00000000-0005-0000-0000-000038590000}"/>
    <cellStyle name="40% - Accent3 2 4 4 2 2 2 2 2" xfId="38364" xr:uid="{00000000-0005-0000-0000-000039590000}"/>
    <cellStyle name="40% - Accent3 2 4 4 2 2 2 3" xfId="28589" xr:uid="{00000000-0005-0000-0000-00003A590000}"/>
    <cellStyle name="40% - Accent3 2 4 4 2 2 3" xfId="13927" xr:uid="{00000000-0005-0000-0000-00003B590000}"/>
    <cellStyle name="40% - Accent3 2 4 4 2 2 3 2" xfId="33478" xr:uid="{00000000-0005-0000-0000-00003C590000}"/>
    <cellStyle name="40% - Accent3 2 4 4 2 2 4" xfId="23703" xr:uid="{00000000-0005-0000-0000-00003D590000}"/>
    <cellStyle name="40% - Accent3 2 4 4 2 3" xfId="6581" xr:uid="{00000000-0005-0000-0000-00003E590000}"/>
    <cellStyle name="40% - Accent3 2 4 4 2 3 2" xfId="16373" xr:uid="{00000000-0005-0000-0000-00003F590000}"/>
    <cellStyle name="40% - Accent3 2 4 4 2 3 2 2" xfId="35924" xr:uid="{00000000-0005-0000-0000-000040590000}"/>
    <cellStyle name="40% - Accent3 2 4 4 2 3 3" xfId="26149" xr:uid="{00000000-0005-0000-0000-000041590000}"/>
    <cellStyle name="40% - Accent3 2 4 4 2 4" xfId="11487" xr:uid="{00000000-0005-0000-0000-000042590000}"/>
    <cellStyle name="40% - Accent3 2 4 4 2 4 2" xfId="31038" xr:uid="{00000000-0005-0000-0000-000043590000}"/>
    <cellStyle name="40% - Accent3 2 4 4 2 5" xfId="21263" xr:uid="{00000000-0005-0000-0000-000044590000}"/>
    <cellStyle name="40% - Accent3 2 4 4 3" xfId="2433" xr:uid="{00000000-0005-0000-0000-000045590000}"/>
    <cellStyle name="40% - Accent3 2 4 4 3 2" xfId="4915" xr:uid="{00000000-0005-0000-0000-000046590000}"/>
    <cellStyle name="40% - Accent3 2 4 4 3 2 2" xfId="9812" xr:uid="{00000000-0005-0000-0000-000047590000}"/>
    <cellStyle name="40% - Accent3 2 4 4 3 2 2 2" xfId="19601" xr:uid="{00000000-0005-0000-0000-000048590000}"/>
    <cellStyle name="40% - Accent3 2 4 4 3 2 2 2 2" xfId="39152" xr:uid="{00000000-0005-0000-0000-000049590000}"/>
    <cellStyle name="40% - Accent3 2 4 4 3 2 2 3" xfId="29377" xr:uid="{00000000-0005-0000-0000-00004A590000}"/>
    <cellStyle name="40% - Accent3 2 4 4 3 2 3" xfId="14715" xr:uid="{00000000-0005-0000-0000-00004B590000}"/>
    <cellStyle name="40% - Accent3 2 4 4 3 2 3 2" xfId="34266" xr:uid="{00000000-0005-0000-0000-00004C590000}"/>
    <cellStyle name="40% - Accent3 2 4 4 3 2 4" xfId="24491" xr:uid="{00000000-0005-0000-0000-00004D590000}"/>
    <cellStyle name="40% - Accent3 2 4 4 3 3" xfId="7369" xr:uid="{00000000-0005-0000-0000-00004E590000}"/>
    <cellStyle name="40% - Accent3 2 4 4 3 3 2" xfId="17161" xr:uid="{00000000-0005-0000-0000-00004F590000}"/>
    <cellStyle name="40% - Accent3 2 4 4 3 3 2 2" xfId="36712" xr:uid="{00000000-0005-0000-0000-000050590000}"/>
    <cellStyle name="40% - Accent3 2 4 4 3 3 3" xfId="26937" xr:uid="{00000000-0005-0000-0000-000051590000}"/>
    <cellStyle name="40% - Accent3 2 4 4 3 4" xfId="12275" xr:uid="{00000000-0005-0000-0000-000052590000}"/>
    <cellStyle name="40% - Accent3 2 4 4 3 4 2" xfId="31826" xr:uid="{00000000-0005-0000-0000-000053590000}"/>
    <cellStyle name="40% - Accent3 2 4 4 3 5" xfId="22051" xr:uid="{00000000-0005-0000-0000-000054590000}"/>
    <cellStyle name="40% - Accent3 2 4 4 4" xfId="3246" xr:uid="{00000000-0005-0000-0000-000055590000}"/>
    <cellStyle name="40% - Accent3 2 4 4 4 2" xfId="8143" xr:uid="{00000000-0005-0000-0000-000056590000}"/>
    <cellStyle name="40% - Accent3 2 4 4 4 2 2" xfId="17932" xr:uid="{00000000-0005-0000-0000-000057590000}"/>
    <cellStyle name="40% - Accent3 2 4 4 4 2 2 2" xfId="37483" xr:uid="{00000000-0005-0000-0000-000058590000}"/>
    <cellStyle name="40% - Accent3 2 4 4 4 2 3" xfId="27708" xr:uid="{00000000-0005-0000-0000-000059590000}"/>
    <cellStyle name="40% - Accent3 2 4 4 4 3" xfId="13046" xr:uid="{00000000-0005-0000-0000-00005A590000}"/>
    <cellStyle name="40% - Accent3 2 4 4 4 3 2" xfId="32597" xr:uid="{00000000-0005-0000-0000-00005B590000}"/>
    <cellStyle name="40% - Accent3 2 4 4 4 4" xfId="22822" xr:uid="{00000000-0005-0000-0000-00005C590000}"/>
    <cellStyle name="40% - Accent3 2 4 4 5" xfId="5700" xr:uid="{00000000-0005-0000-0000-00005D590000}"/>
    <cellStyle name="40% - Accent3 2 4 4 5 2" xfId="15492" xr:uid="{00000000-0005-0000-0000-00005E590000}"/>
    <cellStyle name="40% - Accent3 2 4 4 5 2 2" xfId="35043" xr:uid="{00000000-0005-0000-0000-00005F590000}"/>
    <cellStyle name="40% - Accent3 2 4 4 5 3" xfId="25268" xr:uid="{00000000-0005-0000-0000-000060590000}"/>
    <cellStyle name="40% - Accent3 2 4 4 6" xfId="10606" xr:uid="{00000000-0005-0000-0000-000061590000}"/>
    <cellStyle name="40% - Accent3 2 4 4 6 2" xfId="30157" xr:uid="{00000000-0005-0000-0000-000062590000}"/>
    <cellStyle name="40% - Accent3 2 4 4 7" xfId="20382" xr:uid="{00000000-0005-0000-0000-000063590000}"/>
    <cellStyle name="40% - Accent3 2 4 5" xfId="1249" xr:uid="{00000000-0005-0000-0000-000064590000}"/>
    <cellStyle name="40% - Accent3 2 4 5 2" xfId="3772" xr:uid="{00000000-0005-0000-0000-000065590000}"/>
    <cellStyle name="40% - Accent3 2 4 5 2 2" xfId="8669" xr:uid="{00000000-0005-0000-0000-000066590000}"/>
    <cellStyle name="40% - Accent3 2 4 5 2 2 2" xfId="18458" xr:uid="{00000000-0005-0000-0000-000067590000}"/>
    <cellStyle name="40% - Accent3 2 4 5 2 2 2 2" xfId="38009" xr:uid="{00000000-0005-0000-0000-000068590000}"/>
    <cellStyle name="40% - Accent3 2 4 5 2 2 3" xfId="28234" xr:uid="{00000000-0005-0000-0000-000069590000}"/>
    <cellStyle name="40% - Accent3 2 4 5 2 3" xfId="13572" xr:uid="{00000000-0005-0000-0000-00006A590000}"/>
    <cellStyle name="40% - Accent3 2 4 5 2 3 2" xfId="33123" xr:uid="{00000000-0005-0000-0000-00006B590000}"/>
    <cellStyle name="40% - Accent3 2 4 5 2 4" xfId="23348" xr:uid="{00000000-0005-0000-0000-00006C590000}"/>
    <cellStyle name="40% - Accent3 2 4 5 3" xfId="6226" xr:uid="{00000000-0005-0000-0000-00006D590000}"/>
    <cellStyle name="40% - Accent3 2 4 5 3 2" xfId="16018" xr:uid="{00000000-0005-0000-0000-00006E590000}"/>
    <cellStyle name="40% - Accent3 2 4 5 3 2 2" xfId="35569" xr:uid="{00000000-0005-0000-0000-00006F590000}"/>
    <cellStyle name="40% - Accent3 2 4 5 3 3" xfId="25794" xr:uid="{00000000-0005-0000-0000-000070590000}"/>
    <cellStyle name="40% - Accent3 2 4 5 4" xfId="11132" xr:uid="{00000000-0005-0000-0000-000071590000}"/>
    <cellStyle name="40% - Accent3 2 4 5 4 2" xfId="30683" xr:uid="{00000000-0005-0000-0000-000072590000}"/>
    <cellStyle name="40% - Accent3 2 4 5 5" xfId="20908" xr:uid="{00000000-0005-0000-0000-000073590000}"/>
    <cellStyle name="40% - Accent3 2 4 6" xfId="1081" xr:uid="{00000000-0005-0000-0000-000074590000}"/>
    <cellStyle name="40% - Accent3 2 4 6 2" xfId="3654" xr:uid="{00000000-0005-0000-0000-000075590000}"/>
    <cellStyle name="40% - Accent3 2 4 6 2 2" xfId="8551" xr:uid="{00000000-0005-0000-0000-000076590000}"/>
    <cellStyle name="40% - Accent3 2 4 6 2 2 2" xfId="18340" xr:uid="{00000000-0005-0000-0000-000077590000}"/>
    <cellStyle name="40% - Accent3 2 4 6 2 2 2 2" xfId="37891" xr:uid="{00000000-0005-0000-0000-000078590000}"/>
    <cellStyle name="40% - Accent3 2 4 6 2 2 3" xfId="28116" xr:uid="{00000000-0005-0000-0000-000079590000}"/>
    <cellStyle name="40% - Accent3 2 4 6 2 3" xfId="13454" xr:uid="{00000000-0005-0000-0000-00007A590000}"/>
    <cellStyle name="40% - Accent3 2 4 6 2 3 2" xfId="33005" xr:uid="{00000000-0005-0000-0000-00007B590000}"/>
    <cellStyle name="40% - Accent3 2 4 6 2 4" xfId="23230" xr:uid="{00000000-0005-0000-0000-00007C590000}"/>
    <cellStyle name="40% - Accent3 2 4 6 3" xfId="6108" xr:uid="{00000000-0005-0000-0000-00007D590000}"/>
    <cellStyle name="40% - Accent3 2 4 6 3 2" xfId="15900" xr:uid="{00000000-0005-0000-0000-00007E590000}"/>
    <cellStyle name="40% - Accent3 2 4 6 3 2 2" xfId="35451" xr:uid="{00000000-0005-0000-0000-00007F590000}"/>
    <cellStyle name="40% - Accent3 2 4 6 3 3" xfId="25676" xr:uid="{00000000-0005-0000-0000-000080590000}"/>
    <cellStyle name="40% - Accent3 2 4 6 4" xfId="11014" xr:uid="{00000000-0005-0000-0000-000081590000}"/>
    <cellStyle name="40% - Accent3 2 4 6 4 2" xfId="30565" xr:uid="{00000000-0005-0000-0000-000082590000}"/>
    <cellStyle name="40% - Accent3 2 4 6 5" xfId="20790" xr:uid="{00000000-0005-0000-0000-000083590000}"/>
    <cellStyle name="40% - Accent3 2 4 7" xfId="2026" xr:uid="{00000000-0005-0000-0000-000084590000}"/>
    <cellStyle name="40% - Accent3 2 4 7 2" xfId="4528" xr:uid="{00000000-0005-0000-0000-000085590000}"/>
    <cellStyle name="40% - Accent3 2 4 7 2 2" xfId="9425" xr:uid="{00000000-0005-0000-0000-000086590000}"/>
    <cellStyle name="40% - Accent3 2 4 7 2 2 2" xfId="19214" xr:uid="{00000000-0005-0000-0000-000087590000}"/>
    <cellStyle name="40% - Accent3 2 4 7 2 2 2 2" xfId="38765" xr:uid="{00000000-0005-0000-0000-000088590000}"/>
    <cellStyle name="40% - Accent3 2 4 7 2 2 3" xfId="28990" xr:uid="{00000000-0005-0000-0000-000089590000}"/>
    <cellStyle name="40% - Accent3 2 4 7 2 3" xfId="14328" xr:uid="{00000000-0005-0000-0000-00008A590000}"/>
    <cellStyle name="40% - Accent3 2 4 7 2 3 2" xfId="33879" xr:uid="{00000000-0005-0000-0000-00008B590000}"/>
    <cellStyle name="40% - Accent3 2 4 7 2 4" xfId="24104" xr:uid="{00000000-0005-0000-0000-00008C590000}"/>
    <cellStyle name="40% - Accent3 2 4 7 3" xfId="6982" xr:uid="{00000000-0005-0000-0000-00008D590000}"/>
    <cellStyle name="40% - Accent3 2 4 7 3 2" xfId="16774" xr:uid="{00000000-0005-0000-0000-00008E590000}"/>
    <cellStyle name="40% - Accent3 2 4 7 3 2 2" xfId="36325" xr:uid="{00000000-0005-0000-0000-00008F590000}"/>
    <cellStyle name="40% - Accent3 2 4 7 3 3" xfId="26550" xr:uid="{00000000-0005-0000-0000-000090590000}"/>
    <cellStyle name="40% - Accent3 2 4 7 4" xfId="11888" xr:uid="{00000000-0005-0000-0000-000091590000}"/>
    <cellStyle name="40% - Accent3 2 4 7 4 2" xfId="31439" xr:uid="{00000000-0005-0000-0000-000092590000}"/>
    <cellStyle name="40% - Accent3 2 4 7 5" xfId="21664" xr:uid="{00000000-0005-0000-0000-000093590000}"/>
    <cellStyle name="40% - Accent3 2 4 8" xfId="2854" xr:uid="{00000000-0005-0000-0000-000094590000}"/>
    <cellStyle name="40% - Accent3 2 4 8 2" xfId="7752" xr:uid="{00000000-0005-0000-0000-000095590000}"/>
    <cellStyle name="40% - Accent3 2 4 8 2 2" xfId="17541" xr:uid="{00000000-0005-0000-0000-000096590000}"/>
    <cellStyle name="40% - Accent3 2 4 8 2 2 2" xfId="37092" xr:uid="{00000000-0005-0000-0000-000097590000}"/>
    <cellStyle name="40% - Accent3 2 4 8 2 3" xfId="27317" xr:uid="{00000000-0005-0000-0000-000098590000}"/>
    <cellStyle name="40% - Accent3 2 4 8 3" xfId="12655" xr:uid="{00000000-0005-0000-0000-000099590000}"/>
    <cellStyle name="40% - Accent3 2 4 8 3 2" xfId="32206" xr:uid="{00000000-0005-0000-0000-00009A590000}"/>
    <cellStyle name="40% - Accent3 2 4 8 4" xfId="22431" xr:uid="{00000000-0005-0000-0000-00009B590000}"/>
    <cellStyle name="40% - Accent3 2 4 9" xfId="5308" xr:uid="{00000000-0005-0000-0000-00009C590000}"/>
    <cellStyle name="40% - Accent3 2 4 9 2" xfId="15101" xr:uid="{00000000-0005-0000-0000-00009D590000}"/>
    <cellStyle name="40% - Accent3 2 4 9 2 2" xfId="34652" xr:uid="{00000000-0005-0000-0000-00009E590000}"/>
    <cellStyle name="40% - Accent3 2 4 9 3" xfId="24877" xr:uid="{00000000-0005-0000-0000-00009F590000}"/>
    <cellStyle name="40% - Accent3 2 5" xfId="271" xr:uid="{00000000-0005-0000-0000-0000A0590000}"/>
    <cellStyle name="40% - Accent3 2 5 10" xfId="20024" xr:uid="{00000000-0005-0000-0000-0000A1590000}"/>
    <cellStyle name="40% - Accent3 2 5 2" xfId="450" xr:uid="{00000000-0005-0000-0000-0000A2590000}"/>
    <cellStyle name="40% - Accent3 2 5 2 2" xfId="867" xr:uid="{00000000-0005-0000-0000-0000A3590000}"/>
    <cellStyle name="40% - Accent3 2 5 2 2 2" xfId="1817" xr:uid="{00000000-0005-0000-0000-0000A4590000}"/>
    <cellStyle name="40% - Accent3 2 5 2 2 2 2" xfId="4331" xr:uid="{00000000-0005-0000-0000-0000A5590000}"/>
    <cellStyle name="40% - Accent3 2 5 2 2 2 2 2" xfId="9228" xr:uid="{00000000-0005-0000-0000-0000A6590000}"/>
    <cellStyle name="40% - Accent3 2 5 2 2 2 2 2 2" xfId="19017" xr:uid="{00000000-0005-0000-0000-0000A7590000}"/>
    <cellStyle name="40% - Accent3 2 5 2 2 2 2 2 2 2" xfId="38568" xr:uid="{00000000-0005-0000-0000-0000A8590000}"/>
    <cellStyle name="40% - Accent3 2 5 2 2 2 2 2 3" xfId="28793" xr:uid="{00000000-0005-0000-0000-0000A9590000}"/>
    <cellStyle name="40% - Accent3 2 5 2 2 2 2 3" xfId="14131" xr:uid="{00000000-0005-0000-0000-0000AA590000}"/>
    <cellStyle name="40% - Accent3 2 5 2 2 2 2 3 2" xfId="33682" xr:uid="{00000000-0005-0000-0000-0000AB590000}"/>
    <cellStyle name="40% - Accent3 2 5 2 2 2 2 4" xfId="23907" xr:uid="{00000000-0005-0000-0000-0000AC590000}"/>
    <cellStyle name="40% - Accent3 2 5 2 2 2 3" xfId="6785" xr:uid="{00000000-0005-0000-0000-0000AD590000}"/>
    <cellStyle name="40% - Accent3 2 5 2 2 2 3 2" xfId="16577" xr:uid="{00000000-0005-0000-0000-0000AE590000}"/>
    <cellStyle name="40% - Accent3 2 5 2 2 2 3 2 2" xfId="36128" xr:uid="{00000000-0005-0000-0000-0000AF590000}"/>
    <cellStyle name="40% - Accent3 2 5 2 2 2 3 3" xfId="26353" xr:uid="{00000000-0005-0000-0000-0000B0590000}"/>
    <cellStyle name="40% - Accent3 2 5 2 2 2 4" xfId="11691" xr:uid="{00000000-0005-0000-0000-0000B1590000}"/>
    <cellStyle name="40% - Accent3 2 5 2 2 2 4 2" xfId="31242" xr:uid="{00000000-0005-0000-0000-0000B2590000}"/>
    <cellStyle name="40% - Accent3 2 5 2 2 2 5" xfId="21467" xr:uid="{00000000-0005-0000-0000-0000B3590000}"/>
    <cellStyle name="40% - Accent3 2 5 2 2 3" xfId="2754" xr:uid="{00000000-0005-0000-0000-0000B4590000}"/>
    <cellStyle name="40% - Accent3 2 5 2 2 3 2" xfId="5199" xr:uid="{00000000-0005-0000-0000-0000B5590000}"/>
    <cellStyle name="40% - Accent3 2 5 2 2 3 2 2" xfId="10096" xr:uid="{00000000-0005-0000-0000-0000B6590000}"/>
    <cellStyle name="40% - Accent3 2 5 2 2 3 2 2 2" xfId="19885" xr:uid="{00000000-0005-0000-0000-0000B7590000}"/>
    <cellStyle name="40% - Accent3 2 5 2 2 3 2 2 2 2" xfId="39436" xr:uid="{00000000-0005-0000-0000-0000B8590000}"/>
    <cellStyle name="40% - Accent3 2 5 2 2 3 2 2 3" xfId="29661" xr:uid="{00000000-0005-0000-0000-0000B9590000}"/>
    <cellStyle name="40% - Accent3 2 5 2 2 3 2 3" xfId="14999" xr:uid="{00000000-0005-0000-0000-0000BA590000}"/>
    <cellStyle name="40% - Accent3 2 5 2 2 3 2 3 2" xfId="34550" xr:uid="{00000000-0005-0000-0000-0000BB590000}"/>
    <cellStyle name="40% - Accent3 2 5 2 2 3 2 4" xfId="24775" xr:uid="{00000000-0005-0000-0000-0000BC590000}"/>
    <cellStyle name="40% - Accent3 2 5 2 2 3 3" xfId="7653" xr:uid="{00000000-0005-0000-0000-0000BD590000}"/>
    <cellStyle name="40% - Accent3 2 5 2 2 3 3 2" xfId="17445" xr:uid="{00000000-0005-0000-0000-0000BE590000}"/>
    <cellStyle name="40% - Accent3 2 5 2 2 3 3 2 2" xfId="36996" xr:uid="{00000000-0005-0000-0000-0000BF590000}"/>
    <cellStyle name="40% - Accent3 2 5 2 2 3 3 3" xfId="27221" xr:uid="{00000000-0005-0000-0000-0000C0590000}"/>
    <cellStyle name="40% - Accent3 2 5 2 2 3 4" xfId="12559" xr:uid="{00000000-0005-0000-0000-0000C1590000}"/>
    <cellStyle name="40% - Accent3 2 5 2 2 3 4 2" xfId="32110" xr:uid="{00000000-0005-0000-0000-0000C2590000}"/>
    <cellStyle name="40% - Accent3 2 5 2 2 3 5" xfId="22335" xr:uid="{00000000-0005-0000-0000-0000C3590000}"/>
    <cellStyle name="40% - Accent3 2 5 2 2 4" xfId="3450" xr:uid="{00000000-0005-0000-0000-0000C4590000}"/>
    <cellStyle name="40% - Accent3 2 5 2 2 4 2" xfId="8347" xr:uid="{00000000-0005-0000-0000-0000C5590000}"/>
    <cellStyle name="40% - Accent3 2 5 2 2 4 2 2" xfId="18136" xr:uid="{00000000-0005-0000-0000-0000C6590000}"/>
    <cellStyle name="40% - Accent3 2 5 2 2 4 2 2 2" xfId="37687" xr:uid="{00000000-0005-0000-0000-0000C7590000}"/>
    <cellStyle name="40% - Accent3 2 5 2 2 4 2 3" xfId="27912" xr:uid="{00000000-0005-0000-0000-0000C8590000}"/>
    <cellStyle name="40% - Accent3 2 5 2 2 4 3" xfId="13250" xr:uid="{00000000-0005-0000-0000-0000C9590000}"/>
    <cellStyle name="40% - Accent3 2 5 2 2 4 3 2" xfId="32801" xr:uid="{00000000-0005-0000-0000-0000CA590000}"/>
    <cellStyle name="40% - Accent3 2 5 2 2 4 4" xfId="23026" xr:uid="{00000000-0005-0000-0000-0000CB590000}"/>
    <cellStyle name="40% - Accent3 2 5 2 2 5" xfId="5904" xr:uid="{00000000-0005-0000-0000-0000CC590000}"/>
    <cellStyle name="40% - Accent3 2 5 2 2 5 2" xfId="15696" xr:uid="{00000000-0005-0000-0000-0000CD590000}"/>
    <cellStyle name="40% - Accent3 2 5 2 2 5 2 2" xfId="35247" xr:uid="{00000000-0005-0000-0000-0000CE590000}"/>
    <cellStyle name="40% - Accent3 2 5 2 2 5 3" xfId="25472" xr:uid="{00000000-0005-0000-0000-0000CF590000}"/>
    <cellStyle name="40% - Accent3 2 5 2 2 6" xfId="10810" xr:uid="{00000000-0005-0000-0000-0000D0590000}"/>
    <cellStyle name="40% - Accent3 2 5 2 2 6 2" xfId="30361" xr:uid="{00000000-0005-0000-0000-0000D1590000}"/>
    <cellStyle name="40% - Accent3 2 5 2 2 7" xfId="20586" xr:uid="{00000000-0005-0000-0000-0000D2590000}"/>
    <cellStyle name="40% - Accent3 2 5 2 3" xfId="1429" xr:uid="{00000000-0005-0000-0000-0000D3590000}"/>
    <cellStyle name="40% - Accent3 2 5 2 3 2" xfId="3948" xr:uid="{00000000-0005-0000-0000-0000D4590000}"/>
    <cellStyle name="40% - Accent3 2 5 2 3 2 2" xfId="8845" xr:uid="{00000000-0005-0000-0000-0000D5590000}"/>
    <cellStyle name="40% - Accent3 2 5 2 3 2 2 2" xfId="18634" xr:uid="{00000000-0005-0000-0000-0000D6590000}"/>
    <cellStyle name="40% - Accent3 2 5 2 3 2 2 2 2" xfId="38185" xr:uid="{00000000-0005-0000-0000-0000D7590000}"/>
    <cellStyle name="40% - Accent3 2 5 2 3 2 2 3" xfId="28410" xr:uid="{00000000-0005-0000-0000-0000D8590000}"/>
    <cellStyle name="40% - Accent3 2 5 2 3 2 3" xfId="13748" xr:uid="{00000000-0005-0000-0000-0000D9590000}"/>
    <cellStyle name="40% - Accent3 2 5 2 3 2 3 2" xfId="33299" xr:uid="{00000000-0005-0000-0000-0000DA590000}"/>
    <cellStyle name="40% - Accent3 2 5 2 3 2 4" xfId="23524" xr:uid="{00000000-0005-0000-0000-0000DB590000}"/>
    <cellStyle name="40% - Accent3 2 5 2 3 3" xfId="6402" xr:uid="{00000000-0005-0000-0000-0000DC590000}"/>
    <cellStyle name="40% - Accent3 2 5 2 3 3 2" xfId="16194" xr:uid="{00000000-0005-0000-0000-0000DD590000}"/>
    <cellStyle name="40% - Accent3 2 5 2 3 3 2 2" xfId="35745" xr:uid="{00000000-0005-0000-0000-0000DE590000}"/>
    <cellStyle name="40% - Accent3 2 5 2 3 3 3" xfId="25970" xr:uid="{00000000-0005-0000-0000-0000DF590000}"/>
    <cellStyle name="40% - Accent3 2 5 2 3 4" xfId="11308" xr:uid="{00000000-0005-0000-0000-0000E0590000}"/>
    <cellStyle name="40% - Accent3 2 5 2 3 4 2" xfId="30859" xr:uid="{00000000-0005-0000-0000-0000E1590000}"/>
    <cellStyle name="40% - Accent3 2 5 2 3 5" xfId="21084" xr:uid="{00000000-0005-0000-0000-0000E2590000}"/>
    <cellStyle name="40% - Accent3 2 5 2 4" xfId="2310" xr:uid="{00000000-0005-0000-0000-0000E3590000}"/>
    <cellStyle name="40% - Accent3 2 5 2 4 2" xfId="4812" xr:uid="{00000000-0005-0000-0000-0000E4590000}"/>
    <cellStyle name="40% - Accent3 2 5 2 4 2 2" xfId="9709" xr:uid="{00000000-0005-0000-0000-0000E5590000}"/>
    <cellStyle name="40% - Accent3 2 5 2 4 2 2 2" xfId="19498" xr:uid="{00000000-0005-0000-0000-0000E6590000}"/>
    <cellStyle name="40% - Accent3 2 5 2 4 2 2 2 2" xfId="39049" xr:uid="{00000000-0005-0000-0000-0000E7590000}"/>
    <cellStyle name="40% - Accent3 2 5 2 4 2 2 3" xfId="29274" xr:uid="{00000000-0005-0000-0000-0000E8590000}"/>
    <cellStyle name="40% - Accent3 2 5 2 4 2 3" xfId="14612" xr:uid="{00000000-0005-0000-0000-0000E9590000}"/>
    <cellStyle name="40% - Accent3 2 5 2 4 2 3 2" xfId="34163" xr:uid="{00000000-0005-0000-0000-0000EA590000}"/>
    <cellStyle name="40% - Accent3 2 5 2 4 2 4" xfId="24388" xr:uid="{00000000-0005-0000-0000-0000EB590000}"/>
    <cellStyle name="40% - Accent3 2 5 2 4 3" xfId="7266" xr:uid="{00000000-0005-0000-0000-0000EC590000}"/>
    <cellStyle name="40% - Accent3 2 5 2 4 3 2" xfId="17058" xr:uid="{00000000-0005-0000-0000-0000ED590000}"/>
    <cellStyle name="40% - Accent3 2 5 2 4 3 2 2" xfId="36609" xr:uid="{00000000-0005-0000-0000-0000EE590000}"/>
    <cellStyle name="40% - Accent3 2 5 2 4 3 3" xfId="26834" xr:uid="{00000000-0005-0000-0000-0000EF590000}"/>
    <cellStyle name="40% - Accent3 2 5 2 4 4" xfId="12172" xr:uid="{00000000-0005-0000-0000-0000F0590000}"/>
    <cellStyle name="40% - Accent3 2 5 2 4 4 2" xfId="31723" xr:uid="{00000000-0005-0000-0000-0000F1590000}"/>
    <cellStyle name="40% - Accent3 2 5 2 4 5" xfId="21948" xr:uid="{00000000-0005-0000-0000-0000F2590000}"/>
    <cellStyle name="40% - Accent3 2 5 2 5" xfId="3059" xr:uid="{00000000-0005-0000-0000-0000F3590000}"/>
    <cellStyle name="40% - Accent3 2 5 2 5 2" xfId="7956" xr:uid="{00000000-0005-0000-0000-0000F4590000}"/>
    <cellStyle name="40% - Accent3 2 5 2 5 2 2" xfId="17745" xr:uid="{00000000-0005-0000-0000-0000F5590000}"/>
    <cellStyle name="40% - Accent3 2 5 2 5 2 2 2" xfId="37296" xr:uid="{00000000-0005-0000-0000-0000F6590000}"/>
    <cellStyle name="40% - Accent3 2 5 2 5 2 3" xfId="27521" xr:uid="{00000000-0005-0000-0000-0000F7590000}"/>
    <cellStyle name="40% - Accent3 2 5 2 5 3" xfId="12859" xr:uid="{00000000-0005-0000-0000-0000F8590000}"/>
    <cellStyle name="40% - Accent3 2 5 2 5 3 2" xfId="32410" xr:uid="{00000000-0005-0000-0000-0000F9590000}"/>
    <cellStyle name="40% - Accent3 2 5 2 5 4" xfId="22635" xr:uid="{00000000-0005-0000-0000-0000FA590000}"/>
    <cellStyle name="40% - Accent3 2 5 2 6" xfId="5513" xr:uid="{00000000-0005-0000-0000-0000FB590000}"/>
    <cellStyle name="40% - Accent3 2 5 2 6 2" xfId="15305" xr:uid="{00000000-0005-0000-0000-0000FC590000}"/>
    <cellStyle name="40% - Accent3 2 5 2 6 2 2" xfId="34856" xr:uid="{00000000-0005-0000-0000-0000FD590000}"/>
    <cellStyle name="40% - Accent3 2 5 2 6 3" xfId="25081" xr:uid="{00000000-0005-0000-0000-0000FE590000}"/>
    <cellStyle name="40% - Accent3 2 5 2 7" xfId="10419" xr:uid="{00000000-0005-0000-0000-0000FF590000}"/>
    <cellStyle name="40% - Accent3 2 5 2 7 2" xfId="29970" xr:uid="{00000000-0005-0000-0000-0000005A0000}"/>
    <cellStyle name="40% - Accent3 2 5 2 8" xfId="20195" xr:uid="{00000000-0005-0000-0000-0000015A0000}"/>
    <cellStyle name="40% - Accent3 2 5 3" xfId="694" xr:uid="{00000000-0005-0000-0000-0000025A0000}"/>
    <cellStyle name="40% - Accent3 2 5 3 2" xfId="1646" xr:uid="{00000000-0005-0000-0000-0000035A0000}"/>
    <cellStyle name="40% - Accent3 2 5 3 2 2" xfId="4160" xr:uid="{00000000-0005-0000-0000-0000045A0000}"/>
    <cellStyle name="40% - Accent3 2 5 3 2 2 2" xfId="9057" xr:uid="{00000000-0005-0000-0000-0000055A0000}"/>
    <cellStyle name="40% - Accent3 2 5 3 2 2 2 2" xfId="18846" xr:uid="{00000000-0005-0000-0000-0000065A0000}"/>
    <cellStyle name="40% - Accent3 2 5 3 2 2 2 2 2" xfId="38397" xr:uid="{00000000-0005-0000-0000-0000075A0000}"/>
    <cellStyle name="40% - Accent3 2 5 3 2 2 2 3" xfId="28622" xr:uid="{00000000-0005-0000-0000-0000085A0000}"/>
    <cellStyle name="40% - Accent3 2 5 3 2 2 3" xfId="13960" xr:uid="{00000000-0005-0000-0000-0000095A0000}"/>
    <cellStyle name="40% - Accent3 2 5 3 2 2 3 2" xfId="33511" xr:uid="{00000000-0005-0000-0000-00000A5A0000}"/>
    <cellStyle name="40% - Accent3 2 5 3 2 2 4" xfId="23736" xr:uid="{00000000-0005-0000-0000-00000B5A0000}"/>
    <cellStyle name="40% - Accent3 2 5 3 2 3" xfId="6614" xr:uid="{00000000-0005-0000-0000-00000C5A0000}"/>
    <cellStyle name="40% - Accent3 2 5 3 2 3 2" xfId="16406" xr:uid="{00000000-0005-0000-0000-00000D5A0000}"/>
    <cellStyle name="40% - Accent3 2 5 3 2 3 2 2" xfId="35957" xr:uid="{00000000-0005-0000-0000-00000E5A0000}"/>
    <cellStyle name="40% - Accent3 2 5 3 2 3 3" xfId="26182" xr:uid="{00000000-0005-0000-0000-00000F5A0000}"/>
    <cellStyle name="40% - Accent3 2 5 3 2 4" xfId="11520" xr:uid="{00000000-0005-0000-0000-0000105A0000}"/>
    <cellStyle name="40% - Accent3 2 5 3 2 4 2" xfId="31071" xr:uid="{00000000-0005-0000-0000-0000115A0000}"/>
    <cellStyle name="40% - Accent3 2 5 3 2 5" xfId="21296" xr:uid="{00000000-0005-0000-0000-0000125A0000}"/>
    <cellStyle name="40% - Accent3 2 5 3 3" xfId="2626" xr:uid="{00000000-0005-0000-0000-0000135A0000}"/>
    <cellStyle name="40% - Accent3 2 5 3 3 2" xfId="5074" xr:uid="{00000000-0005-0000-0000-0000145A0000}"/>
    <cellStyle name="40% - Accent3 2 5 3 3 2 2" xfId="9971" xr:uid="{00000000-0005-0000-0000-0000155A0000}"/>
    <cellStyle name="40% - Accent3 2 5 3 3 2 2 2" xfId="19760" xr:uid="{00000000-0005-0000-0000-0000165A0000}"/>
    <cellStyle name="40% - Accent3 2 5 3 3 2 2 2 2" xfId="39311" xr:uid="{00000000-0005-0000-0000-0000175A0000}"/>
    <cellStyle name="40% - Accent3 2 5 3 3 2 2 3" xfId="29536" xr:uid="{00000000-0005-0000-0000-0000185A0000}"/>
    <cellStyle name="40% - Accent3 2 5 3 3 2 3" xfId="14874" xr:uid="{00000000-0005-0000-0000-0000195A0000}"/>
    <cellStyle name="40% - Accent3 2 5 3 3 2 3 2" xfId="34425" xr:uid="{00000000-0005-0000-0000-00001A5A0000}"/>
    <cellStyle name="40% - Accent3 2 5 3 3 2 4" xfId="24650" xr:uid="{00000000-0005-0000-0000-00001B5A0000}"/>
    <cellStyle name="40% - Accent3 2 5 3 3 3" xfId="7528" xr:uid="{00000000-0005-0000-0000-00001C5A0000}"/>
    <cellStyle name="40% - Accent3 2 5 3 3 3 2" xfId="17320" xr:uid="{00000000-0005-0000-0000-00001D5A0000}"/>
    <cellStyle name="40% - Accent3 2 5 3 3 3 2 2" xfId="36871" xr:uid="{00000000-0005-0000-0000-00001E5A0000}"/>
    <cellStyle name="40% - Accent3 2 5 3 3 3 3" xfId="27096" xr:uid="{00000000-0005-0000-0000-00001F5A0000}"/>
    <cellStyle name="40% - Accent3 2 5 3 3 4" xfId="12434" xr:uid="{00000000-0005-0000-0000-0000205A0000}"/>
    <cellStyle name="40% - Accent3 2 5 3 3 4 2" xfId="31985" xr:uid="{00000000-0005-0000-0000-0000215A0000}"/>
    <cellStyle name="40% - Accent3 2 5 3 3 5" xfId="22210" xr:uid="{00000000-0005-0000-0000-0000225A0000}"/>
    <cellStyle name="40% - Accent3 2 5 3 4" xfId="3279" xr:uid="{00000000-0005-0000-0000-0000235A0000}"/>
    <cellStyle name="40% - Accent3 2 5 3 4 2" xfId="8176" xr:uid="{00000000-0005-0000-0000-0000245A0000}"/>
    <cellStyle name="40% - Accent3 2 5 3 4 2 2" xfId="17965" xr:uid="{00000000-0005-0000-0000-0000255A0000}"/>
    <cellStyle name="40% - Accent3 2 5 3 4 2 2 2" xfId="37516" xr:uid="{00000000-0005-0000-0000-0000265A0000}"/>
    <cellStyle name="40% - Accent3 2 5 3 4 2 3" xfId="27741" xr:uid="{00000000-0005-0000-0000-0000275A0000}"/>
    <cellStyle name="40% - Accent3 2 5 3 4 3" xfId="13079" xr:uid="{00000000-0005-0000-0000-0000285A0000}"/>
    <cellStyle name="40% - Accent3 2 5 3 4 3 2" xfId="32630" xr:uid="{00000000-0005-0000-0000-0000295A0000}"/>
    <cellStyle name="40% - Accent3 2 5 3 4 4" xfId="22855" xr:uid="{00000000-0005-0000-0000-00002A5A0000}"/>
    <cellStyle name="40% - Accent3 2 5 3 5" xfId="5733" xr:uid="{00000000-0005-0000-0000-00002B5A0000}"/>
    <cellStyle name="40% - Accent3 2 5 3 5 2" xfId="15525" xr:uid="{00000000-0005-0000-0000-00002C5A0000}"/>
    <cellStyle name="40% - Accent3 2 5 3 5 2 2" xfId="35076" xr:uid="{00000000-0005-0000-0000-00002D5A0000}"/>
    <cellStyle name="40% - Accent3 2 5 3 5 3" xfId="25301" xr:uid="{00000000-0005-0000-0000-00002E5A0000}"/>
    <cellStyle name="40% - Accent3 2 5 3 6" xfId="10639" xr:uid="{00000000-0005-0000-0000-00002F5A0000}"/>
    <cellStyle name="40% - Accent3 2 5 3 6 2" xfId="30190" xr:uid="{00000000-0005-0000-0000-0000305A0000}"/>
    <cellStyle name="40% - Accent3 2 5 3 7" xfId="20415" xr:uid="{00000000-0005-0000-0000-0000315A0000}"/>
    <cellStyle name="40% - Accent3 2 5 4" xfId="1271" xr:uid="{00000000-0005-0000-0000-0000325A0000}"/>
    <cellStyle name="40% - Accent3 2 5 4 2" xfId="3794" xr:uid="{00000000-0005-0000-0000-0000335A0000}"/>
    <cellStyle name="40% - Accent3 2 5 4 2 2" xfId="8691" xr:uid="{00000000-0005-0000-0000-0000345A0000}"/>
    <cellStyle name="40% - Accent3 2 5 4 2 2 2" xfId="18480" xr:uid="{00000000-0005-0000-0000-0000355A0000}"/>
    <cellStyle name="40% - Accent3 2 5 4 2 2 2 2" xfId="38031" xr:uid="{00000000-0005-0000-0000-0000365A0000}"/>
    <cellStyle name="40% - Accent3 2 5 4 2 2 3" xfId="28256" xr:uid="{00000000-0005-0000-0000-0000375A0000}"/>
    <cellStyle name="40% - Accent3 2 5 4 2 3" xfId="13594" xr:uid="{00000000-0005-0000-0000-0000385A0000}"/>
    <cellStyle name="40% - Accent3 2 5 4 2 3 2" xfId="33145" xr:uid="{00000000-0005-0000-0000-0000395A0000}"/>
    <cellStyle name="40% - Accent3 2 5 4 2 4" xfId="23370" xr:uid="{00000000-0005-0000-0000-00003A5A0000}"/>
    <cellStyle name="40% - Accent3 2 5 4 3" xfId="6248" xr:uid="{00000000-0005-0000-0000-00003B5A0000}"/>
    <cellStyle name="40% - Accent3 2 5 4 3 2" xfId="16040" xr:uid="{00000000-0005-0000-0000-00003C5A0000}"/>
    <cellStyle name="40% - Accent3 2 5 4 3 2 2" xfId="35591" xr:uid="{00000000-0005-0000-0000-00003D5A0000}"/>
    <cellStyle name="40% - Accent3 2 5 4 3 3" xfId="25816" xr:uid="{00000000-0005-0000-0000-00003E5A0000}"/>
    <cellStyle name="40% - Accent3 2 5 4 4" xfId="11154" xr:uid="{00000000-0005-0000-0000-00003F5A0000}"/>
    <cellStyle name="40% - Accent3 2 5 4 4 2" xfId="30705" xr:uid="{00000000-0005-0000-0000-0000405A0000}"/>
    <cellStyle name="40% - Accent3 2 5 4 5" xfId="20930" xr:uid="{00000000-0005-0000-0000-0000415A0000}"/>
    <cellStyle name="40% - Accent3 2 5 5" xfId="1083" xr:uid="{00000000-0005-0000-0000-0000425A0000}"/>
    <cellStyle name="40% - Accent3 2 5 5 2" xfId="3656" xr:uid="{00000000-0005-0000-0000-0000435A0000}"/>
    <cellStyle name="40% - Accent3 2 5 5 2 2" xfId="8553" xr:uid="{00000000-0005-0000-0000-0000445A0000}"/>
    <cellStyle name="40% - Accent3 2 5 5 2 2 2" xfId="18342" xr:uid="{00000000-0005-0000-0000-0000455A0000}"/>
    <cellStyle name="40% - Accent3 2 5 5 2 2 2 2" xfId="37893" xr:uid="{00000000-0005-0000-0000-0000465A0000}"/>
    <cellStyle name="40% - Accent3 2 5 5 2 2 3" xfId="28118" xr:uid="{00000000-0005-0000-0000-0000475A0000}"/>
    <cellStyle name="40% - Accent3 2 5 5 2 3" xfId="13456" xr:uid="{00000000-0005-0000-0000-0000485A0000}"/>
    <cellStyle name="40% - Accent3 2 5 5 2 3 2" xfId="33007" xr:uid="{00000000-0005-0000-0000-0000495A0000}"/>
    <cellStyle name="40% - Accent3 2 5 5 2 4" xfId="23232" xr:uid="{00000000-0005-0000-0000-00004A5A0000}"/>
    <cellStyle name="40% - Accent3 2 5 5 3" xfId="6110" xr:uid="{00000000-0005-0000-0000-00004B5A0000}"/>
    <cellStyle name="40% - Accent3 2 5 5 3 2" xfId="15902" xr:uid="{00000000-0005-0000-0000-00004C5A0000}"/>
    <cellStyle name="40% - Accent3 2 5 5 3 2 2" xfId="35453" xr:uid="{00000000-0005-0000-0000-00004D5A0000}"/>
    <cellStyle name="40% - Accent3 2 5 5 3 3" xfId="25678" xr:uid="{00000000-0005-0000-0000-00004E5A0000}"/>
    <cellStyle name="40% - Accent3 2 5 5 4" xfId="11016" xr:uid="{00000000-0005-0000-0000-00004F5A0000}"/>
    <cellStyle name="40% - Accent3 2 5 5 4 2" xfId="30567" xr:uid="{00000000-0005-0000-0000-0000505A0000}"/>
    <cellStyle name="40% - Accent3 2 5 5 5" xfId="20792" xr:uid="{00000000-0005-0000-0000-0000515A0000}"/>
    <cellStyle name="40% - Accent3 2 5 6" xfId="2185" xr:uid="{00000000-0005-0000-0000-0000525A0000}"/>
    <cellStyle name="40% - Accent3 2 5 6 2" xfId="4687" xr:uid="{00000000-0005-0000-0000-0000535A0000}"/>
    <cellStyle name="40% - Accent3 2 5 6 2 2" xfId="9584" xr:uid="{00000000-0005-0000-0000-0000545A0000}"/>
    <cellStyle name="40% - Accent3 2 5 6 2 2 2" xfId="19373" xr:uid="{00000000-0005-0000-0000-0000555A0000}"/>
    <cellStyle name="40% - Accent3 2 5 6 2 2 2 2" xfId="38924" xr:uid="{00000000-0005-0000-0000-0000565A0000}"/>
    <cellStyle name="40% - Accent3 2 5 6 2 2 3" xfId="29149" xr:uid="{00000000-0005-0000-0000-0000575A0000}"/>
    <cellStyle name="40% - Accent3 2 5 6 2 3" xfId="14487" xr:uid="{00000000-0005-0000-0000-0000585A0000}"/>
    <cellStyle name="40% - Accent3 2 5 6 2 3 2" xfId="34038" xr:uid="{00000000-0005-0000-0000-0000595A0000}"/>
    <cellStyle name="40% - Accent3 2 5 6 2 4" xfId="24263" xr:uid="{00000000-0005-0000-0000-00005A5A0000}"/>
    <cellStyle name="40% - Accent3 2 5 6 3" xfId="7141" xr:uid="{00000000-0005-0000-0000-00005B5A0000}"/>
    <cellStyle name="40% - Accent3 2 5 6 3 2" xfId="16933" xr:uid="{00000000-0005-0000-0000-00005C5A0000}"/>
    <cellStyle name="40% - Accent3 2 5 6 3 2 2" xfId="36484" xr:uid="{00000000-0005-0000-0000-00005D5A0000}"/>
    <cellStyle name="40% - Accent3 2 5 6 3 3" xfId="26709" xr:uid="{00000000-0005-0000-0000-00005E5A0000}"/>
    <cellStyle name="40% - Accent3 2 5 6 4" xfId="12047" xr:uid="{00000000-0005-0000-0000-00005F5A0000}"/>
    <cellStyle name="40% - Accent3 2 5 6 4 2" xfId="31598" xr:uid="{00000000-0005-0000-0000-0000605A0000}"/>
    <cellStyle name="40% - Accent3 2 5 6 5" xfId="21823" xr:uid="{00000000-0005-0000-0000-0000615A0000}"/>
    <cellStyle name="40% - Accent3 2 5 7" xfId="2887" xr:uid="{00000000-0005-0000-0000-0000625A0000}"/>
    <cellStyle name="40% - Accent3 2 5 7 2" xfId="7785" xr:uid="{00000000-0005-0000-0000-0000635A0000}"/>
    <cellStyle name="40% - Accent3 2 5 7 2 2" xfId="17574" xr:uid="{00000000-0005-0000-0000-0000645A0000}"/>
    <cellStyle name="40% - Accent3 2 5 7 2 2 2" xfId="37125" xr:uid="{00000000-0005-0000-0000-0000655A0000}"/>
    <cellStyle name="40% - Accent3 2 5 7 2 3" xfId="27350" xr:uid="{00000000-0005-0000-0000-0000665A0000}"/>
    <cellStyle name="40% - Accent3 2 5 7 3" xfId="12688" xr:uid="{00000000-0005-0000-0000-0000675A0000}"/>
    <cellStyle name="40% - Accent3 2 5 7 3 2" xfId="32239" xr:uid="{00000000-0005-0000-0000-0000685A0000}"/>
    <cellStyle name="40% - Accent3 2 5 7 4" xfId="22464" xr:uid="{00000000-0005-0000-0000-0000695A0000}"/>
    <cellStyle name="40% - Accent3 2 5 8" xfId="5341" xr:uid="{00000000-0005-0000-0000-00006A5A0000}"/>
    <cellStyle name="40% - Accent3 2 5 8 2" xfId="15134" xr:uid="{00000000-0005-0000-0000-00006B5A0000}"/>
    <cellStyle name="40% - Accent3 2 5 8 2 2" xfId="34685" xr:uid="{00000000-0005-0000-0000-00006C5A0000}"/>
    <cellStyle name="40% - Accent3 2 5 8 3" xfId="24910" xr:uid="{00000000-0005-0000-0000-00006D5A0000}"/>
    <cellStyle name="40% - Accent3 2 5 9" xfId="10248" xr:uid="{00000000-0005-0000-0000-00006E5A0000}"/>
    <cellStyle name="40% - Accent3 2 5 9 2" xfId="29799" xr:uid="{00000000-0005-0000-0000-00006F5A0000}"/>
    <cellStyle name="40% - Accent3 2 6" xfId="451" xr:uid="{00000000-0005-0000-0000-0000705A0000}"/>
    <cellStyle name="40% - Accent3 2 6 2" xfId="868" xr:uid="{00000000-0005-0000-0000-0000715A0000}"/>
    <cellStyle name="40% - Accent3 2 6 2 2" xfId="1818" xr:uid="{00000000-0005-0000-0000-0000725A0000}"/>
    <cellStyle name="40% - Accent3 2 6 2 2 2" xfId="4332" xr:uid="{00000000-0005-0000-0000-0000735A0000}"/>
    <cellStyle name="40% - Accent3 2 6 2 2 2 2" xfId="9229" xr:uid="{00000000-0005-0000-0000-0000745A0000}"/>
    <cellStyle name="40% - Accent3 2 6 2 2 2 2 2" xfId="19018" xr:uid="{00000000-0005-0000-0000-0000755A0000}"/>
    <cellStyle name="40% - Accent3 2 6 2 2 2 2 2 2" xfId="38569" xr:uid="{00000000-0005-0000-0000-0000765A0000}"/>
    <cellStyle name="40% - Accent3 2 6 2 2 2 2 3" xfId="28794" xr:uid="{00000000-0005-0000-0000-0000775A0000}"/>
    <cellStyle name="40% - Accent3 2 6 2 2 2 3" xfId="14132" xr:uid="{00000000-0005-0000-0000-0000785A0000}"/>
    <cellStyle name="40% - Accent3 2 6 2 2 2 3 2" xfId="33683" xr:uid="{00000000-0005-0000-0000-0000795A0000}"/>
    <cellStyle name="40% - Accent3 2 6 2 2 2 4" xfId="23908" xr:uid="{00000000-0005-0000-0000-00007A5A0000}"/>
    <cellStyle name="40% - Accent3 2 6 2 2 3" xfId="6786" xr:uid="{00000000-0005-0000-0000-00007B5A0000}"/>
    <cellStyle name="40% - Accent3 2 6 2 2 3 2" xfId="16578" xr:uid="{00000000-0005-0000-0000-00007C5A0000}"/>
    <cellStyle name="40% - Accent3 2 6 2 2 3 2 2" xfId="36129" xr:uid="{00000000-0005-0000-0000-00007D5A0000}"/>
    <cellStyle name="40% - Accent3 2 6 2 2 3 3" xfId="26354" xr:uid="{00000000-0005-0000-0000-00007E5A0000}"/>
    <cellStyle name="40% - Accent3 2 6 2 2 4" xfId="11692" xr:uid="{00000000-0005-0000-0000-00007F5A0000}"/>
    <cellStyle name="40% - Accent3 2 6 2 2 4 2" xfId="31243" xr:uid="{00000000-0005-0000-0000-0000805A0000}"/>
    <cellStyle name="40% - Accent3 2 6 2 2 5" xfId="21468" xr:uid="{00000000-0005-0000-0000-0000815A0000}"/>
    <cellStyle name="40% - Accent3 2 6 2 3" xfId="2497" xr:uid="{00000000-0005-0000-0000-0000825A0000}"/>
    <cellStyle name="40% - Accent3 2 6 2 3 2" xfId="4979" xr:uid="{00000000-0005-0000-0000-0000835A0000}"/>
    <cellStyle name="40% - Accent3 2 6 2 3 2 2" xfId="9876" xr:uid="{00000000-0005-0000-0000-0000845A0000}"/>
    <cellStyle name="40% - Accent3 2 6 2 3 2 2 2" xfId="19665" xr:uid="{00000000-0005-0000-0000-0000855A0000}"/>
    <cellStyle name="40% - Accent3 2 6 2 3 2 2 2 2" xfId="39216" xr:uid="{00000000-0005-0000-0000-0000865A0000}"/>
    <cellStyle name="40% - Accent3 2 6 2 3 2 2 3" xfId="29441" xr:uid="{00000000-0005-0000-0000-0000875A0000}"/>
    <cellStyle name="40% - Accent3 2 6 2 3 2 3" xfId="14779" xr:uid="{00000000-0005-0000-0000-0000885A0000}"/>
    <cellStyle name="40% - Accent3 2 6 2 3 2 3 2" xfId="34330" xr:uid="{00000000-0005-0000-0000-0000895A0000}"/>
    <cellStyle name="40% - Accent3 2 6 2 3 2 4" xfId="24555" xr:uid="{00000000-0005-0000-0000-00008A5A0000}"/>
    <cellStyle name="40% - Accent3 2 6 2 3 3" xfId="7433" xr:uid="{00000000-0005-0000-0000-00008B5A0000}"/>
    <cellStyle name="40% - Accent3 2 6 2 3 3 2" xfId="17225" xr:uid="{00000000-0005-0000-0000-00008C5A0000}"/>
    <cellStyle name="40% - Accent3 2 6 2 3 3 2 2" xfId="36776" xr:uid="{00000000-0005-0000-0000-00008D5A0000}"/>
    <cellStyle name="40% - Accent3 2 6 2 3 3 3" xfId="27001" xr:uid="{00000000-0005-0000-0000-00008E5A0000}"/>
    <cellStyle name="40% - Accent3 2 6 2 3 4" xfId="12339" xr:uid="{00000000-0005-0000-0000-00008F5A0000}"/>
    <cellStyle name="40% - Accent3 2 6 2 3 4 2" xfId="31890" xr:uid="{00000000-0005-0000-0000-0000905A0000}"/>
    <cellStyle name="40% - Accent3 2 6 2 3 5" xfId="22115" xr:uid="{00000000-0005-0000-0000-0000915A0000}"/>
    <cellStyle name="40% - Accent3 2 6 2 4" xfId="3451" xr:uid="{00000000-0005-0000-0000-0000925A0000}"/>
    <cellStyle name="40% - Accent3 2 6 2 4 2" xfId="8348" xr:uid="{00000000-0005-0000-0000-0000935A0000}"/>
    <cellStyle name="40% - Accent3 2 6 2 4 2 2" xfId="18137" xr:uid="{00000000-0005-0000-0000-0000945A0000}"/>
    <cellStyle name="40% - Accent3 2 6 2 4 2 2 2" xfId="37688" xr:uid="{00000000-0005-0000-0000-0000955A0000}"/>
    <cellStyle name="40% - Accent3 2 6 2 4 2 3" xfId="27913" xr:uid="{00000000-0005-0000-0000-0000965A0000}"/>
    <cellStyle name="40% - Accent3 2 6 2 4 3" xfId="13251" xr:uid="{00000000-0005-0000-0000-0000975A0000}"/>
    <cellStyle name="40% - Accent3 2 6 2 4 3 2" xfId="32802" xr:uid="{00000000-0005-0000-0000-0000985A0000}"/>
    <cellStyle name="40% - Accent3 2 6 2 4 4" xfId="23027" xr:uid="{00000000-0005-0000-0000-0000995A0000}"/>
    <cellStyle name="40% - Accent3 2 6 2 5" xfId="5905" xr:uid="{00000000-0005-0000-0000-00009A5A0000}"/>
    <cellStyle name="40% - Accent3 2 6 2 5 2" xfId="15697" xr:uid="{00000000-0005-0000-0000-00009B5A0000}"/>
    <cellStyle name="40% - Accent3 2 6 2 5 2 2" xfId="35248" xr:uid="{00000000-0005-0000-0000-00009C5A0000}"/>
    <cellStyle name="40% - Accent3 2 6 2 5 3" xfId="25473" xr:uid="{00000000-0005-0000-0000-00009D5A0000}"/>
    <cellStyle name="40% - Accent3 2 6 2 6" xfId="10811" xr:uid="{00000000-0005-0000-0000-00009E5A0000}"/>
    <cellStyle name="40% - Accent3 2 6 2 6 2" xfId="30362" xr:uid="{00000000-0005-0000-0000-00009F5A0000}"/>
    <cellStyle name="40% - Accent3 2 6 2 7" xfId="20587" xr:uid="{00000000-0005-0000-0000-0000A05A0000}"/>
    <cellStyle name="40% - Accent3 2 6 3" xfId="1430" xr:uid="{00000000-0005-0000-0000-0000A15A0000}"/>
    <cellStyle name="40% - Accent3 2 6 3 2" xfId="3949" xr:uid="{00000000-0005-0000-0000-0000A25A0000}"/>
    <cellStyle name="40% - Accent3 2 6 3 2 2" xfId="8846" xr:uid="{00000000-0005-0000-0000-0000A35A0000}"/>
    <cellStyle name="40% - Accent3 2 6 3 2 2 2" xfId="18635" xr:uid="{00000000-0005-0000-0000-0000A45A0000}"/>
    <cellStyle name="40% - Accent3 2 6 3 2 2 2 2" xfId="38186" xr:uid="{00000000-0005-0000-0000-0000A55A0000}"/>
    <cellStyle name="40% - Accent3 2 6 3 2 2 3" xfId="28411" xr:uid="{00000000-0005-0000-0000-0000A65A0000}"/>
    <cellStyle name="40% - Accent3 2 6 3 2 3" xfId="13749" xr:uid="{00000000-0005-0000-0000-0000A75A0000}"/>
    <cellStyle name="40% - Accent3 2 6 3 2 3 2" xfId="33300" xr:uid="{00000000-0005-0000-0000-0000A85A0000}"/>
    <cellStyle name="40% - Accent3 2 6 3 2 4" xfId="23525" xr:uid="{00000000-0005-0000-0000-0000A95A0000}"/>
    <cellStyle name="40% - Accent3 2 6 3 3" xfId="6403" xr:uid="{00000000-0005-0000-0000-0000AA5A0000}"/>
    <cellStyle name="40% - Accent3 2 6 3 3 2" xfId="16195" xr:uid="{00000000-0005-0000-0000-0000AB5A0000}"/>
    <cellStyle name="40% - Accent3 2 6 3 3 2 2" xfId="35746" xr:uid="{00000000-0005-0000-0000-0000AC5A0000}"/>
    <cellStyle name="40% - Accent3 2 6 3 3 3" xfId="25971" xr:uid="{00000000-0005-0000-0000-0000AD5A0000}"/>
    <cellStyle name="40% - Accent3 2 6 3 4" xfId="11309" xr:uid="{00000000-0005-0000-0000-0000AE5A0000}"/>
    <cellStyle name="40% - Accent3 2 6 3 4 2" xfId="30860" xr:uid="{00000000-0005-0000-0000-0000AF5A0000}"/>
    <cellStyle name="40% - Accent3 2 6 3 5" xfId="21085" xr:uid="{00000000-0005-0000-0000-0000B05A0000}"/>
    <cellStyle name="40% - Accent3 2 6 4" xfId="2090" xr:uid="{00000000-0005-0000-0000-0000B15A0000}"/>
    <cellStyle name="40% - Accent3 2 6 4 2" xfId="4592" xr:uid="{00000000-0005-0000-0000-0000B25A0000}"/>
    <cellStyle name="40% - Accent3 2 6 4 2 2" xfId="9489" xr:uid="{00000000-0005-0000-0000-0000B35A0000}"/>
    <cellStyle name="40% - Accent3 2 6 4 2 2 2" xfId="19278" xr:uid="{00000000-0005-0000-0000-0000B45A0000}"/>
    <cellStyle name="40% - Accent3 2 6 4 2 2 2 2" xfId="38829" xr:uid="{00000000-0005-0000-0000-0000B55A0000}"/>
    <cellStyle name="40% - Accent3 2 6 4 2 2 3" xfId="29054" xr:uid="{00000000-0005-0000-0000-0000B65A0000}"/>
    <cellStyle name="40% - Accent3 2 6 4 2 3" xfId="14392" xr:uid="{00000000-0005-0000-0000-0000B75A0000}"/>
    <cellStyle name="40% - Accent3 2 6 4 2 3 2" xfId="33943" xr:uid="{00000000-0005-0000-0000-0000B85A0000}"/>
    <cellStyle name="40% - Accent3 2 6 4 2 4" xfId="24168" xr:uid="{00000000-0005-0000-0000-0000B95A0000}"/>
    <cellStyle name="40% - Accent3 2 6 4 3" xfId="7046" xr:uid="{00000000-0005-0000-0000-0000BA5A0000}"/>
    <cellStyle name="40% - Accent3 2 6 4 3 2" xfId="16838" xr:uid="{00000000-0005-0000-0000-0000BB5A0000}"/>
    <cellStyle name="40% - Accent3 2 6 4 3 2 2" xfId="36389" xr:uid="{00000000-0005-0000-0000-0000BC5A0000}"/>
    <cellStyle name="40% - Accent3 2 6 4 3 3" xfId="26614" xr:uid="{00000000-0005-0000-0000-0000BD5A0000}"/>
    <cellStyle name="40% - Accent3 2 6 4 4" xfId="11952" xr:uid="{00000000-0005-0000-0000-0000BE5A0000}"/>
    <cellStyle name="40% - Accent3 2 6 4 4 2" xfId="31503" xr:uid="{00000000-0005-0000-0000-0000BF5A0000}"/>
    <cellStyle name="40% - Accent3 2 6 4 5" xfId="21728" xr:uid="{00000000-0005-0000-0000-0000C05A0000}"/>
    <cellStyle name="40% - Accent3 2 6 5" xfId="3060" xr:uid="{00000000-0005-0000-0000-0000C15A0000}"/>
    <cellStyle name="40% - Accent3 2 6 5 2" xfId="7957" xr:uid="{00000000-0005-0000-0000-0000C25A0000}"/>
    <cellStyle name="40% - Accent3 2 6 5 2 2" xfId="17746" xr:uid="{00000000-0005-0000-0000-0000C35A0000}"/>
    <cellStyle name="40% - Accent3 2 6 5 2 2 2" xfId="37297" xr:uid="{00000000-0005-0000-0000-0000C45A0000}"/>
    <cellStyle name="40% - Accent3 2 6 5 2 3" xfId="27522" xr:uid="{00000000-0005-0000-0000-0000C55A0000}"/>
    <cellStyle name="40% - Accent3 2 6 5 3" xfId="12860" xr:uid="{00000000-0005-0000-0000-0000C65A0000}"/>
    <cellStyle name="40% - Accent3 2 6 5 3 2" xfId="32411" xr:uid="{00000000-0005-0000-0000-0000C75A0000}"/>
    <cellStyle name="40% - Accent3 2 6 5 4" xfId="22636" xr:uid="{00000000-0005-0000-0000-0000C85A0000}"/>
    <cellStyle name="40% - Accent3 2 6 6" xfId="5514" xr:uid="{00000000-0005-0000-0000-0000C95A0000}"/>
    <cellStyle name="40% - Accent3 2 6 6 2" xfId="15306" xr:uid="{00000000-0005-0000-0000-0000CA5A0000}"/>
    <cellStyle name="40% - Accent3 2 6 6 2 2" xfId="34857" xr:uid="{00000000-0005-0000-0000-0000CB5A0000}"/>
    <cellStyle name="40% - Accent3 2 6 6 3" xfId="25082" xr:uid="{00000000-0005-0000-0000-0000CC5A0000}"/>
    <cellStyle name="40% - Accent3 2 6 7" xfId="10420" xr:uid="{00000000-0005-0000-0000-0000CD5A0000}"/>
    <cellStyle name="40% - Accent3 2 6 7 2" xfId="29971" xr:uid="{00000000-0005-0000-0000-0000CE5A0000}"/>
    <cellStyle name="40% - Accent3 2 6 8" xfId="20196" xr:uid="{00000000-0005-0000-0000-0000CF5A0000}"/>
    <cellStyle name="40% - Accent3 2 7" xfId="452" xr:uid="{00000000-0005-0000-0000-0000D05A0000}"/>
    <cellStyle name="40% - Accent3 2 7 2" xfId="869" xr:uid="{00000000-0005-0000-0000-0000D15A0000}"/>
    <cellStyle name="40% - Accent3 2 7 2 2" xfId="1819" xr:uid="{00000000-0005-0000-0000-0000D25A0000}"/>
    <cellStyle name="40% - Accent3 2 7 2 2 2" xfId="4333" xr:uid="{00000000-0005-0000-0000-0000D35A0000}"/>
    <cellStyle name="40% - Accent3 2 7 2 2 2 2" xfId="9230" xr:uid="{00000000-0005-0000-0000-0000D45A0000}"/>
    <cellStyle name="40% - Accent3 2 7 2 2 2 2 2" xfId="19019" xr:uid="{00000000-0005-0000-0000-0000D55A0000}"/>
    <cellStyle name="40% - Accent3 2 7 2 2 2 2 2 2" xfId="38570" xr:uid="{00000000-0005-0000-0000-0000D65A0000}"/>
    <cellStyle name="40% - Accent3 2 7 2 2 2 2 3" xfId="28795" xr:uid="{00000000-0005-0000-0000-0000D75A0000}"/>
    <cellStyle name="40% - Accent3 2 7 2 2 2 3" xfId="14133" xr:uid="{00000000-0005-0000-0000-0000D85A0000}"/>
    <cellStyle name="40% - Accent3 2 7 2 2 2 3 2" xfId="33684" xr:uid="{00000000-0005-0000-0000-0000D95A0000}"/>
    <cellStyle name="40% - Accent3 2 7 2 2 2 4" xfId="23909" xr:uid="{00000000-0005-0000-0000-0000DA5A0000}"/>
    <cellStyle name="40% - Accent3 2 7 2 2 3" xfId="6787" xr:uid="{00000000-0005-0000-0000-0000DB5A0000}"/>
    <cellStyle name="40% - Accent3 2 7 2 2 3 2" xfId="16579" xr:uid="{00000000-0005-0000-0000-0000DC5A0000}"/>
    <cellStyle name="40% - Accent3 2 7 2 2 3 2 2" xfId="36130" xr:uid="{00000000-0005-0000-0000-0000DD5A0000}"/>
    <cellStyle name="40% - Accent3 2 7 2 2 3 3" xfId="26355" xr:uid="{00000000-0005-0000-0000-0000DE5A0000}"/>
    <cellStyle name="40% - Accent3 2 7 2 2 4" xfId="11693" xr:uid="{00000000-0005-0000-0000-0000DF5A0000}"/>
    <cellStyle name="40% - Accent3 2 7 2 2 4 2" xfId="31244" xr:uid="{00000000-0005-0000-0000-0000E05A0000}"/>
    <cellStyle name="40% - Accent3 2 7 2 2 5" xfId="21469" xr:uid="{00000000-0005-0000-0000-0000E15A0000}"/>
    <cellStyle name="40% - Accent3 2 7 2 3" xfId="2659" xr:uid="{00000000-0005-0000-0000-0000E25A0000}"/>
    <cellStyle name="40% - Accent3 2 7 2 3 2" xfId="5104" xr:uid="{00000000-0005-0000-0000-0000E35A0000}"/>
    <cellStyle name="40% - Accent3 2 7 2 3 2 2" xfId="10001" xr:uid="{00000000-0005-0000-0000-0000E45A0000}"/>
    <cellStyle name="40% - Accent3 2 7 2 3 2 2 2" xfId="19790" xr:uid="{00000000-0005-0000-0000-0000E55A0000}"/>
    <cellStyle name="40% - Accent3 2 7 2 3 2 2 2 2" xfId="39341" xr:uid="{00000000-0005-0000-0000-0000E65A0000}"/>
    <cellStyle name="40% - Accent3 2 7 2 3 2 2 3" xfId="29566" xr:uid="{00000000-0005-0000-0000-0000E75A0000}"/>
    <cellStyle name="40% - Accent3 2 7 2 3 2 3" xfId="14904" xr:uid="{00000000-0005-0000-0000-0000E85A0000}"/>
    <cellStyle name="40% - Accent3 2 7 2 3 2 3 2" xfId="34455" xr:uid="{00000000-0005-0000-0000-0000E95A0000}"/>
    <cellStyle name="40% - Accent3 2 7 2 3 2 4" xfId="24680" xr:uid="{00000000-0005-0000-0000-0000EA5A0000}"/>
    <cellStyle name="40% - Accent3 2 7 2 3 3" xfId="7558" xr:uid="{00000000-0005-0000-0000-0000EB5A0000}"/>
    <cellStyle name="40% - Accent3 2 7 2 3 3 2" xfId="17350" xr:uid="{00000000-0005-0000-0000-0000EC5A0000}"/>
    <cellStyle name="40% - Accent3 2 7 2 3 3 2 2" xfId="36901" xr:uid="{00000000-0005-0000-0000-0000ED5A0000}"/>
    <cellStyle name="40% - Accent3 2 7 2 3 3 3" xfId="27126" xr:uid="{00000000-0005-0000-0000-0000EE5A0000}"/>
    <cellStyle name="40% - Accent3 2 7 2 3 4" xfId="12464" xr:uid="{00000000-0005-0000-0000-0000EF5A0000}"/>
    <cellStyle name="40% - Accent3 2 7 2 3 4 2" xfId="32015" xr:uid="{00000000-0005-0000-0000-0000F05A0000}"/>
    <cellStyle name="40% - Accent3 2 7 2 3 5" xfId="22240" xr:uid="{00000000-0005-0000-0000-0000F15A0000}"/>
    <cellStyle name="40% - Accent3 2 7 2 4" xfId="3452" xr:uid="{00000000-0005-0000-0000-0000F25A0000}"/>
    <cellStyle name="40% - Accent3 2 7 2 4 2" xfId="8349" xr:uid="{00000000-0005-0000-0000-0000F35A0000}"/>
    <cellStyle name="40% - Accent3 2 7 2 4 2 2" xfId="18138" xr:uid="{00000000-0005-0000-0000-0000F45A0000}"/>
    <cellStyle name="40% - Accent3 2 7 2 4 2 2 2" xfId="37689" xr:uid="{00000000-0005-0000-0000-0000F55A0000}"/>
    <cellStyle name="40% - Accent3 2 7 2 4 2 3" xfId="27914" xr:uid="{00000000-0005-0000-0000-0000F65A0000}"/>
    <cellStyle name="40% - Accent3 2 7 2 4 3" xfId="13252" xr:uid="{00000000-0005-0000-0000-0000F75A0000}"/>
    <cellStyle name="40% - Accent3 2 7 2 4 3 2" xfId="32803" xr:uid="{00000000-0005-0000-0000-0000F85A0000}"/>
    <cellStyle name="40% - Accent3 2 7 2 4 4" xfId="23028" xr:uid="{00000000-0005-0000-0000-0000F95A0000}"/>
    <cellStyle name="40% - Accent3 2 7 2 5" xfId="5906" xr:uid="{00000000-0005-0000-0000-0000FA5A0000}"/>
    <cellStyle name="40% - Accent3 2 7 2 5 2" xfId="15698" xr:uid="{00000000-0005-0000-0000-0000FB5A0000}"/>
    <cellStyle name="40% - Accent3 2 7 2 5 2 2" xfId="35249" xr:uid="{00000000-0005-0000-0000-0000FC5A0000}"/>
    <cellStyle name="40% - Accent3 2 7 2 5 3" xfId="25474" xr:uid="{00000000-0005-0000-0000-0000FD5A0000}"/>
    <cellStyle name="40% - Accent3 2 7 2 6" xfId="10812" xr:uid="{00000000-0005-0000-0000-0000FE5A0000}"/>
    <cellStyle name="40% - Accent3 2 7 2 6 2" xfId="30363" xr:uid="{00000000-0005-0000-0000-0000FF5A0000}"/>
    <cellStyle name="40% - Accent3 2 7 2 7" xfId="20588" xr:uid="{00000000-0005-0000-0000-0000005B0000}"/>
    <cellStyle name="40% - Accent3 2 7 3" xfId="1431" xr:uid="{00000000-0005-0000-0000-0000015B0000}"/>
    <cellStyle name="40% - Accent3 2 7 3 2" xfId="3950" xr:uid="{00000000-0005-0000-0000-0000025B0000}"/>
    <cellStyle name="40% - Accent3 2 7 3 2 2" xfId="8847" xr:uid="{00000000-0005-0000-0000-0000035B0000}"/>
    <cellStyle name="40% - Accent3 2 7 3 2 2 2" xfId="18636" xr:uid="{00000000-0005-0000-0000-0000045B0000}"/>
    <cellStyle name="40% - Accent3 2 7 3 2 2 2 2" xfId="38187" xr:uid="{00000000-0005-0000-0000-0000055B0000}"/>
    <cellStyle name="40% - Accent3 2 7 3 2 2 3" xfId="28412" xr:uid="{00000000-0005-0000-0000-0000065B0000}"/>
    <cellStyle name="40% - Accent3 2 7 3 2 3" xfId="13750" xr:uid="{00000000-0005-0000-0000-0000075B0000}"/>
    <cellStyle name="40% - Accent3 2 7 3 2 3 2" xfId="33301" xr:uid="{00000000-0005-0000-0000-0000085B0000}"/>
    <cellStyle name="40% - Accent3 2 7 3 2 4" xfId="23526" xr:uid="{00000000-0005-0000-0000-0000095B0000}"/>
    <cellStyle name="40% - Accent3 2 7 3 3" xfId="6404" xr:uid="{00000000-0005-0000-0000-00000A5B0000}"/>
    <cellStyle name="40% - Accent3 2 7 3 3 2" xfId="16196" xr:uid="{00000000-0005-0000-0000-00000B5B0000}"/>
    <cellStyle name="40% - Accent3 2 7 3 3 2 2" xfId="35747" xr:uid="{00000000-0005-0000-0000-00000C5B0000}"/>
    <cellStyle name="40% - Accent3 2 7 3 3 3" xfId="25972" xr:uid="{00000000-0005-0000-0000-00000D5B0000}"/>
    <cellStyle name="40% - Accent3 2 7 3 4" xfId="11310" xr:uid="{00000000-0005-0000-0000-00000E5B0000}"/>
    <cellStyle name="40% - Accent3 2 7 3 4 2" xfId="30861" xr:uid="{00000000-0005-0000-0000-00000F5B0000}"/>
    <cellStyle name="40% - Accent3 2 7 3 5" xfId="21086" xr:uid="{00000000-0005-0000-0000-0000105B0000}"/>
    <cellStyle name="40% - Accent3 2 7 4" xfId="2215" xr:uid="{00000000-0005-0000-0000-0000115B0000}"/>
    <cellStyle name="40% - Accent3 2 7 4 2" xfId="4717" xr:uid="{00000000-0005-0000-0000-0000125B0000}"/>
    <cellStyle name="40% - Accent3 2 7 4 2 2" xfId="9614" xr:uid="{00000000-0005-0000-0000-0000135B0000}"/>
    <cellStyle name="40% - Accent3 2 7 4 2 2 2" xfId="19403" xr:uid="{00000000-0005-0000-0000-0000145B0000}"/>
    <cellStyle name="40% - Accent3 2 7 4 2 2 2 2" xfId="38954" xr:uid="{00000000-0005-0000-0000-0000155B0000}"/>
    <cellStyle name="40% - Accent3 2 7 4 2 2 3" xfId="29179" xr:uid="{00000000-0005-0000-0000-0000165B0000}"/>
    <cellStyle name="40% - Accent3 2 7 4 2 3" xfId="14517" xr:uid="{00000000-0005-0000-0000-0000175B0000}"/>
    <cellStyle name="40% - Accent3 2 7 4 2 3 2" xfId="34068" xr:uid="{00000000-0005-0000-0000-0000185B0000}"/>
    <cellStyle name="40% - Accent3 2 7 4 2 4" xfId="24293" xr:uid="{00000000-0005-0000-0000-0000195B0000}"/>
    <cellStyle name="40% - Accent3 2 7 4 3" xfId="7171" xr:uid="{00000000-0005-0000-0000-00001A5B0000}"/>
    <cellStyle name="40% - Accent3 2 7 4 3 2" xfId="16963" xr:uid="{00000000-0005-0000-0000-00001B5B0000}"/>
    <cellStyle name="40% - Accent3 2 7 4 3 2 2" xfId="36514" xr:uid="{00000000-0005-0000-0000-00001C5B0000}"/>
    <cellStyle name="40% - Accent3 2 7 4 3 3" xfId="26739" xr:uid="{00000000-0005-0000-0000-00001D5B0000}"/>
    <cellStyle name="40% - Accent3 2 7 4 4" xfId="12077" xr:uid="{00000000-0005-0000-0000-00001E5B0000}"/>
    <cellStyle name="40% - Accent3 2 7 4 4 2" xfId="31628" xr:uid="{00000000-0005-0000-0000-00001F5B0000}"/>
    <cellStyle name="40% - Accent3 2 7 4 5" xfId="21853" xr:uid="{00000000-0005-0000-0000-0000205B0000}"/>
    <cellStyle name="40% - Accent3 2 7 5" xfId="3061" xr:uid="{00000000-0005-0000-0000-0000215B0000}"/>
    <cellStyle name="40% - Accent3 2 7 5 2" xfId="7958" xr:uid="{00000000-0005-0000-0000-0000225B0000}"/>
    <cellStyle name="40% - Accent3 2 7 5 2 2" xfId="17747" xr:uid="{00000000-0005-0000-0000-0000235B0000}"/>
    <cellStyle name="40% - Accent3 2 7 5 2 2 2" xfId="37298" xr:uid="{00000000-0005-0000-0000-0000245B0000}"/>
    <cellStyle name="40% - Accent3 2 7 5 2 3" xfId="27523" xr:uid="{00000000-0005-0000-0000-0000255B0000}"/>
    <cellStyle name="40% - Accent3 2 7 5 3" xfId="12861" xr:uid="{00000000-0005-0000-0000-0000265B0000}"/>
    <cellStyle name="40% - Accent3 2 7 5 3 2" xfId="32412" xr:uid="{00000000-0005-0000-0000-0000275B0000}"/>
    <cellStyle name="40% - Accent3 2 7 5 4" xfId="22637" xr:uid="{00000000-0005-0000-0000-0000285B0000}"/>
    <cellStyle name="40% - Accent3 2 7 6" xfId="5515" xr:uid="{00000000-0005-0000-0000-0000295B0000}"/>
    <cellStyle name="40% - Accent3 2 7 6 2" xfId="15307" xr:uid="{00000000-0005-0000-0000-00002A5B0000}"/>
    <cellStyle name="40% - Accent3 2 7 6 2 2" xfId="34858" xr:uid="{00000000-0005-0000-0000-00002B5B0000}"/>
    <cellStyle name="40% - Accent3 2 7 6 3" xfId="25083" xr:uid="{00000000-0005-0000-0000-00002C5B0000}"/>
    <cellStyle name="40% - Accent3 2 7 7" xfId="10421" xr:uid="{00000000-0005-0000-0000-00002D5B0000}"/>
    <cellStyle name="40% - Accent3 2 7 7 2" xfId="29972" xr:uid="{00000000-0005-0000-0000-00002E5B0000}"/>
    <cellStyle name="40% - Accent3 2 7 8" xfId="20197" xr:uid="{00000000-0005-0000-0000-00002F5B0000}"/>
    <cellStyle name="40% - Accent3 2 8" xfId="598" xr:uid="{00000000-0005-0000-0000-0000305B0000}"/>
    <cellStyle name="40% - Accent3 2 8 2" xfId="1554" xr:uid="{00000000-0005-0000-0000-0000315B0000}"/>
    <cellStyle name="40% - Accent3 2 8 2 2" xfId="4068" xr:uid="{00000000-0005-0000-0000-0000325B0000}"/>
    <cellStyle name="40% - Accent3 2 8 2 2 2" xfId="8965" xr:uid="{00000000-0005-0000-0000-0000335B0000}"/>
    <cellStyle name="40% - Accent3 2 8 2 2 2 2" xfId="18754" xr:uid="{00000000-0005-0000-0000-0000345B0000}"/>
    <cellStyle name="40% - Accent3 2 8 2 2 2 2 2" xfId="38305" xr:uid="{00000000-0005-0000-0000-0000355B0000}"/>
    <cellStyle name="40% - Accent3 2 8 2 2 2 3" xfId="28530" xr:uid="{00000000-0005-0000-0000-0000365B0000}"/>
    <cellStyle name="40% - Accent3 2 8 2 2 3" xfId="13868" xr:uid="{00000000-0005-0000-0000-0000375B0000}"/>
    <cellStyle name="40% - Accent3 2 8 2 2 3 2" xfId="33419" xr:uid="{00000000-0005-0000-0000-0000385B0000}"/>
    <cellStyle name="40% - Accent3 2 8 2 2 4" xfId="23644" xr:uid="{00000000-0005-0000-0000-0000395B0000}"/>
    <cellStyle name="40% - Accent3 2 8 2 3" xfId="6522" xr:uid="{00000000-0005-0000-0000-00003A5B0000}"/>
    <cellStyle name="40% - Accent3 2 8 2 3 2" xfId="16314" xr:uid="{00000000-0005-0000-0000-00003B5B0000}"/>
    <cellStyle name="40% - Accent3 2 8 2 3 2 2" xfId="35865" xr:uid="{00000000-0005-0000-0000-00003C5B0000}"/>
    <cellStyle name="40% - Accent3 2 8 2 3 3" xfId="26090" xr:uid="{00000000-0005-0000-0000-00003D5B0000}"/>
    <cellStyle name="40% - Accent3 2 8 2 4" xfId="11428" xr:uid="{00000000-0005-0000-0000-00003E5B0000}"/>
    <cellStyle name="40% - Accent3 2 8 2 4 2" xfId="30979" xr:uid="{00000000-0005-0000-0000-00003F5B0000}"/>
    <cellStyle name="40% - Accent3 2 8 2 5" xfId="21204" xr:uid="{00000000-0005-0000-0000-0000405B0000}"/>
    <cellStyle name="40% - Accent3 2 8 3" xfId="2342" xr:uid="{00000000-0005-0000-0000-0000415B0000}"/>
    <cellStyle name="40% - Accent3 2 8 3 2" xfId="4844" xr:uid="{00000000-0005-0000-0000-0000425B0000}"/>
    <cellStyle name="40% - Accent3 2 8 3 2 2" xfId="9741" xr:uid="{00000000-0005-0000-0000-0000435B0000}"/>
    <cellStyle name="40% - Accent3 2 8 3 2 2 2" xfId="19530" xr:uid="{00000000-0005-0000-0000-0000445B0000}"/>
    <cellStyle name="40% - Accent3 2 8 3 2 2 2 2" xfId="39081" xr:uid="{00000000-0005-0000-0000-0000455B0000}"/>
    <cellStyle name="40% - Accent3 2 8 3 2 2 3" xfId="29306" xr:uid="{00000000-0005-0000-0000-0000465B0000}"/>
    <cellStyle name="40% - Accent3 2 8 3 2 3" xfId="14644" xr:uid="{00000000-0005-0000-0000-0000475B0000}"/>
    <cellStyle name="40% - Accent3 2 8 3 2 3 2" xfId="34195" xr:uid="{00000000-0005-0000-0000-0000485B0000}"/>
    <cellStyle name="40% - Accent3 2 8 3 2 4" xfId="24420" xr:uid="{00000000-0005-0000-0000-0000495B0000}"/>
    <cellStyle name="40% - Accent3 2 8 3 3" xfId="7298" xr:uid="{00000000-0005-0000-0000-00004A5B0000}"/>
    <cellStyle name="40% - Accent3 2 8 3 3 2" xfId="17090" xr:uid="{00000000-0005-0000-0000-00004B5B0000}"/>
    <cellStyle name="40% - Accent3 2 8 3 3 2 2" xfId="36641" xr:uid="{00000000-0005-0000-0000-00004C5B0000}"/>
    <cellStyle name="40% - Accent3 2 8 3 3 3" xfId="26866" xr:uid="{00000000-0005-0000-0000-00004D5B0000}"/>
    <cellStyle name="40% - Accent3 2 8 3 4" xfId="12204" xr:uid="{00000000-0005-0000-0000-00004E5B0000}"/>
    <cellStyle name="40% - Accent3 2 8 3 4 2" xfId="31755" xr:uid="{00000000-0005-0000-0000-00004F5B0000}"/>
    <cellStyle name="40% - Accent3 2 8 3 5" xfId="21980" xr:uid="{00000000-0005-0000-0000-0000505B0000}"/>
    <cellStyle name="40% - Accent3 2 8 4" xfId="3187" xr:uid="{00000000-0005-0000-0000-0000515B0000}"/>
    <cellStyle name="40% - Accent3 2 8 4 2" xfId="8084" xr:uid="{00000000-0005-0000-0000-0000525B0000}"/>
    <cellStyle name="40% - Accent3 2 8 4 2 2" xfId="17873" xr:uid="{00000000-0005-0000-0000-0000535B0000}"/>
    <cellStyle name="40% - Accent3 2 8 4 2 2 2" xfId="37424" xr:uid="{00000000-0005-0000-0000-0000545B0000}"/>
    <cellStyle name="40% - Accent3 2 8 4 2 3" xfId="27649" xr:uid="{00000000-0005-0000-0000-0000555B0000}"/>
    <cellStyle name="40% - Accent3 2 8 4 3" xfId="12987" xr:uid="{00000000-0005-0000-0000-0000565B0000}"/>
    <cellStyle name="40% - Accent3 2 8 4 3 2" xfId="32538" xr:uid="{00000000-0005-0000-0000-0000575B0000}"/>
    <cellStyle name="40% - Accent3 2 8 4 4" xfId="22763" xr:uid="{00000000-0005-0000-0000-0000585B0000}"/>
    <cellStyle name="40% - Accent3 2 8 5" xfId="5641" xr:uid="{00000000-0005-0000-0000-0000595B0000}"/>
    <cellStyle name="40% - Accent3 2 8 5 2" xfId="15433" xr:uid="{00000000-0005-0000-0000-00005A5B0000}"/>
    <cellStyle name="40% - Accent3 2 8 5 2 2" xfId="34984" xr:uid="{00000000-0005-0000-0000-00005B5B0000}"/>
    <cellStyle name="40% - Accent3 2 8 5 3" xfId="25209" xr:uid="{00000000-0005-0000-0000-00005C5B0000}"/>
    <cellStyle name="40% - Accent3 2 8 6" xfId="10547" xr:uid="{00000000-0005-0000-0000-00005D5B0000}"/>
    <cellStyle name="40% - Accent3 2 8 6 2" xfId="30098" xr:uid="{00000000-0005-0000-0000-00005E5B0000}"/>
    <cellStyle name="40% - Accent3 2 8 7" xfId="20323" xr:uid="{00000000-0005-0000-0000-00005F5B0000}"/>
    <cellStyle name="40% - Accent3 2 9" xfId="1181" xr:uid="{00000000-0005-0000-0000-0000605B0000}"/>
    <cellStyle name="40% - Accent3 2 9 2" xfId="3738" xr:uid="{00000000-0005-0000-0000-0000615B0000}"/>
    <cellStyle name="40% - Accent3 2 9 2 2" xfId="8635" xr:uid="{00000000-0005-0000-0000-0000625B0000}"/>
    <cellStyle name="40% - Accent3 2 9 2 2 2" xfId="18424" xr:uid="{00000000-0005-0000-0000-0000635B0000}"/>
    <cellStyle name="40% - Accent3 2 9 2 2 2 2" xfId="37975" xr:uid="{00000000-0005-0000-0000-0000645B0000}"/>
    <cellStyle name="40% - Accent3 2 9 2 2 3" xfId="28200" xr:uid="{00000000-0005-0000-0000-0000655B0000}"/>
    <cellStyle name="40% - Accent3 2 9 2 3" xfId="13538" xr:uid="{00000000-0005-0000-0000-0000665B0000}"/>
    <cellStyle name="40% - Accent3 2 9 2 3 2" xfId="33089" xr:uid="{00000000-0005-0000-0000-0000675B0000}"/>
    <cellStyle name="40% - Accent3 2 9 2 4" xfId="23314" xr:uid="{00000000-0005-0000-0000-0000685B0000}"/>
    <cellStyle name="40% - Accent3 2 9 3" xfId="6192" xr:uid="{00000000-0005-0000-0000-0000695B0000}"/>
    <cellStyle name="40% - Accent3 2 9 3 2" xfId="15984" xr:uid="{00000000-0005-0000-0000-00006A5B0000}"/>
    <cellStyle name="40% - Accent3 2 9 3 2 2" xfId="35535" xr:uid="{00000000-0005-0000-0000-00006B5B0000}"/>
    <cellStyle name="40% - Accent3 2 9 3 3" xfId="25760" xr:uid="{00000000-0005-0000-0000-00006C5B0000}"/>
    <cellStyle name="40% - Accent3 2 9 4" xfId="11098" xr:uid="{00000000-0005-0000-0000-00006D5B0000}"/>
    <cellStyle name="40% - Accent3 2 9 4 2" xfId="30649" xr:uid="{00000000-0005-0000-0000-00006E5B0000}"/>
    <cellStyle name="40% - Accent3 2 9 5" xfId="20874" xr:uid="{00000000-0005-0000-0000-00006F5B0000}"/>
    <cellStyle name="40% - Accent3 3" xfId="23" xr:uid="{00000000-0005-0000-0000-0000705B0000}"/>
    <cellStyle name="40% - Accent3 3 2" xfId="1182" xr:uid="{00000000-0005-0000-0000-0000715B0000}"/>
    <cellStyle name="40% - Accent3 3 3" xfId="1084" xr:uid="{00000000-0005-0000-0000-0000725B0000}"/>
    <cellStyle name="40% - Accent3 3 3 2" xfId="3657" xr:uid="{00000000-0005-0000-0000-0000735B0000}"/>
    <cellStyle name="40% - Accent3 3 3 2 2" xfId="8554" xr:uid="{00000000-0005-0000-0000-0000745B0000}"/>
    <cellStyle name="40% - Accent3 3 3 2 2 2" xfId="18343" xr:uid="{00000000-0005-0000-0000-0000755B0000}"/>
    <cellStyle name="40% - Accent3 3 3 2 2 2 2" xfId="37894" xr:uid="{00000000-0005-0000-0000-0000765B0000}"/>
    <cellStyle name="40% - Accent3 3 3 2 2 3" xfId="28119" xr:uid="{00000000-0005-0000-0000-0000775B0000}"/>
    <cellStyle name="40% - Accent3 3 3 2 3" xfId="13457" xr:uid="{00000000-0005-0000-0000-0000785B0000}"/>
    <cellStyle name="40% - Accent3 3 3 2 3 2" xfId="33008" xr:uid="{00000000-0005-0000-0000-0000795B0000}"/>
    <cellStyle name="40% - Accent3 3 3 2 4" xfId="23233" xr:uid="{00000000-0005-0000-0000-00007A5B0000}"/>
    <cellStyle name="40% - Accent3 3 3 3" xfId="6111" xr:uid="{00000000-0005-0000-0000-00007B5B0000}"/>
    <cellStyle name="40% - Accent3 3 3 3 2" xfId="15903" xr:uid="{00000000-0005-0000-0000-00007C5B0000}"/>
    <cellStyle name="40% - Accent3 3 3 3 2 2" xfId="35454" xr:uid="{00000000-0005-0000-0000-00007D5B0000}"/>
    <cellStyle name="40% - Accent3 3 3 3 3" xfId="25679" xr:uid="{00000000-0005-0000-0000-00007E5B0000}"/>
    <cellStyle name="40% - Accent3 3 3 4" xfId="11017" xr:uid="{00000000-0005-0000-0000-00007F5B0000}"/>
    <cellStyle name="40% - Accent3 3 3 4 2" xfId="30568" xr:uid="{00000000-0005-0000-0000-0000805B0000}"/>
    <cellStyle name="40% - Accent3 3 3 5" xfId="20793" xr:uid="{00000000-0005-0000-0000-0000815B0000}"/>
    <cellStyle name="40% - Accent3 4" xfId="155" xr:uid="{00000000-0005-0000-0000-0000825B0000}"/>
    <cellStyle name="40% - Accent3 4 10" xfId="10166" xr:uid="{00000000-0005-0000-0000-0000835B0000}"/>
    <cellStyle name="40% - Accent3 4 10 2" xfId="29717" xr:uid="{00000000-0005-0000-0000-0000845B0000}"/>
    <cellStyle name="40% - Accent3 4 11" xfId="19942" xr:uid="{00000000-0005-0000-0000-0000855B0000}"/>
    <cellStyle name="40% - Accent3 4 2" xfId="273" xr:uid="{00000000-0005-0000-0000-0000865B0000}"/>
    <cellStyle name="40% - Accent3 4 2 10" xfId="20026" xr:uid="{00000000-0005-0000-0000-0000875B0000}"/>
    <cellStyle name="40% - Accent3 4 2 2" xfId="453" xr:uid="{00000000-0005-0000-0000-0000885B0000}"/>
    <cellStyle name="40% - Accent3 4 2 2 2" xfId="870" xr:uid="{00000000-0005-0000-0000-0000895B0000}"/>
    <cellStyle name="40% - Accent3 4 2 2 2 2" xfId="1820" xr:uid="{00000000-0005-0000-0000-00008A5B0000}"/>
    <cellStyle name="40% - Accent3 4 2 2 2 2 2" xfId="4334" xr:uid="{00000000-0005-0000-0000-00008B5B0000}"/>
    <cellStyle name="40% - Accent3 4 2 2 2 2 2 2" xfId="9231" xr:uid="{00000000-0005-0000-0000-00008C5B0000}"/>
    <cellStyle name="40% - Accent3 4 2 2 2 2 2 2 2" xfId="19020" xr:uid="{00000000-0005-0000-0000-00008D5B0000}"/>
    <cellStyle name="40% - Accent3 4 2 2 2 2 2 2 2 2" xfId="38571" xr:uid="{00000000-0005-0000-0000-00008E5B0000}"/>
    <cellStyle name="40% - Accent3 4 2 2 2 2 2 2 3" xfId="28796" xr:uid="{00000000-0005-0000-0000-00008F5B0000}"/>
    <cellStyle name="40% - Accent3 4 2 2 2 2 2 3" xfId="14134" xr:uid="{00000000-0005-0000-0000-0000905B0000}"/>
    <cellStyle name="40% - Accent3 4 2 2 2 2 2 3 2" xfId="33685" xr:uid="{00000000-0005-0000-0000-0000915B0000}"/>
    <cellStyle name="40% - Accent3 4 2 2 2 2 2 4" xfId="23910" xr:uid="{00000000-0005-0000-0000-0000925B0000}"/>
    <cellStyle name="40% - Accent3 4 2 2 2 2 3" xfId="6788" xr:uid="{00000000-0005-0000-0000-0000935B0000}"/>
    <cellStyle name="40% - Accent3 4 2 2 2 2 3 2" xfId="16580" xr:uid="{00000000-0005-0000-0000-0000945B0000}"/>
    <cellStyle name="40% - Accent3 4 2 2 2 2 3 2 2" xfId="36131" xr:uid="{00000000-0005-0000-0000-0000955B0000}"/>
    <cellStyle name="40% - Accent3 4 2 2 2 2 3 3" xfId="26356" xr:uid="{00000000-0005-0000-0000-0000965B0000}"/>
    <cellStyle name="40% - Accent3 4 2 2 2 2 4" xfId="11694" xr:uid="{00000000-0005-0000-0000-0000975B0000}"/>
    <cellStyle name="40% - Accent3 4 2 2 2 2 4 2" xfId="31245" xr:uid="{00000000-0005-0000-0000-0000985B0000}"/>
    <cellStyle name="40% - Accent3 4 2 2 2 2 5" xfId="21470" xr:uid="{00000000-0005-0000-0000-0000995B0000}"/>
    <cellStyle name="40% - Accent3 4 2 2 2 3" xfId="2628" xr:uid="{00000000-0005-0000-0000-00009A5B0000}"/>
    <cellStyle name="40% - Accent3 4 2 2 2 3 2" xfId="5076" xr:uid="{00000000-0005-0000-0000-00009B5B0000}"/>
    <cellStyle name="40% - Accent3 4 2 2 2 3 2 2" xfId="9973" xr:uid="{00000000-0005-0000-0000-00009C5B0000}"/>
    <cellStyle name="40% - Accent3 4 2 2 2 3 2 2 2" xfId="19762" xr:uid="{00000000-0005-0000-0000-00009D5B0000}"/>
    <cellStyle name="40% - Accent3 4 2 2 2 3 2 2 2 2" xfId="39313" xr:uid="{00000000-0005-0000-0000-00009E5B0000}"/>
    <cellStyle name="40% - Accent3 4 2 2 2 3 2 2 3" xfId="29538" xr:uid="{00000000-0005-0000-0000-00009F5B0000}"/>
    <cellStyle name="40% - Accent3 4 2 2 2 3 2 3" xfId="14876" xr:uid="{00000000-0005-0000-0000-0000A05B0000}"/>
    <cellStyle name="40% - Accent3 4 2 2 2 3 2 3 2" xfId="34427" xr:uid="{00000000-0005-0000-0000-0000A15B0000}"/>
    <cellStyle name="40% - Accent3 4 2 2 2 3 2 4" xfId="24652" xr:uid="{00000000-0005-0000-0000-0000A25B0000}"/>
    <cellStyle name="40% - Accent3 4 2 2 2 3 3" xfId="7530" xr:uid="{00000000-0005-0000-0000-0000A35B0000}"/>
    <cellStyle name="40% - Accent3 4 2 2 2 3 3 2" xfId="17322" xr:uid="{00000000-0005-0000-0000-0000A45B0000}"/>
    <cellStyle name="40% - Accent3 4 2 2 2 3 3 2 2" xfId="36873" xr:uid="{00000000-0005-0000-0000-0000A55B0000}"/>
    <cellStyle name="40% - Accent3 4 2 2 2 3 3 3" xfId="27098" xr:uid="{00000000-0005-0000-0000-0000A65B0000}"/>
    <cellStyle name="40% - Accent3 4 2 2 2 3 4" xfId="12436" xr:uid="{00000000-0005-0000-0000-0000A75B0000}"/>
    <cellStyle name="40% - Accent3 4 2 2 2 3 4 2" xfId="31987" xr:uid="{00000000-0005-0000-0000-0000A85B0000}"/>
    <cellStyle name="40% - Accent3 4 2 2 2 3 5" xfId="22212" xr:uid="{00000000-0005-0000-0000-0000A95B0000}"/>
    <cellStyle name="40% - Accent3 4 2 2 2 4" xfId="3453" xr:uid="{00000000-0005-0000-0000-0000AA5B0000}"/>
    <cellStyle name="40% - Accent3 4 2 2 2 4 2" xfId="8350" xr:uid="{00000000-0005-0000-0000-0000AB5B0000}"/>
    <cellStyle name="40% - Accent3 4 2 2 2 4 2 2" xfId="18139" xr:uid="{00000000-0005-0000-0000-0000AC5B0000}"/>
    <cellStyle name="40% - Accent3 4 2 2 2 4 2 2 2" xfId="37690" xr:uid="{00000000-0005-0000-0000-0000AD5B0000}"/>
    <cellStyle name="40% - Accent3 4 2 2 2 4 2 3" xfId="27915" xr:uid="{00000000-0005-0000-0000-0000AE5B0000}"/>
    <cellStyle name="40% - Accent3 4 2 2 2 4 3" xfId="13253" xr:uid="{00000000-0005-0000-0000-0000AF5B0000}"/>
    <cellStyle name="40% - Accent3 4 2 2 2 4 3 2" xfId="32804" xr:uid="{00000000-0005-0000-0000-0000B05B0000}"/>
    <cellStyle name="40% - Accent3 4 2 2 2 4 4" xfId="23029" xr:uid="{00000000-0005-0000-0000-0000B15B0000}"/>
    <cellStyle name="40% - Accent3 4 2 2 2 5" xfId="5907" xr:uid="{00000000-0005-0000-0000-0000B25B0000}"/>
    <cellStyle name="40% - Accent3 4 2 2 2 5 2" xfId="15699" xr:uid="{00000000-0005-0000-0000-0000B35B0000}"/>
    <cellStyle name="40% - Accent3 4 2 2 2 5 2 2" xfId="35250" xr:uid="{00000000-0005-0000-0000-0000B45B0000}"/>
    <cellStyle name="40% - Accent3 4 2 2 2 5 3" xfId="25475" xr:uid="{00000000-0005-0000-0000-0000B55B0000}"/>
    <cellStyle name="40% - Accent3 4 2 2 2 6" xfId="10813" xr:uid="{00000000-0005-0000-0000-0000B65B0000}"/>
    <cellStyle name="40% - Accent3 4 2 2 2 6 2" xfId="30364" xr:uid="{00000000-0005-0000-0000-0000B75B0000}"/>
    <cellStyle name="40% - Accent3 4 2 2 2 7" xfId="20589" xr:uid="{00000000-0005-0000-0000-0000B85B0000}"/>
    <cellStyle name="40% - Accent3 4 2 2 3" xfId="1432" xr:uid="{00000000-0005-0000-0000-0000B95B0000}"/>
    <cellStyle name="40% - Accent3 4 2 2 3 2" xfId="3951" xr:uid="{00000000-0005-0000-0000-0000BA5B0000}"/>
    <cellStyle name="40% - Accent3 4 2 2 3 2 2" xfId="8848" xr:uid="{00000000-0005-0000-0000-0000BB5B0000}"/>
    <cellStyle name="40% - Accent3 4 2 2 3 2 2 2" xfId="18637" xr:uid="{00000000-0005-0000-0000-0000BC5B0000}"/>
    <cellStyle name="40% - Accent3 4 2 2 3 2 2 2 2" xfId="38188" xr:uid="{00000000-0005-0000-0000-0000BD5B0000}"/>
    <cellStyle name="40% - Accent3 4 2 2 3 2 2 3" xfId="28413" xr:uid="{00000000-0005-0000-0000-0000BE5B0000}"/>
    <cellStyle name="40% - Accent3 4 2 2 3 2 3" xfId="13751" xr:uid="{00000000-0005-0000-0000-0000BF5B0000}"/>
    <cellStyle name="40% - Accent3 4 2 2 3 2 3 2" xfId="33302" xr:uid="{00000000-0005-0000-0000-0000C05B0000}"/>
    <cellStyle name="40% - Accent3 4 2 2 3 2 4" xfId="23527" xr:uid="{00000000-0005-0000-0000-0000C15B0000}"/>
    <cellStyle name="40% - Accent3 4 2 2 3 3" xfId="6405" xr:uid="{00000000-0005-0000-0000-0000C25B0000}"/>
    <cellStyle name="40% - Accent3 4 2 2 3 3 2" xfId="16197" xr:uid="{00000000-0005-0000-0000-0000C35B0000}"/>
    <cellStyle name="40% - Accent3 4 2 2 3 3 2 2" xfId="35748" xr:uid="{00000000-0005-0000-0000-0000C45B0000}"/>
    <cellStyle name="40% - Accent3 4 2 2 3 3 3" xfId="25973" xr:uid="{00000000-0005-0000-0000-0000C55B0000}"/>
    <cellStyle name="40% - Accent3 4 2 2 3 4" xfId="11311" xr:uid="{00000000-0005-0000-0000-0000C65B0000}"/>
    <cellStyle name="40% - Accent3 4 2 2 3 4 2" xfId="30862" xr:uid="{00000000-0005-0000-0000-0000C75B0000}"/>
    <cellStyle name="40% - Accent3 4 2 2 3 5" xfId="21087" xr:uid="{00000000-0005-0000-0000-0000C85B0000}"/>
    <cellStyle name="40% - Accent3 4 2 2 4" xfId="2187" xr:uid="{00000000-0005-0000-0000-0000C95B0000}"/>
    <cellStyle name="40% - Accent3 4 2 2 4 2" xfId="4689" xr:uid="{00000000-0005-0000-0000-0000CA5B0000}"/>
    <cellStyle name="40% - Accent3 4 2 2 4 2 2" xfId="9586" xr:uid="{00000000-0005-0000-0000-0000CB5B0000}"/>
    <cellStyle name="40% - Accent3 4 2 2 4 2 2 2" xfId="19375" xr:uid="{00000000-0005-0000-0000-0000CC5B0000}"/>
    <cellStyle name="40% - Accent3 4 2 2 4 2 2 2 2" xfId="38926" xr:uid="{00000000-0005-0000-0000-0000CD5B0000}"/>
    <cellStyle name="40% - Accent3 4 2 2 4 2 2 3" xfId="29151" xr:uid="{00000000-0005-0000-0000-0000CE5B0000}"/>
    <cellStyle name="40% - Accent3 4 2 2 4 2 3" xfId="14489" xr:uid="{00000000-0005-0000-0000-0000CF5B0000}"/>
    <cellStyle name="40% - Accent3 4 2 2 4 2 3 2" xfId="34040" xr:uid="{00000000-0005-0000-0000-0000D05B0000}"/>
    <cellStyle name="40% - Accent3 4 2 2 4 2 4" xfId="24265" xr:uid="{00000000-0005-0000-0000-0000D15B0000}"/>
    <cellStyle name="40% - Accent3 4 2 2 4 3" xfId="7143" xr:uid="{00000000-0005-0000-0000-0000D25B0000}"/>
    <cellStyle name="40% - Accent3 4 2 2 4 3 2" xfId="16935" xr:uid="{00000000-0005-0000-0000-0000D35B0000}"/>
    <cellStyle name="40% - Accent3 4 2 2 4 3 2 2" xfId="36486" xr:uid="{00000000-0005-0000-0000-0000D45B0000}"/>
    <cellStyle name="40% - Accent3 4 2 2 4 3 3" xfId="26711" xr:uid="{00000000-0005-0000-0000-0000D55B0000}"/>
    <cellStyle name="40% - Accent3 4 2 2 4 4" xfId="12049" xr:uid="{00000000-0005-0000-0000-0000D65B0000}"/>
    <cellStyle name="40% - Accent3 4 2 2 4 4 2" xfId="31600" xr:uid="{00000000-0005-0000-0000-0000D75B0000}"/>
    <cellStyle name="40% - Accent3 4 2 2 4 5" xfId="21825" xr:uid="{00000000-0005-0000-0000-0000D85B0000}"/>
    <cellStyle name="40% - Accent3 4 2 2 5" xfId="3062" xr:uid="{00000000-0005-0000-0000-0000D95B0000}"/>
    <cellStyle name="40% - Accent3 4 2 2 5 2" xfId="7959" xr:uid="{00000000-0005-0000-0000-0000DA5B0000}"/>
    <cellStyle name="40% - Accent3 4 2 2 5 2 2" xfId="17748" xr:uid="{00000000-0005-0000-0000-0000DB5B0000}"/>
    <cellStyle name="40% - Accent3 4 2 2 5 2 2 2" xfId="37299" xr:uid="{00000000-0005-0000-0000-0000DC5B0000}"/>
    <cellStyle name="40% - Accent3 4 2 2 5 2 3" xfId="27524" xr:uid="{00000000-0005-0000-0000-0000DD5B0000}"/>
    <cellStyle name="40% - Accent3 4 2 2 5 3" xfId="12862" xr:uid="{00000000-0005-0000-0000-0000DE5B0000}"/>
    <cellStyle name="40% - Accent3 4 2 2 5 3 2" xfId="32413" xr:uid="{00000000-0005-0000-0000-0000DF5B0000}"/>
    <cellStyle name="40% - Accent3 4 2 2 5 4" xfId="22638" xr:uid="{00000000-0005-0000-0000-0000E05B0000}"/>
    <cellStyle name="40% - Accent3 4 2 2 6" xfId="5516" xr:uid="{00000000-0005-0000-0000-0000E15B0000}"/>
    <cellStyle name="40% - Accent3 4 2 2 6 2" xfId="15308" xr:uid="{00000000-0005-0000-0000-0000E25B0000}"/>
    <cellStyle name="40% - Accent3 4 2 2 6 2 2" xfId="34859" xr:uid="{00000000-0005-0000-0000-0000E35B0000}"/>
    <cellStyle name="40% - Accent3 4 2 2 6 3" xfId="25084" xr:uid="{00000000-0005-0000-0000-0000E45B0000}"/>
    <cellStyle name="40% - Accent3 4 2 2 7" xfId="10422" xr:uid="{00000000-0005-0000-0000-0000E55B0000}"/>
    <cellStyle name="40% - Accent3 4 2 2 7 2" xfId="29973" xr:uid="{00000000-0005-0000-0000-0000E65B0000}"/>
    <cellStyle name="40% - Accent3 4 2 2 8" xfId="20198" xr:uid="{00000000-0005-0000-0000-0000E75B0000}"/>
    <cellStyle name="40% - Accent3 4 2 3" xfId="454" xr:uid="{00000000-0005-0000-0000-0000E85B0000}"/>
    <cellStyle name="40% - Accent3 4 2 3 2" xfId="871" xr:uid="{00000000-0005-0000-0000-0000E95B0000}"/>
    <cellStyle name="40% - Accent3 4 2 3 2 2" xfId="1821" xr:uid="{00000000-0005-0000-0000-0000EA5B0000}"/>
    <cellStyle name="40% - Accent3 4 2 3 2 2 2" xfId="4335" xr:uid="{00000000-0005-0000-0000-0000EB5B0000}"/>
    <cellStyle name="40% - Accent3 4 2 3 2 2 2 2" xfId="9232" xr:uid="{00000000-0005-0000-0000-0000EC5B0000}"/>
    <cellStyle name="40% - Accent3 4 2 3 2 2 2 2 2" xfId="19021" xr:uid="{00000000-0005-0000-0000-0000ED5B0000}"/>
    <cellStyle name="40% - Accent3 4 2 3 2 2 2 2 2 2" xfId="38572" xr:uid="{00000000-0005-0000-0000-0000EE5B0000}"/>
    <cellStyle name="40% - Accent3 4 2 3 2 2 2 2 3" xfId="28797" xr:uid="{00000000-0005-0000-0000-0000EF5B0000}"/>
    <cellStyle name="40% - Accent3 4 2 3 2 2 2 3" xfId="14135" xr:uid="{00000000-0005-0000-0000-0000F05B0000}"/>
    <cellStyle name="40% - Accent3 4 2 3 2 2 2 3 2" xfId="33686" xr:uid="{00000000-0005-0000-0000-0000F15B0000}"/>
    <cellStyle name="40% - Accent3 4 2 3 2 2 2 4" xfId="23911" xr:uid="{00000000-0005-0000-0000-0000F25B0000}"/>
    <cellStyle name="40% - Accent3 4 2 3 2 2 3" xfId="6789" xr:uid="{00000000-0005-0000-0000-0000F35B0000}"/>
    <cellStyle name="40% - Accent3 4 2 3 2 2 3 2" xfId="16581" xr:uid="{00000000-0005-0000-0000-0000F45B0000}"/>
    <cellStyle name="40% - Accent3 4 2 3 2 2 3 2 2" xfId="36132" xr:uid="{00000000-0005-0000-0000-0000F55B0000}"/>
    <cellStyle name="40% - Accent3 4 2 3 2 2 3 3" xfId="26357" xr:uid="{00000000-0005-0000-0000-0000F65B0000}"/>
    <cellStyle name="40% - Accent3 4 2 3 2 2 4" xfId="11695" xr:uid="{00000000-0005-0000-0000-0000F75B0000}"/>
    <cellStyle name="40% - Accent3 4 2 3 2 2 4 2" xfId="31246" xr:uid="{00000000-0005-0000-0000-0000F85B0000}"/>
    <cellStyle name="40% - Accent3 4 2 3 2 2 5" xfId="21471" xr:uid="{00000000-0005-0000-0000-0000F95B0000}"/>
    <cellStyle name="40% - Accent3 4 2 3 2 3" xfId="2756" xr:uid="{00000000-0005-0000-0000-0000FA5B0000}"/>
    <cellStyle name="40% - Accent3 4 2 3 2 3 2" xfId="5201" xr:uid="{00000000-0005-0000-0000-0000FB5B0000}"/>
    <cellStyle name="40% - Accent3 4 2 3 2 3 2 2" xfId="10098" xr:uid="{00000000-0005-0000-0000-0000FC5B0000}"/>
    <cellStyle name="40% - Accent3 4 2 3 2 3 2 2 2" xfId="19887" xr:uid="{00000000-0005-0000-0000-0000FD5B0000}"/>
    <cellStyle name="40% - Accent3 4 2 3 2 3 2 2 2 2" xfId="39438" xr:uid="{00000000-0005-0000-0000-0000FE5B0000}"/>
    <cellStyle name="40% - Accent3 4 2 3 2 3 2 2 3" xfId="29663" xr:uid="{00000000-0005-0000-0000-0000FF5B0000}"/>
    <cellStyle name="40% - Accent3 4 2 3 2 3 2 3" xfId="15001" xr:uid="{00000000-0005-0000-0000-0000005C0000}"/>
    <cellStyle name="40% - Accent3 4 2 3 2 3 2 3 2" xfId="34552" xr:uid="{00000000-0005-0000-0000-0000015C0000}"/>
    <cellStyle name="40% - Accent3 4 2 3 2 3 2 4" xfId="24777" xr:uid="{00000000-0005-0000-0000-0000025C0000}"/>
    <cellStyle name="40% - Accent3 4 2 3 2 3 3" xfId="7655" xr:uid="{00000000-0005-0000-0000-0000035C0000}"/>
    <cellStyle name="40% - Accent3 4 2 3 2 3 3 2" xfId="17447" xr:uid="{00000000-0005-0000-0000-0000045C0000}"/>
    <cellStyle name="40% - Accent3 4 2 3 2 3 3 2 2" xfId="36998" xr:uid="{00000000-0005-0000-0000-0000055C0000}"/>
    <cellStyle name="40% - Accent3 4 2 3 2 3 3 3" xfId="27223" xr:uid="{00000000-0005-0000-0000-0000065C0000}"/>
    <cellStyle name="40% - Accent3 4 2 3 2 3 4" xfId="12561" xr:uid="{00000000-0005-0000-0000-0000075C0000}"/>
    <cellStyle name="40% - Accent3 4 2 3 2 3 4 2" xfId="32112" xr:uid="{00000000-0005-0000-0000-0000085C0000}"/>
    <cellStyle name="40% - Accent3 4 2 3 2 3 5" xfId="22337" xr:uid="{00000000-0005-0000-0000-0000095C0000}"/>
    <cellStyle name="40% - Accent3 4 2 3 2 4" xfId="3454" xr:uid="{00000000-0005-0000-0000-00000A5C0000}"/>
    <cellStyle name="40% - Accent3 4 2 3 2 4 2" xfId="8351" xr:uid="{00000000-0005-0000-0000-00000B5C0000}"/>
    <cellStyle name="40% - Accent3 4 2 3 2 4 2 2" xfId="18140" xr:uid="{00000000-0005-0000-0000-00000C5C0000}"/>
    <cellStyle name="40% - Accent3 4 2 3 2 4 2 2 2" xfId="37691" xr:uid="{00000000-0005-0000-0000-00000D5C0000}"/>
    <cellStyle name="40% - Accent3 4 2 3 2 4 2 3" xfId="27916" xr:uid="{00000000-0005-0000-0000-00000E5C0000}"/>
    <cellStyle name="40% - Accent3 4 2 3 2 4 3" xfId="13254" xr:uid="{00000000-0005-0000-0000-00000F5C0000}"/>
    <cellStyle name="40% - Accent3 4 2 3 2 4 3 2" xfId="32805" xr:uid="{00000000-0005-0000-0000-0000105C0000}"/>
    <cellStyle name="40% - Accent3 4 2 3 2 4 4" xfId="23030" xr:uid="{00000000-0005-0000-0000-0000115C0000}"/>
    <cellStyle name="40% - Accent3 4 2 3 2 5" xfId="5908" xr:uid="{00000000-0005-0000-0000-0000125C0000}"/>
    <cellStyle name="40% - Accent3 4 2 3 2 5 2" xfId="15700" xr:uid="{00000000-0005-0000-0000-0000135C0000}"/>
    <cellStyle name="40% - Accent3 4 2 3 2 5 2 2" xfId="35251" xr:uid="{00000000-0005-0000-0000-0000145C0000}"/>
    <cellStyle name="40% - Accent3 4 2 3 2 5 3" xfId="25476" xr:uid="{00000000-0005-0000-0000-0000155C0000}"/>
    <cellStyle name="40% - Accent3 4 2 3 2 6" xfId="10814" xr:uid="{00000000-0005-0000-0000-0000165C0000}"/>
    <cellStyle name="40% - Accent3 4 2 3 2 6 2" xfId="30365" xr:uid="{00000000-0005-0000-0000-0000175C0000}"/>
    <cellStyle name="40% - Accent3 4 2 3 2 7" xfId="20590" xr:uid="{00000000-0005-0000-0000-0000185C0000}"/>
    <cellStyle name="40% - Accent3 4 2 3 3" xfId="1433" xr:uid="{00000000-0005-0000-0000-0000195C0000}"/>
    <cellStyle name="40% - Accent3 4 2 3 3 2" xfId="3952" xr:uid="{00000000-0005-0000-0000-00001A5C0000}"/>
    <cellStyle name="40% - Accent3 4 2 3 3 2 2" xfId="8849" xr:uid="{00000000-0005-0000-0000-00001B5C0000}"/>
    <cellStyle name="40% - Accent3 4 2 3 3 2 2 2" xfId="18638" xr:uid="{00000000-0005-0000-0000-00001C5C0000}"/>
    <cellStyle name="40% - Accent3 4 2 3 3 2 2 2 2" xfId="38189" xr:uid="{00000000-0005-0000-0000-00001D5C0000}"/>
    <cellStyle name="40% - Accent3 4 2 3 3 2 2 3" xfId="28414" xr:uid="{00000000-0005-0000-0000-00001E5C0000}"/>
    <cellStyle name="40% - Accent3 4 2 3 3 2 3" xfId="13752" xr:uid="{00000000-0005-0000-0000-00001F5C0000}"/>
    <cellStyle name="40% - Accent3 4 2 3 3 2 3 2" xfId="33303" xr:uid="{00000000-0005-0000-0000-0000205C0000}"/>
    <cellStyle name="40% - Accent3 4 2 3 3 2 4" xfId="23528" xr:uid="{00000000-0005-0000-0000-0000215C0000}"/>
    <cellStyle name="40% - Accent3 4 2 3 3 3" xfId="6406" xr:uid="{00000000-0005-0000-0000-0000225C0000}"/>
    <cellStyle name="40% - Accent3 4 2 3 3 3 2" xfId="16198" xr:uid="{00000000-0005-0000-0000-0000235C0000}"/>
    <cellStyle name="40% - Accent3 4 2 3 3 3 2 2" xfId="35749" xr:uid="{00000000-0005-0000-0000-0000245C0000}"/>
    <cellStyle name="40% - Accent3 4 2 3 3 3 3" xfId="25974" xr:uid="{00000000-0005-0000-0000-0000255C0000}"/>
    <cellStyle name="40% - Accent3 4 2 3 3 4" xfId="11312" xr:uid="{00000000-0005-0000-0000-0000265C0000}"/>
    <cellStyle name="40% - Accent3 4 2 3 3 4 2" xfId="30863" xr:uid="{00000000-0005-0000-0000-0000275C0000}"/>
    <cellStyle name="40% - Accent3 4 2 3 3 5" xfId="21088" xr:uid="{00000000-0005-0000-0000-0000285C0000}"/>
    <cellStyle name="40% - Accent3 4 2 3 4" xfId="2312" xr:uid="{00000000-0005-0000-0000-0000295C0000}"/>
    <cellStyle name="40% - Accent3 4 2 3 4 2" xfId="4814" xr:uid="{00000000-0005-0000-0000-00002A5C0000}"/>
    <cellStyle name="40% - Accent3 4 2 3 4 2 2" xfId="9711" xr:uid="{00000000-0005-0000-0000-00002B5C0000}"/>
    <cellStyle name="40% - Accent3 4 2 3 4 2 2 2" xfId="19500" xr:uid="{00000000-0005-0000-0000-00002C5C0000}"/>
    <cellStyle name="40% - Accent3 4 2 3 4 2 2 2 2" xfId="39051" xr:uid="{00000000-0005-0000-0000-00002D5C0000}"/>
    <cellStyle name="40% - Accent3 4 2 3 4 2 2 3" xfId="29276" xr:uid="{00000000-0005-0000-0000-00002E5C0000}"/>
    <cellStyle name="40% - Accent3 4 2 3 4 2 3" xfId="14614" xr:uid="{00000000-0005-0000-0000-00002F5C0000}"/>
    <cellStyle name="40% - Accent3 4 2 3 4 2 3 2" xfId="34165" xr:uid="{00000000-0005-0000-0000-0000305C0000}"/>
    <cellStyle name="40% - Accent3 4 2 3 4 2 4" xfId="24390" xr:uid="{00000000-0005-0000-0000-0000315C0000}"/>
    <cellStyle name="40% - Accent3 4 2 3 4 3" xfId="7268" xr:uid="{00000000-0005-0000-0000-0000325C0000}"/>
    <cellStyle name="40% - Accent3 4 2 3 4 3 2" xfId="17060" xr:uid="{00000000-0005-0000-0000-0000335C0000}"/>
    <cellStyle name="40% - Accent3 4 2 3 4 3 2 2" xfId="36611" xr:uid="{00000000-0005-0000-0000-0000345C0000}"/>
    <cellStyle name="40% - Accent3 4 2 3 4 3 3" xfId="26836" xr:uid="{00000000-0005-0000-0000-0000355C0000}"/>
    <cellStyle name="40% - Accent3 4 2 3 4 4" xfId="12174" xr:uid="{00000000-0005-0000-0000-0000365C0000}"/>
    <cellStyle name="40% - Accent3 4 2 3 4 4 2" xfId="31725" xr:uid="{00000000-0005-0000-0000-0000375C0000}"/>
    <cellStyle name="40% - Accent3 4 2 3 4 5" xfId="21950" xr:uid="{00000000-0005-0000-0000-0000385C0000}"/>
    <cellStyle name="40% - Accent3 4 2 3 5" xfId="3063" xr:uid="{00000000-0005-0000-0000-0000395C0000}"/>
    <cellStyle name="40% - Accent3 4 2 3 5 2" xfId="7960" xr:uid="{00000000-0005-0000-0000-00003A5C0000}"/>
    <cellStyle name="40% - Accent3 4 2 3 5 2 2" xfId="17749" xr:uid="{00000000-0005-0000-0000-00003B5C0000}"/>
    <cellStyle name="40% - Accent3 4 2 3 5 2 2 2" xfId="37300" xr:uid="{00000000-0005-0000-0000-00003C5C0000}"/>
    <cellStyle name="40% - Accent3 4 2 3 5 2 3" xfId="27525" xr:uid="{00000000-0005-0000-0000-00003D5C0000}"/>
    <cellStyle name="40% - Accent3 4 2 3 5 3" xfId="12863" xr:uid="{00000000-0005-0000-0000-00003E5C0000}"/>
    <cellStyle name="40% - Accent3 4 2 3 5 3 2" xfId="32414" xr:uid="{00000000-0005-0000-0000-00003F5C0000}"/>
    <cellStyle name="40% - Accent3 4 2 3 5 4" xfId="22639" xr:uid="{00000000-0005-0000-0000-0000405C0000}"/>
    <cellStyle name="40% - Accent3 4 2 3 6" xfId="5517" xr:uid="{00000000-0005-0000-0000-0000415C0000}"/>
    <cellStyle name="40% - Accent3 4 2 3 6 2" xfId="15309" xr:uid="{00000000-0005-0000-0000-0000425C0000}"/>
    <cellStyle name="40% - Accent3 4 2 3 6 2 2" xfId="34860" xr:uid="{00000000-0005-0000-0000-0000435C0000}"/>
    <cellStyle name="40% - Accent3 4 2 3 6 3" xfId="25085" xr:uid="{00000000-0005-0000-0000-0000445C0000}"/>
    <cellStyle name="40% - Accent3 4 2 3 7" xfId="10423" xr:uid="{00000000-0005-0000-0000-0000455C0000}"/>
    <cellStyle name="40% - Accent3 4 2 3 7 2" xfId="29974" xr:uid="{00000000-0005-0000-0000-0000465C0000}"/>
    <cellStyle name="40% - Accent3 4 2 3 8" xfId="20199" xr:uid="{00000000-0005-0000-0000-0000475C0000}"/>
    <cellStyle name="40% - Accent3 4 2 4" xfId="696" xr:uid="{00000000-0005-0000-0000-0000485C0000}"/>
    <cellStyle name="40% - Accent3 4 2 4 2" xfId="1648" xr:uid="{00000000-0005-0000-0000-0000495C0000}"/>
    <cellStyle name="40% - Accent3 4 2 4 2 2" xfId="4162" xr:uid="{00000000-0005-0000-0000-00004A5C0000}"/>
    <cellStyle name="40% - Accent3 4 2 4 2 2 2" xfId="9059" xr:uid="{00000000-0005-0000-0000-00004B5C0000}"/>
    <cellStyle name="40% - Accent3 4 2 4 2 2 2 2" xfId="18848" xr:uid="{00000000-0005-0000-0000-00004C5C0000}"/>
    <cellStyle name="40% - Accent3 4 2 4 2 2 2 2 2" xfId="38399" xr:uid="{00000000-0005-0000-0000-00004D5C0000}"/>
    <cellStyle name="40% - Accent3 4 2 4 2 2 2 3" xfId="28624" xr:uid="{00000000-0005-0000-0000-00004E5C0000}"/>
    <cellStyle name="40% - Accent3 4 2 4 2 2 3" xfId="13962" xr:uid="{00000000-0005-0000-0000-00004F5C0000}"/>
    <cellStyle name="40% - Accent3 4 2 4 2 2 3 2" xfId="33513" xr:uid="{00000000-0005-0000-0000-0000505C0000}"/>
    <cellStyle name="40% - Accent3 4 2 4 2 2 4" xfId="23738" xr:uid="{00000000-0005-0000-0000-0000515C0000}"/>
    <cellStyle name="40% - Accent3 4 2 4 2 3" xfId="6616" xr:uid="{00000000-0005-0000-0000-0000525C0000}"/>
    <cellStyle name="40% - Accent3 4 2 4 2 3 2" xfId="16408" xr:uid="{00000000-0005-0000-0000-0000535C0000}"/>
    <cellStyle name="40% - Accent3 4 2 4 2 3 2 2" xfId="35959" xr:uid="{00000000-0005-0000-0000-0000545C0000}"/>
    <cellStyle name="40% - Accent3 4 2 4 2 3 3" xfId="26184" xr:uid="{00000000-0005-0000-0000-0000555C0000}"/>
    <cellStyle name="40% - Accent3 4 2 4 2 4" xfId="11522" xr:uid="{00000000-0005-0000-0000-0000565C0000}"/>
    <cellStyle name="40% - Accent3 4 2 4 2 4 2" xfId="31073" xr:uid="{00000000-0005-0000-0000-0000575C0000}"/>
    <cellStyle name="40% - Accent3 4 2 4 2 5" xfId="21298" xr:uid="{00000000-0005-0000-0000-0000585C0000}"/>
    <cellStyle name="40% - Accent3 4 2 4 3" xfId="2447" xr:uid="{00000000-0005-0000-0000-0000595C0000}"/>
    <cellStyle name="40% - Accent3 4 2 4 3 2" xfId="4929" xr:uid="{00000000-0005-0000-0000-00005A5C0000}"/>
    <cellStyle name="40% - Accent3 4 2 4 3 2 2" xfId="9826" xr:uid="{00000000-0005-0000-0000-00005B5C0000}"/>
    <cellStyle name="40% - Accent3 4 2 4 3 2 2 2" xfId="19615" xr:uid="{00000000-0005-0000-0000-00005C5C0000}"/>
    <cellStyle name="40% - Accent3 4 2 4 3 2 2 2 2" xfId="39166" xr:uid="{00000000-0005-0000-0000-00005D5C0000}"/>
    <cellStyle name="40% - Accent3 4 2 4 3 2 2 3" xfId="29391" xr:uid="{00000000-0005-0000-0000-00005E5C0000}"/>
    <cellStyle name="40% - Accent3 4 2 4 3 2 3" xfId="14729" xr:uid="{00000000-0005-0000-0000-00005F5C0000}"/>
    <cellStyle name="40% - Accent3 4 2 4 3 2 3 2" xfId="34280" xr:uid="{00000000-0005-0000-0000-0000605C0000}"/>
    <cellStyle name="40% - Accent3 4 2 4 3 2 4" xfId="24505" xr:uid="{00000000-0005-0000-0000-0000615C0000}"/>
    <cellStyle name="40% - Accent3 4 2 4 3 3" xfId="7383" xr:uid="{00000000-0005-0000-0000-0000625C0000}"/>
    <cellStyle name="40% - Accent3 4 2 4 3 3 2" xfId="17175" xr:uid="{00000000-0005-0000-0000-0000635C0000}"/>
    <cellStyle name="40% - Accent3 4 2 4 3 3 2 2" xfId="36726" xr:uid="{00000000-0005-0000-0000-0000645C0000}"/>
    <cellStyle name="40% - Accent3 4 2 4 3 3 3" xfId="26951" xr:uid="{00000000-0005-0000-0000-0000655C0000}"/>
    <cellStyle name="40% - Accent3 4 2 4 3 4" xfId="12289" xr:uid="{00000000-0005-0000-0000-0000665C0000}"/>
    <cellStyle name="40% - Accent3 4 2 4 3 4 2" xfId="31840" xr:uid="{00000000-0005-0000-0000-0000675C0000}"/>
    <cellStyle name="40% - Accent3 4 2 4 3 5" xfId="22065" xr:uid="{00000000-0005-0000-0000-0000685C0000}"/>
    <cellStyle name="40% - Accent3 4 2 4 4" xfId="3281" xr:uid="{00000000-0005-0000-0000-0000695C0000}"/>
    <cellStyle name="40% - Accent3 4 2 4 4 2" xfId="8178" xr:uid="{00000000-0005-0000-0000-00006A5C0000}"/>
    <cellStyle name="40% - Accent3 4 2 4 4 2 2" xfId="17967" xr:uid="{00000000-0005-0000-0000-00006B5C0000}"/>
    <cellStyle name="40% - Accent3 4 2 4 4 2 2 2" xfId="37518" xr:uid="{00000000-0005-0000-0000-00006C5C0000}"/>
    <cellStyle name="40% - Accent3 4 2 4 4 2 3" xfId="27743" xr:uid="{00000000-0005-0000-0000-00006D5C0000}"/>
    <cellStyle name="40% - Accent3 4 2 4 4 3" xfId="13081" xr:uid="{00000000-0005-0000-0000-00006E5C0000}"/>
    <cellStyle name="40% - Accent3 4 2 4 4 3 2" xfId="32632" xr:uid="{00000000-0005-0000-0000-00006F5C0000}"/>
    <cellStyle name="40% - Accent3 4 2 4 4 4" xfId="22857" xr:uid="{00000000-0005-0000-0000-0000705C0000}"/>
    <cellStyle name="40% - Accent3 4 2 4 5" xfId="5735" xr:uid="{00000000-0005-0000-0000-0000715C0000}"/>
    <cellStyle name="40% - Accent3 4 2 4 5 2" xfId="15527" xr:uid="{00000000-0005-0000-0000-0000725C0000}"/>
    <cellStyle name="40% - Accent3 4 2 4 5 2 2" xfId="35078" xr:uid="{00000000-0005-0000-0000-0000735C0000}"/>
    <cellStyle name="40% - Accent3 4 2 4 5 3" xfId="25303" xr:uid="{00000000-0005-0000-0000-0000745C0000}"/>
    <cellStyle name="40% - Accent3 4 2 4 6" xfId="10641" xr:uid="{00000000-0005-0000-0000-0000755C0000}"/>
    <cellStyle name="40% - Accent3 4 2 4 6 2" xfId="30192" xr:uid="{00000000-0005-0000-0000-0000765C0000}"/>
    <cellStyle name="40% - Accent3 4 2 4 7" xfId="20417" xr:uid="{00000000-0005-0000-0000-0000775C0000}"/>
    <cellStyle name="40% - Accent3 4 2 5" xfId="1273" xr:uid="{00000000-0005-0000-0000-0000785C0000}"/>
    <cellStyle name="40% - Accent3 4 2 5 2" xfId="3796" xr:uid="{00000000-0005-0000-0000-0000795C0000}"/>
    <cellStyle name="40% - Accent3 4 2 5 2 2" xfId="8693" xr:uid="{00000000-0005-0000-0000-00007A5C0000}"/>
    <cellStyle name="40% - Accent3 4 2 5 2 2 2" xfId="18482" xr:uid="{00000000-0005-0000-0000-00007B5C0000}"/>
    <cellStyle name="40% - Accent3 4 2 5 2 2 2 2" xfId="38033" xr:uid="{00000000-0005-0000-0000-00007C5C0000}"/>
    <cellStyle name="40% - Accent3 4 2 5 2 2 3" xfId="28258" xr:uid="{00000000-0005-0000-0000-00007D5C0000}"/>
    <cellStyle name="40% - Accent3 4 2 5 2 3" xfId="13596" xr:uid="{00000000-0005-0000-0000-00007E5C0000}"/>
    <cellStyle name="40% - Accent3 4 2 5 2 3 2" xfId="33147" xr:uid="{00000000-0005-0000-0000-00007F5C0000}"/>
    <cellStyle name="40% - Accent3 4 2 5 2 4" xfId="23372" xr:uid="{00000000-0005-0000-0000-0000805C0000}"/>
    <cellStyle name="40% - Accent3 4 2 5 3" xfId="6250" xr:uid="{00000000-0005-0000-0000-0000815C0000}"/>
    <cellStyle name="40% - Accent3 4 2 5 3 2" xfId="16042" xr:uid="{00000000-0005-0000-0000-0000825C0000}"/>
    <cellStyle name="40% - Accent3 4 2 5 3 2 2" xfId="35593" xr:uid="{00000000-0005-0000-0000-0000835C0000}"/>
    <cellStyle name="40% - Accent3 4 2 5 3 3" xfId="25818" xr:uid="{00000000-0005-0000-0000-0000845C0000}"/>
    <cellStyle name="40% - Accent3 4 2 5 4" xfId="11156" xr:uid="{00000000-0005-0000-0000-0000855C0000}"/>
    <cellStyle name="40% - Accent3 4 2 5 4 2" xfId="30707" xr:uid="{00000000-0005-0000-0000-0000865C0000}"/>
    <cellStyle name="40% - Accent3 4 2 5 5" xfId="20932" xr:uid="{00000000-0005-0000-0000-0000875C0000}"/>
    <cellStyle name="40% - Accent3 4 2 6" xfId="2040" xr:uid="{00000000-0005-0000-0000-0000885C0000}"/>
    <cellStyle name="40% - Accent3 4 2 6 2" xfId="4542" xr:uid="{00000000-0005-0000-0000-0000895C0000}"/>
    <cellStyle name="40% - Accent3 4 2 6 2 2" xfId="9439" xr:uid="{00000000-0005-0000-0000-00008A5C0000}"/>
    <cellStyle name="40% - Accent3 4 2 6 2 2 2" xfId="19228" xr:uid="{00000000-0005-0000-0000-00008B5C0000}"/>
    <cellStyle name="40% - Accent3 4 2 6 2 2 2 2" xfId="38779" xr:uid="{00000000-0005-0000-0000-00008C5C0000}"/>
    <cellStyle name="40% - Accent3 4 2 6 2 2 3" xfId="29004" xr:uid="{00000000-0005-0000-0000-00008D5C0000}"/>
    <cellStyle name="40% - Accent3 4 2 6 2 3" xfId="14342" xr:uid="{00000000-0005-0000-0000-00008E5C0000}"/>
    <cellStyle name="40% - Accent3 4 2 6 2 3 2" xfId="33893" xr:uid="{00000000-0005-0000-0000-00008F5C0000}"/>
    <cellStyle name="40% - Accent3 4 2 6 2 4" xfId="24118" xr:uid="{00000000-0005-0000-0000-0000905C0000}"/>
    <cellStyle name="40% - Accent3 4 2 6 3" xfId="6996" xr:uid="{00000000-0005-0000-0000-0000915C0000}"/>
    <cellStyle name="40% - Accent3 4 2 6 3 2" xfId="16788" xr:uid="{00000000-0005-0000-0000-0000925C0000}"/>
    <cellStyle name="40% - Accent3 4 2 6 3 2 2" xfId="36339" xr:uid="{00000000-0005-0000-0000-0000935C0000}"/>
    <cellStyle name="40% - Accent3 4 2 6 3 3" xfId="26564" xr:uid="{00000000-0005-0000-0000-0000945C0000}"/>
    <cellStyle name="40% - Accent3 4 2 6 4" xfId="11902" xr:uid="{00000000-0005-0000-0000-0000955C0000}"/>
    <cellStyle name="40% - Accent3 4 2 6 4 2" xfId="31453" xr:uid="{00000000-0005-0000-0000-0000965C0000}"/>
    <cellStyle name="40% - Accent3 4 2 6 5" xfId="21678" xr:uid="{00000000-0005-0000-0000-0000975C0000}"/>
    <cellStyle name="40% - Accent3 4 2 7" xfId="2889" xr:uid="{00000000-0005-0000-0000-0000985C0000}"/>
    <cellStyle name="40% - Accent3 4 2 7 2" xfId="7787" xr:uid="{00000000-0005-0000-0000-0000995C0000}"/>
    <cellStyle name="40% - Accent3 4 2 7 2 2" xfId="17576" xr:uid="{00000000-0005-0000-0000-00009A5C0000}"/>
    <cellStyle name="40% - Accent3 4 2 7 2 2 2" xfId="37127" xr:uid="{00000000-0005-0000-0000-00009B5C0000}"/>
    <cellStyle name="40% - Accent3 4 2 7 2 3" xfId="27352" xr:uid="{00000000-0005-0000-0000-00009C5C0000}"/>
    <cellStyle name="40% - Accent3 4 2 7 3" xfId="12690" xr:uid="{00000000-0005-0000-0000-00009D5C0000}"/>
    <cellStyle name="40% - Accent3 4 2 7 3 2" xfId="32241" xr:uid="{00000000-0005-0000-0000-00009E5C0000}"/>
    <cellStyle name="40% - Accent3 4 2 7 4" xfId="22466" xr:uid="{00000000-0005-0000-0000-00009F5C0000}"/>
    <cellStyle name="40% - Accent3 4 2 8" xfId="5343" xr:uid="{00000000-0005-0000-0000-0000A05C0000}"/>
    <cellStyle name="40% - Accent3 4 2 8 2" xfId="15136" xr:uid="{00000000-0005-0000-0000-0000A15C0000}"/>
    <cellStyle name="40% - Accent3 4 2 8 2 2" xfId="34687" xr:uid="{00000000-0005-0000-0000-0000A25C0000}"/>
    <cellStyle name="40% - Accent3 4 2 8 3" xfId="24912" xr:uid="{00000000-0005-0000-0000-0000A35C0000}"/>
    <cellStyle name="40% - Accent3 4 2 9" xfId="10250" xr:uid="{00000000-0005-0000-0000-0000A45C0000}"/>
    <cellStyle name="40% - Accent3 4 2 9 2" xfId="29801" xr:uid="{00000000-0005-0000-0000-0000A55C0000}"/>
    <cellStyle name="40% - Accent3 4 3" xfId="455" xr:uid="{00000000-0005-0000-0000-0000A65C0000}"/>
    <cellStyle name="40% - Accent3 4 3 2" xfId="872" xr:uid="{00000000-0005-0000-0000-0000A75C0000}"/>
    <cellStyle name="40% - Accent3 4 3 2 2" xfId="1822" xr:uid="{00000000-0005-0000-0000-0000A85C0000}"/>
    <cellStyle name="40% - Accent3 4 3 2 2 2" xfId="4336" xr:uid="{00000000-0005-0000-0000-0000A95C0000}"/>
    <cellStyle name="40% - Accent3 4 3 2 2 2 2" xfId="9233" xr:uid="{00000000-0005-0000-0000-0000AA5C0000}"/>
    <cellStyle name="40% - Accent3 4 3 2 2 2 2 2" xfId="19022" xr:uid="{00000000-0005-0000-0000-0000AB5C0000}"/>
    <cellStyle name="40% - Accent3 4 3 2 2 2 2 2 2" xfId="38573" xr:uid="{00000000-0005-0000-0000-0000AC5C0000}"/>
    <cellStyle name="40% - Accent3 4 3 2 2 2 2 3" xfId="28798" xr:uid="{00000000-0005-0000-0000-0000AD5C0000}"/>
    <cellStyle name="40% - Accent3 4 3 2 2 2 3" xfId="14136" xr:uid="{00000000-0005-0000-0000-0000AE5C0000}"/>
    <cellStyle name="40% - Accent3 4 3 2 2 2 3 2" xfId="33687" xr:uid="{00000000-0005-0000-0000-0000AF5C0000}"/>
    <cellStyle name="40% - Accent3 4 3 2 2 2 4" xfId="23912" xr:uid="{00000000-0005-0000-0000-0000B05C0000}"/>
    <cellStyle name="40% - Accent3 4 3 2 2 3" xfId="6790" xr:uid="{00000000-0005-0000-0000-0000B15C0000}"/>
    <cellStyle name="40% - Accent3 4 3 2 2 3 2" xfId="16582" xr:uid="{00000000-0005-0000-0000-0000B25C0000}"/>
    <cellStyle name="40% - Accent3 4 3 2 2 3 2 2" xfId="36133" xr:uid="{00000000-0005-0000-0000-0000B35C0000}"/>
    <cellStyle name="40% - Accent3 4 3 2 2 3 3" xfId="26358" xr:uid="{00000000-0005-0000-0000-0000B45C0000}"/>
    <cellStyle name="40% - Accent3 4 3 2 2 4" xfId="11696" xr:uid="{00000000-0005-0000-0000-0000B55C0000}"/>
    <cellStyle name="40% - Accent3 4 3 2 2 4 2" xfId="31247" xr:uid="{00000000-0005-0000-0000-0000B65C0000}"/>
    <cellStyle name="40% - Accent3 4 3 2 2 5" xfId="21472" xr:uid="{00000000-0005-0000-0000-0000B75C0000}"/>
    <cellStyle name="40% - Accent3 4 3 2 3" xfId="2514" xr:uid="{00000000-0005-0000-0000-0000B85C0000}"/>
    <cellStyle name="40% - Accent3 4 3 2 3 2" xfId="4992" xr:uid="{00000000-0005-0000-0000-0000B95C0000}"/>
    <cellStyle name="40% - Accent3 4 3 2 3 2 2" xfId="9889" xr:uid="{00000000-0005-0000-0000-0000BA5C0000}"/>
    <cellStyle name="40% - Accent3 4 3 2 3 2 2 2" xfId="19678" xr:uid="{00000000-0005-0000-0000-0000BB5C0000}"/>
    <cellStyle name="40% - Accent3 4 3 2 3 2 2 2 2" xfId="39229" xr:uid="{00000000-0005-0000-0000-0000BC5C0000}"/>
    <cellStyle name="40% - Accent3 4 3 2 3 2 2 3" xfId="29454" xr:uid="{00000000-0005-0000-0000-0000BD5C0000}"/>
    <cellStyle name="40% - Accent3 4 3 2 3 2 3" xfId="14792" xr:uid="{00000000-0005-0000-0000-0000BE5C0000}"/>
    <cellStyle name="40% - Accent3 4 3 2 3 2 3 2" xfId="34343" xr:uid="{00000000-0005-0000-0000-0000BF5C0000}"/>
    <cellStyle name="40% - Accent3 4 3 2 3 2 4" xfId="24568" xr:uid="{00000000-0005-0000-0000-0000C05C0000}"/>
    <cellStyle name="40% - Accent3 4 3 2 3 3" xfId="7446" xr:uid="{00000000-0005-0000-0000-0000C15C0000}"/>
    <cellStyle name="40% - Accent3 4 3 2 3 3 2" xfId="17238" xr:uid="{00000000-0005-0000-0000-0000C25C0000}"/>
    <cellStyle name="40% - Accent3 4 3 2 3 3 2 2" xfId="36789" xr:uid="{00000000-0005-0000-0000-0000C35C0000}"/>
    <cellStyle name="40% - Accent3 4 3 2 3 3 3" xfId="27014" xr:uid="{00000000-0005-0000-0000-0000C45C0000}"/>
    <cellStyle name="40% - Accent3 4 3 2 3 4" xfId="12352" xr:uid="{00000000-0005-0000-0000-0000C55C0000}"/>
    <cellStyle name="40% - Accent3 4 3 2 3 4 2" xfId="31903" xr:uid="{00000000-0005-0000-0000-0000C65C0000}"/>
    <cellStyle name="40% - Accent3 4 3 2 3 5" xfId="22128" xr:uid="{00000000-0005-0000-0000-0000C75C0000}"/>
    <cellStyle name="40% - Accent3 4 3 2 4" xfId="3455" xr:uid="{00000000-0005-0000-0000-0000C85C0000}"/>
    <cellStyle name="40% - Accent3 4 3 2 4 2" xfId="8352" xr:uid="{00000000-0005-0000-0000-0000C95C0000}"/>
    <cellStyle name="40% - Accent3 4 3 2 4 2 2" xfId="18141" xr:uid="{00000000-0005-0000-0000-0000CA5C0000}"/>
    <cellStyle name="40% - Accent3 4 3 2 4 2 2 2" xfId="37692" xr:uid="{00000000-0005-0000-0000-0000CB5C0000}"/>
    <cellStyle name="40% - Accent3 4 3 2 4 2 3" xfId="27917" xr:uid="{00000000-0005-0000-0000-0000CC5C0000}"/>
    <cellStyle name="40% - Accent3 4 3 2 4 3" xfId="13255" xr:uid="{00000000-0005-0000-0000-0000CD5C0000}"/>
    <cellStyle name="40% - Accent3 4 3 2 4 3 2" xfId="32806" xr:uid="{00000000-0005-0000-0000-0000CE5C0000}"/>
    <cellStyle name="40% - Accent3 4 3 2 4 4" xfId="23031" xr:uid="{00000000-0005-0000-0000-0000CF5C0000}"/>
    <cellStyle name="40% - Accent3 4 3 2 5" xfId="5909" xr:uid="{00000000-0005-0000-0000-0000D05C0000}"/>
    <cellStyle name="40% - Accent3 4 3 2 5 2" xfId="15701" xr:uid="{00000000-0005-0000-0000-0000D15C0000}"/>
    <cellStyle name="40% - Accent3 4 3 2 5 2 2" xfId="35252" xr:uid="{00000000-0005-0000-0000-0000D25C0000}"/>
    <cellStyle name="40% - Accent3 4 3 2 5 3" xfId="25477" xr:uid="{00000000-0005-0000-0000-0000D35C0000}"/>
    <cellStyle name="40% - Accent3 4 3 2 6" xfId="10815" xr:uid="{00000000-0005-0000-0000-0000D45C0000}"/>
    <cellStyle name="40% - Accent3 4 3 2 6 2" xfId="30366" xr:uid="{00000000-0005-0000-0000-0000D55C0000}"/>
    <cellStyle name="40% - Accent3 4 3 2 7" xfId="20591" xr:uid="{00000000-0005-0000-0000-0000D65C0000}"/>
    <cellStyle name="40% - Accent3 4 3 3" xfId="1434" xr:uid="{00000000-0005-0000-0000-0000D75C0000}"/>
    <cellStyle name="40% - Accent3 4 3 3 2" xfId="3953" xr:uid="{00000000-0005-0000-0000-0000D85C0000}"/>
    <cellStyle name="40% - Accent3 4 3 3 2 2" xfId="8850" xr:uid="{00000000-0005-0000-0000-0000D95C0000}"/>
    <cellStyle name="40% - Accent3 4 3 3 2 2 2" xfId="18639" xr:uid="{00000000-0005-0000-0000-0000DA5C0000}"/>
    <cellStyle name="40% - Accent3 4 3 3 2 2 2 2" xfId="38190" xr:uid="{00000000-0005-0000-0000-0000DB5C0000}"/>
    <cellStyle name="40% - Accent3 4 3 3 2 2 3" xfId="28415" xr:uid="{00000000-0005-0000-0000-0000DC5C0000}"/>
    <cellStyle name="40% - Accent3 4 3 3 2 3" xfId="13753" xr:uid="{00000000-0005-0000-0000-0000DD5C0000}"/>
    <cellStyle name="40% - Accent3 4 3 3 2 3 2" xfId="33304" xr:uid="{00000000-0005-0000-0000-0000DE5C0000}"/>
    <cellStyle name="40% - Accent3 4 3 3 2 4" xfId="23529" xr:uid="{00000000-0005-0000-0000-0000DF5C0000}"/>
    <cellStyle name="40% - Accent3 4 3 3 3" xfId="6407" xr:uid="{00000000-0005-0000-0000-0000E05C0000}"/>
    <cellStyle name="40% - Accent3 4 3 3 3 2" xfId="16199" xr:uid="{00000000-0005-0000-0000-0000E15C0000}"/>
    <cellStyle name="40% - Accent3 4 3 3 3 2 2" xfId="35750" xr:uid="{00000000-0005-0000-0000-0000E25C0000}"/>
    <cellStyle name="40% - Accent3 4 3 3 3 3" xfId="25975" xr:uid="{00000000-0005-0000-0000-0000E35C0000}"/>
    <cellStyle name="40% - Accent3 4 3 3 4" xfId="11313" xr:uid="{00000000-0005-0000-0000-0000E45C0000}"/>
    <cellStyle name="40% - Accent3 4 3 3 4 2" xfId="30864" xr:uid="{00000000-0005-0000-0000-0000E55C0000}"/>
    <cellStyle name="40% - Accent3 4 3 3 5" xfId="21089" xr:uid="{00000000-0005-0000-0000-0000E65C0000}"/>
    <cellStyle name="40% - Accent3 4 3 4" xfId="2103" xr:uid="{00000000-0005-0000-0000-0000E75C0000}"/>
    <cellStyle name="40% - Accent3 4 3 4 2" xfId="4605" xr:uid="{00000000-0005-0000-0000-0000E85C0000}"/>
    <cellStyle name="40% - Accent3 4 3 4 2 2" xfId="9502" xr:uid="{00000000-0005-0000-0000-0000E95C0000}"/>
    <cellStyle name="40% - Accent3 4 3 4 2 2 2" xfId="19291" xr:uid="{00000000-0005-0000-0000-0000EA5C0000}"/>
    <cellStyle name="40% - Accent3 4 3 4 2 2 2 2" xfId="38842" xr:uid="{00000000-0005-0000-0000-0000EB5C0000}"/>
    <cellStyle name="40% - Accent3 4 3 4 2 2 3" xfId="29067" xr:uid="{00000000-0005-0000-0000-0000EC5C0000}"/>
    <cellStyle name="40% - Accent3 4 3 4 2 3" xfId="14405" xr:uid="{00000000-0005-0000-0000-0000ED5C0000}"/>
    <cellStyle name="40% - Accent3 4 3 4 2 3 2" xfId="33956" xr:uid="{00000000-0005-0000-0000-0000EE5C0000}"/>
    <cellStyle name="40% - Accent3 4 3 4 2 4" xfId="24181" xr:uid="{00000000-0005-0000-0000-0000EF5C0000}"/>
    <cellStyle name="40% - Accent3 4 3 4 3" xfId="7059" xr:uid="{00000000-0005-0000-0000-0000F05C0000}"/>
    <cellStyle name="40% - Accent3 4 3 4 3 2" xfId="16851" xr:uid="{00000000-0005-0000-0000-0000F15C0000}"/>
    <cellStyle name="40% - Accent3 4 3 4 3 2 2" xfId="36402" xr:uid="{00000000-0005-0000-0000-0000F25C0000}"/>
    <cellStyle name="40% - Accent3 4 3 4 3 3" xfId="26627" xr:uid="{00000000-0005-0000-0000-0000F35C0000}"/>
    <cellStyle name="40% - Accent3 4 3 4 4" xfId="11965" xr:uid="{00000000-0005-0000-0000-0000F45C0000}"/>
    <cellStyle name="40% - Accent3 4 3 4 4 2" xfId="31516" xr:uid="{00000000-0005-0000-0000-0000F55C0000}"/>
    <cellStyle name="40% - Accent3 4 3 4 5" xfId="21741" xr:uid="{00000000-0005-0000-0000-0000F65C0000}"/>
    <cellStyle name="40% - Accent3 4 3 5" xfId="3064" xr:uid="{00000000-0005-0000-0000-0000F75C0000}"/>
    <cellStyle name="40% - Accent3 4 3 5 2" xfId="7961" xr:uid="{00000000-0005-0000-0000-0000F85C0000}"/>
    <cellStyle name="40% - Accent3 4 3 5 2 2" xfId="17750" xr:uid="{00000000-0005-0000-0000-0000F95C0000}"/>
    <cellStyle name="40% - Accent3 4 3 5 2 2 2" xfId="37301" xr:uid="{00000000-0005-0000-0000-0000FA5C0000}"/>
    <cellStyle name="40% - Accent3 4 3 5 2 3" xfId="27526" xr:uid="{00000000-0005-0000-0000-0000FB5C0000}"/>
    <cellStyle name="40% - Accent3 4 3 5 3" xfId="12864" xr:uid="{00000000-0005-0000-0000-0000FC5C0000}"/>
    <cellStyle name="40% - Accent3 4 3 5 3 2" xfId="32415" xr:uid="{00000000-0005-0000-0000-0000FD5C0000}"/>
    <cellStyle name="40% - Accent3 4 3 5 4" xfId="22640" xr:uid="{00000000-0005-0000-0000-0000FE5C0000}"/>
    <cellStyle name="40% - Accent3 4 3 6" xfId="5518" xr:uid="{00000000-0005-0000-0000-0000FF5C0000}"/>
    <cellStyle name="40% - Accent3 4 3 6 2" xfId="15310" xr:uid="{00000000-0005-0000-0000-0000005D0000}"/>
    <cellStyle name="40% - Accent3 4 3 6 2 2" xfId="34861" xr:uid="{00000000-0005-0000-0000-0000015D0000}"/>
    <cellStyle name="40% - Accent3 4 3 6 3" xfId="25086" xr:uid="{00000000-0005-0000-0000-0000025D0000}"/>
    <cellStyle name="40% - Accent3 4 3 7" xfId="10424" xr:uid="{00000000-0005-0000-0000-0000035D0000}"/>
    <cellStyle name="40% - Accent3 4 3 7 2" xfId="29975" xr:uid="{00000000-0005-0000-0000-0000045D0000}"/>
    <cellStyle name="40% - Accent3 4 3 8" xfId="20200" xr:uid="{00000000-0005-0000-0000-0000055D0000}"/>
    <cellStyle name="40% - Accent3 4 4" xfId="456" xr:uid="{00000000-0005-0000-0000-0000065D0000}"/>
    <cellStyle name="40% - Accent3 4 4 2" xfId="873" xr:uid="{00000000-0005-0000-0000-0000075D0000}"/>
    <cellStyle name="40% - Accent3 4 4 2 2" xfId="1823" xr:uid="{00000000-0005-0000-0000-0000085D0000}"/>
    <cellStyle name="40% - Accent3 4 4 2 2 2" xfId="4337" xr:uid="{00000000-0005-0000-0000-0000095D0000}"/>
    <cellStyle name="40% - Accent3 4 4 2 2 2 2" xfId="9234" xr:uid="{00000000-0005-0000-0000-00000A5D0000}"/>
    <cellStyle name="40% - Accent3 4 4 2 2 2 2 2" xfId="19023" xr:uid="{00000000-0005-0000-0000-00000B5D0000}"/>
    <cellStyle name="40% - Accent3 4 4 2 2 2 2 2 2" xfId="38574" xr:uid="{00000000-0005-0000-0000-00000C5D0000}"/>
    <cellStyle name="40% - Accent3 4 4 2 2 2 2 3" xfId="28799" xr:uid="{00000000-0005-0000-0000-00000D5D0000}"/>
    <cellStyle name="40% - Accent3 4 4 2 2 2 3" xfId="14137" xr:uid="{00000000-0005-0000-0000-00000E5D0000}"/>
    <cellStyle name="40% - Accent3 4 4 2 2 2 3 2" xfId="33688" xr:uid="{00000000-0005-0000-0000-00000F5D0000}"/>
    <cellStyle name="40% - Accent3 4 4 2 2 2 4" xfId="23913" xr:uid="{00000000-0005-0000-0000-0000105D0000}"/>
    <cellStyle name="40% - Accent3 4 4 2 2 3" xfId="6791" xr:uid="{00000000-0005-0000-0000-0000115D0000}"/>
    <cellStyle name="40% - Accent3 4 4 2 2 3 2" xfId="16583" xr:uid="{00000000-0005-0000-0000-0000125D0000}"/>
    <cellStyle name="40% - Accent3 4 4 2 2 3 2 2" xfId="36134" xr:uid="{00000000-0005-0000-0000-0000135D0000}"/>
    <cellStyle name="40% - Accent3 4 4 2 2 3 3" xfId="26359" xr:uid="{00000000-0005-0000-0000-0000145D0000}"/>
    <cellStyle name="40% - Accent3 4 4 2 2 4" xfId="11697" xr:uid="{00000000-0005-0000-0000-0000155D0000}"/>
    <cellStyle name="40% - Accent3 4 4 2 2 4 2" xfId="31248" xr:uid="{00000000-0005-0000-0000-0000165D0000}"/>
    <cellStyle name="40% - Accent3 4 4 2 2 5" xfId="21473" xr:uid="{00000000-0005-0000-0000-0000175D0000}"/>
    <cellStyle name="40% - Accent3 4 4 2 3" xfId="2672" xr:uid="{00000000-0005-0000-0000-0000185D0000}"/>
    <cellStyle name="40% - Accent3 4 4 2 3 2" xfId="5117" xr:uid="{00000000-0005-0000-0000-0000195D0000}"/>
    <cellStyle name="40% - Accent3 4 4 2 3 2 2" xfId="10014" xr:uid="{00000000-0005-0000-0000-00001A5D0000}"/>
    <cellStyle name="40% - Accent3 4 4 2 3 2 2 2" xfId="19803" xr:uid="{00000000-0005-0000-0000-00001B5D0000}"/>
    <cellStyle name="40% - Accent3 4 4 2 3 2 2 2 2" xfId="39354" xr:uid="{00000000-0005-0000-0000-00001C5D0000}"/>
    <cellStyle name="40% - Accent3 4 4 2 3 2 2 3" xfId="29579" xr:uid="{00000000-0005-0000-0000-00001D5D0000}"/>
    <cellStyle name="40% - Accent3 4 4 2 3 2 3" xfId="14917" xr:uid="{00000000-0005-0000-0000-00001E5D0000}"/>
    <cellStyle name="40% - Accent3 4 4 2 3 2 3 2" xfId="34468" xr:uid="{00000000-0005-0000-0000-00001F5D0000}"/>
    <cellStyle name="40% - Accent3 4 4 2 3 2 4" xfId="24693" xr:uid="{00000000-0005-0000-0000-0000205D0000}"/>
    <cellStyle name="40% - Accent3 4 4 2 3 3" xfId="7571" xr:uid="{00000000-0005-0000-0000-0000215D0000}"/>
    <cellStyle name="40% - Accent3 4 4 2 3 3 2" xfId="17363" xr:uid="{00000000-0005-0000-0000-0000225D0000}"/>
    <cellStyle name="40% - Accent3 4 4 2 3 3 2 2" xfId="36914" xr:uid="{00000000-0005-0000-0000-0000235D0000}"/>
    <cellStyle name="40% - Accent3 4 4 2 3 3 3" xfId="27139" xr:uid="{00000000-0005-0000-0000-0000245D0000}"/>
    <cellStyle name="40% - Accent3 4 4 2 3 4" xfId="12477" xr:uid="{00000000-0005-0000-0000-0000255D0000}"/>
    <cellStyle name="40% - Accent3 4 4 2 3 4 2" xfId="32028" xr:uid="{00000000-0005-0000-0000-0000265D0000}"/>
    <cellStyle name="40% - Accent3 4 4 2 3 5" xfId="22253" xr:uid="{00000000-0005-0000-0000-0000275D0000}"/>
    <cellStyle name="40% - Accent3 4 4 2 4" xfId="3456" xr:uid="{00000000-0005-0000-0000-0000285D0000}"/>
    <cellStyle name="40% - Accent3 4 4 2 4 2" xfId="8353" xr:uid="{00000000-0005-0000-0000-0000295D0000}"/>
    <cellStyle name="40% - Accent3 4 4 2 4 2 2" xfId="18142" xr:uid="{00000000-0005-0000-0000-00002A5D0000}"/>
    <cellStyle name="40% - Accent3 4 4 2 4 2 2 2" xfId="37693" xr:uid="{00000000-0005-0000-0000-00002B5D0000}"/>
    <cellStyle name="40% - Accent3 4 4 2 4 2 3" xfId="27918" xr:uid="{00000000-0005-0000-0000-00002C5D0000}"/>
    <cellStyle name="40% - Accent3 4 4 2 4 3" xfId="13256" xr:uid="{00000000-0005-0000-0000-00002D5D0000}"/>
    <cellStyle name="40% - Accent3 4 4 2 4 3 2" xfId="32807" xr:uid="{00000000-0005-0000-0000-00002E5D0000}"/>
    <cellStyle name="40% - Accent3 4 4 2 4 4" xfId="23032" xr:uid="{00000000-0005-0000-0000-00002F5D0000}"/>
    <cellStyle name="40% - Accent3 4 4 2 5" xfId="5910" xr:uid="{00000000-0005-0000-0000-0000305D0000}"/>
    <cellStyle name="40% - Accent3 4 4 2 5 2" xfId="15702" xr:uid="{00000000-0005-0000-0000-0000315D0000}"/>
    <cellStyle name="40% - Accent3 4 4 2 5 2 2" xfId="35253" xr:uid="{00000000-0005-0000-0000-0000325D0000}"/>
    <cellStyle name="40% - Accent3 4 4 2 5 3" xfId="25478" xr:uid="{00000000-0005-0000-0000-0000335D0000}"/>
    <cellStyle name="40% - Accent3 4 4 2 6" xfId="10816" xr:uid="{00000000-0005-0000-0000-0000345D0000}"/>
    <cellStyle name="40% - Accent3 4 4 2 6 2" xfId="30367" xr:uid="{00000000-0005-0000-0000-0000355D0000}"/>
    <cellStyle name="40% - Accent3 4 4 2 7" xfId="20592" xr:uid="{00000000-0005-0000-0000-0000365D0000}"/>
    <cellStyle name="40% - Accent3 4 4 3" xfId="1435" xr:uid="{00000000-0005-0000-0000-0000375D0000}"/>
    <cellStyle name="40% - Accent3 4 4 3 2" xfId="3954" xr:uid="{00000000-0005-0000-0000-0000385D0000}"/>
    <cellStyle name="40% - Accent3 4 4 3 2 2" xfId="8851" xr:uid="{00000000-0005-0000-0000-0000395D0000}"/>
    <cellStyle name="40% - Accent3 4 4 3 2 2 2" xfId="18640" xr:uid="{00000000-0005-0000-0000-00003A5D0000}"/>
    <cellStyle name="40% - Accent3 4 4 3 2 2 2 2" xfId="38191" xr:uid="{00000000-0005-0000-0000-00003B5D0000}"/>
    <cellStyle name="40% - Accent3 4 4 3 2 2 3" xfId="28416" xr:uid="{00000000-0005-0000-0000-00003C5D0000}"/>
    <cellStyle name="40% - Accent3 4 4 3 2 3" xfId="13754" xr:uid="{00000000-0005-0000-0000-00003D5D0000}"/>
    <cellStyle name="40% - Accent3 4 4 3 2 3 2" xfId="33305" xr:uid="{00000000-0005-0000-0000-00003E5D0000}"/>
    <cellStyle name="40% - Accent3 4 4 3 2 4" xfId="23530" xr:uid="{00000000-0005-0000-0000-00003F5D0000}"/>
    <cellStyle name="40% - Accent3 4 4 3 3" xfId="6408" xr:uid="{00000000-0005-0000-0000-0000405D0000}"/>
    <cellStyle name="40% - Accent3 4 4 3 3 2" xfId="16200" xr:uid="{00000000-0005-0000-0000-0000415D0000}"/>
    <cellStyle name="40% - Accent3 4 4 3 3 2 2" xfId="35751" xr:uid="{00000000-0005-0000-0000-0000425D0000}"/>
    <cellStyle name="40% - Accent3 4 4 3 3 3" xfId="25976" xr:uid="{00000000-0005-0000-0000-0000435D0000}"/>
    <cellStyle name="40% - Accent3 4 4 3 4" xfId="11314" xr:uid="{00000000-0005-0000-0000-0000445D0000}"/>
    <cellStyle name="40% - Accent3 4 4 3 4 2" xfId="30865" xr:uid="{00000000-0005-0000-0000-0000455D0000}"/>
    <cellStyle name="40% - Accent3 4 4 3 5" xfId="21090" xr:uid="{00000000-0005-0000-0000-0000465D0000}"/>
    <cellStyle name="40% - Accent3 4 4 4" xfId="2228" xr:uid="{00000000-0005-0000-0000-0000475D0000}"/>
    <cellStyle name="40% - Accent3 4 4 4 2" xfId="4730" xr:uid="{00000000-0005-0000-0000-0000485D0000}"/>
    <cellStyle name="40% - Accent3 4 4 4 2 2" xfId="9627" xr:uid="{00000000-0005-0000-0000-0000495D0000}"/>
    <cellStyle name="40% - Accent3 4 4 4 2 2 2" xfId="19416" xr:uid="{00000000-0005-0000-0000-00004A5D0000}"/>
    <cellStyle name="40% - Accent3 4 4 4 2 2 2 2" xfId="38967" xr:uid="{00000000-0005-0000-0000-00004B5D0000}"/>
    <cellStyle name="40% - Accent3 4 4 4 2 2 3" xfId="29192" xr:uid="{00000000-0005-0000-0000-00004C5D0000}"/>
    <cellStyle name="40% - Accent3 4 4 4 2 3" xfId="14530" xr:uid="{00000000-0005-0000-0000-00004D5D0000}"/>
    <cellStyle name="40% - Accent3 4 4 4 2 3 2" xfId="34081" xr:uid="{00000000-0005-0000-0000-00004E5D0000}"/>
    <cellStyle name="40% - Accent3 4 4 4 2 4" xfId="24306" xr:uid="{00000000-0005-0000-0000-00004F5D0000}"/>
    <cellStyle name="40% - Accent3 4 4 4 3" xfId="7184" xr:uid="{00000000-0005-0000-0000-0000505D0000}"/>
    <cellStyle name="40% - Accent3 4 4 4 3 2" xfId="16976" xr:uid="{00000000-0005-0000-0000-0000515D0000}"/>
    <cellStyle name="40% - Accent3 4 4 4 3 2 2" xfId="36527" xr:uid="{00000000-0005-0000-0000-0000525D0000}"/>
    <cellStyle name="40% - Accent3 4 4 4 3 3" xfId="26752" xr:uid="{00000000-0005-0000-0000-0000535D0000}"/>
    <cellStyle name="40% - Accent3 4 4 4 4" xfId="12090" xr:uid="{00000000-0005-0000-0000-0000545D0000}"/>
    <cellStyle name="40% - Accent3 4 4 4 4 2" xfId="31641" xr:uid="{00000000-0005-0000-0000-0000555D0000}"/>
    <cellStyle name="40% - Accent3 4 4 4 5" xfId="21866" xr:uid="{00000000-0005-0000-0000-0000565D0000}"/>
    <cellStyle name="40% - Accent3 4 4 5" xfId="3065" xr:uid="{00000000-0005-0000-0000-0000575D0000}"/>
    <cellStyle name="40% - Accent3 4 4 5 2" xfId="7962" xr:uid="{00000000-0005-0000-0000-0000585D0000}"/>
    <cellStyle name="40% - Accent3 4 4 5 2 2" xfId="17751" xr:uid="{00000000-0005-0000-0000-0000595D0000}"/>
    <cellStyle name="40% - Accent3 4 4 5 2 2 2" xfId="37302" xr:uid="{00000000-0005-0000-0000-00005A5D0000}"/>
    <cellStyle name="40% - Accent3 4 4 5 2 3" xfId="27527" xr:uid="{00000000-0005-0000-0000-00005B5D0000}"/>
    <cellStyle name="40% - Accent3 4 4 5 3" xfId="12865" xr:uid="{00000000-0005-0000-0000-00005C5D0000}"/>
    <cellStyle name="40% - Accent3 4 4 5 3 2" xfId="32416" xr:uid="{00000000-0005-0000-0000-00005D5D0000}"/>
    <cellStyle name="40% - Accent3 4 4 5 4" xfId="22641" xr:uid="{00000000-0005-0000-0000-00005E5D0000}"/>
    <cellStyle name="40% - Accent3 4 4 6" xfId="5519" xr:uid="{00000000-0005-0000-0000-00005F5D0000}"/>
    <cellStyle name="40% - Accent3 4 4 6 2" xfId="15311" xr:uid="{00000000-0005-0000-0000-0000605D0000}"/>
    <cellStyle name="40% - Accent3 4 4 6 2 2" xfId="34862" xr:uid="{00000000-0005-0000-0000-0000615D0000}"/>
    <cellStyle name="40% - Accent3 4 4 6 3" xfId="25087" xr:uid="{00000000-0005-0000-0000-0000625D0000}"/>
    <cellStyle name="40% - Accent3 4 4 7" xfId="10425" xr:uid="{00000000-0005-0000-0000-0000635D0000}"/>
    <cellStyle name="40% - Accent3 4 4 7 2" xfId="29976" xr:uid="{00000000-0005-0000-0000-0000645D0000}"/>
    <cellStyle name="40% - Accent3 4 4 8" xfId="20201" xr:uid="{00000000-0005-0000-0000-0000655D0000}"/>
    <cellStyle name="40% - Accent3 4 5" xfId="611" xr:uid="{00000000-0005-0000-0000-0000665D0000}"/>
    <cellStyle name="40% - Accent3 4 5 2" xfId="1564" xr:uid="{00000000-0005-0000-0000-0000675D0000}"/>
    <cellStyle name="40% - Accent3 4 5 2 2" xfId="4078" xr:uid="{00000000-0005-0000-0000-0000685D0000}"/>
    <cellStyle name="40% - Accent3 4 5 2 2 2" xfId="8975" xr:uid="{00000000-0005-0000-0000-0000695D0000}"/>
    <cellStyle name="40% - Accent3 4 5 2 2 2 2" xfId="18764" xr:uid="{00000000-0005-0000-0000-00006A5D0000}"/>
    <cellStyle name="40% - Accent3 4 5 2 2 2 2 2" xfId="38315" xr:uid="{00000000-0005-0000-0000-00006B5D0000}"/>
    <cellStyle name="40% - Accent3 4 5 2 2 2 3" xfId="28540" xr:uid="{00000000-0005-0000-0000-00006C5D0000}"/>
    <cellStyle name="40% - Accent3 4 5 2 2 3" xfId="13878" xr:uid="{00000000-0005-0000-0000-00006D5D0000}"/>
    <cellStyle name="40% - Accent3 4 5 2 2 3 2" xfId="33429" xr:uid="{00000000-0005-0000-0000-00006E5D0000}"/>
    <cellStyle name="40% - Accent3 4 5 2 2 4" xfId="23654" xr:uid="{00000000-0005-0000-0000-00006F5D0000}"/>
    <cellStyle name="40% - Accent3 4 5 2 3" xfId="6532" xr:uid="{00000000-0005-0000-0000-0000705D0000}"/>
    <cellStyle name="40% - Accent3 4 5 2 3 2" xfId="16324" xr:uid="{00000000-0005-0000-0000-0000715D0000}"/>
    <cellStyle name="40% - Accent3 4 5 2 3 2 2" xfId="35875" xr:uid="{00000000-0005-0000-0000-0000725D0000}"/>
    <cellStyle name="40% - Accent3 4 5 2 3 3" xfId="26100" xr:uid="{00000000-0005-0000-0000-0000735D0000}"/>
    <cellStyle name="40% - Accent3 4 5 2 4" xfId="11438" xr:uid="{00000000-0005-0000-0000-0000745D0000}"/>
    <cellStyle name="40% - Accent3 4 5 2 4 2" xfId="30989" xr:uid="{00000000-0005-0000-0000-0000755D0000}"/>
    <cellStyle name="40% - Accent3 4 5 2 5" xfId="21214" xr:uid="{00000000-0005-0000-0000-0000765D0000}"/>
    <cellStyle name="40% - Accent3 4 5 3" xfId="2370" xr:uid="{00000000-0005-0000-0000-0000775D0000}"/>
    <cellStyle name="40% - Accent3 4 5 3 2" xfId="4861" xr:uid="{00000000-0005-0000-0000-0000785D0000}"/>
    <cellStyle name="40% - Accent3 4 5 3 2 2" xfId="9758" xr:uid="{00000000-0005-0000-0000-0000795D0000}"/>
    <cellStyle name="40% - Accent3 4 5 3 2 2 2" xfId="19547" xr:uid="{00000000-0005-0000-0000-00007A5D0000}"/>
    <cellStyle name="40% - Accent3 4 5 3 2 2 2 2" xfId="39098" xr:uid="{00000000-0005-0000-0000-00007B5D0000}"/>
    <cellStyle name="40% - Accent3 4 5 3 2 2 3" xfId="29323" xr:uid="{00000000-0005-0000-0000-00007C5D0000}"/>
    <cellStyle name="40% - Accent3 4 5 3 2 3" xfId="14661" xr:uid="{00000000-0005-0000-0000-00007D5D0000}"/>
    <cellStyle name="40% - Accent3 4 5 3 2 3 2" xfId="34212" xr:uid="{00000000-0005-0000-0000-00007E5D0000}"/>
    <cellStyle name="40% - Accent3 4 5 3 2 4" xfId="24437" xr:uid="{00000000-0005-0000-0000-00007F5D0000}"/>
    <cellStyle name="40% - Accent3 4 5 3 3" xfId="7315" xr:uid="{00000000-0005-0000-0000-0000805D0000}"/>
    <cellStyle name="40% - Accent3 4 5 3 3 2" xfId="17107" xr:uid="{00000000-0005-0000-0000-0000815D0000}"/>
    <cellStyle name="40% - Accent3 4 5 3 3 2 2" xfId="36658" xr:uid="{00000000-0005-0000-0000-0000825D0000}"/>
    <cellStyle name="40% - Accent3 4 5 3 3 3" xfId="26883" xr:uid="{00000000-0005-0000-0000-0000835D0000}"/>
    <cellStyle name="40% - Accent3 4 5 3 4" xfId="12221" xr:uid="{00000000-0005-0000-0000-0000845D0000}"/>
    <cellStyle name="40% - Accent3 4 5 3 4 2" xfId="31772" xr:uid="{00000000-0005-0000-0000-0000855D0000}"/>
    <cellStyle name="40% - Accent3 4 5 3 5" xfId="21997" xr:uid="{00000000-0005-0000-0000-0000865D0000}"/>
    <cellStyle name="40% - Accent3 4 5 4" xfId="3197" xr:uid="{00000000-0005-0000-0000-0000875D0000}"/>
    <cellStyle name="40% - Accent3 4 5 4 2" xfId="8094" xr:uid="{00000000-0005-0000-0000-0000885D0000}"/>
    <cellStyle name="40% - Accent3 4 5 4 2 2" xfId="17883" xr:uid="{00000000-0005-0000-0000-0000895D0000}"/>
    <cellStyle name="40% - Accent3 4 5 4 2 2 2" xfId="37434" xr:uid="{00000000-0005-0000-0000-00008A5D0000}"/>
    <cellStyle name="40% - Accent3 4 5 4 2 3" xfId="27659" xr:uid="{00000000-0005-0000-0000-00008B5D0000}"/>
    <cellStyle name="40% - Accent3 4 5 4 3" xfId="12997" xr:uid="{00000000-0005-0000-0000-00008C5D0000}"/>
    <cellStyle name="40% - Accent3 4 5 4 3 2" xfId="32548" xr:uid="{00000000-0005-0000-0000-00008D5D0000}"/>
    <cellStyle name="40% - Accent3 4 5 4 4" xfId="22773" xr:uid="{00000000-0005-0000-0000-00008E5D0000}"/>
    <cellStyle name="40% - Accent3 4 5 5" xfId="5651" xr:uid="{00000000-0005-0000-0000-00008F5D0000}"/>
    <cellStyle name="40% - Accent3 4 5 5 2" xfId="15443" xr:uid="{00000000-0005-0000-0000-0000905D0000}"/>
    <cellStyle name="40% - Accent3 4 5 5 2 2" xfId="34994" xr:uid="{00000000-0005-0000-0000-0000915D0000}"/>
    <cellStyle name="40% - Accent3 4 5 5 3" xfId="25219" xr:uid="{00000000-0005-0000-0000-0000925D0000}"/>
    <cellStyle name="40% - Accent3 4 5 6" xfId="10557" xr:uid="{00000000-0005-0000-0000-0000935D0000}"/>
    <cellStyle name="40% - Accent3 4 5 6 2" xfId="30108" xr:uid="{00000000-0005-0000-0000-0000945D0000}"/>
    <cellStyle name="40% - Accent3 4 5 7" xfId="20333" xr:uid="{00000000-0005-0000-0000-0000955D0000}"/>
    <cellStyle name="40% - Accent3 4 6" xfId="1085" xr:uid="{00000000-0005-0000-0000-0000965D0000}"/>
    <cellStyle name="40% - Accent3 4 6 2" xfId="3658" xr:uid="{00000000-0005-0000-0000-0000975D0000}"/>
    <cellStyle name="40% - Accent3 4 6 2 2" xfId="8555" xr:uid="{00000000-0005-0000-0000-0000985D0000}"/>
    <cellStyle name="40% - Accent3 4 6 2 2 2" xfId="18344" xr:uid="{00000000-0005-0000-0000-0000995D0000}"/>
    <cellStyle name="40% - Accent3 4 6 2 2 2 2" xfId="37895" xr:uid="{00000000-0005-0000-0000-00009A5D0000}"/>
    <cellStyle name="40% - Accent3 4 6 2 2 3" xfId="28120" xr:uid="{00000000-0005-0000-0000-00009B5D0000}"/>
    <cellStyle name="40% - Accent3 4 6 2 3" xfId="13458" xr:uid="{00000000-0005-0000-0000-00009C5D0000}"/>
    <cellStyle name="40% - Accent3 4 6 2 3 2" xfId="33009" xr:uid="{00000000-0005-0000-0000-00009D5D0000}"/>
    <cellStyle name="40% - Accent3 4 6 2 4" xfId="23234" xr:uid="{00000000-0005-0000-0000-00009E5D0000}"/>
    <cellStyle name="40% - Accent3 4 6 3" xfId="6112" xr:uid="{00000000-0005-0000-0000-00009F5D0000}"/>
    <cellStyle name="40% - Accent3 4 6 3 2" xfId="15904" xr:uid="{00000000-0005-0000-0000-0000A05D0000}"/>
    <cellStyle name="40% - Accent3 4 6 3 2 2" xfId="35455" xr:uid="{00000000-0005-0000-0000-0000A15D0000}"/>
    <cellStyle name="40% - Accent3 4 6 3 3" xfId="25680" xr:uid="{00000000-0005-0000-0000-0000A25D0000}"/>
    <cellStyle name="40% - Accent3 4 6 4" xfId="11018" xr:uid="{00000000-0005-0000-0000-0000A35D0000}"/>
    <cellStyle name="40% - Accent3 4 6 4 2" xfId="30569" xr:uid="{00000000-0005-0000-0000-0000A45D0000}"/>
    <cellStyle name="40% - Accent3 4 6 5" xfId="20794" xr:uid="{00000000-0005-0000-0000-0000A55D0000}"/>
    <cellStyle name="40% - Accent3 4 7" xfId="1968" xr:uid="{00000000-0005-0000-0000-0000A65D0000}"/>
    <cellStyle name="40% - Accent3 4 7 2" xfId="4474" xr:uid="{00000000-0005-0000-0000-0000A75D0000}"/>
    <cellStyle name="40% - Accent3 4 7 2 2" xfId="9371" xr:uid="{00000000-0005-0000-0000-0000A85D0000}"/>
    <cellStyle name="40% - Accent3 4 7 2 2 2" xfId="19160" xr:uid="{00000000-0005-0000-0000-0000A95D0000}"/>
    <cellStyle name="40% - Accent3 4 7 2 2 2 2" xfId="38711" xr:uid="{00000000-0005-0000-0000-0000AA5D0000}"/>
    <cellStyle name="40% - Accent3 4 7 2 2 3" xfId="28936" xr:uid="{00000000-0005-0000-0000-0000AB5D0000}"/>
    <cellStyle name="40% - Accent3 4 7 2 3" xfId="14274" xr:uid="{00000000-0005-0000-0000-0000AC5D0000}"/>
    <cellStyle name="40% - Accent3 4 7 2 3 2" xfId="33825" xr:uid="{00000000-0005-0000-0000-0000AD5D0000}"/>
    <cellStyle name="40% - Accent3 4 7 2 4" xfId="24050" xr:uid="{00000000-0005-0000-0000-0000AE5D0000}"/>
    <cellStyle name="40% - Accent3 4 7 3" xfId="6928" xr:uid="{00000000-0005-0000-0000-0000AF5D0000}"/>
    <cellStyle name="40% - Accent3 4 7 3 2" xfId="16720" xr:uid="{00000000-0005-0000-0000-0000B05D0000}"/>
    <cellStyle name="40% - Accent3 4 7 3 2 2" xfId="36271" xr:uid="{00000000-0005-0000-0000-0000B15D0000}"/>
    <cellStyle name="40% - Accent3 4 7 3 3" xfId="26496" xr:uid="{00000000-0005-0000-0000-0000B25D0000}"/>
    <cellStyle name="40% - Accent3 4 7 4" xfId="11834" xr:uid="{00000000-0005-0000-0000-0000B35D0000}"/>
    <cellStyle name="40% - Accent3 4 7 4 2" xfId="31385" xr:uid="{00000000-0005-0000-0000-0000B45D0000}"/>
    <cellStyle name="40% - Accent3 4 7 5" xfId="21610" xr:uid="{00000000-0005-0000-0000-0000B55D0000}"/>
    <cellStyle name="40% - Accent3 4 8" xfId="2805" xr:uid="{00000000-0005-0000-0000-0000B65D0000}"/>
    <cellStyle name="40% - Accent3 4 8 2" xfId="7703" xr:uid="{00000000-0005-0000-0000-0000B75D0000}"/>
    <cellStyle name="40% - Accent3 4 8 2 2" xfId="17492" xr:uid="{00000000-0005-0000-0000-0000B85D0000}"/>
    <cellStyle name="40% - Accent3 4 8 2 2 2" xfId="37043" xr:uid="{00000000-0005-0000-0000-0000B95D0000}"/>
    <cellStyle name="40% - Accent3 4 8 2 3" xfId="27268" xr:uid="{00000000-0005-0000-0000-0000BA5D0000}"/>
    <cellStyle name="40% - Accent3 4 8 3" xfId="12606" xr:uid="{00000000-0005-0000-0000-0000BB5D0000}"/>
    <cellStyle name="40% - Accent3 4 8 3 2" xfId="32157" xr:uid="{00000000-0005-0000-0000-0000BC5D0000}"/>
    <cellStyle name="40% - Accent3 4 8 4" xfId="22382" xr:uid="{00000000-0005-0000-0000-0000BD5D0000}"/>
    <cellStyle name="40% - Accent3 4 9" xfId="5259" xr:uid="{00000000-0005-0000-0000-0000BE5D0000}"/>
    <cellStyle name="40% - Accent3 4 9 2" xfId="15052" xr:uid="{00000000-0005-0000-0000-0000BF5D0000}"/>
    <cellStyle name="40% - Accent3 4 9 2 2" xfId="34603" xr:uid="{00000000-0005-0000-0000-0000C05D0000}"/>
    <cellStyle name="40% - Accent3 4 9 3" xfId="24828" xr:uid="{00000000-0005-0000-0000-0000C15D0000}"/>
    <cellStyle name="40% - Accent3 5" xfId="190" xr:uid="{00000000-0005-0000-0000-0000C25D0000}"/>
    <cellStyle name="40% - Accent3 5 10" xfId="10193" xr:uid="{00000000-0005-0000-0000-0000C35D0000}"/>
    <cellStyle name="40% - Accent3 5 10 2" xfId="29744" xr:uid="{00000000-0005-0000-0000-0000C45D0000}"/>
    <cellStyle name="40% - Accent3 5 11" xfId="19969" xr:uid="{00000000-0005-0000-0000-0000C55D0000}"/>
    <cellStyle name="40% - Accent3 5 2" xfId="457" xr:uid="{00000000-0005-0000-0000-0000C65D0000}"/>
    <cellStyle name="40% - Accent3 5 2 2" xfId="874" xr:uid="{00000000-0005-0000-0000-0000C75D0000}"/>
    <cellStyle name="40% - Accent3 5 2 2 2" xfId="1824" xr:uid="{00000000-0005-0000-0000-0000C85D0000}"/>
    <cellStyle name="40% - Accent3 5 2 2 2 2" xfId="4338" xr:uid="{00000000-0005-0000-0000-0000C95D0000}"/>
    <cellStyle name="40% - Accent3 5 2 2 2 2 2" xfId="9235" xr:uid="{00000000-0005-0000-0000-0000CA5D0000}"/>
    <cellStyle name="40% - Accent3 5 2 2 2 2 2 2" xfId="19024" xr:uid="{00000000-0005-0000-0000-0000CB5D0000}"/>
    <cellStyle name="40% - Accent3 5 2 2 2 2 2 2 2" xfId="38575" xr:uid="{00000000-0005-0000-0000-0000CC5D0000}"/>
    <cellStyle name="40% - Accent3 5 2 2 2 2 2 3" xfId="28800" xr:uid="{00000000-0005-0000-0000-0000CD5D0000}"/>
    <cellStyle name="40% - Accent3 5 2 2 2 2 3" xfId="14138" xr:uid="{00000000-0005-0000-0000-0000CE5D0000}"/>
    <cellStyle name="40% - Accent3 5 2 2 2 2 3 2" xfId="33689" xr:uid="{00000000-0005-0000-0000-0000CF5D0000}"/>
    <cellStyle name="40% - Accent3 5 2 2 2 2 4" xfId="23914" xr:uid="{00000000-0005-0000-0000-0000D05D0000}"/>
    <cellStyle name="40% - Accent3 5 2 2 2 3" xfId="6792" xr:uid="{00000000-0005-0000-0000-0000D15D0000}"/>
    <cellStyle name="40% - Accent3 5 2 2 2 3 2" xfId="16584" xr:uid="{00000000-0005-0000-0000-0000D25D0000}"/>
    <cellStyle name="40% - Accent3 5 2 2 2 3 2 2" xfId="36135" xr:uid="{00000000-0005-0000-0000-0000D35D0000}"/>
    <cellStyle name="40% - Accent3 5 2 2 2 3 3" xfId="26360" xr:uid="{00000000-0005-0000-0000-0000D45D0000}"/>
    <cellStyle name="40% - Accent3 5 2 2 2 4" xfId="11698" xr:uid="{00000000-0005-0000-0000-0000D55D0000}"/>
    <cellStyle name="40% - Accent3 5 2 2 2 4 2" xfId="31249" xr:uid="{00000000-0005-0000-0000-0000D65D0000}"/>
    <cellStyle name="40% - Accent3 5 2 2 2 5" xfId="21474" xr:uid="{00000000-0005-0000-0000-0000D75D0000}"/>
    <cellStyle name="40% - Accent3 5 2 2 3" xfId="2473" xr:uid="{00000000-0005-0000-0000-0000D85D0000}"/>
    <cellStyle name="40% - Accent3 5 2 2 3 2" xfId="4955" xr:uid="{00000000-0005-0000-0000-0000D95D0000}"/>
    <cellStyle name="40% - Accent3 5 2 2 3 2 2" xfId="9852" xr:uid="{00000000-0005-0000-0000-0000DA5D0000}"/>
    <cellStyle name="40% - Accent3 5 2 2 3 2 2 2" xfId="19641" xr:uid="{00000000-0005-0000-0000-0000DB5D0000}"/>
    <cellStyle name="40% - Accent3 5 2 2 3 2 2 2 2" xfId="39192" xr:uid="{00000000-0005-0000-0000-0000DC5D0000}"/>
    <cellStyle name="40% - Accent3 5 2 2 3 2 2 3" xfId="29417" xr:uid="{00000000-0005-0000-0000-0000DD5D0000}"/>
    <cellStyle name="40% - Accent3 5 2 2 3 2 3" xfId="14755" xr:uid="{00000000-0005-0000-0000-0000DE5D0000}"/>
    <cellStyle name="40% - Accent3 5 2 2 3 2 3 2" xfId="34306" xr:uid="{00000000-0005-0000-0000-0000DF5D0000}"/>
    <cellStyle name="40% - Accent3 5 2 2 3 2 4" xfId="24531" xr:uid="{00000000-0005-0000-0000-0000E05D0000}"/>
    <cellStyle name="40% - Accent3 5 2 2 3 3" xfId="7409" xr:uid="{00000000-0005-0000-0000-0000E15D0000}"/>
    <cellStyle name="40% - Accent3 5 2 2 3 3 2" xfId="17201" xr:uid="{00000000-0005-0000-0000-0000E25D0000}"/>
    <cellStyle name="40% - Accent3 5 2 2 3 3 2 2" xfId="36752" xr:uid="{00000000-0005-0000-0000-0000E35D0000}"/>
    <cellStyle name="40% - Accent3 5 2 2 3 3 3" xfId="26977" xr:uid="{00000000-0005-0000-0000-0000E45D0000}"/>
    <cellStyle name="40% - Accent3 5 2 2 3 4" xfId="12315" xr:uid="{00000000-0005-0000-0000-0000E55D0000}"/>
    <cellStyle name="40% - Accent3 5 2 2 3 4 2" xfId="31866" xr:uid="{00000000-0005-0000-0000-0000E65D0000}"/>
    <cellStyle name="40% - Accent3 5 2 2 3 5" xfId="22091" xr:uid="{00000000-0005-0000-0000-0000E75D0000}"/>
    <cellStyle name="40% - Accent3 5 2 2 4" xfId="3457" xr:uid="{00000000-0005-0000-0000-0000E85D0000}"/>
    <cellStyle name="40% - Accent3 5 2 2 4 2" xfId="8354" xr:uid="{00000000-0005-0000-0000-0000E95D0000}"/>
    <cellStyle name="40% - Accent3 5 2 2 4 2 2" xfId="18143" xr:uid="{00000000-0005-0000-0000-0000EA5D0000}"/>
    <cellStyle name="40% - Accent3 5 2 2 4 2 2 2" xfId="37694" xr:uid="{00000000-0005-0000-0000-0000EB5D0000}"/>
    <cellStyle name="40% - Accent3 5 2 2 4 2 3" xfId="27919" xr:uid="{00000000-0005-0000-0000-0000EC5D0000}"/>
    <cellStyle name="40% - Accent3 5 2 2 4 3" xfId="13257" xr:uid="{00000000-0005-0000-0000-0000ED5D0000}"/>
    <cellStyle name="40% - Accent3 5 2 2 4 3 2" xfId="32808" xr:uid="{00000000-0005-0000-0000-0000EE5D0000}"/>
    <cellStyle name="40% - Accent3 5 2 2 4 4" xfId="23033" xr:uid="{00000000-0005-0000-0000-0000EF5D0000}"/>
    <cellStyle name="40% - Accent3 5 2 2 5" xfId="5911" xr:uid="{00000000-0005-0000-0000-0000F05D0000}"/>
    <cellStyle name="40% - Accent3 5 2 2 5 2" xfId="15703" xr:uid="{00000000-0005-0000-0000-0000F15D0000}"/>
    <cellStyle name="40% - Accent3 5 2 2 5 2 2" xfId="35254" xr:uid="{00000000-0005-0000-0000-0000F25D0000}"/>
    <cellStyle name="40% - Accent3 5 2 2 5 3" xfId="25479" xr:uid="{00000000-0005-0000-0000-0000F35D0000}"/>
    <cellStyle name="40% - Accent3 5 2 2 6" xfId="10817" xr:uid="{00000000-0005-0000-0000-0000F45D0000}"/>
    <cellStyle name="40% - Accent3 5 2 2 6 2" xfId="30368" xr:uid="{00000000-0005-0000-0000-0000F55D0000}"/>
    <cellStyle name="40% - Accent3 5 2 2 7" xfId="20593" xr:uid="{00000000-0005-0000-0000-0000F65D0000}"/>
    <cellStyle name="40% - Accent3 5 2 3" xfId="1436" xr:uid="{00000000-0005-0000-0000-0000F75D0000}"/>
    <cellStyle name="40% - Accent3 5 2 3 2" xfId="3955" xr:uid="{00000000-0005-0000-0000-0000F85D0000}"/>
    <cellStyle name="40% - Accent3 5 2 3 2 2" xfId="8852" xr:uid="{00000000-0005-0000-0000-0000F95D0000}"/>
    <cellStyle name="40% - Accent3 5 2 3 2 2 2" xfId="18641" xr:uid="{00000000-0005-0000-0000-0000FA5D0000}"/>
    <cellStyle name="40% - Accent3 5 2 3 2 2 2 2" xfId="38192" xr:uid="{00000000-0005-0000-0000-0000FB5D0000}"/>
    <cellStyle name="40% - Accent3 5 2 3 2 2 3" xfId="28417" xr:uid="{00000000-0005-0000-0000-0000FC5D0000}"/>
    <cellStyle name="40% - Accent3 5 2 3 2 3" xfId="13755" xr:uid="{00000000-0005-0000-0000-0000FD5D0000}"/>
    <cellStyle name="40% - Accent3 5 2 3 2 3 2" xfId="33306" xr:uid="{00000000-0005-0000-0000-0000FE5D0000}"/>
    <cellStyle name="40% - Accent3 5 2 3 2 4" xfId="23531" xr:uid="{00000000-0005-0000-0000-0000FF5D0000}"/>
    <cellStyle name="40% - Accent3 5 2 3 3" xfId="6409" xr:uid="{00000000-0005-0000-0000-0000005E0000}"/>
    <cellStyle name="40% - Accent3 5 2 3 3 2" xfId="16201" xr:uid="{00000000-0005-0000-0000-0000015E0000}"/>
    <cellStyle name="40% - Accent3 5 2 3 3 2 2" xfId="35752" xr:uid="{00000000-0005-0000-0000-0000025E0000}"/>
    <cellStyle name="40% - Accent3 5 2 3 3 3" xfId="25977" xr:uid="{00000000-0005-0000-0000-0000035E0000}"/>
    <cellStyle name="40% - Accent3 5 2 3 4" xfId="11315" xr:uid="{00000000-0005-0000-0000-0000045E0000}"/>
    <cellStyle name="40% - Accent3 5 2 3 4 2" xfId="30866" xr:uid="{00000000-0005-0000-0000-0000055E0000}"/>
    <cellStyle name="40% - Accent3 5 2 3 5" xfId="21091" xr:uid="{00000000-0005-0000-0000-0000065E0000}"/>
    <cellStyle name="40% - Accent3 5 2 4" xfId="2066" xr:uid="{00000000-0005-0000-0000-0000075E0000}"/>
    <cellStyle name="40% - Accent3 5 2 4 2" xfId="4568" xr:uid="{00000000-0005-0000-0000-0000085E0000}"/>
    <cellStyle name="40% - Accent3 5 2 4 2 2" xfId="9465" xr:uid="{00000000-0005-0000-0000-0000095E0000}"/>
    <cellStyle name="40% - Accent3 5 2 4 2 2 2" xfId="19254" xr:uid="{00000000-0005-0000-0000-00000A5E0000}"/>
    <cellStyle name="40% - Accent3 5 2 4 2 2 2 2" xfId="38805" xr:uid="{00000000-0005-0000-0000-00000B5E0000}"/>
    <cellStyle name="40% - Accent3 5 2 4 2 2 3" xfId="29030" xr:uid="{00000000-0005-0000-0000-00000C5E0000}"/>
    <cellStyle name="40% - Accent3 5 2 4 2 3" xfId="14368" xr:uid="{00000000-0005-0000-0000-00000D5E0000}"/>
    <cellStyle name="40% - Accent3 5 2 4 2 3 2" xfId="33919" xr:uid="{00000000-0005-0000-0000-00000E5E0000}"/>
    <cellStyle name="40% - Accent3 5 2 4 2 4" xfId="24144" xr:uid="{00000000-0005-0000-0000-00000F5E0000}"/>
    <cellStyle name="40% - Accent3 5 2 4 3" xfId="7022" xr:uid="{00000000-0005-0000-0000-0000105E0000}"/>
    <cellStyle name="40% - Accent3 5 2 4 3 2" xfId="16814" xr:uid="{00000000-0005-0000-0000-0000115E0000}"/>
    <cellStyle name="40% - Accent3 5 2 4 3 2 2" xfId="36365" xr:uid="{00000000-0005-0000-0000-0000125E0000}"/>
    <cellStyle name="40% - Accent3 5 2 4 3 3" xfId="26590" xr:uid="{00000000-0005-0000-0000-0000135E0000}"/>
    <cellStyle name="40% - Accent3 5 2 4 4" xfId="11928" xr:uid="{00000000-0005-0000-0000-0000145E0000}"/>
    <cellStyle name="40% - Accent3 5 2 4 4 2" xfId="31479" xr:uid="{00000000-0005-0000-0000-0000155E0000}"/>
    <cellStyle name="40% - Accent3 5 2 4 5" xfId="21704" xr:uid="{00000000-0005-0000-0000-0000165E0000}"/>
    <cellStyle name="40% - Accent3 5 2 5" xfId="3066" xr:uid="{00000000-0005-0000-0000-0000175E0000}"/>
    <cellStyle name="40% - Accent3 5 2 5 2" xfId="7963" xr:uid="{00000000-0005-0000-0000-0000185E0000}"/>
    <cellStyle name="40% - Accent3 5 2 5 2 2" xfId="17752" xr:uid="{00000000-0005-0000-0000-0000195E0000}"/>
    <cellStyle name="40% - Accent3 5 2 5 2 2 2" xfId="37303" xr:uid="{00000000-0005-0000-0000-00001A5E0000}"/>
    <cellStyle name="40% - Accent3 5 2 5 2 3" xfId="27528" xr:uid="{00000000-0005-0000-0000-00001B5E0000}"/>
    <cellStyle name="40% - Accent3 5 2 5 3" xfId="12866" xr:uid="{00000000-0005-0000-0000-00001C5E0000}"/>
    <cellStyle name="40% - Accent3 5 2 5 3 2" xfId="32417" xr:uid="{00000000-0005-0000-0000-00001D5E0000}"/>
    <cellStyle name="40% - Accent3 5 2 5 4" xfId="22642" xr:uid="{00000000-0005-0000-0000-00001E5E0000}"/>
    <cellStyle name="40% - Accent3 5 2 6" xfId="5520" xr:uid="{00000000-0005-0000-0000-00001F5E0000}"/>
    <cellStyle name="40% - Accent3 5 2 6 2" xfId="15312" xr:uid="{00000000-0005-0000-0000-0000205E0000}"/>
    <cellStyle name="40% - Accent3 5 2 6 2 2" xfId="34863" xr:uid="{00000000-0005-0000-0000-0000215E0000}"/>
    <cellStyle name="40% - Accent3 5 2 6 3" xfId="25088" xr:uid="{00000000-0005-0000-0000-0000225E0000}"/>
    <cellStyle name="40% - Accent3 5 2 7" xfId="10426" xr:uid="{00000000-0005-0000-0000-0000235E0000}"/>
    <cellStyle name="40% - Accent3 5 2 7 2" xfId="29977" xr:uid="{00000000-0005-0000-0000-0000245E0000}"/>
    <cellStyle name="40% - Accent3 5 2 8" xfId="20202" xr:uid="{00000000-0005-0000-0000-0000255E0000}"/>
    <cellStyle name="40% - Accent3 5 3" xfId="458" xr:uid="{00000000-0005-0000-0000-0000265E0000}"/>
    <cellStyle name="40% - Accent3 5 3 2" xfId="875" xr:uid="{00000000-0005-0000-0000-0000275E0000}"/>
    <cellStyle name="40% - Accent3 5 3 2 2" xfId="1825" xr:uid="{00000000-0005-0000-0000-0000285E0000}"/>
    <cellStyle name="40% - Accent3 5 3 2 2 2" xfId="4339" xr:uid="{00000000-0005-0000-0000-0000295E0000}"/>
    <cellStyle name="40% - Accent3 5 3 2 2 2 2" xfId="9236" xr:uid="{00000000-0005-0000-0000-00002A5E0000}"/>
    <cellStyle name="40% - Accent3 5 3 2 2 2 2 2" xfId="19025" xr:uid="{00000000-0005-0000-0000-00002B5E0000}"/>
    <cellStyle name="40% - Accent3 5 3 2 2 2 2 2 2" xfId="38576" xr:uid="{00000000-0005-0000-0000-00002C5E0000}"/>
    <cellStyle name="40% - Accent3 5 3 2 2 2 2 3" xfId="28801" xr:uid="{00000000-0005-0000-0000-00002D5E0000}"/>
    <cellStyle name="40% - Accent3 5 3 2 2 2 3" xfId="14139" xr:uid="{00000000-0005-0000-0000-00002E5E0000}"/>
    <cellStyle name="40% - Accent3 5 3 2 2 2 3 2" xfId="33690" xr:uid="{00000000-0005-0000-0000-00002F5E0000}"/>
    <cellStyle name="40% - Accent3 5 3 2 2 2 4" xfId="23915" xr:uid="{00000000-0005-0000-0000-0000305E0000}"/>
    <cellStyle name="40% - Accent3 5 3 2 2 3" xfId="6793" xr:uid="{00000000-0005-0000-0000-0000315E0000}"/>
    <cellStyle name="40% - Accent3 5 3 2 2 3 2" xfId="16585" xr:uid="{00000000-0005-0000-0000-0000325E0000}"/>
    <cellStyle name="40% - Accent3 5 3 2 2 3 2 2" xfId="36136" xr:uid="{00000000-0005-0000-0000-0000335E0000}"/>
    <cellStyle name="40% - Accent3 5 3 2 2 3 3" xfId="26361" xr:uid="{00000000-0005-0000-0000-0000345E0000}"/>
    <cellStyle name="40% - Accent3 5 3 2 2 4" xfId="11699" xr:uid="{00000000-0005-0000-0000-0000355E0000}"/>
    <cellStyle name="40% - Accent3 5 3 2 2 4 2" xfId="31250" xr:uid="{00000000-0005-0000-0000-0000365E0000}"/>
    <cellStyle name="40% - Accent3 5 3 2 2 5" xfId="21475" xr:uid="{00000000-0005-0000-0000-0000375E0000}"/>
    <cellStyle name="40% - Accent3 5 3 2 3" xfId="2549" xr:uid="{00000000-0005-0000-0000-0000385E0000}"/>
    <cellStyle name="40% - Accent3 5 3 2 3 2" xfId="5019" xr:uid="{00000000-0005-0000-0000-0000395E0000}"/>
    <cellStyle name="40% - Accent3 5 3 2 3 2 2" xfId="9916" xr:uid="{00000000-0005-0000-0000-00003A5E0000}"/>
    <cellStyle name="40% - Accent3 5 3 2 3 2 2 2" xfId="19705" xr:uid="{00000000-0005-0000-0000-00003B5E0000}"/>
    <cellStyle name="40% - Accent3 5 3 2 3 2 2 2 2" xfId="39256" xr:uid="{00000000-0005-0000-0000-00003C5E0000}"/>
    <cellStyle name="40% - Accent3 5 3 2 3 2 2 3" xfId="29481" xr:uid="{00000000-0005-0000-0000-00003D5E0000}"/>
    <cellStyle name="40% - Accent3 5 3 2 3 2 3" xfId="14819" xr:uid="{00000000-0005-0000-0000-00003E5E0000}"/>
    <cellStyle name="40% - Accent3 5 3 2 3 2 3 2" xfId="34370" xr:uid="{00000000-0005-0000-0000-00003F5E0000}"/>
    <cellStyle name="40% - Accent3 5 3 2 3 2 4" xfId="24595" xr:uid="{00000000-0005-0000-0000-0000405E0000}"/>
    <cellStyle name="40% - Accent3 5 3 2 3 3" xfId="7473" xr:uid="{00000000-0005-0000-0000-0000415E0000}"/>
    <cellStyle name="40% - Accent3 5 3 2 3 3 2" xfId="17265" xr:uid="{00000000-0005-0000-0000-0000425E0000}"/>
    <cellStyle name="40% - Accent3 5 3 2 3 3 2 2" xfId="36816" xr:uid="{00000000-0005-0000-0000-0000435E0000}"/>
    <cellStyle name="40% - Accent3 5 3 2 3 3 3" xfId="27041" xr:uid="{00000000-0005-0000-0000-0000445E0000}"/>
    <cellStyle name="40% - Accent3 5 3 2 3 4" xfId="12379" xr:uid="{00000000-0005-0000-0000-0000455E0000}"/>
    <cellStyle name="40% - Accent3 5 3 2 3 4 2" xfId="31930" xr:uid="{00000000-0005-0000-0000-0000465E0000}"/>
    <cellStyle name="40% - Accent3 5 3 2 3 5" xfId="22155" xr:uid="{00000000-0005-0000-0000-0000475E0000}"/>
    <cellStyle name="40% - Accent3 5 3 2 4" xfId="3458" xr:uid="{00000000-0005-0000-0000-0000485E0000}"/>
    <cellStyle name="40% - Accent3 5 3 2 4 2" xfId="8355" xr:uid="{00000000-0005-0000-0000-0000495E0000}"/>
    <cellStyle name="40% - Accent3 5 3 2 4 2 2" xfId="18144" xr:uid="{00000000-0005-0000-0000-00004A5E0000}"/>
    <cellStyle name="40% - Accent3 5 3 2 4 2 2 2" xfId="37695" xr:uid="{00000000-0005-0000-0000-00004B5E0000}"/>
    <cellStyle name="40% - Accent3 5 3 2 4 2 3" xfId="27920" xr:uid="{00000000-0005-0000-0000-00004C5E0000}"/>
    <cellStyle name="40% - Accent3 5 3 2 4 3" xfId="13258" xr:uid="{00000000-0005-0000-0000-00004D5E0000}"/>
    <cellStyle name="40% - Accent3 5 3 2 4 3 2" xfId="32809" xr:uid="{00000000-0005-0000-0000-00004E5E0000}"/>
    <cellStyle name="40% - Accent3 5 3 2 4 4" xfId="23034" xr:uid="{00000000-0005-0000-0000-00004F5E0000}"/>
    <cellStyle name="40% - Accent3 5 3 2 5" xfId="5912" xr:uid="{00000000-0005-0000-0000-0000505E0000}"/>
    <cellStyle name="40% - Accent3 5 3 2 5 2" xfId="15704" xr:uid="{00000000-0005-0000-0000-0000515E0000}"/>
    <cellStyle name="40% - Accent3 5 3 2 5 2 2" xfId="35255" xr:uid="{00000000-0005-0000-0000-0000525E0000}"/>
    <cellStyle name="40% - Accent3 5 3 2 5 3" xfId="25480" xr:uid="{00000000-0005-0000-0000-0000535E0000}"/>
    <cellStyle name="40% - Accent3 5 3 2 6" xfId="10818" xr:uid="{00000000-0005-0000-0000-0000545E0000}"/>
    <cellStyle name="40% - Accent3 5 3 2 6 2" xfId="30369" xr:uid="{00000000-0005-0000-0000-0000555E0000}"/>
    <cellStyle name="40% - Accent3 5 3 2 7" xfId="20594" xr:uid="{00000000-0005-0000-0000-0000565E0000}"/>
    <cellStyle name="40% - Accent3 5 3 3" xfId="1437" xr:uid="{00000000-0005-0000-0000-0000575E0000}"/>
    <cellStyle name="40% - Accent3 5 3 3 2" xfId="3956" xr:uid="{00000000-0005-0000-0000-0000585E0000}"/>
    <cellStyle name="40% - Accent3 5 3 3 2 2" xfId="8853" xr:uid="{00000000-0005-0000-0000-0000595E0000}"/>
    <cellStyle name="40% - Accent3 5 3 3 2 2 2" xfId="18642" xr:uid="{00000000-0005-0000-0000-00005A5E0000}"/>
    <cellStyle name="40% - Accent3 5 3 3 2 2 2 2" xfId="38193" xr:uid="{00000000-0005-0000-0000-00005B5E0000}"/>
    <cellStyle name="40% - Accent3 5 3 3 2 2 3" xfId="28418" xr:uid="{00000000-0005-0000-0000-00005C5E0000}"/>
    <cellStyle name="40% - Accent3 5 3 3 2 3" xfId="13756" xr:uid="{00000000-0005-0000-0000-00005D5E0000}"/>
    <cellStyle name="40% - Accent3 5 3 3 2 3 2" xfId="33307" xr:uid="{00000000-0005-0000-0000-00005E5E0000}"/>
    <cellStyle name="40% - Accent3 5 3 3 2 4" xfId="23532" xr:uid="{00000000-0005-0000-0000-00005F5E0000}"/>
    <cellStyle name="40% - Accent3 5 3 3 3" xfId="6410" xr:uid="{00000000-0005-0000-0000-0000605E0000}"/>
    <cellStyle name="40% - Accent3 5 3 3 3 2" xfId="16202" xr:uid="{00000000-0005-0000-0000-0000615E0000}"/>
    <cellStyle name="40% - Accent3 5 3 3 3 2 2" xfId="35753" xr:uid="{00000000-0005-0000-0000-0000625E0000}"/>
    <cellStyle name="40% - Accent3 5 3 3 3 3" xfId="25978" xr:uid="{00000000-0005-0000-0000-0000635E0000}"/>
    <cellStyle name="40% - Accent3 5 3 3 4" xfId="11316" xr:uid="{00000000-0005-0000-0000-0000645E0000}"/>
    <cellStyle name="40% - Accent3 5 3 3 4 2" xfId="30867" xr:uid="{00000000-0005-0000-0000-0000655E0000}"/>
    <cellStyle name="40% - Accent3 5 3 3 5" xfId="21092" xr:uid="{00000000-0005-0000-0000-0000665E0000}"/>
    <cellStyle name="40% - Accent3 5 3 4" xfId="2130" xr:uid="{00000000-0005-0000-0000-0000675E0000}"/>
    <cellStyle name="40% - Accent3 5 3 4 2" xfId="4632" xr:uid="{00000000-0005-0000-0000-0000685E0000}"/>
    <cellStyle name="40% - Accent3 5 3 4 2 2" xfId="9529" xr:uid="{00000000-0005-0000-0000-0000695E0000}"/>
    <cellStyle name="40% - Accent3 5 3 4 2 2 2" xfId="19318" xr:uid="{00000000-0005-0000-0000-00006A5E0000}"/>
    <cellStyle name="40% - Accent3 5 3 4 2 2 2 2" xfId="38869" xr:uid="{00000000-0005-0000-0000-00006B5E0000}"/>
    <cellStyle name="40% - Accent3 5 3 4 2 2 3" xfId="29094" xr:uid="{00000000-0005-0000-0000-00006C5E0000}"/>
    <cellStyle name="40% - Accent3 5 3 4 2 3" xfId="14432" xr:uid="{00000000-0005-0000-0000-00006D5E0000}"/>
    <cellStyle name="40% - Accent3 5 3 4 2 3 2" xfId="33983" xr:uid="{00000000-0005-0000-0000-00006E5E0000}"/>
    <cellStyle name="40% - Accent3 5 3 4 2 4" xfId="24208" xr:uid="{00000000-0005-0000-0000-00006F5E0000}"/>
    <cellStyle name="40% - Accent3 5 3 4 3" xfId="7086" xr:uid="{00000000-0005-0000-0000-0000705E0000}"/>
    <cellStyle name="40% - Accent3 5 3 4 3 2" xfId="16878" xr:uid="{00000000-0005-0000-0000-0000715E0000}"/>
    <cellStyle name="40% - Accent3 5 3 4 3 2 2" xfId="36429" xr:uid="{00000000-0005-0000-0000-0000725E0000}"/>
    <cellStyle name="40% - Accent3 5 3 4 3 3" xfId="26654" xr:uid="{00000000-0005-0000-0000-0000735E0000}"/>
    <cellStyle name="40% - Accent3 5 3 4 4" xfId="11992" xr:uid="{00000000-0005-0000-0000-0000745E0000}"/>
    <cellStyle name="40% - Accent3 5 3 4 4 2" xfId="31543" xr:uid="{00000000-0005-0000-0000-0000755E0000}"/>
    <cellStyle name="40% - Accent3 5 3 4 5" xfId="21768" xr:uid="{00000000-0005-0000-0000-0000765E0000}"/>
    <cellStyle name="40% - Accent3 5 3 5" xfId="3067" xr:uid="{00000000-0005-0000-0000-0000775E0000}"/>
    <cellStyle name="40% - Accent3 5 3 5 2" xfId="7964" xr:uid="{00000000-0005-0000-0000-0000785E0000}"/>
    <cellStyle name="40% - Accent3 5 3 5 2 2" xfId="17753" xr:uid="{00000000-0005-0000-0000-0000795E0000}"/>
    <cellStyle name="40% - Accent3 5 3 5 2 2 2" xfId="37304" xr:uid="{00000000-0005-0000-0000-00007A5E0000}"/>
    <cellStyle name="40% - Accent3 5 3 5 2 3" xfId="27529" xr:uid="{00000000-0005-0000-0000-00007B5E0000}"/>
    <cellStyle name="40% - Accent3 5 3 5 3" xfId="12867" xr:uid="{00000000-0005-0000-0000-00007C5E0000}"/>
    <cellStyle name="40% - Accent3 5 3 5 3 2" xfId="32418" xr:uid="{00000000-0005-0000-0000-00007D5E0000}"/>
    <cellStyle name="40% - Accent3 5 3 5 4" xfId="22643" xr:uid="{00000000-0005-0000-0000-00007E5E0000}"/>
    <cellStyle name="40% - Accent3 5 3 6" xfId="5521" xr:uid="{00000000-0005-0000-0000-00007F5E0000}"/>
    <cellStyle name="40% - Accent3 5 3 6 2" xfId="15313" xr:uid="{00000000-0005-0000-0000-0000805E0000}"/>
    <cellStyle name="40% - Accent3 5 3 6 2 2" xfId="34864" xr:uid="{00000000-0005-0000-0000-0000815E0000}"/>
    <cellStyle name="40% - Accent3 5 3 6 3" xfId="25089" xr:uid="{00000000-0005-0000-0000-0000825E0000}"/>
    <cellStyle name="40% - Accent3 5 3 7" xfId="10427" xr:uid="{00000000-0005-0000-0000-0000835E0000}"/>
    <cellStyle name="40% - Accent3 5 3 7 2" xfId="29978" xr:uid="{00000000-0005-0000-0000-0000845E0000}"/>
    <cellStyle name="40% - Accent3 5 3 8" xfId="20203" xr:uid="{00000000-0005-0000-0000-0000855E0000}"/>
    <cellStyle name="40% - Accent3 5 4" xfId="459" xr:uid="{00000000-0005-0000-0000-0000865E0000}"/>
    <cellStyle name="40% - Accent3 5 4 2" xfId="876" xr:uid="{00000000-0005-0000-0000-0000875E0000}"/>
    <cellStyle name="40% - Accent3 5 4 2 2" xfId="1826" xr:uid="{00000000-0005-0000-0000-0000885E0000}"/>
    <cellStyle name="40% - Accent3 5 4 2 2 2" xfId="4340" xr:uid="{00000000-0005-0000-0000-0000895E0000}"/>
    <cellStyle name="40% - Accent3 5 4 2 2 2 2" xfId="9237" xr:uid="{00000000-0005-0000-0000-00008A5E0000}"/>
    <cellStyle name="40% - Accent3 5 4 2 2 2 2 2" xfId="19026" xr:uid="{00000000-0005-0000-0000-00008B5E0000}"/>
    <cellStyle name="40% - Accent3 5 4 2 2 2 2 2 2" xfId="38577" xr:uid="{00000000-0005-0000-0000-00008C5E0000}"/>
    <cellStyle name="40% - Accent3 5 4 2 2 2 2 3" xfId="28802" xr:uid="{00000000-0005-0000-0000-00008D5E0000}"/>
    <cellStyle name="40% - Accent3 5 4 2 2 2 3" xfId="14140" xr:uid="{00000000-0005-0000-0000-00008E5E0000}"/>
    <cellStyle name="40% - Accent3 5 4 2 2 2 3 2" xfId="33691" xr:uid="{00000000-0005-0000-0000-00008F5E0000}"/>
    <cellStyle name="40% - Accent3 5 4 2 2 2 4" xfId="23916" xr:uid="{00000000-0005-0000-0000-0000905E0000}"/>
    <cellStyle name="40% - Accent3 5 4 2 2 3" xfId="6794" xr:uid="{00000000-0005-0000-0000-0000915E0000}"/>
    <cellStyle name="40% - Accent3 5 4 2 2 3 2" xfId="16586" xr:uid="{00000000-0005-0000-0000-0000925E0000}"/>
    <cellStyle name="40% - Accent3 5 4 2 2 3 2 2" xfId="36137" xr:uid="{00000000-0005-0000-0000-0000935E0000}"/>
    <cellStyle name="40% - Accent3 5 4 2 2 3 3" xfId="26362" xr:uid="{00000000-0005-0000-0000-0000945E0000}"/>
    <cellStyle name="40% - Accent3 5 4 2 2 4" xfId="11700" xr:uid="{00000000-0005-0000-0000-0000955E0000}"/>
    <cellStyle name="40% - Accent3 5 4 2 2 4 2" xfId="31251" xr:uid="{00000000-0005-0000-0000-0000965E0000}"/>
    <cellStyle name="40% - Accent3 5 4 2 2 5" xfId="21476" xr:uid="{00000000-0005-0000-0000-0000975E0000}"/>
    <cellStyle name="40% - Accent3 5 4 2 3" xfId="2699" xr:uid="{00000000-0005-0000-0000-0000985E0000}"/>
    <cellStyle name="40% - Accent3 5 4 2 3 2" xfId="5144" xr:uid="{00000000-0005-0000-0000-0000995E0000}"/>
    <cellStyle name="40% - Accent3 5 4 2 3 2 2" xfId="10041" xr:uid="{00000000-0005-0000-0000-00009A5E0000}"/>
    <cellStyle name="40% - Accent3 5 4 2 3 2 2 2" xfId="19830" xr:uid="{00000000-0005-0000-0000-00009B5E0000}"/>
    <cellStyle name="40% - Accent3 5 4 2 3 2 2 2 2" xfId="39381" xr:uid="{00000000-0005-0000-0000-00009C5E0000}"/>
    <cellStyle name="40% - Accent3 5 4 2 3 2 2 3" xfId="29606" xr:uid="{00000000-0005-0000-0000-00009D5E0000}"/>
    <cellStyle name="40% - Accent3 5 4 2 3 2 3" xfId="14944" xr:uid="{00000000-0005-0000-0000-00009E5E0000}"/>
    <cellStyle name="40% - Accent3 5 4 2 3 2 3 2" xfId="34495" xr:uid="{00000000-0005-0000-0000-00009F5E0000}"/>
    <cellStyle name="40% - Accent3 5 4 2 3 2 4" xfId="24720" xr:uid="{00000000-0005-0000-0000-0000A05E0000}"/>
    <cellStyle name="40% - Accent3 5 4 2 3 3" xfId="7598" xr:uid="{00000000-0005-0000-0000-0000A15E0000}"/>
    <cellStyle name="40% - Accent3 5 4 2 3 3 2" xfId="17390" xr:uid="{00000000-0005-0000-0000-0000A25E0000}"/>
    <cellStyle name="40% - Accent3 5 4 2 3 3 2 2" xfId="36941" xr:uid="{00000000-0005-0000-0000-0000A35E0000}"/>
    <cellStyle name="40% - Accent3 5 4 2 3 3 3" xfId="27166" xr:uid="{00000000-0005-0000-0000-0000A45E0000}"/>
    <cellStyle name="40% - Accent3 5 4 2 3 4" xfId="12504" xr:uid="{00000000-0005-0000-0000-0000A55E0000}"/>
    <cellStyle name="40% - Accent3 5 4 2 3 4 2" xfId="32055" xr:uid="{00000000-0005-0000-0000-0000A65E0000}"/>
    <cellStyle name="40% - Accent3 5 4 2 3 5" xfId="22280" xr:uid="{00000000-0005-0000-0000-0000A75E0000}"/>
    <cellStyle name="40% - Accent3 5 4 2 4" xfId="3459" xr:uid="{00000000-0005-0000-0000-0000A85E0000}"/>
    <cellStyle name="40% - Accent3 5 4 2 4 2" xfId="8356" xr:uid="{00000000-0005-0000-0000-0000A95E0000}"/>
    <cellStyle name="40% - Accent3 5 4 2 4 2 2" xfId="18145" xr:uid="{00000000-0005-0000-0000-0000AA5E0000}"/>
    <cellStyle name="40% - Accent3 5 4 2 4 2 2 2" xfId="37696" xr:uid="{00000000-0005-0000-0000-0000AB5E0000}"/>
    <cellStyle name="40% - Accent3 5 4 2 4 2 3" xfId="27921" xr:uid="{00000000-0005-0000-0000-0000AC5E0000}"/>
    <cellStyle name="40% - Accent3 5 4 2 4 3" xfId="13259" xr:uid="{00000000-0005-0000-0000-0000AD5E0000}"/>
    <cellStyle name="40% - Accent3 5 4 2 4 3 2" xfId="32810" xr:uid="{00000000-0005-0000-0000-0000AE5E0000}"/>
    <cellStyle name="40% - Accent3 5 4 2 4 4" xfId="23035" xr:uid="{00000000-0005-0000-0000-0000AF5E0000}"/>
    <cellStyle name="40% - Accent3 5 4 2 5" xfId="5913" xr:uid="{00000000-0005-0000-0000-0000B05E0000}"/>
    <cellStyle name="40% - Accent3 5 4 2 5 2" xfId="15705" xr:uid="{00000000-0005-0000-0000-0000B15E0000}"/>
    <cellStyle name="40% - Accent3 5 4 2 5 2 2" xfId="35256" xr:uid="{00000000-0005-0000-0000-0000B25E0000}"/>
    <cellStyle name="40% - Accent3 5 4 2 5 3" xfId="25481" xr:uid="{00000000-0005-0000-0000-0000B35E0000}"/>
    <cellStyle name="40% - Accent3 5 4 2 6" xfId="10819" xr:uid="{00000000-0005-0000-0000-0000B45E0000}"/>
    <cellStyle name="40% - Accent3 5 4 2 6 2" xfId="30370" xr:uid="{00000000-0005-0000-0000-0000B55E0000}"/>
    <cellStyle name="40% - Accent3 5 4 2 7" xfId="20595" xr:uid="{00000000-0005-0000-0000-0000B65E0000}"/>
    <cellStyle name="40% - Accent3 5 4 3" xfId="1438" xr:uid="{00000000-0005-0000-0000-0000B75E0000}"/>
    <cellStyle name="40% - Accent3 5 4 3 2" xfId="3957" xr:uid="{00000000-0005-0000-0000-0000B85E0000}"/>
    <cellStyle name="40% - Accent3 5 4 3 2 2" xfId="8854" xr:uid="{00000000-0005-0000-0000-0000B95E0000}"/>
    <cellStyle name="40% - Accent3 5 4 3 2 2 2" xfId="18643" xr:uid="{00000000-0005-0000-0000-0000BA5E0000}"/>
    <cellStyle name="40% - Accent3 5 4 3 2 2 2 2" xfId="38194" xr:uid="{00000000-0005-0000-0000-0000BB5E0000}"/>
    <cellStyle name="40% - Accent3 5 4 3 2 2 3" xfId="28419" xr:uid="{00000000-0005-0000-0000-0000BC5E0000}"/>
    <cellStyle name="40% - Accent3 5 4 3 2 3" xfId="13757" xr:uid="{00000000-0005-0000-0000-0000BD5E0000}"/>
    <cellStyle name="40% - Accent3 5 4 3 2 3 2" xfId="33308" xr:uid="{00000000-0005-0000-0000-0000BE5E0000}"/>
    <cellStyle name="40% - Accent3 5 4 3 2 4" xfId="23533" xr:uid="{00000000-0005-0000-0000-0000BF5E0000}"/>
    <cellStyle name="40% - Accent3 5 4 3 3" xfId="6411" xr:uid="{00000000-0005-0000-0000-0000C05E0000}"/>
    <cellStyle name="40% - Accent3 5 4 3 3 2" xfId="16203" xr:uid="{00000000-0005-0000-0000-0000C15E0000}"/>
    <cellStyle name="40% - Accent3 5 4 3 3 2 2" xfId="35754" xr:uid="{00000000-0005-0000-0000-0000C25E0000}"/>
    <cellStyle name="40% - Accent3 5 4 3 3 3" xfId="25979" xr:uid="{00000000-0005-0000-0000-0000C35E0000}"/>
    <cellStyle name="40% - Accent3 5 4 3 4" xfId="11317" xr:uid="{00000000-0005-0000-0000-0000C45E0000}"/>
    <cellStyle name="40% - Accent3 5 4 3 4 2" xfId="30868" xr:uid="{00000000-0005-0000-0000-0000C55E0000}"/>
    <cellStyle name="40% - Accent3 5 4 3 5" xfId="21093" xr:uid="{00000000-0005-0000-0000-0000C65E0000}"/>
    <cellStyle name="40% - Accent3 5 4 4" xfId="2255" xr:uid="{00000000-0005-0000-0000-0000C75E0000}"/>
    <cellStyle name="40% - Accent3 5 4 4 2" xfId="4757" xr:uid="{00000000-0005-0000-0000-0000C85E0000}"/>
    <cellStyle name="40% - Accent3 5 4 4 2 2" xfId="9654" xr:uid="{00000000-0005-0000-0000-0000C95E0000}"/>
    <cellStyle name="40% - Accent3 5 4 4 2 2 2" xfId="19443" xr:uid="{00000000-0005-0000-0000-0000CA5E0000}"/>
    <cellStyle name="40% - Accent3 5 4 4 2 2 2 2" xfId="38994" xr:uid="{00000000-0005-0000-0000-0000CB5E0000}"/>
    <cellStyle name="40% - Accent3 5 4 4 2 2 3" xfId="29219" xr:uid="{00000000-0005-0000-0000-0000CC5E0000}"/>
    <cellStyle name="40% - Accent3 5 4 4 2 3" xfId="14557" xr:uid="{00000000-0005-0000-0000-0000CD5E0000}"/>
    <cellStyle name="40% - Accent3 5 4 4 2 3 2" xfId="34108" xr:uid="{00000000-0005-0000-0000-0000CE5E0000}"/>
    <cellStyle name="40% - Accent3 5 4 4 2 4" xfId="24333" xr:uid="{00000000-0005-0000-0000-0000CF5E0000}"/>
    <cellStyle name="40% - Accent3 5 4 4 3" xfId="7211" xr:uid="{00000000-0005-0000-0000-0000D05E0000}"/>
    <cellStyle name="40% - Accent3 5 4 4 3 2" xfId="17003" xr:uid="{00000000-0005-0000-0000-0000D15E0000}"/>
    <cellStyle name="40% - Accent3 5 4 4 3 2 2" xfId="36554" xr:uid="{00000000-0005-0000-0000-0000D25E0000}"/>
    <cellStyle name="40% - Accent3 5 4 4 3 3" xfId="26779" xr:uid="{00000000-0005-0000-0000-0000D35E0000}"/>
    <cellStyle name="40% - Accent3 5 4 4 4" xfId="12117" xr:uid="{00000000-0005-0000-0000-0000D45E0000}"/>
    <cellStyle name="40% - Accent3 5 4 4 4 2" xfId="31668" xr:uid="{00000000-0005-0000-0000-0000D55E0000}"/>
    <cellStyle name="40% - Accent3 5 4 4 5" xfId="21893" xr:uid="{00000000-0005-0000-0000-0000D65E0000}"/>
    <cellStyle name="40% - Accent3 5 4 5" xfId="3068" xr:uid="{00000000-0005-0000-0000-0000D75E0000}"/>
    <cellStyle name="40% - Accent3 5 4 5 2" xfId="7965" xr:uid="{00000000-0005-0000-0000-0000D85E0000}"/>
    <cellStyle name="40% - Accent3 5 4 5 2 2" xfId="17754" xr:uid="{00000000-0005-0000-0000-0000D95E0000}"/>
    <cellStyle name="40% - Accent3 5 4 5 2 2 2" xfId="37305" xr:uid="{00000000-0005-0000-0000-0000DA5E0000}"/>
    <cellStyle name="40% - Accent3 5 4 5 2 3" xfId="27530" xr:uid="{00000000-0005-0000-0000-0000DB5E0000}"/>
    <cellStyle name="40% - Accent3 5 4 5 3" xfId="12868" xr:uid="{00000000-0005-0000-0000-0000DC5E0000}"/>
    <cellStyle name="40% - Accent3 5 4 5 3 2" xfId="32419" xr:uid="{00000000-0005-0000-0000-0000DD5E0000}"/>
    <cellStyle name="40% - Accent3 5 4 5 4" xfId="22644" xr:uid="{00000000-0005-0000-0000-0000DE5E0000}"/>
    <cellStyle name="40% - Accent3 5 4 6" xfId="5522" xr:uid="{00000000-0005-0000-0000-0000DF5E0000}"/>
    <cellStyle name="40% - Accent3 5 4 6 2" xfId="15314" xr:uid="{00000000-0005-0000-0000-0000E05E0000}"/>
    <cellStyle name="40% - Accent3 5 4 6 2 2" xfId="34865" xr:uid="{00000000-0005-0000-0000-0000E15E0000}"/>
    <cellStyle name="40% - Accent3 5 4 6 3" xfId="25090" xr:uid="{00000000-0005-0000-0000-0000E25E0000}"/>
    <cellStyle name="40% - Accent3 5 4 7" xfId="10428" xr:uid="{00000000-0005-0000-0000-0000E35E0000}"/>
    <cellStyle name="40% - Accent3 5 4 7 2" xfId="29979" xr:uid="{00000000-0005-0000-0000-0000E45E0000}"/>
    <cellStyle name="40% - Accent3 5 4 8" xfId="20204" xr:uid="{00000000-0005-0000-0000-0000E55E0000}"/>
    <cellStyle name="40% - Accent3 5 5" xfId="638" xr:uid="{00000000-0005-0000-0000-0000E65E0000}"/>
    <cellStyle name="40% - Accent3 5 5 2" xfId="1591" xr:uid="{00000000-0005-0000-0000-0000E75E0000}"/>
    <cellStyle name="40% - Accent3 5 5 2 2" xfId="4105" xr:uid="{00000000-0005-0000-0000-0000E85E0000}"/>
    <cellStyle name="40% - Accent3 5 5 2 2 2" xfId="9002" xr:uid="{00000000-0005-0000-0000-0000E95E0000}"/>
    <cellStyle name="40% - Accent3 5 5 2 2 2 2" xfId="18791" xr:uid="{00000000-0005-0000-0000-0000EA5E0000}"/>
    <cellStyle name="40% - Accent3 5 5 2 2 2 2 2" xfId="38342" xr:uid="{00000000-0005-0000-0000-0000EB5E0000}"/>
    <cellStyle name="40% - Accent3 5 5 2 2 2 3" xfId="28567" xr:uid="{00000000-0005-0000-0000-0000EC5E0000}"/>
    <cellStyle name="40% - Accent3 5 5 2 2 3" xfId="13905" xr:uid="{00000000-0005-0000-0000-0000ED5E0000}"/>
    <cellStyle name="40% - Accent3 5 5 2 2 3 2" xfId="33456" xr:uid="{00000000-0005-0000-0000-0000EE5E0000}"/>
    <cellStyle name="40% - Accent3 5 5 2 2 4" xfId="23681" xr:uid="{00000000-0005-0000-0000-0000EF5E0000}"/>
    <cellStyle name="40% - Accent3 5 5 2 3" xfId="6559" xr:uid="{00000000-0005-0000-0000-0000F05E0000}"/>
    <cellStyle name="40% - Accent3 5 5 2 3 2" xfId="16351" xr:uid="{00000000-0005-0000-0000-0000F15E0000}"/>
    <cellStyle name="40% - Accent3 5 5 2 3 2 2" xfId="35902" xr:uid="{00000000-0005-0000-0000-0000F25E0000}"/>
    <cellStyle name="40% - Accent3 5 5 2 3 3" xfId="26127" xr:uid="{00000000-0005-0000-0000-0000F35E0000}"/>
    <cellStyle name="40% - Accent3 5 5 2 4" xfId="11465" xr:uid="{00000000-0005-0000-0000-0000F45E0000}"/>
    <cellStyle name="40% - Accent3 5 5 2 4 2" xfId="31016" xr:uid="{00000000-0005-0000-0000-0000F55E0000}"/>
    <cellStyle name="40% - Accent3 5 5 2 5" xfId="21241" xr:uid="{00000000-0005-0000-0000-0000F65E0000}"/>
    <cellStyle name="40% - Accent3 5 5 3" xfId="2403" xr:uid="{00000000-0005-0000-0000-0000F75E0000}"/>
    <cellStyle name="40% - Accent3 5 5 3 2" xfId="4887" xr:uid="{00000000-0005-0000-0000-0000F85E0000}"/>
    <cellStyle name="40% - Accent3 5 5 3 2 2" xfId="9784" xr:uid="{00000000-0005-0000-0000-0000F95E0000}"/>
    <cellStyle name="40% - Accent3 5 5 3 2 2 2" xfId="19573" xr:uid="{00000000-0005-0000-0000-0000FA5E0000}"/>
    <cellStyle name="40% - Accent3 5 5 3 2 2 2 2" xfId="39124" xr:uid="{00000000-0005-0000-0000-0000FB5E0000}"/>
    <cellStyle name="40% - Accent3 5 5 3 2 2 3" xfId="29349" xr:uid="{00000000-0005-0000-0000-0000FC5E0000}"/>
    <cellStyle name="40% - Accent3 5 5 3 2 3" xfId="14687" xr:uid="{00000000-0005-0000-0000-0000FD5E0000}"/>
    <cellStyle name="40% - Accent3 5 5 3 2 3 2" xfId="34238" xr:uid="{00000000-0005-0000-0000-0000FE5E0000}"/>
    <cellStyle name="40% - Accent3 5 5 3 2 4" xfId="24463" xr:uid="{00000000-0005-0000-0000-0000FF5E0000}"/>
    <cellStyle name="40% - Accent3 5 5 3 3" xfId="7341" xr:uid="{00000000-0005-0000-0000-0000005F0000}"/>
    <cellStyle name="40% - Accent3 5 5 3 3 2" xfId="17133" xr:uid="{00000000-0005-0000-0000-0000015F0000}"/>
    <cellStyle name="40% - Accent3 5 5 3 3 2 2" xfId="36684" xr:uid="{00000000-0005-0000-0000-0000025F0000}"/>
    <cellStyle name="40% - Accent3 5 5 3 3 3" xfId="26909" xr:uid="{00000000-0005-0000-0000-0000035F0000}"/>
    <cellStyle name="40% - Accent3 5 5 3 4" xfId="12247" xr:uid="{00000000-0005-0000-0000-0000045F0000}"/>
    <cellStyle name="40% - Accent3 5 5 3 4 2" xfId="31798" xr:uid="{00000000-0005-0000-0000-0000055F0000}"/>
    <cellStyle name="40% - Accent3 5 5 3 5" xfId="22023" xr:uid="{00000000-0005-0000-0000-0000065F0000}"/>
    <cellStyle name="40% - Accent3 5 5 4" xfId="3224" xr:uid="{00000000-0005-0000-0000-0000075F0000}"/>
    <cellStyle name="40% - Accent3 5 5 4 2" xfId="8121" xr:uid="{00000000-0005-0000-0000-0000085F0000}"/>
    <cellStyle name="40% - Accent3 5 5 4 2 2" xfId="17910" xr:uid="{00000000-0005-0000-0000-0000095F0000}"/>
    <cellStyle name="40% - Accent3 5 5 4 2 2 2" xfId="37461" xr:uid="{00000000-0005-0000-0000-00000A5F0000}"/>
    <cellStyle name="40% - Accent3 5 5 4 2 3" xfId="27686" xr:uid="{00000000-0005-0000-0000-00000B5F0000}"/>
    <cellStyle name="40% - Accent3 5 5 4 3" xfId="13024" xr:uid="{00000000-0005-0000-0000-00000C5F0000}"/>
    <cellStyle name="40% - Accent3 5 5 4 3 2" xfId="32575" xr:uid="{00000000-0005-0000-0000-00000D5F0000}"/>
    <cellStyle name="40% - Accent3 5 5 4 4" xfId="22800" xr:uid="{00000000-0005-0000-0000-00000E5F0000}"/>
    <cellStyle name="40% - Accent3 5 5 5" xfId="5678" xr:uid="{00000000-0005-0000-0000-00000F5F0000}"/>
    <cellStyle name="40% - Accent3 5 5 5 2" xfId="15470" xr:uid="{00000000-0005-0000-0000-0000105F0000}"/>
    <cellStyle name="40% - Accent3 5 5 5 2 2" xfId="35021" xr:uid="{00000000-0005-0000-0000-0000115F0000}"/>
    <cellStyle name="40% - Accent3 5 5 5 3" xfId="25246" xr:uid="{00000000-0005-0000-0000-0000125F0000}"/>
    <cellStyle name="40% - Accent3 5 5 6" xfId="10584" xr:uid="{00000000-0005-0000-0000-0000135F0000}"/>
    <cellStyle name="40% - Accent3 5 5 6 2" xfId="30135" xr:uid="{00000000-0005-0000-0000-0000145F0000}"/>
    <cellStyle name="40% - Accent3 5 5 7" xfId="20360" xr:uid="{00000000-0005-0000-0000-0000155F0000}"/>
    <cellStyle name="40% - Accent3 5 6" xfId="1230" xr:uid="{00000000-0005-0000-0000-0000165F0000}"/>
    <cellStyle name="40% - Accent3 5 6 2" xfId="3757" xr:uid="{00000000-0005-0000-0000-0000175F0000}"/>
    <cellStyle name="40% - Accent3 5 6 2 2" xfId="8654" xr:uid="{00000000-0005-0000-0000-0000185F0000}"/>
    <cellStyle name="40% - Accent3 5 6 2 2 2" xfId="18443" xr:uid="{00000000-0005-0000-0000-0000195F0000}"/>
    <cellStyle name="40% - Accent3 5 6 2 2 2 2" xfId="37994" xr:uid="{00000000-0005-0000-0000-00001A5F0000}"/>
    <cellStyle name="40% - Accent3 5 6 2 2 3" xfId="28219" xr:uid="{00000000-0005-0000-0000-00001B5F0000}"/>
    <cellStyle name="40% - Accent3 5 6 2 3" xfId="13557" xr:uid="{00000000-0005-0000-0000-00001C5F0000}"/>
    <cellStyle name="40% - Accent3 5 6 2 3 2" xfId="33108" xr:uid="{00000000-0005-0000-0000-00001D5F0000}"/>
    <cellStyle name="40% - Accent3 5 6 2 4" xfId="23333" xr:uid="{00000000-0005-0000-0000-00001E5F0000}"/>
    <cellStyle name="40% - Accent3 5 6 3" xfId="6211" xr:uid="{00000000-0005-0000-0000-00001F5F0000}"/>
    <cellStyle name="40% - Accent3 5 6 3 2" xfId="16003" xr:uid="{00000000-0005-0000-0000-0000205F0000}"/>
    <cellStyle name="40% - Accent3 5 6 3 2 2" xfId="35554" xr:uid="{00000000-0005-0000-0000-0000215F0000}"/>
    <cellStyle name="40% - Accent3 5 6 3 3" xfId="25779" xr:uid="{00000000-0005-0000-0000-0000225F0000}"/>
    <cellStyle name="40% - Accent3 5 6 4" xfId="11117" xr:uid="{00000000-0005-0000-0000-0000235F0000}"/>
    <cellStyle name="40% - Accent3 5 6 4 2" xfId="30668" xr:uid="{00000000-0005-0000-0000-0000245F0000}"/>
    <cellStyle name="40% - Accent3 5 6 5" xfId="20893" xr:uid="{00000000-0005-0000-0000-0000255F0000}"/>
    <cellStyle name="40% - Accent3 5 7" xfId="1997" xr:uid="{00000000-0005-0000-0000-0000265F0000}"/>
    <cellStyle name="40% - Accent3 5 7 2" xfId="4500" xr:uid="{00000000-0005-0000-0000-0000275F0000}"/>
    <cellStyle name="40% - Accent3 5 7 2 2" xfId="9397" xr:uid="{00000000-0005-0000-0000-0000285F0000}"/>
    <cellStyle name="40% - Accent3 5 7 2 2 2" xfId="19186" xr:uid="{00000000-0005-0000-0000-0000295F0000}"/>
    <cellStyle name="40% - Accent3 5 7 2 2 2 2" xfId="38737" xr:uid="{00000000-0005-0000-0000-00002A5F0000}"/>
    <cellStyle name="40% - Accent3 5 7 2 2 3" xfId="28962" xr:uid="{00000000-0005-0000-0000-00002B5F0000}"/>
    <cellStyle name="40% - Accent3 5 7 2 3" xfId="14300" xr:uid="{00000000-0005-0000-0000-00002C5F0000}"/>
    <cellStyle name="40% - Accent3 5 7 2 3 2" xfId="33851" xr:uid="{00000000-0005-0000-0000-00002D5F0000}"/>
    <cellStyle name="40% - Accent3 5 7 2 4" xfId="24076" xr:uid="{00000000-0005-0000-0000-00002E5F0000}"/>
    <cellStyle name="40% - Accent3 5 7 3" xfId="6954" xr:uid="{00000000-0005-0000-0000-00002F5F0000}"/>
    <cellStyle name="40% - Accent3 5 7 3 2" xfId="16746" xr:uid="{00000000-0005-0000-0000-0000305F0000}"/>
    <cellStyle name="40% - Accent3 5 7 3 2 2" xfId="36297" xr:uid="{00000000-0005-0000-0000-0000315F0000}"/>
    <cellStyle name="40% - Accent3 5 7 3 3" xfId="26522" xr:uid="{00000000-0005-0000-0000-0000325F0000}"/>
    <cellStyle name="40% - Accent3 5 7 4" xfId="11860" xr:uid="{00000000-0005-0000-0000-0000335F0000}"/>
    <cellStyle name="40% - Accent3 5 7 4 2" xfId="31411" xr:uid="{00000000-0005-0000-0000-0000345F0000}"/>
    <cellStyle name="40% - Accent3 5 7 5" xfId="21636" xr:uid="{00000000-0005-0000-0000-0000355F0000}"/>
    <cellStyle name="40% - Accent3 5 8" xfId="2832" xr:uid="{00000000-0005-0000-0000-0000365F0000}"/>
    <cellStyle name="40% - Accent3 5 8 2" xfId="7730" xr:uid="{00000000-0005-0000-0000-0000375F0000}"/>
    <cellStyle name="40% - Accent3 5 8 2 2" xfId="17519" xr:uid="{00000000-0005-0000-0000-0000385F0000}"/>
    <cellStyle name="40% - Accent3 5 8 2 2 2" xfId="37070" xr:uid="{00000000-0005-0000-0000-0000395F0000}"/>
    <cellStyle name="40% - Accent3 5 8 2 3" xfId="27295" xr:uid="{00000000-0005-0000-0000-00003A5F0000}"/>
    <cellStyle name="40% - Accent3 5 8 3" xfId="12633" xr:uid="{00000000-0005-0000-0000-00003B5F0000}"/>
    <cellStyle name="40% - Accent3 5 8 3 2" xfId="32184" xr:uid="{00000000-0005-0000-0000-00003C5F0000}"/>
    <cellStyle name="40% - Accent3 5 8 4" xfId="22409" xr:uid="{00000000-0005-0000-0000-00003D5F0000}"/>
    <cellStyle name="40% - Accent3 5 9" xfId="5286" xr:uid="{00000000-0005-0000-0000-00003E5F0000}"/>
    <cellStyle name="40% - Accent3 5 9 2" xfId="15079" xr:uid="{00000000-0005-0000-0000-00003F5F0000}"/>
    <cellStyle name="40% - Accent3 5 9 2 2" xfId="34630" xr:uid="{00000000-0005-0000-0000-0000405F0000}"/>
    <cellStyle name="40% - Accent3 5 9 3" xfId="24855" xr:uid="{00000000-0005-0000-0000-0000415F0000}"/>
    <cellStyle name="40% - Accent3 6" xfId="237" xr:uid="{00000000-0005-0000-0000-0000425F0000}"/>
    <cellStyle name="40% - Accent3 6 10" xfId="19990" xr:uid="{00000000-0005-0000-0000-0000435F0000}"/>
    <cellStyle name="40% - Accent3 6 2" xfId="460" xr:uid="{00000000-0005-0000-0000-0000445F0000}"/>
    <cellStyle name="40% - Accent3 6 2 2" xfId="877" xr:uid="{00000000-0005-0000-0000-0000455F0000}"/>
    <cellStyle name="40% - Accent3 6 2 2 2" xfId="1827" xr:uid="{00000000-0005-0000-0000-0000465F0000}"/>
    <cellStyle name="40% - Accent3 6 2 2 2 2" xfId="4341" xr:uid="{00000000-0005-0000-0000-0000475F0000}"/>
    <cellStyle name="40% - Accent3 6 2 2 2 2 2" xfId="9238" xr:uid="{00000000-0005-0000-0000-0000485F0000}"/>
    <cellStyle name="40% - Accent3 6 2 2 2 2 2 2" xfId="19027" xr:uid="{00000000-0005-0000-0000-0000495F0000}"/>
    <cellStyle name="40% - Accent3 6 2 2 2 2 2 2 2" xfId="38578" xr:uid="{00000000-0005-0000-0000-00004A5F0000}"/>
    <cellStyle name="40% - Accent3 6 2 2 2 2 2 3" xfId="28803" xr:uid="{00000000-0005-0000-0000-00004B5F0000}"/>
    <cellStyle name="40% - Accent3 6 2 2 2 2 3" xfId="14141" xr:uid="{00000000-0005-0000-0000-00004C5F0000}"/>
    <cellStyle name="40% - Accent3 6 2 2 2 2 3 2" xfId="33692" xr:uid="{00000000-0005-0000-0000-00004D5F0000}"/>
    <cellStyle name="40% - Accent3 6 2 2 2 2 4" xfId="23917" xr:uid="{00000000-0005-0000-0000-00004E5F0000}"/>
    <cellStyle name="40% - Accent3 6 2 2 2 3" xfId="6795" xr:uid="{00000000-0005-0000-0000-00004F5F0000}"/>
    <cellStyle name="40% - Accent3 6 2 2 2 3 2" xfId="16587" xr:uid="{00000000-0005-0000-0000-0000505F0000}"/>
    <cellStyle name="40% - Accent3 6 2 2 2 3 2 2" xfId="36138" xr:uid="{00000000-0005-0000-0000-0000515F0000}"/>
    <cellStyle name="40% - Accent3 6 2 2 2 3 3" xfId="26363" xr:uid="{00000000-0005-0000-0000-0000525F0000}"/>
    <cellStyle name="40% - Accent3 6 2 2 2 4" xfId="11701" xr:uid="{00000000-0005-0000-0000-0000535F0000}"/>
    <cellStyle name="40% - Accent3 6 2 2 2 4 2" xfId="31252" xr:uid="{00000000-0005-0000-0000-0000545F0000}"/>
    <cellStyle name="40% - Accent3 6 2 2 2 5" xfId="21477" xr:uid="{00000000-0005-0000-0000-0000555F0000}"/>
    <cellStyle name="40% - Accent3 6 2 2 3" xfId="2592" xr:uid="{00000000-0005-0000-0000-0000565F0000}"/>
    <cellStyle name="40% - Accent3 6 2 2 3 2" xfId="5040" xr:uid="{00000000-0005-0000-0000-0000575F0000}"/>
    <cellStyle name="40% - Accent3 6 2 2 3 2 2" xfId="9937" xr:uid="{00000000-0005-0000-0000-0000585F0000}"/>
    <cellStyle name="40% - Accent3 6 2 2 3 2 2 2" xfId="19726" xr:uid="{00000000-0005-0000-0000-0000595F0000}"/>
    <cellStyle name="40% - Accent3 6 2 2 3 2 2 2 2" xfId="39277" xr:uid="{00000000-0005-0000-0000-00005A5F0000}"/>
    <cellStyle name="40% - Accent3 6 2 2 3 2 2 3" xfId="29502" xr:uid="{00000000-0005-0000-0000-00005B5F0000}"/>
    <cellStyle name="40% - Accent3 6 2 2 3 2 3" xfId="14840" xr:uid="{00000000-0005-0000-0000-00005C5F0000}"/>
    <cellStyle name="40% - Accent3 6 2 2 3 2 3 2" xfId="34391" xr:uid="{00000000-0005-0000-0000-00005D5F0000}"/>
    <cellStyle name="40% - Accent3 6 2 2 3 2 4" xfId="24616" xr:uid="{00000000-0005-0000-0000-00005E5F0000}"/>
    <cellStyle name="40% - Accent3 6 2 2 3 3" xfId="7494" xr:uid="{00000000-0005-0000-0000-00005F5F0000}"/>
    <cellStyle name="40% - Accent3 6 2 2 3 3 2" xfId="17286" xr:uid="{00000000-0005-0000-0000-0000605F0000}"/>
    <cellStyle name="40% - Accent3 6 2 2 3 3 2 2" xfId="36837" xr:uid="{00000000-0005-0000-0000-0000615F0000}"/>
    <cellStyle name="40% - Accent3 6 2 2 3 3 3" xfId="27062" xr:uid="{00000000-0005-0000-0000-0000625F0000}"/>
    <cellStyle name="40% - Accent3 6 2 2 3 4" xfId="12400" xr:uid="{00000000-0005-0000-0000-0000635F0000}"/>
    <cellStyle name="40% - Accent3 6 2 2 3 4 2" xfId="31951" xr:uid="{00000000-0005-0000-0000-0000645F0000}"/>
    <cellStyle name="40% - Accent3 6 2 2 3 5" xfId="22176" xr:uid="{00000000-0005-0000-0000-0000655F0000}"/>
    <cellStyle name="40% - Accent3 6 2 2 4" xfId="3460" xr:uid="{00000000-0005-0000-0000-0000665F0000}"/>
    <cellStyle name="40% - Accent3 6 2 2 4 2" xfId="8357" xr:uid="{00000000-0005-0000-0000-0000675F0000}"/>
    <cellStyle name="40% - Accent3 6 2 2 4 2 2" xfId="18146" xr:uid="{00000000-0005-0000-0000-0000685F0000}"/>
    <cellStyle name="40% - Accent3 6 2 2 4 2 2 2" xfId="37697" xr:uid="{00000000-0005-0000-0000-0000695F0000}"/>
    <cellStyle name="40% - Accent3 6 2 2 4 2 3" xfId="27922" xr:uid="{00000000-0005-0000-0000-00006A5F0000}"/>
    <cellStyle name="40% - Accent3 6 2 2 4 3" xfId="13260" xr:uid="{00000000-0005-0000-0000-00006B5F0000}"/>
    <cellStyle name="40% - Accent3 6 2 2 4 3 2" xfId="32811" xr:uid="{00000000-0005-0000-0000-00006C5F0000}"/>
    <cellStyle name="40% - Accent3 6 2 2 4 4" xfId="23036" xr:uid="{00000000-0005-0000-0000-00006D5F0000}"/>
    <cellStyle name="40% - Accent3 6 2 2 5" xfId="5914" xr:uid="{00000000-0005-0000-0000-00006E5F0000}"/>
    <cellStyle name="40% - Accent3 6 2 2 5 2" xfId="15706" xr:uid="{00000000-0005-0000-0000-00006F5F0000}"/>
    <cellStyle name="40% - Accent3 6 2 2 5 2 2" xfId="35257" xr:uid="{00000000-0005-0000-0000-0000705F0000}"/>
    <cellStyle name="40% - Accent3 6 2 2 5 3" xfId="25482" xr:uid="{00000000-0005-0000-0000-0000715F0000}"/>
    <cellStyle name="40% - Accent3 6 2 2 6" xfId="10820" xr:uid="{00000000-0005-0000-0000-0000725F0000}"/>
    <cellStyle name="40% - Accent3 6 2 2 6 2" xfId="30371" xr:uid="{00000000-0005-0000-0000-0000735F0000}"/>
    <cellStyle name="40% - Accent3 6 2 2 7" xfId="20596" xr:uid="{00000000-0005-0000-0000-0000745F0000}"/>
    <cellStyle name="40% - Accent3 6 2 3" xfId="1439" xr:uid="{00000000-0005-0000-0000-0000755F0000}"/>
    <cellStyle name="40% - Accent3 6 2 3 2" xfId="3958" xr:uid="{00000000-0005-0000-0000-0000765F0000}"/>
    <cellStyle name="40% - Accent3 6 2 3 2 2" xfId="8855" xr:uid="{00000000-0005-0000-0000-0000775F0000}"/>
    <cellStyle name="40% - Accent3 6 2 3 2 2 2" xfId="18644" xr:uid="{00000000-0005-0000-0000-0000785F0000}"/>
    <cellStyle name="40% - Accent3 6 2 3 2 2 2 2" xfId="38195" xr:uid="{00000000-0005-0000-0000-0000795F0000}"/>
    <cellStyle name="40% - Accent3 6 2 3 2 2 3" xfId="28420" xr:uid="{00000000-0005-0000-0000-00007A5F0000}"/>
    <cellStyle name="40% - Accent3 6 2 3 2 3" xfId="13758" xr:uid="{00000000-0005-0000-0000-00007B5F0000}"/>
    <cellStyle name="40% - Accent3 6 2 3 2 3 2" xfId="33309" xr:uid="{00000000-0005-0000-0000-00007C5F0000}"/>
    <cellStyle name="40% - Accent3 6 2 3 2 4" xfId="23534" xr:uid="{00000000-0005-0000-0000-00007D5F0000}"/>
    <cellStyle name="40% - Accent3 6 2 3 3" xfId="6412" xr:uid="{00000000-0005-0000-0000-00007E5F0000}"/>
    <cellStyle name="40% - Accent3 6 2 3 3 2" xfId="16204" xr:uid="{00000000-0005-0000-0000-00007F5F0000}"/>
    <cellStyle name="40% - Accent3 6 2 3 3 2 2" xfId="35755" xr:uid="{00000000-0005-0000-0000-0000805F0000}"/>
    <cellStyle name="40% - Accent3 6 2 3 3 3" xfId="25980" xr:uid="{00000000-0005-0000-0000-0000815F0000}"/>
    <cellStyle name="40% - Accent3 6 2 3 4" xfId="11318" xr:uid="{00000000-0005-0000-0000-0000825F0000}"/>
    <cellStyle name="40% - Accent3 6 2 3 4 2" xfId="30869" xr:uid="{00000000-0005-0000-0000-0000835F0000}"/>
    <cellStyle name="40% - Accent3 6 2 3 5" xfId="21094" xr:uid="{00000000-0005-0000-0000-0000845F0000}"/>
    <cellStyle name="40% - Accent3 6 2 4" xfId="2151" xr:uid="{00000000-0005-0000-0000-0000855F0000}"/>
    <cellStyle name="40% - Accent3 6 2 4 2" xfId="4653" xr:uid="{00000000-0005-0000-0000-0000865F0000}"/>
    <cellStyle name="40% - Accent3 6 2 4 2 2" xfId="9550" xr:uid="{00000000-0005-0000-0000-0000875F0000}"/>
    <cellStyle name="40% - Accent3 6 2 4 2 2 2" xfId="19339" xr:uid="{00000000-0005-0000-0000-0000885F0000}"/>
    <cellStyle name="40% - Accent3 6 2 4 2 2 2 2" xfId="38890" xr:uid="{00000000-0005-0000-0000-0000895F0000}"/>
    <cellStyle name="40% - Accent3 6 2 4 2 2 3" xfId="29115" xr:uid="{00000000-0005-0000-0000-00008A5F0000}"/>
    <cellStyle name="40% - Accent3 6 2 4 2 3" xfId="14453" xr:uid="{00000000-0005-0000-0000-00008B5F0000}"/>
    <cellStyle name="40% - Accent3 6 2 4 2 3 2" xfId="34004" xr:uid="{00000000-0005-0000-0000-00008C5F0000}"/>
    <cellStyle name="40% - Accent3 6 2 4 2 4" xfId="24229" xr:uid="{00000000-0005-0000-0000-00008D5F0000}"/>
    <cellStyle name="40% - Accent3 6 2 4 3" xfId="7107" xr:uid="{00000000-0005-0000-0000-00008E5F0000}"/>
    <cellStyle name="40% - Accent3 6 2 4 3 2" xfId="16899" xr:uid="{00000000-0005-0000-0000-00008F5F0000}"/>
    <cellStyle name="40% - Accent3 6 2 4 3 2 2" xfId="36450" xr:uid="{00000000-0005-0000-0000-0000905F0000}"/>
    <cellStyle name="40% - Accent3 6 2 4 3 3" xfId="26675" xr:uid="{00000000-0005-0000-0000-0000915F0000}"/>
    <cellStyle name="40% - Accent3 6 2 4 4" xfId="12013" xr:uid="{00000000-0005-0000-0000-0000925F0000}"/>
    <cellStyle name="40% - Accent3 6 2 4 4 2" xfId="31564" xr:uid="{00000000-0005-0000-0000-0000935F0000}"/>
    <cellStyle name="40% - Accent3 6 2 4 5" xfId="21789" xr:uid="{00000000-0005-0000-0000-0000945F0000}"/>
    <cellStyle name="40% - Accent3 6 2 5" xfId="3069" xr:uid="{00000000-0005-0000-0000-0000955F0000}"/>
    <cellStyle name="40% - Accent3 6 2 5 2" xfId="7966" xr:uid="{00000000-0005-0000-0000-0000965F0000}"/>
    <cellStyle name="40% - Accent3 6 2 5 2 2" xfId="17755" xr:uid="{00000000-0005-0000-0000-0000975F0000}"/>
    <cellStyle name="40% - Accent3 6 2 5 2 2 2" xfId="37306" xr:uid="{00000000-0005-0000-0000-0000985F0000}"/>
    <cellStyle name="40% - Accent3 6 2 5 2 3" xfId="27531" xr:uid="{00000000-0005-0000-0000-0000995F0000}"/>
    <cellStyle name="40% - Accent3 6 2 5 3" xfId="12869" xr:uid="{00000000-0005-0000-0000-00009A5F0000}"/>
    <cellStyle name="40% - Accent3 6 2 5 3 2" xfId="32420" xr:uid="{00000000-0005-0000-0000-00009B5F0000}"/>
    <cellStyle name="40% - Accent3 6 2 5 4" xfId="22645" xr:uid="{00000000-0005-0000-0000-00009C5F0000}"/>
    <cellStyle name="40% - Accent3 6 2 6" xfId="5523" xr:uid="{00000000-0005-0000-0000-00009D5F0000}"/>
    <cellStyle name="40% - Accent3 6 2 6 2" xfId="15315" xr:uid="{00000000-0005-0000-0000-00009E5F0000}"/>
    <cellStyle name="40% - Accent3 6 2 6 2 2" xfId="34866" xr:uid="{00000000-0005-0000-0000-00009F5F0000}"/>
    <cellStyle name="40% - Accent3 6 2 6 3" xfId="25091" xr:uid="{00000000-0005-0000-0000-0000A05F0000}"/>
    <cellStyle name="40% - Accent3 6 2 7" xfId="10429" xr:uid="{00000000-0005-0000-0000-0000A15F0000}"/>
    <cellStyle name="40% - Accent3 6 2 7 2" xfId="29980" xr:uid="{00000000-0005-0000-0000-0000A25F0000}"/>
    <cellStyle name="40% - Accent3 6 2 8" xfId="20205" xr:uid="{00000000-0005-0000-0000-0000A35F0000}"/>
    <cellStyle name="40% - Accent3 6 3" xfId="461" xr:uid="{00000000-0005-0000-0000-0000A45F0000}"/>
    <cellStyle name="40% - Accent3 6 3 2" xfId="878" xr:uid="{00000000-0005-0000-0000-0000A55F0000}"/>
    <cellStyle name="40% - Accent3 6 3 2 2" xfId="1828" xr:uid="{00000000-0005-0000-0000-0000A65F0000}"/>
    <cellStyle name="40% - Accent3 6 3 2 2 2" xfId="4342" xr:uid="{00000000-0005-0000-0000-0000A75F0000}"/>
    <cellStyle name="40% - Accent3 6 3 2 2 2 2" xfId="9239" xr:uid="{00000000-0005-0000-0000-0000A85F0000}"/>
    <cellStyle name="40% - Accent3 6 3 2 2 2 2 2" xfId="19028" xr:uid="{00000000-0005-0000-0000-0000A95F0000}"/>
    <cellStyle name="40% - Accent3 6 3 2 2 2 2 2 2" xfId="38579" xr:uid="{00000000-0005-0000-0000-0000AA5F0000}"/>
    <cellStyle name="40% - Accent3 6 3 2 2 2 2 3" xfId="28804" xr:uid="{00000000-0005-0000-0000-0000AB5F0000}"/>
    <cellStyle name="40% - Accent3 6 3 2 2 2 3" xfId="14142" xr:uid="{00000000-0005-0000-0000-0000AC5F0000}"/>
    <cellStyle name="40% - Accent3 6 3 2 2 2 3 2" xfId="33693" xr:uid="{00000000-0005-0000-0000-0000AD5F0000}"/>
    <cellStyle name="40% - Accent3 6 3 2 2 2 4" xfId="23918" xr:uid="{00000000-0005-0000-0000-0000AE5F0000}"/>
    <cellStyle name="40% - Accent3 6 3 2 2 3" xfId="6796" xr:uid="{00000000-0005-0000-0000-0000AF5F0000}"/>
    <cellStyle name="40% - Accent3 6 3 2 2 3 2" xfId="16588" xr:uid="{00000000-0005-0000-0000-0000B05F0000}"/>
    <cellStyle name="40% - Accent3 6 3 2 2 3 2 2" xfId="36139" xr:uid="{00000000-0005-0000-0000-0000B15F0000}"/>
    <cellStyle name="40% - Accent3 6 3 2 2 3 3" xfId="26364" xr:uid="{00000000-0005-0000-0000-0000B25F0000}"/>
    <cellStyle name="40% - Accent3 6 3 2 2 4" xfId="11702" xr:uid="{00000000-0005-0000-0000-0000B35F0000}"/>
    <cellStyle name="40% - Accent3 6 3 2 2 4 2" xfId="31253" xr:uid="{00000000-0005-0000-0000-0000B45F0000}"/>
    <cellStyle name="40% - Accent3 6 3 2 2 5" xfId="21478" xr:uid="{00000000-0005-0000-0000-0000B55F0000}"/>
    <cellStyle name="40% - Accent3 6 3 2 3" xfId="2720" xr:uid="{00000000-0005-0000-0000-0000B65F0000}"/>
    <cellStyle name="40% - Accent3 6 3 2 3 2" xfId="5165" xr:uid="{00000000-0005-0000-0000-0000B75F0000}"/>
    <cellStyle name="40% - Accent3 6 3 2 3 2 2" xfId="10062" xr:uid="{00000000-0005-0000-0000-0000B85F0000}"/>
    <cellStyle name="40% - Accent3 6 3 2 3 2 2 2" xfId="19851" xr:uid="{00000000-0005-0000-0000-0000B95F0000}"/>
    <cellStyle name="40% - Accent3 6 3 2 3 2 2 2 2" xfId="39402" xr:uid="{00000000-0005-0000-0000-0000BA5F0000}"/>
    <cellStyle name="40% - Accent3 6 3 2 3 2 2 3" xfId="29627" xr:uid="{00000000-0005-0000-0000-0000BB5F0000}"/>
    <cellStyle name="40% - Accent3 6 3 2 3 2 3" xfId="14965" xr:uid="{00000000-0005-0000-0000-0000BC5F0000}"/>
    <cellStyle name="40% - Accent3 6 3 2 3 2 3 2" xfId="34516" xr:uid="{00000000-0005-0000-0000-0000BD5F0000}"/>
    <cellStyle name="40% - Accent3 6 3 2 3 2 4" xfId="24741" xr:uid="{00000000-0005-0000-0000-0000BE5F0000}"/>
    <cellStyle name="40% - Accent3 6 3 2 3 3" xfId="7619" xr:uid="{00000000-0005-0000-0000-0000BF5F0000}"/>
    <cellStyle name="40% - Accent3 6 3 2 3 3 2" xfId="17411" xr:uid="{00000000-0005-0000-0000-0000C05F0000}"/>
    <cellStyle name="40% - Accent3 6 3 2 3 3 2 2" xfId="36962" xr:uid="{00000000-0005-0000-0000-0000C15F0000}"/>
    <cellStyle name="40% - Accent3 6 3 2 3 3 3" xfId="27187" xr:uid="{00000000-0005-0000-0000-0000C25F0000}"/>
    <cellStyle name="40% - Accent3 6 3 2 3 4" xfId="12525" xr:uid="{00000000-0005-0000-0000-0000C35F0000}"/>
    <cellStyle name="40% - Accent3 6 3 2 3 4 2" xfId="32076" xr:uid="{00000000-0005-0000-0000-0000C45F0000}"/>
    <cellStyle name="40% - Accent3 6 3 2 3 5" xfId="22301" xr:uid="{00000000-0005-0000-0000-0000C55F0000}"/>
    <cellStyle name="40% - Accent3 6 3 2 4" xfId="3461" xr:uid="{00000000-0005-0000-0000-0000C65F0000}"/>
    <cellStyle name="40% - Accent3 6 3 2 4 2" xfId="8358" xr:uid="{00000000-0005-0000-0000-0000C75F0000}"/>
    <cellStyle name="40% - Accent3 6 3 2 4 2 2" xfId="18147" xr:uid="{00000000-0005-0000-0000-0000C85F0000}"/>
    <cellStyle name="40% - Accent3 6 3 2 4 2 2 2" xfId="37698" xr:uid="{00000000-0005-0000-0000-0000C95F0000}"/>
    <cellStyle name="40% - Accent3 6 3 2 4 2 3" xfId="27923" xr:uid="{00000000-0005-0000-0000-0000CA5F0000}"/>
    <cellStyle name="40% - Accent3 6 3 2 4 3" xfId="13261" xr:uid="{00000000-0005-0000-0000-0000CB5F0000}"/>
    <cellStyle name="40% - Accent3 6 3 2 4 3 2" xfId="32812" xr:uid="{00000000-0005-0000-0000-0000CC5F0000}"/>
    <cellStyle name="40% - Accent3 6 3 2 4 4" xfId="23037" xr:uid="{00000000-0005-0000-0000-0000CD5F0000}"/>
    <cellStyle name="40% - Accent3 6 3 2 5" xfId="5915" xr:uid="{00000000-0005-0000-0000-0000CE5F0000}"/>
    <cellStyle name="40% - Accent3 6 3 2 5 2" xfId="15707" xr:uid="{00000000-0005-0000-0000-0000CF5F0000}"/>
    <cellStyle name="40% - Accent3 6 3 2 5 2 2" xfId="35258" xr:uid="{00000000-0005-0000-0000-0000D05F0000}"/>
    <cellStyle name="40% - Accent3 6 3 2 5 3" xfId="25483" xr:uid="{00000000-0005-0000-0000-0000D15F0000}"/>
    <cellStyle name="40% - Accent3 6 3 2 6" xfId="10821" xr:uid="{00000000-0005-0000-0000-0000D25F0000}"/>
    <cellStyle name="40% - Accent3 6 3 2 6 2" xfId="30372" xr:uid="{00000000-0005-0000-0000-0000D35F0000}"/>
    <cellStyle name="40% - Accent3 6 3 2 7" xfId="20597" xr:uid="{00000000-0005-0000-0000-0000D45F0000}"/>
    <cellStyle name="40% - Accent3 6 3 3" xfId="1440" xr:uid="{00000000-0005-0000-0000-0000D55F0000}"/>
    <cellStyle name="40% - Accent3 6 3 3 2" xfId="3959" xr:uid="{00000000-0005-0000-0000-0000D65F0000}"/>
    <cellStyle name="40% - Accent3 6 3 3 2 2" xfId="8856" xr:uid="{00000000-0005-0000-0000-0000D75F0000}"/>
    <cellStyle name="40% - Accent3 6 3 3 2 2 2" xfId="18645" xr:uid="{00000000-0005-0000-0000-0000D85F0000}"/>
    <cellStyle name="40% - Accent3 6 3 3 2 2 2 2" xfId="38196" xr:uid="{00000000-0005-0000-0000-0000D95F0000}"/>
    <cellStyle name="40% - Accent3 6 3 3 2 2 3" xfId="28421" xr:uid="{00000000-0005-0000-0000-0000DA5F0000}"/>
    <cellStyle name="40% - Accent3 6 3 3 2 3" xfId="13759" xr:uid="{00000000-0005-0000-0000-0000DB5F0000}"/>
    <cellStyle name="40% - Accent3 6 3 3 2 3 2" xfId="33310" xr:uid="{00000000-0005-0000-0000-0000DC5F0000}"/>
    <cellStyle name="40% - Accent3 6 3 3 2 4" xfId="23535" xr:uid="{00000000-0005-0000-0000-0000DD5F0000}"/>
    <cellStyle name="40% - Accent3 6 3 3 3" xfId="6413" xr:uid="{00000000-0005-0000-0000-0000DE5F0000}"/>
    <cellStyle name="40% - Accent3 6 3 3 3 2" xfId="16205" xr:uid="{00000000-0005-0000-0000-0000DF5F0000}"/>
    <cellStyle name="40% - Accent3 6 3 3 3 2 2" xfId="35756" xr:uid="{00000000-0005-0000-0000-0000E05F0000}"/>
    <cellStyle name="40% - Accent3 6 3 3 3 3" xfId="25981" xr:uid="{00000000-0005-0000-0000-0000E15F0000}"/>
    <cellStyle name="40% - Accent3 6 3 3 4" xfId="11319" xr:uid="{00000000-0005-0000-0000-0000E25F0000}"/>
    <cellStyle name="40% - Accent3 6 3 3 4 2" xfId="30870" xr:uid="{00000000-0005-0000-0000-0000E35F0000}"/>
    <cellStyle name="40% - Accent3 6 3 3 5" xfId="21095" xr:uid="{00000000-0005-0000-0000-0000E45F0000}"/>
    <cellStyle name="40% - Accent3 6 3 4" xfId="2276" xr:uid="{00000000-0005-0000-0000-0000E55F0000}"/>
    <cellStyle name="40% - Accent3 6 3 4 2" xfId="4778" xr:uid="{00000000-0005-0000-0000-0000E65F0000}"/>
    <cellStyle name="40% - Accent3 6 3 4 2 2" xfId="9675" xr:uid="{00000000-0005-0000-0000-0000E75F0000}"/>
    <cellStyle name="40% - Accent3 6 3 4 2 2 2" xfId="19464" xr:uid="{00000000-0005-0000-0000-0000E85F0000}"/>
    <cellStyle name="40% - Accent3 6 3 4 2 2 2 2" xfId="39015" xr:uid="{00000000-0005-0000-0000-0000E95F0000}"/>
    <cellStyle name="40% - Accent3 6 3 4 2 2 3" xfId="29240" xr:uid="{00000000-0005-0000-0000-0000EA5F0000}"/>
    <cellStyle name="40% - Accent3 6 3 4 2 3" xfId="14578" xr:uid="{00000000-0005-0000-0000-0000EB5F0000}"/>
    <cellStyle name="40% - Accent3 6 3 4 2 3 2" xfId="34129" xr:uid="{00000000-0005-0000-0000-0000EC5F0000}"/>
    <cellStyle name="40% - Accent3 6 3 4 2 4" xfId="24354" xr:uid="{00000000-0005-0000-0000-0000ED5F0000}"/>
    <cellStyle name="40% - Accent3 6 3 4 3" xfId="7232" xr:uid="{00000000-0005-0000-0000-0000EE5F0000}"/>
    <cellStyle name="40% - Accent3 6 3 4 3 2" xfId="17024" xr:uid="{00000000-0005-0000-0000-0000EF5F0000}"/>
    <cellStyle name="40% - Accent3 6 3 4 3 2 2" xfId="36575" xr:uid="{00000000-0005-0000-0000-0000F05F0000}"/>
    <cellStyle name="40% - Accent3 6 3 4 3 3" xfId="26800" xr:uid="{00000000-0005-0000-0000-0000F15F0000}"/>
    <cellStyle name="40% - Accent3 6 3 4 4" xfId="12138" xr:uid="{00000000-0005-0000-0000-0000F25F0000}"/>
    <cellStyle name="40% - Accent3 6 3 4 4 2" xfId="31689" xr:uid="{00000000-0005-0000-0000-0000F35F0000}"/>
    <cellStyle name="40% - Accent3 6 3 4 5" xfId="21914" xr:uid="{00000000-0005-0000-0000-0000F45F0000}"/>
    <cellStyle name="40% - Accent3 6 3 5" xfId="3070" xr:uid="{00000000-0005-0000-0000-0000F55F0000}"/>
    <cellStyle name="40% - Accent3 6 3 5 2" xfId="7967" xr:uid="{00000000-0005-0000-0000-0000F65F0000}"/>
    <cellStyle name="40% - Accent3 6 3 5 2 2" xfId="17756" xr:uid="{00000000-0005-0000-0000-0000F75F0000}"/>
    <cellStyle name="40% - Accent3 6 3 5 2 2 2" xfId="37307" xr:uid="{00000000-0005-0000-0000-0000F85F0000}"/>
    <cellStyle name="40% - Accent3 6 3 5 2 3" xfId="27532" xr:uid="{00000000-0005-0000-0000-0000F95F0000}"/>
    <cellStyle name="40% - Accent3 6 3 5 3" xfId="12870" xr:uid="{00000000-0005-0000-0000-0000FA5F0000}"/>
    <cellStyle name="40% - Accent3 6 3 5 3 2" xfId="32421" xr:uid="{00000000-0005-0000-0000-0000FB5F0000}"/>
    <cellStyle name="40% - Accent3 6 3 5 4" xfId="22646" xr:uid="{00000000-0005-0000-0000-0000FC5F0000}"/>
    <cellStyle name="40% - Accent3 6 3 6" xfId="5524" xr:uid="{00000000-0005-0000-0000-0000FD5F0000}"/>
    <cellStyle name="40% - Accent3 6 3 6 2" xfId="15316" xr:uid="{00000000-0005-0000-0000-0000FE5F0000}"/>
    <cellStyle name="40% - Accent3 6 3 6 2 2" xfId="34867" xr:uid="{00000000-0005-0000-0000-0000FF5F0000}"/>
    <cellStyle name="40% - Accent3 6 3 6 3" xfId="25092" xr:uid="{00000000-0005-0000-0000-000000600000}"/>
    <cellStyle name="40% - Accent3 6 3 7" xfId="10430" xr:uid="{00000000-0005-0000-0000-000001600000}"/>
    <cellStyle name="40% - Accent3 6 3 7 2" xfId="29981" xr:uid="{00000000-0005-0000-0000-000002600000}"/>
    <cellStyle name="40% - Accent3 6 3 8" xfId="20206" xr:uid="{00000000-0005-0000-0000-000003600000}"/>
    <cellStyle name="40% - Accent3 6 4" xfId="660" xr:uid="{00000000-0005-0000-0000-000004600000}"/>
    <cellStyle name="40% - Accent3 6 4 2" xfId="1612" xr:uid="{00000000-0005-0000-0000-000005600000}"/>
    <cellStyle name="40% - Accent3 6 4 2 2" xfId="4126" xr:uid="{00000000-0005-0000-0000-000006600000}"/>
    <cellStyle name="40% - Accent3 6 4 2 2 2" xfId="9023" xr:uid="{00000000-0005-0000-0000-000007600000}"/>
    <cellStyle name="40% - Accent3 6 4 2 2 2 2" xfId="18812" xr:uid="{00000000-0005-0000-0000-000008600000}"/>
    <cellStyle name="40% - Accent3 6 4 2 2 2 2 2" xfId="38363" xr:uid="{00000000-0005-0000-0000-000009600000}"/>
    <cellStyle name="40% - Accent3 6 4 2 2 2 3" xfId="28588" xr:uid="{00000000-0005-0000-0000-00000A600000}"/>
    <cellStyle name="40% - Accent3 6 4 2 2 3" xfId="13926" xr:uid="{00000000-0005-0000-0000-00000B600000}"/>
    <cellStyle name="40% - Accent3 6 4 2 2 3 2" xfId="33477" xr:uid="{00000000-0005-0000-0000-00000C600000}"/>
    <cellStyle name="40% - Accent3 6 4 2 2 4" xfId="23702" xr:uid="{00000000-0005-0000-0000-00000D600000}"/>
    <cellStyle name="40% - Accent3 6 4 2 3" xfId="6580" xr:uid="{00000000-0005-0000-0000-00000E600000}"/>
    <cellStyle name="40% - Accent3 6 4 2 3 2" xfId="16372" xr:uid="{00000000-0005-0000-0000-00000F600000}"/>
    <cellStyle name="40% - Accent3 6 4 2 3 2 2" xfId="35923" xr:uid="{00000000-0005-0000-0000-000010600000}"/>
    <cellStyle name="40% - Accent3 6 4 2 3 3" xfId="26148" xr:uid="{00000000-0005-0000-0000-000011600000}"/>
    <cellStyle name="40% - Accent3 6 4 2 4" xfId="11486" xr:uid="{00000000-0005-0000-0000-000012600000}"/>
    <cellStyle name="40% - Accent3 6 4 2 4 2" xfId="31037" xr:uid="{00000000-0005-0000-0000-000013600000}"/>
    <cellStyle name="40% - Accent3 6 4 2 5" xfId="21262" xr:uid="{00000000-0005-0000-0000-000014600000}"/>
    <cellStyle name="40% - Accent3 6 4 3" xfId="2422" xr:uid="{00000000-0005-0000-0000-000015600000}"/>
    <cellStyle name="40% - Accent3 6 4 3 2" xfId="4904" xr:uid="{00000000-0005-0000-0000-000016600000}"/>
    <cellStyle name="40% - Accent3 6 4 3 2 2" xfId="9801" xr:uid="{00000000-0005-0000-0000-000017600000}"/>
    <cellStyle name="40% - Accent3 6 4 3 2 2 2" xfId="19590" xr:uid="{00000000-0005-0000-0000-000018600000}"/>
    <cellStyle name="40% - Accent3 6 4 3 2 2 2 2" xfId="39141" xr:uid="{00000000-0005-0000-0000-000019600000}"/>
    <cellStyle name="40% - Accent3 6 4 3 2 2 3" xfId="29366" xr:uid="{00000000-0005-0000-0000-00001A600000}"/>
    <cellStyle name="40% - Accent3 6 4 3 2 3" xfId="14704" xr:uid="{00000000-0005-0000-0000-00001B600000}"/>
    <cellStyle name="40% - Accent3 6 4 3 2 3 2" xfId="34255" xr:uid="{00000000-0005-0000-0000-00001C600000}"/>
    <cellStyle name="40% - Accent3 6 4 3 2 4" xfId="24480" xr:uid="{00000000-0005-0000-0000-00001D600000}"/>
    <cellStyle name="40% - Accent3 6 4 3 3" xfId="7358" xr:uid="{00000000-0005-0000-0000-00001E600000}"/>
    <cellStyle name="40% - Accent3 6 4 3 3 2" xfId="17150" xr:uid="{00000000-0005-0000-0000-00001F600000}"/>
    <cellStyle name="40% - Accent3 6 4 3 3 2 2" xfId="36701" xr:uid="{00000000-0005-0000-0000-000020600000}"/>
    <cellStyle name="40% - Accent3 6 4 3 3 3" xfId="26926" xr:uid="{00000000-0005-0000-0000-000021600000}"/>
    <cellStyle name="40% - Accent3 6 4 3 4" xfId="12264" xr:uid="{00000000-0005-0000-0000-000022600000}"/>
    <cellStyle name="40% - Accent3 6 4 3 4 2" xfId="31815" xr:uid="{00000000-0005-0000-0000-000023600000}"/>
    <cellStyle name="40% - Accent3 6 4 3 5" xfId="22040" xr:uid="{00000000-0005-0000-0000-000024600000}"/>
    <cellStyle name="40% - Accent3 6 4 4" xfId="3245" xr:uid="{00000000-0005-0000-0000-000025600000}"/>
    <cellStyle name="40% - Accent3 6 4 4 2" xfId="8142" xr:uid="{00000000-0005-0000-0000-000026600000}"/>
    <cellStyle name="40% - Accent3 6 4 4 2 2" xfId="17931" xr:uid="{00000000-0005-0000-0000-000027600000}"/>
    <cellStyle name="40% - Accent3 6 4 4 2 2 2" xfId="37482" xr:uid="{00000000-0005-0000-0000-000028600000}"/>
    <cellStyle name="40% - Accent3 6 4 4 2 3" xfId="27707" xr:uid="{00000000-0005-0000-0000-000029600000}"/>
    <cellStyle name="40% - Accent3 6 4 4 3" xfId="13045" xr:uid="{00000000-0005-0000-0000-00002A600000}"/>
    <cellStyle name="40% - Accent3 6 4 4 3 2" xfId="32596" xr:uid="{00000000-0005-0000-0000-00002B600000}"/>
    <cellStyle name="40% - Accent3 6 4 4 4" xfId="22821" xr:uid="{00000000-0005-0000-0000-00002C600000}"/>
    <cellStyle name="40% - Accent3 6 4 5" xfId="5699" xr:uid="{00000000-0005-0000-0000-00002D600000}"/>
    <cellStyle name="40% - Accent3 6 4 5 2" xfId="15491" xr:uid="{00000000-0005-0000-0000-00002E600000}"/>
    <cellStyle name="40% - Accent3 6 4 5 2 2" xfId="35042" xr:uid="{00000000-0005-0000-0000-00002F600000}"/>
    <cellStyle name="40% - Accent3 6 4 5 3" xfId="25267" xr:uid="{00000000-0005-0000-0000-000030600000}"/>
    <cellStyle name="40% - Accent3 6 4 6" xfId="10605" xr:uid="{00000000-0005-0000-0000-000031600000}"/>
    <cellStyle name="40% - Accent3 6 4 6 2" xfId="30156" xr:uid="{00000000-0005-0000-0000-000032600000}"/>
    <cellStyle name="40% - Accent3 6 4 7" xfId="20381" xr:uid="{00000000-0005-0000-0000-000033600000}"/>
    <cellStyle name="40% - Accent3 6 5" xfId="1248" xr:uid="{00000000-0005-0000-0000-000034600000}"/>
    <cellStyle name="40% - Accent3 6 5 2" xfId="3771" xr:uid="{00000000-0005-0000-0000-000035600000}"/>
    <cellStyle name="40% - Accent3 6 5 2 2" xfId="8668" xr:uid="{00000000-0005-0000-0000-000036600000}"/>
    <cellStyle name="40% - Accent3 6 5 2 2 2" xfId="18457" xr:uid="{00000000-0005-0000-0000-000037600000}"/>
    <cellStyle name="40% - Accent3 6 5 2 2 2 2" xfId="38008" xr:uid="{00000000-0005-0000-0000-000038600000}"/>
    <cellStyle name="40% - Accent3 6 5 2 2 3" xfId="28233" xr:uid="{00000000-0005-0000-0000-000039600000}"/>
    <cellStyle name="40% - Accent3 6 5 2 3" xfId="13571" xr:uid="{00000000-0005-0000-0000-00003A600000}"/>
    <cellStyle name="40% - Accent3 6 5 2 3 2" xfId="33122" xr:uid="{00000000-0005-0000-0000-00003B600000}"/>
    <cellStyle name="40% - Accent3 6 5 2 4" xfId="23347" xr:uid="{00000000-0005-0000-0000-00003C600000}"/>
    <cellStyle name="40% - Accent3 6 5 3" xfId="6225" xr:uid="{00000000-0005-0000-0000-00003D600000}"/>
    <cellStyle name="40% - Accent3 6 5 3 2" xfId="16017" xr:uid="{00000000-0005-0000-0000-00003E600000}"/>
    <cellStyle name="40% - Accent3 6 5 3 2 2" xfId="35568" xr:uid="{00000000-0005-0000-0000-00003F600000}"/>
    <cellStyle name="40% - Accent3 6 5 3 3" xfId="25793" xr:uid="{00000000-0005-0000-0000-000040600000}"/>
    <cellStyle name="40% - Accent3 6 5 4" xfId="11131" xr:uid="{00000000-0005-0000-0000-000041600000}"/>
    <cellStyle name="40% - Accent3 6 5 4 2" xfId="30682" xr:uid="{00000000-0005-0000-0000-000042600000}"/>
    <cellStyle name="40% - Accent3 6 5 5" xfId="20907" xr:uid="{00000000-0005-0000-0000-000043600000}"/>
    <cellStyle name="40% - Accent3 6 6" xfId="2014" xr:uid="{00000000-0005-0000-0000-000044600000}"/>
    <cellStyle name="40% - Accent3 6 6 2" xfId="4517" xr:uid="{00000000-0005-0000-0000-000045600000}"/>
    <cellStyle name="40% - Accent3 6 6 2 2" xfId="9414" xr:uid="{00000000-0005-0000-0000-000046600000}"/>
    <cellStyle name="40% - Accent3 6 6 2 2 2" xfId="19203" xr:uid="{00000000-0005-0000-0000-000047600000}"/>
    <cellStyle name="40% - Accent3 6 6 2 2 2 2" xfId="38754" xr:uid="{00000000-0005-0000-0000-000048600000}"/>
    <cellStyle name="40% - Accent3 6 6 2 2 3" xfId="28979" xr:uid="{00000000-0005-0000-0000-000049600000}"/>
    <cellStyle name="40% - Accent3 6 6 2 3" xfId="14317" xr:uid="{00000000-0005-0000-0000-00004A600000}"/>
    <cellStyle name="40% - Accent3 6 6 2 3 2" xfId="33868" xr:uid="{00000000-0005-0000-0000-00004B600000}"/>
    <cellStyle name="40% - Accent3 6 6 2 4" xfId="24093" xr:uid="{00000000-0005-0000-0000-00004C600000}"/>
    <cellStyle name="40% - Accent3 6 6 3" xfId="6971" xr:uid="{00000000-0005-0000-0000-00004D600000}"/>
    <cellStyle name="40% - Accent3 6 6 3 2" xfId="16763" xr:uid="{00000000-0005-0000-0000-00004E600000}"/>
    <cellStyle name="40% - Accent3 6 6 3 2 2" xfId="36314" xr:uid="{00000000-0005-0000-0000-00004F600000}"/>
    <cellStyle name="40% - Accent3 6 6 3 3" xfId="26539" xr:uid="{00000000-0005-0000-0000-000050600000}"/>
    <cellStyle name="40% - Accent3 6 6 4" xfId="11877" xr:uid="{00000000-0005-0000-0000-000051600000}"/>
    <cellStyle name="40% - Accent3 6 6 4 2" xfId="31428" xr:uid="{00000000-0005-0000-0000-000052600000}"/>
    <cellStyle name="40% - Accent3 6 6 5" xfId="21653" xr:uid="{00000000-0005-0000-0000-000053600000}"/>
    <cellStyle name="40% - Accent3 6 7" xfId="2853" xr:uid="{00000000-0005-0000-0000-000054600000}"/>
    <cellStyle name="40% - Accent3 6 7 2" xfId="7751" xr:uid="{00000000-0005-0000-0000-000055600000}"/>
    <cellStyle name="40% - Accent3 6 7 2 2" xfId="17540" xr:uid="{00000000-0005-0000-0000-000056600000}"/>
    <cellStyle name="40% - Accent3 6 7 2 2 2" xfId="37091" xr:uid="{00000000-0005-0000-0000-000057600000}"/>
    <cellStyle name="40% - Accent3 6 7 2 3" xfId="27316" xr:uid="{00000000-0005-0000-0000-000058600000}"/>
    <cellStyle name="40% - Accent3 6 7 3" xfId="12654" xr:uid="{00000000-0005-0000-0000-000059600000}"/>
    <cellStyle name="40% - Accent3 6 7 3 2" xfId="32205" xr:uid="{00000000-0005-0000-0000-00005A600000}"/>
    <cellStyle name="40% - Accent3 6 7 4" xfId="22430" xr:uid="{00000000-0005-0000-0000-00005B600000}"/>
    <cellStyle name="40% - Accent3 6 8" xfId="5307" xr:uid="{00000000-0005-0000-0000-00005C600000}"/>
    <cellStyle name="40% - Accent3 6 8 2" xfId="15100" xr:uid="{00000000-0005-0000-0000-00005D600000}"/>
    <cellStyle name="40% - Accent3 6 8 2 2" xfId="34651" xr:uid="{00000000-0005-0000-0000-00005E600000}"/>
    <cellStyle name="40% - Accent3 6 8 3" xfId="24876" xr:uid="{00000000-0005-0000-0000-00005F600000}"/>
    <cellStyle name="40% - Accent3 6 9" xfId="10214" xr:uid="{00000000-0005-0000-0000-000060600000}"/>
    <cellStyle name="40% - Accent3 6 9 2" xfId="29765" xr:uid="{00000000-0005-0000-0000-000061600000}"/>
    <cellStyle name="40% - Accent3 7" xfId="270" xr:uid="{00000000-0005-0000-0000-000062600000}"/>
    <cellStyle name="40% - Accent3 7 2" xfId="462" xr:uid="{00000000-0005-0000-0000-000063600000}"/>
    <cellStyle name="40% - Accent3 7 2 2" xfId="879" xr:uid="{00000000-0005-0000-0000-000064600000}"/>
    <cellStyle name="40% - Accent3 7 2 2 2" xfId="1829" xr:uid="{00000000-0005-0000-0000-000065600000}"/>
    <cellStyle name="40% - Accent3 7 2 2 2 2" xfId="4343" xr:uid="{00000000-0005-0000-0000-000066600000}"/>
    <cellStyle name="40% - Accent3 7 2 2 2 2 2" xfId="9240" xr:uid="{00000000-0005-0000-0000-000067600000}"/>
    <cellStyle name="40% - Accent3 7 2 2 2 2 2 2" xfId="19029" xr:uid="{00000000-0005-0000-0000-000068600000}"/>
    <cellStyle name="40% - Accent3 7 2 2 2 2 2 2 2" xfId="38580" xr:uid="{00000000-0005-0000-0000-000069600000}"/>
    <cellStyle name="40% - Accent3 7 2 2 2 2 2 3" xfId="28805" xr:uid="{00000000-0005-0000-0000-00006A600000}"/>
    <cellStyle name="40% - Accent3 7 2 2 2 2 3" xfId="14143" xr:uid="{00000000-0005-0000-0000-00006B600000}"/>
    <cellStyle name="40% - Accent3 7 2 2 2 2 3 2" xfId="33694" xr:uid="{00000000-0005-0000-0000-00006C600000}"/>
    <cellStyle name="40% - Accent3 7 2 2 2 2 4" xfId="23919" xr:uid="{00000000-0005-0000-0000-00006D600000}"/>
    <cellStyle name="40% - Accent3 7 2 2 2 3" xfId="6797" xr:uid="{00000000-0005-0000-0000-00006E600000}"/>
    <cellStyle name="40% - Accent3 7 2 2 2 3 2" xfId="16589" xr:uid="{00000000-0005-0000-0000-00006F600000}"/>
    <cellStyle name="40% - Accent3 7 2 2 2 3 2 2" xfId="36140" xr:uid="{00000000-0005-0000-0000-000070600000}"/>
    <cellStyle name="40% - Accent3 7 2 2 2 3 3" xfId="26365" xr:uid="{00000000-0005-0000-0000-000071600000}"/>
    <cellStyle name="40% - Accent3 7 2 2 2 4" xfId="11703" xr:uid="{00000000-0005-0000-0000-000072600000}"/>
    <cellStyle name="40% - Accent3 7 2 2 2 4 2" xfId="31254" xr:uid="{00000000-0005-0000-0000-000073600000}"/>
    <cellStyle name="40% - Accent3 7 2 2 2 5" xfId="21479" xr:uid="{00000000-0005-0000-0000-000074600000}"/>
    <cellStyle name="40% - Accent3 7 2 2 3" xfId="2753" xr:uid="{00000000-0005-0000-0000-000075600000}"/>
    <cellStyle name="40% - Accent3 7 2 2 3 2" xfId="5198" xr:uid="{00000000-0005-0000-0000-000076600000}"/>
    <cellStyle name="40% - Accent3 7 2 2 3 2 2" xfId="10095" xr:uid="{00000000-0005-0000-0000-000077600000}"/>
    <cellStyle name="40% - Accent3 7 2 2 3 2 2 2" xfId="19884" xr:uid="{00000000-0005-0000-0000-000078600000}"/>
    <cellStyle name="40% - Accent3 7 2 2 3 2 2 2 2" xfId="39435" xr:uid="{00000000-0005-0000-0000-000079600000}"/>
    <cellStyle name="40% - Accent3 7 2 2 3 2 2 3" xfId="29660" xr:uid="{00000000-0005-0000-0000-00007A600000}"/>
    <cellStyle name="40% - Accent3 7 2 2 3 2 3" xfId="14998" xr:uid="{00000000-0005-0000-0000-00007B600000}"/>
    <cellStyle name="40% - Accent3 7 2 2 3 2 3 2" xfId="34549" xr:uid="{00000000-0005-0000-0000-00007C600000}"/>
    <cellStyle name="40% - Accent3 7 2 2 3 2 4" xfId="24774" xr:uid="{00000000-0005-0000-0000-00007D600000}"/>
    <cellStyle name="40% - Accent3 7 2 2 3 3" xfId="7652" xr:uid="{00000000-0005-0000-0000-00007E600000}"/>
    <cellStyle name="40% - Accent3 7 2 2 3 3 2" xfId="17444" xr:uid="{00000000-0005-0000-0000-00007F600000}"/>
    <cellStyle name="40% - Accent3 7 2 2 3 3 2 2" xfId="36995" xr:uid="{00000000-0005-0000-0000-000080600000}"/>
    <cellStyle name="40% - Accent3 7 2 2 3 3 3" xfId="27220" xr:uid="{00000000-0005-0000-0000-000081600000}"/>
    <cellStyle name="40% - Accent3 7 2 2 3 4" xfId="12558" xr:uid="{00000000-0005-0000-0000-000082600000}"/>
    <cellStyle name="40% - Accent3 7 2 2 3 4 2" xfId="32109" xr:uid="{00000000-0005-0000-0000-000083600000}"/>
    <cellStyle name="40% - Accent3 7 2 2 3 5" xfId="22334" xr:uid="{00000000-0005-0000-0000-000084600000}"/>
    <cellStyle name="40% - Accent3 7 2 2 4" xfId="3462" xr:uid="{00000000-0005-0000-0000-000085600000}"/>
    <cellStyle name="40% - Accent3 7 2 2 4 2" xfId="8359" xr:uid="{00000000-0005-0000-0000-000086600000}"/>
    <cellStyle name="40% - Accent3 7 2 2 4 2 2" xfId="18148" xr:uid="{00000000-0005-0000-0000-000087600000}"/>
    <cellStyle name="40% - Accent3 7 2 2 4 2 2 2" xfId="37699" xr:uid="{00000000-0005-0000-0000-000088600000}"/>
    <cellStyle name="40% - Accent3 7 2 2 4 2 3" xfId="27924" xr:uid="{00000000-0005-0000-0000-000089600000}"/>
    <cellStyle name="40% - Accent3 7 2 2 4 3" xfId="13262" xr:uid="{00000000-0005-0000-0000-00008A600000}"/>
    <cellStyle name="40% - Accent3 7 2 2 4 3 2" xfId="32813" xr:uid="{00000000-0005-0000-0000-00008B600000}"/>
    <cellStyle name="40% - Accent3 7 2 2 4 4" xfId="23038" xr:uid="{00000000-0005-0000-0000-00008C600000}"/>
    <cellStyle name="40% - Accent3 7 2 2 5" xfId="5916" xr:uid="{00000000-0005-0000-0000-00008D600000}"/>
    <cellStyle name="40% - Accent3 7 2 2 5 2" xfId="15708" xr:uid="{00000000-0005-0000-0000-00008E600000}"/>
    <cellStyle name="40% - Accent3 7 2 2 5 2 2" xfId="35259" xr:uid="{00000000-0005-0000-0000-00008F600000}"/>
    <cellStyle name="40% - Accent3 7 2 2 5 3" xfId="25484" xr:uid="{00000000-0005-0000-0000-000090600000}"/>
    <cellStyle name="40% - Accent3 7 2 2 6" xfId="10822" xr:uid="{00000000-0005-0000-0000-000091600000}"/>
    <cellStyle name="40% - Accent3 7 2 2 6 2" xfId="30373" xr:uid="{00000000-0005-0000-0000-000092600000}"/>
    <cellStyle name="40% - Accent3 7 2 2 7" xfId="20598" xr:uid="{00000000-0005-0000-0000-000093600000}"/>
    <cellStyle name="40% - Accent3 7 2 3" xfId="1441" xr:uid="{00000000-0005-0000-0000-000094600000}"/>
    <cellStyle name="40% - Accent3 7 2 3 2" xfId="3960" xr:uid="{00000000-0005-0000-0000-000095600000}"/>
    <cellStyle name="40% - Accent3 7 2 3 2 2" xfId="8857" xr:uid="{00000000-0005-0000-0000-000096600000}"/>
    <cellStyle name="40% - Accent3 7 2 3 2 2 2" xfId="18646" xr:uid="{00000000-0005-0000-0000-000097600000}"/>
    <cellStyle name="40% - Accent3 7 2 3 2 2 2 2" xfId="38197" xr:uid="{00000000-0005-0000-0000-000098600000}"/>
    <cellStyle name="40% - Accent3 7 2 3 2 2 3" xfId="28422" xr:uid="{00000000-0005-0000-0000-000099600000}"/>
    <cellStyle name="40% - Accent3 7 2 3 2 3" xfId="13760" xr:uid="{00000000-0005-0000-0000-00009A600000}"/>
    <cellStyle name="40% - Accent3 7 2 3 2 3 2" xfId="33311" xr:uid="{00000000-0005-0000-0000-00009B600000}"/>
    <cellStyle name="40% - Accent3 7 2 3 2 4" xfId="23536" xr:uid="{00000000-0005-0000-0000-00009C600000}"/>
    <cellStyle name="40% - Accent3 7 2 3 3" xfId="6414" xr:uid="{00000000-0005-0000-0000-00009D600000}"/>
    <cellStyle name="40% - Accent3 7 2 3 3 2" xfId="16206" xr:uid="{00000000-0005-0000-0000-00009E600000}"/>
    <cellStyle name="40% - Accent3 7 2 3 3 2 2" xfId="35757" xr:uid="{00000000-0005-0000-0000-00009F600000}"/>
    <cellStyle name="40% - Accent3 7 2 3 3 3" xfId="25982" xr:uid="{00000000-0005-0000-0000-0000A0600000}"/>
    <cellStyle name="40% - Accent3 7 2 3 4" xfId="11320" xr:uid="{00000000-0005-0000-0000-0000A1600000}"/>
    <cellStyle name="40% - Accent3 7 2 3 4 2" xfId="30871" xr:uid="{00000000-0005-0000-0000-0000A2600000}"/>
    <cellStyle name="40% - Accent3 7 2 3 5" xfId="21096" xr:uid="{00000000-0005-0000-0000-0000A3600000}"/>
    <cellStyle name="40% - Accent3 7 2 4" xfId="2309" xr:uid="{00000000-0005-0000-0000-0000A4600000}"/>
    <cellStyle name="40% - Accent3 7 2 4 2" xfId="4811" xr:uid="{00000000-0005-0000-0000-0000A5600000}"/>
    <cellStyle name="40% - Accent3 7 2 4 2 2" xfId="9708" xr:uid="{00000000-0005-0000-0000-0000A6600000}"/>
    <cellStyle name="40% - Accent3 7 2 4 2 2 2" xfId="19497" xr:uid="{00000000-0005-0000-0000-0000A7600000}"/>
    <cellStyle name="40% - Accent3 7 2 4 2 2 2 2" xfId="39048" xr:uid="{00000000-0005-0000-0000-0000A8600000}"/>
    <cellStyle name="40% - Accent3 7 2 4 2 2 3" xfId="29273" xr:uid="{00000000-0005-0000-0000-0000A9600000}"/>
    <cellStyle name="40% - Accent3 7 2 4 2 3" xfId="14611" xr:uid="{00000000-0005-0000-0000-0000AA600000}"/>
    <cellStyle name="40% - Accent3 7 2 4 2 3 2" xfId="34162" xr:uid="{00000000-0005-0000-0000-0000AB600000}"/>
    <cellStyle name="40% - Accent3 7 2 4 2 4" xfId="24387" xr:uid="{00000000-0005-0000-0000-0000AC600000}"/>
    <cellStyle name="40% - Accent3 7 2 4 3" xfId="7265" xr:uid="{00000000-0005-0000-0000-0000AD600000}"/>
    <cellStyle name="40% - Accent3 7 2 4 3 2" xfId="17057" xr:uid="{00000000-0005-0000-0000-0000AE600000}"/>
    <cellStyle name="40% - Accent3 7 2 4 3 2 2" xfId="36608" xr:uid="{00000000-0005-0000-0000-0000AF600000}"/>
    <cellStyle name="40% - Accent3 7 2 4 3 3" xfId="26833" xr:uid="{00000000-0005-0000-0000-0000B0600000}"/>
    <cellStyle name="40% - Accent3 7 2 4 4" xfId="12171" xr:uid="{00000000-0005-0000-0000-0000B1600000}"/>
    <cellStyle name="40% - Accent3 7 2 4 4 2" xfId="31722" xr:uid="{00000000-0005-0000-0000-0000B2600000}"/>
    <cellStyle name="40% - Accent3 7 2 4 5" xfId="21947" xr:uid="{00000000-0005-0000-0000-0000B3600000}"/>
    <cellStyle name="40% - Accent3 7 2 5" xfId="3071" xr:uid="{00000000-0005-0000-0000-0000B4600000}"/>
    <cellStyle name="40% - Accent3 7 2 5 2" xfId="7968" xr:uid="{00000000-0005-0000-0000-0000B5600000}"/>
    <cellStyle name="40% - Accent3 7 2 5 2 2" xfId="17757" xr:uid="{00000000-0005-0000-0000-0000B6600000}"/>
    <cellStyle name="40% - Accent3 7 2 5 2 2 2" xfId="37308" xr:uid="{00000000-0005-0000-0000-0000B7600000}"/>
    <cellStyle name="40% - Accent3 7 2 5 2 3" xfId="27533" xr:uid="{00000000-0005-0000-0000-0000B8600000}"/>
    <cellStyle name="40% - Accent3 7 2 5 3" xfId="12871" xr:uid="{00000000-0005-0000-0000-0000B9600000}"/>
    <cellStyle name="40% - Accent3 7 2 5 3 2" xfId="32422" xr:uid="{00000000-0005-0000-0000-0000BA600000}"/>
    <cellStyle name="40% - Accent3 7 2 5 4" xfId="22647" xr:uid="{00000000-0005-0000-0000-0000BB600000}"/>
    <cellStyle name="40% - Accent3 7 2 6" xfId="5525" xr:uid="{00000000-0005-0000-0000-0000BC600000}"/>
    <cellStyle name="40% - Accent3 7 2 6 2" xfId="15317" xr:uid="{00000000-0005-0000-0000-0000BD600000}"/>
    <cellStyle name="40% - Accent3 7 2 6 2 2" xfId="34868" xr:uid="{00000000-0005-0000-0000-0000BE600000}"/>
    <cellStyle name="40% - Accent3 7 2 6 3" xfId="25093" xr:uid="{00000000-0005-0000-0000-0000BF600000}"/>
    <cellStyle name="40% - Accent3 7 2 7" xfId="10431" xr:uid="{00000000-0005-0000-0000-0000C0600000}"/>
    <cellStyle name="40% - Accent3 7 2 7 2" xfId="29982" xr:uid="{00000000-0005-0000-0000-0000C1600000}"/>
    <cellStyle name="40% - Accent3 7 2 8" xfId="20207" xr:uid="{00000000-0005-0000-0000-0000C2600000}"/>
    <cellStyle name="40% - Accent3 7 3" xfId="693" xr:uid="{00000000-0005-0000-0000-0000C3600000}"/>
    <cellStyle name="40% - Accent3 7 3 2" xfId="1645" xr:uid="{00000000-0005-0000-0000-0000C4600000}"/>
    <cellStyle name="40% - Accent3 7 3 2 2" xfId="4159" xr:uid="{00000000-0005-0000-0000-0000C5600000}"/>
    <cellStyle name="40% - Accent3 7 3 2 2 2" xfId="9056" xr:uid="{00000000-0005-0000-0000-0000C6600000}"/>
    <cellStyle name="40% - Accent3 7 3 2 2 2 2" xfId="18845" xr:uid="{00000000-0005-0000-0000-0000C7600000}"/>
    <cellStyle name="40% - Accent3 7 3 2 2 2 2 2" xfId="38396" xr:uid="{00000000-0005-0000-0000-0000C8600000}"/>
    <cellStyle name="40% - Accent3 7 3 2 2 2 3" xfId="28621" xr:uid="{00000000-0005-0000-0000-0000C9600000}"/>
    <cellStyle name="40% - Accent3 7 3 2 2 3" xfId="13959" xr:uid="{00000000-0005-0000-0000-0000CA600000}"/>
    <cellStyle name="40% - Accent3 7 3 2 2 3 2" xfId="33510" xr:uid="{00000000-0005-0000-0000-0000CB600000}"/>
    <cellStyle name="40% - Accent3 7 3 2 2 4" xfId="23735" xr:uid="{00000000-0005-0000-0000-0000CC600000}"/>
    <cellStyle name="40% - Accent3 7 3 2 3" xfId="6613" xr:uid="{00000000-0005-0000-0000-0000CD600000}"/>
    <cellStyle name="40% - Accent3 7 3 2 3 2" xfId="16405" xr:uid="{00000000-0005-0000-0000-0000CE600000}"/>
    <cellStyle name="40% - Accent3 7 3 2 3 2 2" xfId="35956" xr:uid="{00000000-0005-0000-0000-0000CF600000}"/>
    <cellStyle name="40% - Accent3 7 3 2 3 3" xfId="26181" xr:uid="{00000000-0005-0000-0000-0000D0600000}"/>
    <cellStyle name="40% - Accent3 7 3 2 4" xfId="11519" xr:uid="{00000000-0005-0000-0000-0000D1600000}"/>
    <cellStyle name="40% - Accent3 7 3 2 4 2" xfId="31070" xr:uid="{00000000-0005-0000-0000-0000D2600000}"/>
    <cellStyle name="40% - Accent3 7 3 2 5" xfId="21295" xr:uid="{00000000-0005-0000-0000-0000D3600000}"/>
    <cellStyle name="40% - Accent3 7 3 3" xfId="2625" xr:uid="{00000000-0005-0000-0000-0000D4600000}"/>
    <cellStyle name="40% - Accent3 7 3 3 2" xfId="5073" xr:uid="{00000000-0005-0000-0000-0000D5600000}"/>
    <cellStyle name="40% - Accent3 7 3 3 2 2" xfId="9970" xr:uid="{00000000-0005-0000-0000-0000D6600000}"/>
    <cellStyle name="40% - Accent3 7 3 3 2 2 2" xfId="19759" xr:uid="{00000000-0005-0000-0000-0000D7600000}"/>
    <cellStyle name="40% - Accent3 7 3 3 2 2 2 2" xfId="39310" xr:uid="{00000000-0005-0000-0000-0000D8600000}"/>
    <cellStyle name="40% - Accent3 7 3 3 2 2 3" xfId="29535" xr:uid="{00000000-0005-0000-0000-0000D9600000}"/>
    <cellStyle name="40% - Accent3 7 3 3 2 3" xfId="14873" xr:uid="{00000000-0005-0000-0000-0000DA600000}"/>
    <cellStyle name="40% - Accent3 7 3 3 2 3 2" xfId="34424" xr:uid="{00000000-0005-0000-0000-0000DB600000}"/>
    <cellStyle name="40% - Accent3 7 3 3 2 4" xfId="24649" xr:uid="{00000000-0005-0000-0000-0000DC600000}"/>
    <cellStyle name="40% - Accent3 7 3 3 3" xfId="7527" xr:uid="{00000000-0005-0000-0000-0000DD600000}"/>
    <cellStyle name="40% - Accent3 7 3 3 3 2" xfId="17319" xr:uid="{00000000-0005-0000-0000-0000DE600000}"/>
    <cellStyle name="40% - Accent3 7 3 3 3 2 2" xfId="36870" xr:uid="{00000000-0005-0000-0000-0000DF600000}"/>
    <cellStyle name="40% - Accent3 7 3 3 3 3" xfId="27095" xr:uid="{00000000-0005-0000-0000-0000E0600000}"/>
    <cellStyle name="40% - Accent3 7 3 3 4" xfId="12433" xr:uid="{00000000-0005-0000-0000-0000E1600000}"/>
    <cellStyle name="40% - Accent3 7 3 3 4 2" xfId="31984" xr:uid="{00000000-0005-0000-0000-0000E2600000}"/>
    <cellStyle name="40% - Accent3 7 3 3 5" xfId="22209" xr:uid="{00000000-0005-0000-0000-0000E3600000}"/>
    <cellStyle name="40% - Accent3 7 3 4" xfId="3278" xr:uid="{00000000-0005-0000-0000-0000E4600000}"/>
    <cellStyle name="40% - Accent3 7 3 4 2" xfId="8175" xr:uid="{00000000-0005-0000-0000-0000E5600000}"/>
    <cellStyle name="40% - Accent3 7 3 4 2 2" xfId="17964" xr:uid="{00000000-0005-0000-0000-0000E6600000}"/>
    <cellStyle name="40% - Accent3 7 3 4 2 2 2" xfId="37515" xr:uid="{00000000-0005-0000-0000-0000E7600000}"/>
    <cellStyle name="40% - Accent3 7 3 4 2 3" xfId="27740" xr:uid="{00000000-0005-0000-0000-0000E8600000}"/>
    <cellStyle name="40% - Accent3 7 3 4 3" xfId="13078" xr:uid="{00000000-0005-0000-0000-0000E9600000}"/>
    <cellStyle name="40% - Accent3 7 3 4 3 2" xfId="32629" xr:uid="{00000000-0005-0000-0000-0000EA600000}"/>
    <cellStyle name="40% - Accent3 7 3 4 4" xfId="22854" xr:uid="{00000000-0005-0000-0000-0000EB600000}"/>
    <cellStyle name="40% - Accent3 7 3 5" xfId="5732" xr:uid="{00000000-0005-0000-0000-0000EC600000}"/>
    <cellStyle name="40% - Accent3 7 3 5 2" xfId="15524" xr:uid="{00000000-0005-0000-0000-0000ED600000}"/>
    <cellStyle name="40% - Accent3 7 3 5 2 2" xfId="35075" xr:uid="{00000000-0005-0000-0000-0000EE600000}"/>
    <cellStyle name="40% - Accent3 7 3 5 3" xfId="25300" xr:uid="{00000000-0005-0000-0000-0000EF600000}"/>
    <cellStyle name="40% - Accent3 7 3 6" xfId="10638" xr:uid="{00000000-0005-0000-0000-0000F0600000}"/>
    <cellStyle name="40% - Accent3 7 3 6 2" xfId="30189" xr:uid="{00000000-0005-0000-0000-0000F1600000}"/>
    <cellStyle name="40% - Accent3 7 3 7" xfId="20414" xr:uid="{00000000-0005-0000-0000-0000F2600000}"/>
    <cellStyle name="40% - Accent3 7 4" xfId="1270" xr:uid="{00000000-0005-0000-0000-0000F3600000}"/>
    <cellStyle name="40% - Accent3 7 4 2" xfId="3793" xr:uid="{00000000-0005-0000-0000-0000F4600000}"/>
    <cellStyle name="40% - Accent3 7 4 2 2" xfId="8690" xr:uid="{00000000-0005-0000-0000-0000F5600000}"/>
    <cellStyle name="40% - Accent3 7 4 2 2 2" xfId="18479" xr:uid="{00000000-0005-0000-0000-0000F6600000}"/>
    <cellStyle name="40% - Accent3 7 4 2 2 2 2" xfId="38030" xr:uid="{00000000-0005-0000-0000-0000F7600000}"/>
    <cellStyle name="40% - Accent3 7 4 2 2 3" xfId="28255" xr:uid="{00000000-0005-0000-0000-0000F8600000}"/>
    <cellStyle name="40% - Accent3 7 4 2 3" xfId="13593" xr:uid="{00000000-0005-0000-0000-0000F9600000}"/>
    <cellStyle name="40% - Accent3 7 4 2 3 2" xfId="33144" xr:uid="{00000000-0005-0000-0000-0000FA600000}"/>
    <cellStyle name="40% - Accent3 7 4 2 4" xfId="23369" xr:uid="{00000000-0005-0000-0000-0000FB600000}"/>
    <cellStyle name="40% - Accent3 7 4 3" xfId="6247" xr:uid="{00000000-0005-0000-0000-0000FC600000}"/>
    <cellStyle name="40% - Accent3 7 4 3 2" xfId="16039" xr:uid="{00000000-0005-0000-0000-0000FD600000}"/>
    <cellStyle name="40% - Accent3 7 4 3 2 2" xfId="35590" xr:uid="{00000000-0005-0000-0000-0000FE600000}"/>
    <cellStyle name="40% - Accent3 7 4 3 3" xfId="25815" xr:uid="{00000000-0005-0000-0000-0000FF600000}"/>
    <cellStyle name="40% - Accent3 7 4 4" xfId="11153" xr:uid="{00000000-0005-0000-0000-000000610000}"/>
    <cellStyle name="40% - Accent3 7 4 4 2" xfId="30704" xr:uid="{00000000-0005-0000-0000-000001610000}"/>
    <cellStyle name="40% - Accent3 7 4 5" xfId="20929" xr:uid="{00000000-0005-0000-0000-000002610000}"/>
    <cellStyle name="40% - Accent3 7 5" xfId="2184" xr:uid="{00000000-0005-0000-0000-000003610000}"/>
    <cellStyle name="40% - Accent3 7 5 2" xfId="4686" xr:uid="{00000000-0005-0000-0000-000004610000}"/>
    <cellStyle name="40% - Accent3 7 5 2 2" xfId="9583" xr:uid="{00000000-0005-0000-0000-000005610000}"/>
    <cellStyle name="40% - Accent3 7 5 2 2 2" xfId="19372" xr:uid="{00000000-0005-0000-0000-000006610000}"/>
    <cellStyle name="40% - Accent3 7 5 2 2 2 2" xfId="38923" xr:uid="{00000000-0005-0000-0000-000007610000}"/>
    <cellStyle name="40% - Accent3 7 5 2 2 3" xfId="29148" xr:uid="{00000000-0005-0000-0000-000008610000}"/>
    <cellStyle name="40% - Accent3 7 5 2 3" xfId="14486" xr:uid="{00000000-0005-0000-0000-000009610000}"/>
    <cellStyle name="40% - Accent3 7 5 2 3 2" xfId="34037" xr:uid="{00000000-0005-0000-0000-00000A610000}"/>
    <cellStyle name="40% - Accent3 7 5 2 4" xfId="24262" xr:uid="{00000000-0005-0000-0000-00000B610000}"/>
    <cellStyle name="40% - Accent3 7 5 3" xfId="7140" xr:uid="{00000000-0005-0000-0000-00000C610000}"/>
    <cellStyle name="40% - Accent3 7 5 3 2" xfId="16932" xr:uid="{00000000-0005-0000-0000-00000D610000}"/>
    <cellStyle name="40% - Accent3 7 5 3 2 2" xfId="36483" xr:uid="{00000000-0005-0000-0000-00000E610000}"/>
    <cellStyle name="40% - Accent3 7 5 3 3" xfId="26708" xr:uid="{00000000-0005-0000-0000-00000F610000}"/>
    <cellStyle name="40% - Accent3 7 5 4" xfId="12046" xr:uid="{00000000-0005-0000-0000-000010610000}"/>
    <cellStyle name="40% - Accent3 7 5 4 2" xfId="31597" xr:uid="{00000000-0005-0000-0000-000011610000}"/>
    <cellStyle name="40% - Accent3 7 5 5" xfId="21822" xr:uid="{00000000-0005-0000-0000-000012610000}"/>
    <cellStyle name="40% - Accent3 7 6" xfId="2886" xr:uid="{00000000-0005-0000-0000-000013610000}"/>
    <cellStyle name="40% - Accent3 7 6 2" xfId="7784" xr:uid="{00000000-0005-0000-0000-000014610000}"/>
    <cellStyle name="40% - Accent3 7 6 2 2" xfId="17573" xr:uid="{00000000-0005-0000-0000-000015610000}"/>
    <cellStyle name="40% - Accent3 7 6 2 2 2" xfId="37124" xr:uid="{00000000-0005-0000-0000-000016610000}"/>
    <cellStyle name="40% - Accent3 7 6 2 3" xfId="27349" xr:uid="{00000000-0005-0000-0000-000017610000}"/>
    <cellStyle name="40% - Accent3 7 6 3" xfId="12687" xr:uid="{00000000-0005-0000-0000-000018610000}"/>
    <cellStyle name="40% - Accent3 7 6 3 2" xfId="32238" xr:uid="{00000000-0005-0000-0000-000019610000}"/>
    <cellStyle name="40% - Accent3 7 6 4" xfId="22463" xr:uid="{00000000-0005-0000-0000-00001A610000}"/>
    <cellStyle name="40% - Accent3 7 7" xfId="5340" xr:uid="{00000000-0005-0000-0000-00001B610000}"/>
    <cellStyle name="40% - Accent3 7 7 2" xfId="15133" xr:uid="{00000000-0005-0000-0000-00001C610000}"/>
    <cellStyle name="40% - Accent3 7 7 2 2" xfId="34684" xr:uid="{00000000-0005-0000-0000-00001D610000}"/>
    <cellStyle name="40% - Accent3 7 7 3" xfId="24909" xr:uid="{00000000-0005-0000-0000-00001E610000}"/>
    <cellStyle name="40% - Accent3 7 8" xfId="10247" xr:uid="{00000000-0005-0000-0000-00001F610000}"/>
    <cellStyle name="40% - Accent3 7 8 2" xfId="29798" xr:uid="{00000000-0005-0000-0000-000020610000}"/>
    <cellStyle name="40% - Accent3 7 9" xfId="20023" xr:uid="{00000000-0005-0000-0000-000021610000}"/>
    <cellStyle name="40% - Accent3 8" xfId="463" xr:uid="{00000000-0005-0000-0000-000022610000}"/>
    <cellStyle name="40% - Accent3 8 2" xfId="880" xr:uid="{00000000-0005-0000-0000-000023610000}"/>
    <cellStyle name="40% - Accent3 8 2 2" xfId="1830" xr:uid="{00000000-0005-0000-0000-000024610000}"/>
    <cellStyle name="40% - Accent3 8 2 2 2" xfId="4344" xr:uid="{00000000-0005-0000-0000-000025610000}"/>
    <cellStyle name="40% - Accent3 8 2 2 2 2" xfId="9241" xr:uid="{00000000-0005-0000-0000-000026610000}"/>
    <cellStyle name="40% - Accent3 8 2 2 2 2 2" xfId="19030" xr:uid="{00000000-0005-0000-0000-000027610000}"/>
    <cellStyle name="40% - Accent3 8 2 2 2 2 2 2" xfId="38581" xr:uid="{00000000-0005-0000-0000-000028610000}"/>
    <cellStyle name="40% - Accent3 8 2 2 2 2 3" xfId="28806" xr:uid="{00000000-0005-0000-0000-000029610000}"/>
    <cellStyle name="40% - Accent3 8 2 2 2 3" xfId="14144" xr:uid="{00000000-0005-0000-0000-00002A610000}"/>
    <cellStyle name="40% - Accent3 8 2 2 2 3 2" xfId="33695" xr:uid="{00000000-0005-0000-0000-00002B610000}"/>
    <cellStyle name="40% - Accent3 8 2 2 2 4" xfId="23920" xr:uid="{00000000-0005-0000-0000-00002C610000}"/>
    <cellStyle name="40% - Accent3 8 2 2 3" xfId="6798" xr:uid="{00000000-0005-0000-0000-00002D610000}"/>
    <cellStyle name="40% - Accent3 8 2 2 3 2" xfId="16590" xr:uid="{00000000-0005-0000-0000-00002E610000}"/>
    <cellStyle name="40% - Accent3 8 2 2 3 2 2" xfId="36141" xr:uid="{00000000-0005-0000-0000-00002F610000}"/>
    <cellStyle name="40% - Accent3 8 2 2 3 3" xfId="26366" xr:uid="{00000000-0005-0000-0000-000030610000}"/>
    <cellStyle name="40% - Accent3 8 2 2 4" xfId="11704" xr:uid="{00000000-0005-0000-0000-000031610000}"/>
    <cellStyle name="40% - Accent3 8 2 2 4 2" xfId="31255" xr:uid="{00000000-0005-0000-0000-000032610000}"/>
    <cellStyle name="40% - Accent3 8 2 2 5" xfId="21480" xr:uid="{00000000-0005-0000-0000-000033610000}"/>
    <cellStyle name="40% - Accent3 8 2 3" xfId="2496" xr:uid="{00000000-0005-0000-0000-000034610000}"/>
    <cellStyle name="40% - Accent3 8 2 3 2" xfId="4978" xr:uid="{00000000-0005-0000-0000-000035610000}"/>
    <cellStyle name="40% - Accent3 8 2 3 2 2" xfId="9875" xr:uid="{00000000-0005-0000-0000-000036610000}"/>
    <cellStyle name="40% - Accent3 8 2 3 2 2 2" xfId="19664" xr:uid="{00000000-0005-0000-0000-000037610000}"/>
    <cellStyle name="40% - Accent3 8 2 3 2 2 2 2" xfId="39215" xr:uid="{00000000-0005-0000-0000-000038610000}"/>
    <cellStyle name="40% - Accent3 8 2 3 2 2 3" xfId="29440" xr:uid="{00000000-0005-0000-0000-000039610000}"/>
    <cellStyle name="40% - Accent3 8 2 3 2 3" xfId="14778" xr:uid="{00000000-0005-0000-0000-00003A610000}"/>
    <cellStyle name="40% - Accent3 8 2 3 2 3 2" xfId="34329" xr:uid="{00000000-0005-0000-0000-00003B610000}"/>
    <cellStyle name="40% - Accent3 8 2 3 2 4" xfId="24554" xr:uid="{00000000-0005-0000-0000-00003C610000}"/>
    <cellStyle name="40% - Accent3 8 2 3 3" xfId="7432" xr:uid="{00000000-0005-0000-0000-00003D610000}"/>
    <cellStyle name="40% - Accent3 8 2 3 3 2" xfId="17224" xr:uid="{00000000-0005-0000-0000-00003E610000}"/>
    <cellStyle name="40% - Accent3 8 2 3 3 2 2" xfId="36775" xr:uid="{00000000-0005-0000-0000-00003F610000}"/>
    <cellStyle name="40% - Accent3 8 2 3 3 3" xfId="27000" xr:uid="{00000000-0005-0000-0000-000040610000}"/>
    <cellStyle name="40% - Accent3 8 2 3 4" xfId="12338" xr:uid="{00000000-0005-0000-0000-000041610000}"/>
    <cellStyle name="40% - Accent3 8 2 3 4 2" xfId="31889" xr:uid="{00000000-0005-0000-0000-000042610000}"/>
    <cellStyle name="40% - Accent3 8 2 3 5" xfId="22114" xr:uid="{00000000-0005-0000-0000-000043610000}"/>
    <cellStyle name="40% - Accent3 8 2 4" xfId="3463" xr:uid="{00000000-0005-0000-0000-000044610000}"/>
    <cellStyle name="40% - Accent3 8 2 4 2" xfId="8360" xr:uid="{00000000-0005-0000-0000-000045610000}"/>
    <cellStyle name="40% - Accent3 8 2 4 2 2" xfId="18149" xr:uid="{00000000-0005-0000-0000-000046610000}"/>
    <cellStyle name="40% - Accent3 8 2 4 2 2 2" xfId="37700" xr:uid="{00000000-0005-0000-0000-000047610000}"/>
    <cellStyle name="40% - Accent3 8 2 4 2 3" xfId="27925" xr:uid="{00000000-0005-0000-0000-000048610000}"/>
    <cellStyle name="40% - Accent3 8 2 4 3" xfId="13263" xr:uid="{00000000-0005-0000-0000-000049610000}"/>
    <cellStyle name="40% - Accent3 8 2 4 3 2" xfId="32814" xr:uid="{00000000-0005-0000-0000-00004A610000}"/>
    <cellStyle name="40% - Accent3 8 2 4 4" xfId="23039" xr:uid="{00000000-0005-0000-0000-00004B610000}"/>
    <cellStyle name="40% - Accent3 8 2 5" xfId="5917" xr:uid="{00000000-0005-0000-0000-00004C610000}"/>
    <cellStyle name="40% - Accent3 8 2 5 2" xfId="15709" xr:uid="{00000000-0005-0000-0000-00004D610000}"/>
    <cellStyle name="40% - Accent3 8 2 5 2 2" xfId="35260" xr:uid="{00000000-0005-0000-0000-00004E610000}"/>
    <cellStyle name="40% - Accent3 8 2 5 3" xfId="25485" xr:uid="{00000000-0005-0000-0000-00004F610000}"/>
    <cellStyle name="40% - Accent3 8 2 6" xfId="10823" xr:uid="{00000000-0005-0000-0000-000050610000}"/>
    <cellStyle name="40% - Accent3 8 2 6 2" xfId="30374" xr:uid="{00000000-0005-0000-0000-000051610000}"/>
    <cellStyle name="40% - Accent3 8 2 7" xfId="20599" xr:uid="{00000000-0005-0000-0000-000052610000}"/>
    <cellStyle name="40% - Accent3 8 3" xfId="1442" xr:uid="{00000000-0005-0000-0000-000053610000}"/>
    <cellStyle name="40% - Accent3 8 3 2" xfId="3961" xr:uid="{00000000-0005-0000-0000-000054610000}"/>
    <cellStyle name="40% - Accent3 8 3 2 2" xfId="8858" xr:uid="{00000000-0005-0000-0000-000055610000}"/>
    <cellStyle name="40% - Accent3 8 3 2 2 2" xfId="18647" xr:uid="{00000000-0005-0000-0000-000056610000}"/>
    <cellStyle name="40% - Accent3 8 3 2 2 2 2" xfId="38198" xr:uid="{00000000-0005-0000-0000-000057610000}"/>
    <cellStyle name="40% - Accent3 8 3 2 2 3" xfId="28423" xr:uid="{00000000-0005-0000-0000-000058610000}"/>
    <cellStyle name="40% - Accent3 8 3 2 3" xfId="13761" xr:uid="{00000000-0005-0000-0000-000059610000}"/>
    <cellStyle name="40% - Accent3 8 3 2 3 2" xfId="33312" xr:uid="{00000000-0005-0000-0000-00005A610000}"/>
    <cellStyle name="40% - Accent3 8 3 2 4" xfId="23537" xr:uid="{00000000-0005-0000-0000-00005B610000}"/>
    <cellStyle name="40% - Accent3 8 3 3" xfId="6415" xr:uid="{00000000-0005-0000-0000-00005C610000}"/>
    <cellStyle name="40% - Accent3 8 3 3 2" xfId="16207" xr:uid="{00000000-0005-0000-0000-00005D610000}"/>
    <cellStyle name="40% - Accent3 8 3 3 2 2" xfId="35758" xr:uid="{00000000-0005-0000-0000-00005E610000}"/>
    <cellStyle name="40% - Accent3 8 3 3 3" xfId="25983" xr:uid="{00000000-0005-0000-0000-00005F610000}"/>
    <cellStyle name="40% - Accent3 8 3 4" xfId="11321" xr:uid="{00000000-0005-0000-0000-000060610000}"/>
    <cellStyle name="40% - Accent3 8 3 4 2" xfId="30872" xr:uid="{00000000-0005-0000-0000-000061610000}"/>
    <cellStyle name="40% - Accent3 8 3 5" xfId="21097" xr:uid="{00000000-0005-0000-0000-000062610000}"/>
    <cellStyle name="40% - Accent3 8 4" xfId="2089" xr:uid="{00000000-0005-0000-0000-000063610000}"/>
    <cellStyle name="40% - Accent3 8 4 2" xfId="4591" xr:uid="{00000000-0005-0000-0000-000064610000}"/>
    <cellStyle name="40% - Accent3 8 4 2 2" xfId="9488" xr:uid="{00000000-0005-0000-0000-000065610000}"/>
    <cellStyle name="40% - Accent3 8 4 2 2 2" xfId="19277" xr:uid="{00000000-0005-0000-0000-000066610000}"/>
    <cellStyle name="40% - Accent3 8 4 2 2 2 2" xfId="38828" xr:uid="{00000000-0005-0000-0000-000067610000}"/>
    <cellStyle name="40% - Accent3 8 4 2 2 3" xfId="29053" xr:uid="{00000000-0005-0000-0000-000068610000}"/>
    <cellStyle name="40% - Accent3 8 4 2 3" xfId="14391" xr:uid="{00000000-0005-0000-0000-000069610000}"/>
    <cellStyle name="40% - Accent3 8 4 2 3 2" xfId="33942" xr:uid="{00000000-0005-0000-0000-00006A610000}"/>
    <cellStyle name="40% - Accent3 8 4 2 4" xfId="24167" xr:uid="{00000000-0005-0000-0000-00006B610000}"/>
    <cellStyle name="40% - Accent3 8 4 3" xfId="7045" xr:uid="{00000000-0005-0000-0000-00006C610000}"/>
    <cellStyle name="40% - Accent3 8 4 3 2" xfId="16837" xr:uid="{00000000-0005-0000-0000-00006D610000}"/>
    <cellStyle name="40% - Accent3 8 4 3 2 2" xfId="36388" xr:uid="{00000000-0005-0000-0000-00006E610000}"/>
    <cellStyle name="40% - Accent3 8 4 3 3" xfId="26613" xr:uid="{00000000-0005-0000-0000-00006F610000}"/>
    <cellStyle name="40% - Accent3 8 4 4" xfId="11951" xr:uid="{00000000-0005-0000-0000-000070610000}"/>
    <cellStyle name="40% - Accent3 8 4 4 2" xfId="31502" xr:uid="{00000000-0005-0000-0000-000071610000}"/>
    <cellStyle name="40% - Accent3 8 4 5" xfId="21727" xr:uid="{00000000-0005-0000-0000-000072610000}"/>
    <cellStyle name="40% - Accent3 8 5" xfId="3072" xr:uid="{00000000-0005-0000-0000-000073610000}"/>
    <cellStyle name="40% - Accent3 8 5 2" xfId="7969" xr:uid="{00000000-0005-0000-0000-000074610000}"/>
    <cellStyle name="40% - Accent3 8 5 2 2" xfId="17758" xr:uid="{00000000-0005-0000-0000-000075610000}"/>
    <cellStyle name="40% - Accent3 8 5 2 2 2" xfId="37309" xr:uid="{00000000-0005-0000-0000-000076610000}"/>
    <cellStyle name="40% - Accent3 8 5 2 3" xfId="27534" xr:uid="{00000000-0005-0000-0000-000077610000}"/>
    <cellStyle name="40% - Accent3 8 5 3" xfId="12872" xr:uid="{00000000-0005-0000-0000-000078610000}"/>
    <cellStyle name="40% - Accent3 8 5 3 2" xfId="32423" xr:uid="{00000000-0005-0000-0000-000079610000}"/>
    <cellStyle name="40% - Accent3 8 5 4" xfId="22648" xr:uid="{00000000-0005-0000-0000-00007A610000}"/>
    <cellStyle name="40% - Accent3 8 6" xfId="5526" xr:uid="{00000000-0005-0000-0000-00007B610000}"/>
    <cellStyle name="40% - Accent3 8 6 2" xfId="15318" xr:uid="{00000000-0005-0000-0000-00007C610000}"/>
    <cellStyle name="40% - Accent3 8 6 2 2" xfId="34869" xr:uid="{00000000-0005-0000-0000-00007D610000}"/>
    <cellStyle name="40% - Accent3 8 6 3" xfId="25094" xr:uid="{00000000-0005-0000-0000-00007E610000}"/>
    <cellStyle name="40% - Accent3 8 7" xfId="10432" xr:uid="{00000000-0005-0000-0000-00007F610000}"/>
    <cellStyle name="40% - Accent3 8 7 2" xfId="29983" xr:uid="{00000000-0005-0000-0000-000080610000}"/>
    <cellStyle name="40% - Accent3 8 8" xfId="20208" xr:uid="{00000000-0005-0000-0000-000081610000}"/>
    <cellStyle name="40% - Accent3 9" xfId="464" xr:uid="{00000000-0005-0000-0000-000082610000}"/>
    <cellStyle name="40% - Accent3 9 2" xfId="881" xr:uid="{00000000-0005-0000-0000-000083610000}"/>
    <cellStyle name="40% - Accent3 9 2 2" xfId="1831" xr:uid="{00000000-0005-0000-0000-000084610000}"/>
    <cellStyle name="40% - Accent3 9 2 2 2" xfId="4345" xr:uid="{00000000-0005-0000-0000-000085610000}"/>
    <cellStyle name="40% - Accent3 9 2 2 2 2" xfId="9242" xr:uid="{00000000-0005-0000-0000-000086610000}"/>
    <cellStyle name="40% - Accent3 9 2 2 2 2 2" xfId="19031" xr:uid="{00000000-0005-0000-0000-000087610000}"/>
    <cellStyle name="40% - Accent3 9 2 2 2 2 2 2" xfId="38582" xr:uid="{00000000-0005-0000-0000-000088610000}"/>
    <cellStyle name="40% - Accent3 9 2 2 2 2 3" xfId="28807" xr:uid="{00000000-0005-0000-0000-000089610000}"/>
    <cellStyle name="40% - Accent3 9 2 2 2 3" xfId="14145" xr:uid="{00000000-0005-0000-0000-00008A610000}"/>
    <cellStyle name="40% - Accent3 9 2 2 2 3 2" xfId="33696" xr:uid="{00000000-0005-0000-0000-00008B610000}"/>
    <cellStyle name="40% - Accent3 9 2 2 2 4" xfId="23921" xr:uid="{00000000-0005-0000-0000-00008C610000}"/>
    <cellStyle name="40% - Accent3 9 2 2 3" xfId="6799" xr:uid="{00000000-0005-0000-0000-00008D610000}"/>
    <cellStyle name="40% - Accent3 9 2 2 3 2" xfId="16591" xr:uid="{00000000-0005-0000-0000-00008E610000}"/>
    <cellStyle name="40% - Accent3 9 2 2 3 2 2" xfId="36142" xr:uid="{00000000-0005-0000-0000-00008F610000}"/>
    <cellStyle name="40% - Accent3 9 2 2 3 3" xfId="26367" xr:uid="{00000000-0005-0000-0000-000090610000}"/>
    <cellStyle name="40% - Accent3 9 2 2 4" xfId="11705" xr:uid="{00000000-0005-0000-0000-000091610000}"/>
    <cellStyle name="40% - Accent3 9 2 2 4 2" xfId="31256" xr:uid="{00000000-0005-0000-0000-000092610000}"/>
    <cellStyle name="40% - Accent3 9 2 2 5" xfId="21481" xr:uid="{00000000-0005-0000-0000-000093610000}"/>
    <cellStyle name="40% - Accent3 9 2 3" xfId="2658" xr:uid="{00000000-0005-0000-0000-000094610000}"/>
    <cellStyle name="40% - Accent3 9 2 3 2" xfId="5103" xr:uid="{00000000-0005-0000-0000-000095610000}"/>
    <cellStyle name="40% - Accent3 9 2 3 2 2" xfId="10000" xr:uid="{00000000-0005-0000-0000-000096610000}"/>
    <cellStyle name="40% - Accent3 9 2 3 2 2 2" xfId="19789" xr:uid="{00000000-0005-0000-0000-000097610000}"/>
    <cellStyle name="40% - Accent3 9 2 3 2 2 2 2" xfId="39340" xr:uid="{00000000-0005-0000-0000-000098610000}"/>
    <cellStyle name="40% - Accent3 9 2 3 2 2 3" xfId="29565" xr:uid="{00000000-0005-0000-0000-000099610000}"/>
    <cellStyle name="40% - Accent3 9 2 3 2 3" xfId="14903" xr:uid="{00000000-0005-0000-0000-00009A610000}"/>
    <cellStyle name="40% - Accent3 9 2 3 2 3 2" xfId="34454" xr:uid="{00000000-0005-0000-0000-00009B610000}"/>
    <cellStyle name="40% - Accent3 9 2 3 2 4" xfId="24679" xr:uid="{00000000-0005-0000-0000-00009C610000}"/>
    <cellStyle name="40% - Accent3 9 2 3 3" xfId="7557" xr:uid="{00000000-0005-0000-0000-00009D610000}"/>
    <cellStyle name="40% - Accent3 9 2 3 3 2" xfId="17349" xr:uid="{00000000-0005-0000-0000-00009E610000}"/>
    <cellStyle name="40% - Accent3 9 2 3 3 2 2" xfId="36900" xr:uid="{00000000-0005-0000-0000-00009F610000}"/>
    <cellStyle name="40% - Accent3 9 2 3 3 3" xfId="27125" xr:uid="{00000000-0005-0000-0000-0000A0610000}"/>
    <cellStyle name="40% - Accent3 9 2 3 4" xfId="12463" xr:uid="{00000000-0005-0000-0000-0000A1610000}"/>
    <cellStyle name="40% - Accent3 9 2 3 4 2" xfId="32014" xr:uid="{00000000-0005-0000-0000-0000A2610000}"/>
    <cellStyle name="40% - Accent3 9 2 3 5" xfId="22239" xr:uid="{00000000-0005-0000-0000-0000A3610000}"/>
    <cellStyle name="40% - Accent3 9 2 4" xfId="3464" xr:uid="{00000000-0005-0000-0000-0000A4610000}"/>
    <cellStyle name="40% - Accent3 9 2 4 2" xfId="8361" xr:uid="{00000000-0005-0000-0000-0000A5610000}"/>
    <cellStyle name="40% - Accent3 9 2 4 2 2" xfId="18150" xr:uid="{00000000-0005-0000-0000-0000A6610000}"/>
    <cellStyle name="40% - Accent3 9 2 4 2 2 2" xfId="37701" xr:uid="{00000000-0005-0000-0000-0000A7610000}"/>
    <cellStyle name="40% - Accent3 9 2 4 2 3" xfId="27926" xr:uid="{00000000-0005-0000-0000-0000A8610000}"/>
    <cellStyle name="40% - Accent3 9 2 4 3" xfId="13264" xr:uid="{00000000-0005-0000-0000-0000A9610000}"/>
    <cellStyle name="40% - Accent3 9 2 4 3 2" xfId="32815" xr:uid="{00000000-0005-0000-0000-0000AA610000}"/>
    <cellStyle name="40% - Accent3 9 2 4 4" xfId="23040" xr:uid="{00000000-0005-0000-0000-0000AB610000}"/>
    <cellStyle name="40% - Accent3 9 2 5" xfId="5918" xr:uid="{00000000-0005-0000-0000-0000AC610000}"/>
    <cellStyle name="40% - Accent3 9 2 5 2" xfId="15710" xr:uid="{00000000-0005-0000-0000-0000AD610000}"/>
    <cellStyle name="40% - Accent3 9 2 5 2 2" xfId="35261" xr:uid="{00000000-0005-0000-0000-0000AE610000}"/>
    <cellStyle name="40% - Accent3 9 2 5 3" xfId="25486" xr:uid="{00000000-0005-0000-0000-0000AF610000}"/>
    <cellStyle name="40% - Accent3 9 2 6" xfId="10824" xr:uid="{00000000-0005-0000-0000-0000B0610000}"/>
    <cellStyle name="40% - Accent3 9 2 6 2" xfId="30375" xr:uid="{00000000-0005-0000-0000-0000B1610000}"/>
    <cellStyle name="40% - Accent3 9 2 7" xfId="20600" xr:uid="{00000000-0005-0000-0000-0000B2610000}"/>
    <cellStyle name="40% - Accent3 9 3" xfId="1443" xr:uid="{00000000-0005-0000-0000-0000B3610000}"/>
    <cellStyle name="40% - Accent3 9 3 2" xfId="3962" xr:uid="{00000000-0005-0000-0000-0000B4610000}"/>
    <cellStyle name="40% - Accent3 9 3 2 2" xfId="8859" xr:uid="{00000000-0005-0000-0000-0000B5610000}"/>
    <cellStyle name="40% - Accent3 9 3 2 2 2" xfId="18648" xr:uid="{00000000-0005-0000-0000-0000B6610000}"/>
    <cellStyle name="40% - Accent3 9 3 2 2 2 2" xfId="38199" xr:uid="{00000000-0005-0000-0000-0000B7610000}"/>
    <cellStyle name="40% - Accent3 9 3 2 2 3" xfId="28424" xr:uid="{00000000-0005-0000-0000-0000B8610000}"/>
    <cellStyle name="40% - Accent3 9 3 2 3" xfId="13762" xr:uid="{00000000-0005-0000-0000-0000B9610000}"/>
    <cellStyle name="40% - Accent3 9 3 2 3 2" xfId="33313" xr:uid="{00000000-0005-0000-0000-0000BA610000}"/>
    <cellStyle name="40% - Accent3 9 3 2 4" xfId="23538" xr:uid="{00000000-0005-0000-0000-0000BB610000}"/>
    <cellStyle name="40% - Accent3 9 3 3" xfId="6416" xr:uid="{00000000-0005-0000-0000-0000BC610000}"/>
    <cellStyle name="40% - Accent3 9 3 3 2" xfId="16208" xr:uid="{00000000-0005-0000-0000-0000BD610000}"/>
    <cellStyle name="40% - Accent3 9 3 3 2 2" xfId="35759" xr:uid="{00000000-0005-0000-0000-0000BE610000}"/>
    <cellStyle name="40% - Accent3 9 3 3 3" xfId="25984" xr:uid="{00000000-0005-0000-0000-0000BF610000}"/>
    <cellStyle name="40% - Accent3 9 3 4" xfId="11322" xr:uid="{00000000-0005-0000-0000-0000C0610000}"/>
    <cellStyle name="40% - Accent3 9 3 4 2" xfId="30873" xr:uid="{00000000-0005-0000-0000-0000C1610000}"/>
    <cellStyle name="40% - Accent3 9 3 5" xfId="21098" xr:uid="{00000000-0005-0000-0000-0000C2610000}"/>
    <cellStyle name="40% - Accent3 9 4" xfId="2214" xr:uid="{00000000-0005-0000-0000-0000C3610000}"/>
    <cellStyle name="40% - Accent3 9 4 2" xfId="4716" xr:uid="{00000000-0005-0000-0000-0000C4610000}"/>
    <cellStyle name="40% - Accent3 9 4 2 2" xfId="9613" xr:uid="{00000000-0005-0000-0000-0000C5610000}"/>
    <cellStyle name="40% - Accent3 9 4 2 2 2" xfId="19402" xr:uid="{00000000-0005-0000-0000-0000C6610000}"/>
    <cellStyle name="40% - Accent3 9 4 2 2 2 2" xfId="38953" xr:uid="{00000000-0005-0000-0000-0000C7610000}"/>
    <cellStyle name="40% - Accent3 9 4 2 2 3" xfId="29178" xr:uid="{00000000-0005-0000-0000-0000C8610000}"/>
    <cellStyle name="40% - Accent3 9 4 2 3" xfId="14516" xr:uid="{00000000-0005-0000-0000-0000C9610000}"/>
    <cellStyle name="40% - Accent3 9 4 2 3 2" xfId="34067" xr:uid="{00000000-0005-0000-0000-0000CA610000}"/>
    <cellStyle name="40% - Accent3 9 4 2 4" xfId="24292" xr:uid="{00000000-0005-0000-0000-0000CB610000}"/>
    <cellStyle name="40% - Accent3 9 4 3" xfId="7170" xr:uid="{00000000-0005-0000-0000-0000CC610000}"/>
    <cellStyle name="40% - Accent3 9 4 3 2" xfId="16962" xr:uid="{00000000-0005-0000-0000-0000CD610000}"/>
    <cellStyle name="40% - Accent3 9 4 3 2 2" xfId="36513" xr:uid="{00000000-0005-0000-0000-0000CE610000}"/>
    <cellStyle name="40% - Accent3 9 4 3 3" xfId="26738" xr:uid="{00000000-0005-0000-0000-0000CF610000}"/>
    <cellStyle name="40% - Accent3 9 4 4" xfId="12076" xr:uid="{00000000-0005-0000-0000-0000D0610000}"/>
    <cellStyle name="40% - Accent3 9 4 4 2" xfId="31627" xr:uid="{00000000-0005-0000-0000-0000D1610000}"/>
    <cellStyle name="40% - Accent3 9 4 5" xfId="21852" xr:uid="{00000000-0005-0000-0000-0000D2610000}"/>
    <cellStyle name="40% - Accent3 9 5" xfId="3073" xr:uid="{00000000-0005-0000-0000-0000D3610000}"/>
    <cellStyle name="40% - Accent3 9 5 2" xfId="7970" xr:uid="{00000000-0005-0000-0000-0000D4610000}"/>
    <cellStyle name="40% - Accent3 9 5 2 2" xfId="17759" xr:uid="{00000000-0005-0000-0000-0000D5610000}"/>
    <cellStyle name="40% - Accent3 9 5 2 2 2" xfId="37310" xr:uid="{00000000-0005-0000-0000-0000D6610000}"/>
    <cellStyle name="40% - Accent3 9 5 2 3" xfId="27535" xr:uid="{00000000-0005-0000-0000-0000D7610000}"/>
    <cellStyle name="40% - Accent3 9 5 3" xfId="12873" xr:uid="{00000000-0005-0000-0000-0000D8610000}"/>
    <cellStyle name="40% - Accent3 9 5 3 2" xfId="32424" xr:uid="{00000000-0005-0000-0000-0000D9610000}"/>
    <cellStyle name="40% - Accent3 9 5 4" xfId="22649" xr:uid="{00000000-0005-0000-0000-0000DA610000}"/>
    <cellStyle name="40% - Accent3 9 6" xfId="5527" xr:uid="{00000000-0005-0000-0000-0000DB610000}"/>
    <cellStyle name="40% - Accent3 9 6 2" xfId="15319" xr:uid="{00000000-0005-0000-0000-0000DC610000}"/>
    <cellStyle name="40% - Accent3 9 6 2 2" xfId="34870" xr:uid="{00000000-0005-0000-0000-0000DD610000}"/>
    <cellStyle name="40% - Accent3 9 6 3" xfId="25095" xr:uid="{00000000-0005-0000-0000-0000DE610000}"/>
    <cellStyle name="40% - Accent3 9 7" xfId="10433" xr:uid="{00000000-0005-0000-0000-0000DF610000}"/>
    <cellStyle name="40% - Accent3 9 7 2" xfId="29984" xr:uid="{00000000-0005-0000-0000-0000E0610000}"/>
    <cellStyle name="40% - Accent3 9 8" xfId="20209" xr:uid="{00000000-0005-0000-0000-0000E1610000}"/>
    <cellStyle name="40% - Accent4" xfId="24" builtinId="43" customBuiltin="1"/>
    <cellStyle name="40% - Accent4 10" xfId="1086" xr:uid="{00000000-0005-0000-0000-0000E3610000}"/>
    <cellStyle name="40% - Accent4 10 2" xfId="3659" xr:uid="{00000000-0005-0000-0000-0000E4610000}"/>
    <cellStyle name="40% - Accent4 10 2 2" xfId="8556" xr:uid="{00000000-0005-0000-0000-0000E5610000}"/>
    <cellStyle name="40% - Accent4 10 2 2 2" xfId="18345" xr:uid="{00000000-0005-0000-0000-0000E6610000}"/>
    <cellStyle name="40% - Accent4 10 2 2 2 2" xfId="37896" xr:uid="{00000000-0005-0000-0000-0000E7610000}"/>
    <cellStyle name="40% - Accent4 10 2 2 3" xfId="28121" xr:uid="{00000000-0005-0000-0000-0000E8610000}"/>
    <cellStyle name="40% - Accent4 10 2 3" xfId="13459" xr:uid="{00000000-0005-0000-0000-0000E9610000}"/>
    <cellStyle name="40% - Accent4 10 2 3 2" xfId="33010" xr:uid="{00000000-0005-0000-0000-0000EA610000}"/>
    <cellStyle name="40% - Accent4 10 2 4" xfId="23235" xr:uid="{00000000-0005-0000-0000-0000EB610000}"/>
    <cellStyle name="40% - Accent4 10 3" xfId="6113" xr:uid="{00000000-0005-0000-0000-0000EC610000}"/>
    <cellStyle name="40% - Accent4 10 3 2" xfId="15905" xr:uid="{00000000-0005-0000-0000-0000ED610000}"/>
    <cellStyle name="40% - Accent4 10 3 2 2" xfId="35456" xr:uid="{00000000-0005-0000-0000-0000EE610000}"/>
    <cellStyle name="40% - Accent4 10 3 3" xfId="25681" xr:uid="{00000000-0005-0000-0000-0000EF610000}"/>
    <cellStyle name="40% - Accent4 10 4" xfId="11019" xr:uid="{00000000-0005-0000-0000-0000F0610000}"/>
    <cellStyle name="40% - Accent4 10 4 2" xfId="30570" xr:uid="{00000000-0005-0000-0000-0000F1610000}"/>
    <cellStyle name="40% - Accent4 10 5" xfId="20795" xr:uid="{00000000-0005-0000-0000-0000F2610000}"/>
    <cellStyle name="40% - Accent4 11" xfId="1948" xr:uid="{00000000-0005-0000-0000-0000F3610000}"/>
    <cellStyle name="40% - Accent4 11 2" xfId="4458" xr:uid="{00000000-0005-0000-0000-0000F4610000}"/>
    <cellStyle name="40% - Accent4 11 2 2" xfId="9355" xr:uid="{00000000-0005-0000-0000-0000F5610000}"/>
    <cellStyle name="40% - Accent4 11 2 2 2" xfId="19144" xr:uid="{00000000-0005-0000-0000-0000F6610000}"/>
    <cellStyle name="40% - Accent4 11 2 2 2 2" xfId="38695" xr:uid="{00000000-0005-0000-0000-0000F7610000}"/>
    <cellStyle name="40% - Accent4 11 2 2 3" xfId="28920" xr:uid="{00000000-0005-0000-0000-0000F8610000}"/>
    <cellStyle name="40% - Accent4 11 2 3" xfId="14258" xr:uid="{00000000-0005-0000-0000-0000F9610000}"/>
    <cellStyle name="40% - Accent4 11 2 3 2" xfId="33809" xr:uid="{00000000-0005-0000-0000-0000FA610000}"/>
    <cellStyle name="40% - Accent4 11 2 4" xfId="24034" xr:uid="{00000000-0005-0000-0000-0000FB610000}"/>
    <cellStyle name="40% - Accent4 11 3" xfId="6912" xr:uid="{00000000-0005-0000-0000-0000FC610000}"/>
    <cellStyle name="40% - Accent4 11 3 2" xfId="16704" xr:uid="{00000000-0005-0000-0000-0000FD610000}"/>
    <cellStyle name="40% - Accent4 11 3 2 2" xfId="36255" xr:uid="{00000000-0005-0000-0000-0000FE610000}"/>
    <cellStyle name="40% - Accent4 11 3 3" xfId="26480" xr:uid="{00000000-0005-0000-0000-0000FF610000}"/>
    <cellStyle name="40% - Accent4 11 4" xfId="11818" xr:uid="{00000000-0005-0000-0000-000000620000}"/>
    <cellStyle name="40% - Accent4 11 4 2" xfId="31369" xr:uid="{00000000-0005-0000-0000-000001620000}"/>
    <cellStyle name="40% - Accent4 11 5" xfId="21594" xr:uid="{00000000-0005-0000-0000-000002620000}"/>
    <cellStyle name="40% - Accent4 12" xfId="2784" xr:uid="{00000000-0005-0000-0000-000003620000}"/>
    <cellStyle name="40% - Accent4 12 2" xfId="7683" xr:uid="{00000000-0005-0000-0000-000004620000}"/>
    <cellStyle name="40% - Accent4 12 2 2" xfId="17473" xr:uid="{00000000-0005-0000-0000-000005620000}"/>
    <cellStyle name="40% - Accent4 12 2 2 2" xfId="37024" xr:uid="{00000000-0005-0000-0000-000006620000}"/>
    <cellStyle name="40% - Accent4 12 2 3" xfId="27249" xr:uid="{00000000-0005-0000-0000-000007620000}"/>
    <cellStyle name="40% - Accent4 12 3" xfId="12587" xr:uid="{00000000-0005-0000-0000-000008620000}"/>
    <cellStyle name="40% - Accent4 12 3 2" xfId="32138" xr:uid="{00000000-0005-0000-0000-000009620000}"/>
    <cellStyle name="40% - Accent4 12 4" xfId="22363" xr:uid="{00000000-0005-0000-0000-00000A620000}"/>
    <cellStyle name="40% - Accent4 13" xfId="5238" xr:uid="{00000000-0005-0000-0000-00000B620000}"/>
    <cellStyle name="40% - Accent4 13 2" xfId="15033" xr:uid="{00000000-0005-0000-0000-00000C620000}"/>
    <cellStyle name="40% - Accent4 13 2 2" xfId="34584" xr:uid="{00000000-0005-0000-0000-00000D620000}"/>
    <cellStyle name="40% - Accent4 13 3" xfId="24809" xr:uid="{00000000-0005-0000-0000-00000E620000}"/>
    <cellStyle name="40% - Accent4 14" xfId="10139" xr:uid="{00000000-0005-0000-0000-00000F620000}"/>
    <cellStyle name="40% - Accent4 14 2" xfId="29699" xr:uid="{00000000-0005-0000-0000-000010620000}"/>
    <cellStyle name="40% - Accent4 15" xfId="19923" xr:uid="{00000000-0005-0000-0000-000011620000}"/>
    <cellStyle name="40% - Accent4 2" xfId="25" xr:uid="{00000000-0005-0000-0000-000012620000}"/>
    <cellStyle name="40% - Accent4 2 2" xfId="1088" xr:uid="{00000000-0005-0000-0000-000013620000}"/>
    <cellStyle name="40% - Accent4 2 2 2" xfId="3661" xr:uid="{00000000-0005-0000-0000-000014620000}"/>
    <cellStyle name="40% - Accent4 2 2 2 2" xfId="8558" xr:uid="{00000000-0005-0000-0000-000015620000}"/>
    <cellStyle name="40% - Accent4 2 2 2 2 2" xfId="18347" xr:uid="{00000000-0005-0000-0000-000016620000}"/>
    <cellStyle name="40% - Accent4 2 2 2 2 2 2" xfId="37898" xr:uid="{00000000-0005-0000-0000-000017620000}"/>
    <cellStyle name="40% - Accent4 2 2 2 2 3" xfId="28123" xr:uid="{00000000-0005-0000-0000-000018620000}"/>
    <cellStyle name="40% - Accent4 2 2 2 3" xfId="13461" xr:uid="{00000000-0005-0000-0000-000019620000}"/>
    <cellStyle name="40% - Accent4 2 2 2 3 2" xfId="33012" xr:uid="{00000000-0005-0000-0000-00001A620000}"/>
    <cellStyle name="40% - Accent4 2 2 2 4" xfId="23237" xr:uid="{00000000-0005-0000-0000-00001B620000}"/>
    <cellStyle name="40% - Accent4 2 2 3" xfId="6115" xr:uid="{00000000-0005-0000-0000-00001C620000}"/>
    <cellStyle name="40% - Accent4 2 2 3 2" xfId="15907" xr:uid="{00000000-0005-0000-0000-00001D620000}"/>
    <cellStyle name="40% - Accent4 2 2 3 2 2" xfId="35458" xr:uid="{00000000-0005-0000-0000-00001E620000}"/>
    <cellStyle name="40% - Accent4 2 2 3 3" xfId="25683" xr:uid="{00000000-0005-0000-0000-00001F620000}"/>
    <cellStyle name="40% - Accent4 2 2 4" xfId="11021" xr:uid="{00000000-0005-0000-0000-000020620000}"/>
    <cellStyle name="40% - Accent4 2 2 4 2" xfId="30572" xr:uid="{00000000-0005-0000-0000-000021620000}"/>
    <cellStyle name="40% - Accent4 2 2 5" xfId="20797" xr:uid="{00000000-0005-0000-0000-000022620000}"/>
    <cellStyle name="40% - Accent4 2 3" xfId="1183" xr:uid="{00000000-0005-0000-0000-000023620000}"/>
    <cellStyle name="40% - Accent4 2 4" xfId="1087" xr:uid="{00000000-0005-0000-0000-000024620000}"/>
    <cellStyle name="40% - Accent4 2 4 2" xfId="3660" xr:uid="{00000000-0005-0000-0000-000025620000}"/>
    <cellStyle name="40% - Accent4 2 4 2 2" xfId="8557" xr:uid="{00000000-0005-0000-0000-000026620000}"/>
    <cellStyle name="40% - Accent4 2 4 2 2 2" xfId="18346" xr:uid="{00000000-0005-0000-0000-000027620000}"/>
    <cellStyle name="40% - Accent4 2 4 2 2 2 2" xfId="37897" xr:uid="{00000000-0005-0000-0000-000028620000}"/>
    <cellStyle name="40% - Accent4 2 4 2 2 3" xfId="28122" xr:uid="{00000000-0005-0000-0000-000029620000}"/>
    <cellStyle name="40% - Accent4 2 4 2 3" xfId="13460" xr:uid="{00000000-0005-0000-0000-00002A620000}"/>
    <cellStyle name="40% - Accent4 2 4 2 3 2" xfId="33011" xr:uid="{00000000-0005-0000-0000-00002B620000}"/>
    <cellStyle name="40% - Accent4 2 4 2 4" xfId="23236" xr:uid="{00000000-0005-0000-0000-00002C620000}"/>
    <cellStyle name="40% - Accent4 2 4 3" xfId="6114" xr:uid="{00000000-0005-0000-0000-00002D620000}"/>
    <cellStyle name="40% - Accent4 2 4 3 2" xfId="15906" xr:uid="{00000000-0005-0000-0000-00002E620000}"/>
    <cellStyle name="40% - Accent4 2 4 3 2 2" xfId="35457" xr:uid="{00000000-0005-0000-0000-00002F620000}"/>
    <cellStyle name="40% - Accent4 2 4 3 3" xfId="25682" xr:uid="{00000000-0005-0000-0000-000030620000}"/>
    <cellStyle name="40% - Accent4 2 4 4" xfId="11020" xr:uid="{00000000-0005-0000-0000-000031620000}"/>
    <cellStyle name="40% - Accent4 2 4 4 2" xfId="30571" xr:uid="{00000000-0005-0000-0000-000032620000}"/>
    <cellStyle name="40% - Accent4 2 4 5" xfId="20796" xr:uid="{00000000-0005-0000-0000-000033620000}"/>
    <cellStyle name="40% - Accent4 3" xfId="158" xr:uid="{00000000-0005-0000-0000-000034620000}"/>
    <cellStyle name="40% - Accent4 3 10" xfId="10168" xr:uid="{00000000-0005-0000-0000-000035620000}"/>
    <cellStyle name="40% - Accent4 3 10 2" xfId="29719" xr:uid="{00000000-0005-0000-0000-000036620000}"/>
    <cellStyle name="40% - Accent4 3 11" xfId="19944" xr:uid="{00000000-0005-0000-0000-000037620000}"/>
    <cellStyle name="40% - Accent4 3 2" xfId="275" xr:uid="{00000000-0005-0000-0000-000038620000}"/>
    <cellStyle name="40% - Accent4 3 2 10" xfId="20028" xr:uid="{00000000-0005-0000-0000-000039620000}"/>
    <cellStyle name="40% - Accent4 3 2 2" xfId="465" xr:uid="{00000000-0005-0000-0000-00003A620000}"/>
    <cellStyle name="40% - Accent4 3 2 2 2" xfId="882" xr:uid="{00000000-0005-0000-0000-00003B620000}"/>
    <cellStyle name="40% - Accent4 3 2 2 2 2" xfId="1832" xr:uid="{00000000-0005-0000-0000-00003C620000}"/>
    <cellStyle name="40% - Accent4 3 2 2 2 2 2" xfId="4346" xr:uid="{00000000-0005-0000-0000-00003D620000}"/>
    <cellStyle name="40% - Accent4 3 2 2 2 2 2 2" xfId="9243" xr:uid="{00000000-0005-0000-0000-00003E620000}"/>
    <cellStyle name="40% - Accent4 3 2 2 2 2 2 2 2" xfId="19032" xr:uid="{00000000-0005-0000-0000-00003F620000}"/>
    <cellStyle name="40% - Accent4 3 2 2 2 2 2 2 2 2" xfId="38583" xr:uid="{00000000-0005-0000-0000-000040620000}"/>
    <cellStyle name="40% - Accent4 3 2 2 2 2 2 2 3" xfId="28808" xr:uid="{00000000-0005-0000-0000-000041620000}"/>
    <cellStyle name="40% - Accent4 3 2 2 2 2 2 3" xfId="14146" xr:uid="{00000000-0005-0000-0000-000042620000}"/>
    <cellStyle name="40% - Accent4 3 2 2 2 2 2 3 2" xfId="33697" xr:uid="{00000000-0005-0000-0000-000043620000}"/>
    <cellStyle name="40% - Accent4 3 2 2 2 2 2 4" xfId="23922" xr:uid="{00000000-0005-0000-0000-000044620000}"/>
    <cellStyle name="40% - Accent4 3 2 2 2 2 3" xfId="6800" xr:uid="{00000000-0005-0000-0000-000045620000}"/>
    <cellStyle name="40% - Accent4 3 2 2 2 2 3 2" xfId="16592" xr:uid="{00000000-0005-0000-0000-000046620000}"/>
    <cellStyle name="40% - Accent4 3 2 2 2 2 3 2 2" xfId="36143" xr:uid="{00000000-0005-0000-0000-000047620000}"/>
    <cellStyle name="40% - Accent4 3 2 2 2 2 3 3" xfId="26368" xr:uid="{00000000-0005-0000-0000-000048620000}"/>
    <cellStyle name="40% - Accent4 3 2 2 2 2 4" xfId="11706" xr:uid="{00000000-0005-0000-0000-000049620000}"/>
    <cellStyle name="40% - Accent4 3 2 2 2 2 4 2" xfId="31257" xr:uid="{00000000-0005-0000-0000-00004A620000}"/>
    <cellStyle name="40% - Accent4 3 2 2 2 2 5" xfId="21482" xr:uid="{00000000-0005-0000-0000-00004B620000}"/>
    <cellStyle name="40% - Accent4 3 2 2 2 3" xfId="2630" xr:uid="{00000000-0005-0000-0000-00004C620000}"/>
    <cellStyle name="40% - Accent4 3 2 2 2 3 2" xfId="5078" xr:uid="{00000000-0005-0000-0000-00004D620000}"/>
    <cellStyle name="40% - Accent4 3 2 2 2 3 2 2" xfId="9975" xr:uid="{00000000-0005-0000-0000-00004E620000}"/>
    <cellStyle name="40% - Accent4 3 2 2 2 3 2 2 2" xfId="19764" xr:uid="{00000000-0005-0000-0000-00004F620000}"/>
    <cellStyle name="40% - Accent4 3 2 2 2 3 2 2 2 2" xfId="39315" xr:uid="{00000000-0005-0000-0000-000050620000}"/>
    <cellStyle name="40% - Accent4 3 2 2 2 3 2 2 3" xfId="29540" xr:uid="{00000000-0005-0000-0000-000051620000}"/>
    <cellStyle name="40% - Accent4 3 2 2 2 3 2 3" xfId="14878" xr:uid="{00000000-0005-0000-0000-000052620000}"/>
    <cellStyle name="40% - Accent4 3 2 2 2 3 2 3 2" xfId="34429" xr:uid="{00000000-0005-0000-0000-000053620000}"/>
    <cellStyle name="40% - Accent4 3 2 2 2 3 2 4" xfId="24654" xr:uid="{00000000-0005-0000-0000-000054620000}"/>
    <cellStyle name="40% - Accent4 3 2 2 2 3 3" xfId="7532" xr:uid="{00000000-0005-0000-0000-000055620000}"/>
    <cellStyle name="40% - Accent4 3 2 2 2 3 3 2" xfId="17324" xr:uid="{00000000-0005-0000-0000-000056620000}"/>
    <cellStyle name="40% - Accent4 3 2 2 2 3 3 2 2" xfId="36875" xr:uid="{00000000-0005-0000-0000-000057620000}"/>
    <cellStyle name="40% - Accent4 3 2 2 2 3 3 3" xfId="27100" xr:uid="{00000000-0005-0000-0000-000058620000}"/>
    <cellStyle name="40% - Accent4 3 2 2 2 3 4" xfId="12438" xr:uid="{00000000-0005-0000-0000-000059620000}"/>
    <cellStyle name="40% - Accent4 3 2 2 2 3 4 2" xfId="31989" xr:uid="{00000000-0005-0000-0000-00005A620000}"/>
    <cellStyle name="40% - Accent4 3 2 2 2 3 5" xfId="22214" xr:uid="{00000000-0005-0000-0000-00005B620000}"/>
    <cellStyle name="40% - Accent4 3 2 2 2 4" xfId="3465" xr:uid="{00000000-0005-0000-0000-00005C620000}"/>
    <cellStyle name="40% - Accent4 3 2 2 2 4 2" xfId="8362" xr:uid="{00000000-0005-0000-0000-00005D620000}"/>
    <cellStyle name="40% - Accent4 3 2 2 2 4 2 2" xfId="18151" xr:uid="{00000000-0005-0000-0000-00005E620000}"/>
    <cellStyle name="40% - Accent4 3 2 2 2 4 2 2 2" xfId="37702" xr:uid="{00000000-0005-0000-0000-00005F620000}"/>
    <cellStyle name="40% - Accent4 3 2 2 2 4 2 3" xfId="27927" xr:uid="{00000000-0005-0000-0000-000060620000}"/>
    <cellStyle name="40% - Accent4 3 2 2 2 4 3" xfId="13265" xr:uid="{00000000-0005-0000-0000-000061620000}"/>
    <cellStyle name="40% - Accent4 3 2 2 2 4 3 2" xfId="32816" xr:uid="{00000000-0005-0000-0000-000062620000}"/>
    <cellStyle name="40% - Accent4 3 2 2 2 4 4" xfId="23041" xr:uid="{00000000-0005-0000-0000-000063620000}"/>
    <cellStyle name="40% - Accent4 3 2 2 2 5" xfId="5919" xr:uid="{00000000-0005-0000-0000-000064620000}"/>
    <cellStyle name="40% - Accent4 3 2 2 2 5 2" xfId="15711" xr:uid="{00000000-0005-0000-0000-000065620000}"/>
    <cellStyle name="40% - Accent4 3 2 2 2 5 2 2" xfId="35262" xr:uid="{00000000-0005-0000-0000-000066620000}"/>
    <cellStyle name="40% - Accent4 3 2 2 2 5 3" xfId="25487" xr:uid="{00000000-0005-0000-0000-000067620000}"/>
    <cellStyle name="40% - Accent4 3 2 2 2 6" xfId="10825" xr:uid="{00000000-0005-0000-0000-000068620000}"/>
    <cellStyle name="40% - Accent4 3 2 2 2 6 2" xfId="30376" xr:uid="{00000000-0005-0000-0000-000069620000}"/>
    <cellStyle name="40% - Accent4 3 2 2 2 7" xfId="20601" xr:uid="{00000000-0005-0000-0000-00006A620000}"/>
    <cellStyle name="40% - Accent4 3 2 2 3" xfId="1444" xr:uid="{00000000-0005-0000-0000-00006B620000}"/>
    <cellStyle name="40% - Accent4 3 2 2 3 2" xfId="3963" xr:uid="{00000000-0005-0000-0000-00006C620000}"/>
    <cellStyle name="40% - Accent4 3 2 2 3 2 2" xfId="8860" xr:uid="{00000000-0005-0000-0000-00006D620000}"/>
    <cellStyle name="40% - Accent4 3 2 2 3 2 2 2" xfId="18649" xr:uid="{00000000-0005-0000-0000-00006E620000}"/>
    <cellStyle name="40% - Accent4 3 2 2 3 2 2 2 2" xfId="38200" xr:uid="{00000000-0005-0000-0000-00006F620000}"/>
    <cellStyle name="40% - Accent4 3 2 2 3 2 2 3" xfId="28425" xr:uid="{00000000-0005-0000-0000-000070620000}"/>
    <cellStyle name="40% - Accent4 3 2 2 3 2 3" xfId="13763" xr:uid="{00000000-0005-0000-0000-000071620000}"/>
    <cellStyle name="40% - Accent4 3 2 2 3 2 3 2" xfId="33314" xr:uid="{00000000-0005-0000-0000-000072620000}"/>
    <cellStyle name="40% - Accent4 3 2 2 3 2 4" xfId="23539" xr:uid="{00000000-0005-0000-0000-000073620000}"/>
    <cellStyle name="40% - Accent4 3 2 2 3 3" xfId="6417" xr:uid="{00000000-0005-0000-0000-000074620000}"/>
    <cellStyle name="40% - Accent4 3 2 2 3 3 2" xfId="16209" xr:uid="{00000000-0005-0000-0000-000075620000}"/>
    <cellStyle name="40% - Accent4 3 2 2 3 3 2 2" xfId="35760" xr:uid="{00000000-0005-0000-0000-000076620000}"/>
    <cellStyle name="40% - Accent4 3 2 2 3 3 3" xfId="25985" xr:uid="{00000000-0005-0000-0000-000077620000}"/>
    <cellStyle name="40% - Accent4 3 2 2 3 4" xfId="11323" xr:uid="{00000000-0005-0000-0000-000078620000}"/>
    <cellStyle name="40% - Accent4 3 2 2 3 4 2" xfId="30874" xr:uid="{00000000-0005-0000-0000-000079620000}"/>
    <cellStyle name="40% - Accent4 3 2 2 3 5" xfId="21099" xr:uid="{00000000-0005-0000-0000-00007A620000}"/>
    <cellStyle name="40% - Accent4 3 2 2 4" xfId="2189" xr:uid="{00000000-0005-0000-0000-00007B620000}"/>
    <cellStyle name="40% - Accent4 3 2 2 4 2" xfId="4691" xr:uid="{00000000-0005-0000-0000-00007C620000}"/>
    <cellStyle name="40% - Accent4 3 2 2 4 2 2" xfId="9588" xr:uid="{00000000-0005-0000-0000-00007D620000}"/>
    <cellStyle name="40% - Accent4 3 2 2 4 2 2 2" xfId="19377" xr:uid="{00000000-0005-0000-0000-00007E620000}"/>
    <cellStyle name="40% - Accent4 3 2 2 4 2 2 2 2" xfId="38928" xr:uid="{00000000-0005-0000-0000-00007F620000}"/>
    <cellStyle name="40% - Accent4 3 2 2 4 2 2 3" xfId="29153" xr:uid="{00000000-0005-0000-0000-000080620000}"/>
    <cellStyle name="40% - Accent4 3 2 2 4 2 3" xfId="14491" xr:uid="{00000000-0005-0000-0000-000081620000}"/>
    <cellStyle name="40% - Accent4 3 2 2 4 2 3 2" xfId="34042" xr:uid="{00000000-0005-0000-0000-000082620000}"/>
    <cellStyle name="40% - Accent4 3 2 2 4 2 4" xfId="24267" xr:uid="{00000000-0005-0000-0000-000083620000}"/>
    <cellStyle name="40% - Accent4 3 2 2 4 3" xfId="7145" xr:uid="{00000000-0005-0000-0000-000084620000}"/>
    <cellStyle name="40% - Accent4 3 2 2 4 3 2" xfId="16937" xr:uid="{00000000-0005-0000-0000-000085620000}"/>
    <cellStyle name="40% - Accent4 3 2 2 4 3 2 2" xfId="36488" xr:uid="{00000000-0005-0000-0000-000086620000}"/>
    <cellStyle name="40% - Accent4 3 2 2 4 3 3" xfId="26713" xr:uid="{00000000-0005-0000-0000-000087620000}"/>
    <cellStyle name="40% - Accent4 3 2 2 4 4" xfId="12051" xr:uid="{00000000-0005-0000-0000-000088620000}"/>
    <cellStyle name="40% - Accent4 3 2 2 4 4 2" xfId="31602" xr:uid="{00000000-0005-0000-0000-000089620000}"/>
    <cellStyle name="40% - Accent4 3 2 2 4 5" xfId="21827" xr:uid="{00000000-0005-0000-0000-00008A620000}"/>
    <cellStyle name="40% - Accent4 3 2 2 5" xfId="3074" xr:uid="{00000000-0005-0000-0000-00008B620000}"/>
    <cellStyle name="40% - Accent4 3 2 2 5 2" xfId="7971" xr:uid="{00000000-0005-0000-0000-00008C620000}"/>
    <cellStyle name="40% - Accent4 3 2 2 5 2 2" xfId="17760" xr:uid="{00000000-0005-0000-0000-00008D620000}"/>
    <cellStyle name="40% - Accent4 3 2 2 5 2 2 2" xfId="37311" xr:uid="{00000000-0005-0000-0000-00008E620000}"/>
    <cellStyle name="40% - Accent4 3 2 2 5 2 3" xfId="27536" xr:uid="{00000000-0005-0000-0000-00008F620000}"/>
    <cellStyle name="40% - Accent4 3 2 2 5 3" xfId="12874" xr:uid="{00000000-0005-0000-0000-000090620000}"/>
    <cellStyle name="40% - Accent4 3 2 2 5 3 2" xfId="32425" xr:uid="{00000000-0005-0000-0000-000091620000}"/>
    <cellStyle name="40% - Accent4 3 2 2 5 4" xfId="22650" xr:uid="{00000000-0005-0000-0000-000092620000}"/>
    <cellStyle name="40% - Accent4 3 2 2 6" xfId="5528" xr:uid="{00000000-0005-0000-0000-000093620000}"/>
    <cellStyle name="40% - Accent4 3 2 2 6 2" xfId="15320" xr:uid="{00000000-0005-0000-0000-000094620000}"/>
    <cellStyle name="40% - Accent4 3 2 2 6 2 2" xfId="34871" xr:uid="{00000000-0005-0000-0000-000095620000}"/>
    <cellStyle name="40% - Accent4 3 2 2 6 3" xfId="25096" xr:uid="{00000000-0005-0000-0000-000096620000}"/>
    <cellStyle name="40% - Accent4 3 2 2 7" xfId="10434" xr:uid="{00000000-0005-0000-0000-000097620000}"/>
    <cellStyle name="40% - Accent4 3 2 2 7 2" xfId="29985" xr:uid="{00000000-0005-0000-0000-000098620000}"/>
    <cellStyle name="40% - Accent4 3 2 2 8" xfId="20210" xr:uid="{00000000-0005-0000-0000-000099620000}"/>
    <cellStyle name="40% - Accent4 3 2 3" xfId="466" xr:uid="{00000000-0005-0000-0000-00009A620000}"/>
    <cellStyle name="40% - Accent4 3 2 3 2" xfId="883" xr:uid="{00000000-0005-0000-0000-00009B620000}"/>
    <cellStyle name="40% - Accent4 3 2 3 2 2" xfId="1833" xr:uid="{00000000-0005-0000-0000-00009C620000}"/>
    <cellStyle name="40% - Accent4 3 2 3 2 2 2" xfId="4347" xr:uid="{00000000-0005-0000-0000-00009D620000}"/>
    <cellStyle name="40% - Accent4 3 2 3 2 2 2 2" xfId="9244" xr:uid="{00000000-0005-0000-0000-00009E620000}"/>
    <cellStyle name="40% - Accent4 3 2 3 2 2 2 2 2" xfId="19033" xr:uid="{00000000-0005-0000-0000-00009F620000}"/>
    <cellStyle name="40% - Accent4 3 2 3 2 2 2 2 2 2" xfId="38584" xr:uid="{00000000-0005-0000-0000-0000A0620000}"/>
    <cellStyle name="40% - Accent4 3 2 3 2 2 2 2 3" xfId="28809" xr:uid="{00000000-0005-0000-0000-0000A1620000}"/>
    <cellStyle name="40% - Accent4 3 2 3 2 2 2 3" xfId="14147" xr:uid="{00000000-0005-0000-0000-0000A2620000}"/>
    <cellStyle name="40% - Accent4 3 2 3 2 2 2 3 2" xfId="33698" xr:uid="{00000000-0005-0000-0000-0000A3620000}"/>
    <cellStyle name="40% - Accent4 3 2 3 2 2 2 4" xfId="23923" xr:uid="{00000000-0005-0000-0000-0000A4620000}"/>
    <cellStyle name="40% - Accent4 3 2 3 2 2 3" xfId="6801" xr:uid="{00000000-0005-0000-0000-0000A5620000}"/>
    <cellStyle name="40% - Accent4 3 2 3 2 2 3 2" xfId="16593" xr:uid="{00000000-0005-0000-0000-0000A6620000}"/>
    <cellStyle name="40% - Accent4 3 2 3 2 2 3 2 2" xfId="36144" xr:uid="{00000000-0005-0000-0000-0000A7620000}"/>
    <cellStyle name="40% - Accent4 3 2 3 2 2 3 3" xfId="26369" xr:uid="{00000000-0005-0000-0000-0000A8620000}"/>
    <cellStyle name="40% - Accent4 3 2 3 2 2 4" xfId="11707" xr:uid="{00000000-0005-0000-0000-0000A9620000}"/>
    <cellStyle name="40% - Accent4 3 2 3 2 2 4 2" xfId="31258" xr:uid="{00000000-0005-0000-0000-0000AA620000}"/>
    <cellStyle name="40% - Accent4 3 2 3 2 2 5" xfId="21483" xr:uid="{00000000-0005-0000-0000-0000AB620000}"/>
    <cellStyle name="40% - Accent4 3 2 3 2 3" xfId="2758" xr:uid="{00000000-0005-0000-0000-0000AC620000}"/>
    <cellStyle name="40% - Accent4 3 2 3 2 3 2" xfId="5203" xr:uid="{00000000-0005-0000-0000-0000AD620000}"/>
    <cellStyle name="40% - Accent4 3 2 3 2 3 2 2" xfId="10100" xr:uid="{00000000-0005-0000-0000-0000AE620000}"/>
    <cellStyle name="40% - Accent4 3 2 3 2 3 2 2 2" xfId="19889" xr:uid="{00000000-0005-0000-0000-0000AF620000}"/>
    <cellStyle name="40% - Accent4 3 2 3 2 3 2 2 2 2" xfId="39440" xr:uid="{00000000-0005-0000-0000-0000B0620000}"/>
    <cellStyle name="40% - Accent4 3 2 3 2 3 2 2 3" xfId="29665" xr:uid="{00000000-0005-0000-0000-0000B1620000}"/>
    <cellStyle name="40% - Accent4 3 2 3 2 3 2 3" xfId="15003" xr:uid="{00000000-0005-0000-0000-0000B2620000}"/>
    <cellStyle name="40% - Accent4 3 2 3 2 3 2 3 2" xfId="34554" xr:uid="{00000000-0005-0000-0000-0000B3620000}"/>
    <cellStyle name="40% - Accent4 3 2 3 2 3 2 4" xfId="24779" xr:uid="{00000000-0005-0000-0000-0000B4620000}"/>
    <cellStyle name="40% - Accent4 3 2 3 2 3 3" xfId="7657" xr:uid="{00000000-0005-0000-0000-0000B5620000}"/>
    <cellStyle name="40% - Accent4 3 2 3 2 3 3 2" xfId="17449" xr:uid="{00000000-0005-0000-0000-0000B6620000}"/>
    <cellStyle name="40% - Accent4 3 2 3 2 3 3 2 2" xfId="37000" xr:uid="{00000000-0005-0000-0000-0000B7620000}"/>
    <cellStyle name="40% - Accent4 3 2 3 2 3 3 3" xfId="27225" xr:uid="{00000000-0005-0000-0000-0000B8620000}"/>
    <cellStyle name="40% - Accent4 3 2 3 2 3 4" xfId="12563" xr:uid="{00000000-0005-0000-0000-0000B9620000}"/>
    <cellStyle name="40% - Accent4 3 2 3 2 3 4 2" xfId="32114" xr:uid="{00000000-0005-0000-0000-0000BA620000}"/>
    <cellStyle name="40% - Accent4 3 2 3 2 3 5" xfId="22339" xr:uid="{00000000-0005-0000-0000-0000BB620000}"/>
    <cellStyle name="40% - Accent4 3 2 3 2 4" xfId="3466" xr:uid="{00000000-0005-0000-0000-0000BC620000}"/>
    <cellStyle name="40% - Accent4 3 2 3 2 4 2" xfId="8363" xr:uid="{00000000-0005-0000-0000-0000BD620000}"/>
    <cellStyle name="40% - Accent4 3 2 3 2 4 2 2" xfId="18152" xr:uid="{00000000-0005-0000-0000-0000BE620000}"/>
    <cellStyle name="40% - Accent4 3 2 3 2 4 2 2 2" xfId="37703" xr:uid="{00000000-0005-0000-0000-0000BF620000}"/>
    <cellStyle name="40% - Accent4 3 2 3 2 4 2 3" xfId="27928" xr:uid="{00000000-0005-0000-0000-0000C0620000}"/>
    <cellStyle name="40% - Accent4 3 2 3 2 4 3" xfId="13266" xr:uid="{00000000-0005-0000-0000-0000C1620000}"/>
    <cellStyle name="40% - Accent4 3 2 3 2 4 3 2" xfId="32817" xr:uid="{00000000-0005-0000-0000-0000C2620000}"/>
    <cellStyle name="40% - Accent4 3 2 3 2 4 4" xfId="23042" xr:uid="{00000000-0005-0000-0000-0000C3620000}"/>
    <cellStyle name="40% - Accent4 3 2 3 2 5" xfId="5920" xr:uid="{00000000-0005-0000-0000-0000C4620000}"/>
    <cellStyle name="40% - Accent4 3 2 3 2 5 2" xfId="15712" xr:uid="{00000000-0005-0000-0000-0000C5620000}"/>
    <cellStyle name="40% - Accent4 3 2 3 2 5 2 2" xfId="35263" xr:uid="{00000000-0005-0000-0000-0000C6620000}"/>
    <cellStyle name="40% - Accent4 3 2 3 2 5 3" xfId="25488" xr:uid="{00000000-0005-0000-0000-0000C7620000}"/>
    <cellStyle name="40% - Accent4 3 2 3 2 6" xfId="10826" xr:uid="{00000000-0005-0000-0000-0000C8620000}"/>
    <cellStyle name="40% - Accent4 3 2 3 2 6 2" xfId="30377" xr:uid="{00000000-0005-0000-0000-0000C9620000}"/>
    <cellStyle name="40% - Accent4 3 2 3 2 7" xfId="20602" xr:uid="{00000000-0005-0000-0000-0000CA620000}"/>
    <cellStyle name="40% - Accent4 3 2 3 3" xfId="1445" xr:uid="{00000000-0005-0000-0000-0000CB620000}"/>
    <cellStyle name="40% - Accent4 3 2 3 3 2" xfId="3964" xr:uid="{00000000-0005-0000-0000-0000CC620000}"/>
    <cellStyle name="40% - Accent4 3 2 3 3 2 2" xfId="8861" xr:uid="{00000000-0005-0000-0000-0000CD620000}"/>
    <cellStyle name="40% - Accent4 3 2 3 3 2 2 2" xfId="18650" xr:uid="{00000000-0005-0000-0000-0000CE620000}"/>
    <cellStyle name="40% - Accent4 3 2 3 3 2 2 2 2" xfId="38201" xr:uid="{00000000-0005-0000-0000-0000CF620000}"/>
    <cellStyle name="40% - Accent4 3 2 3 3 2 2 3" xfId="28426" xr:uid="{00000000-0005-0000-0000-0000D0620000}"/>
    <cellStyle name="40% - Accent4 3 2 3 3 2 3" xfId="13764" xr:uid="{00000000-0005-0000-0000-0000D1620000}"/>
    <cellStyle name="40% - Accent4 3 2 3 3 2 3 2" xfId="33315" xr:uid="{00000000-0005-0000-0000-0000D2620000}"/>
    <cellStyle name="40% - Accent4 3 2 3 3 2 4" xfId="23540" xr:uid="{00000000-0005-0000-0000-0000D3620000}"/>
    <cellStyle name="40% - Accent4 3 2 3 3 3" xfId="6418" xr:uid="{00000000-0005-0000-0000-0000D4620000}"/>
    <cellStyle name="40% - Accent4 3 2 3 3 3 2" xfId="16210" xr:uid="{00000000-0005-0000-0000-0000D5620000}"/>
    <cellStyle name="40% - Accent4 3 2 3 3 3 2 2" xfId="35761" xr:uid="{00000000-0005-0000-0000-0000D6620000}"/>
    <cellStyle name="40% - Accent4 3 2 3 3 3 3" xfId="25986" xr:uid="{00000000-0005-0000-0000-0000D7620000}"/>
    <cellStyle name="40% - Accent4 3 2 3 3 4" xfId="11324" xr:uid="{00000000-0005-0000-0000-0000D8620000}"/>
    <cellStyle name="40% - Accent4 3 2 3 3 4 2" xfId="30875" xr:uid="{00000000-0005-0000-0000-0000D9620000}"/>
    <cellStyle name="40% - Accent4 3 2 3 3 5" xfId="21100" xr:uid="{00000000-0005-0000-0000-0000DA620000}"/>
    <cellStyle name="40% - Accent4 3 2 3 4" xfId="2314" xr:uid="{00000000-0005-0000-0000-0000DB620000}"/>
    <cellStyle name="40% - Accent4 3 2 3 4 2" xfId="4816" xr:uid="{00000000-0005-0000-0000-0000DC620000}"/>
    <cellStyle name="40% - Accent4 3 2 3 4 2 2" xfId="9713" xr:uid="{00000000-0005-0000-0000-0000DD620000}"/>
    <cellStyle name="40% - Accent4 3 2 3 4 2 2 2" xfId="19502" xr:uid="{00000000-0005-0000-0000-0000DE620000}"/>
    <cellStyle name="40% - Accent4 3 2 3 4 2 2 2 2" xfId="39053" xr:uid="{00000000-0005-0000-0000-0000DF620000}"/>
    <cellStyle name="40% - Accent4 3 2 3 4 2 2 3" xfId="29278" xr:uid="{00000000-0005-0000-0000-0000E0620000}"/>
    <cellStyle name="40% - Accent4 3 2 3 4 2 3" xfId="14616" xr:uid="{00000000-0005-0000-0000-0000E1620000}"/>
    <cellStyle name="40% - Accent4 3 2 3 4 2 3 2" xfId="34167" xr:uid="{00000000-0005-0000-0000-0000E2620000}"/>
    <cellStyle name="40% - Accent4 3 2 3 4 2 4" xfId="24392" xr:uid="{00000000-0005-0000-0000-0000E3620000}"/>
    <cellStyle name="40% - Accent4 3 2 3 4 3" xfId="7270" xr:uid="{00000000-0005-0000-0000-0000E4620000}"/>
    <cellStyle name="40% - Accent4 3 2 3 4 3 2" xfId="17062" xr:uid="{00000000-0005-0000-0000-0000E5620000}"/>
    <cellStyle name="40% - Accent4 3 2 3 4 3 2 2" xfId="36613" xr:uid="{00000000-0005-0000-0000-0000E6620000}"/>
    <cellStyle name="40% - Accent4 3 2 3 4 3 3" xfId="26838" xr:uid="{00000000-0005-0000-0000-0000E7620000}"/>
    <cellStyle name="40% - Accent4 3 2 3 4 4" xfId="12176" xr:uid="{00000000-0005-0000-0000-0000E8620000}"/>
    <cellStyle name="40% - Accent4 3 2 3 4 4 2" xfId="31727" xr:uid="{00000000-0005-0000-0000-0000E9620000}"/>
    <cellStyle name="40% - Accent4 3 2 3 4 5" xfId="21952" xr:uid="{00000000-0005-0000-0000-0000EA620000}"/>
    <cellStyle name="40% - Accent4 3 2 3 5" xfId="3075" xr:uid="{00000000-0005-0000-0000-0000EB620000}"/>
    <cellStyle name="40% - Accent4 3 2 3 5 2" xfId="7972" xr:uid="{00000000-0005-0000-0000-0000EC620000}"/>
    <cellStyle name="40% - Accent4 3 2 3 5 2 2" xfId="17761" xr:uid="{00000000-0005-0000-0000-0000ED620000}"/>
    <cellStyle name="40% - Accent4 3 2 3 5 2 2 2" xfId="37312" xr:uid="{00000000-0005-0000-0000-0000EE620000}"/>
    <cellStyle name="40% - Accent4 3 2 3 5 2 3" xfId="27537" xr:uid="{00000000-0005-0000-0000-0000EF620000}"/>
    <cellStyle name="40% - Accent4 3 2 3 5 3" xfId="12875" xr:uid="{00000000-0005-0000-0000-0000F0620000}"/>
    <cellStyle name="40% - Accent4 3 2 3 5 3 2" xfId="32426" xr:uid="{00000000-0005-0000-0000-0000F1620000}"/>
    <cellStyle name="40% - Accent4 3 2 3 5 4" xfId="22651" xr:uid="{00000000-0005-0000-0000-0000F2620000}"/>
    <cellStyle name="40% - Accent4 3 2 3 6" xfId="5529" xr:uid="{00000000-0005-0000-0000-0000F3620000}"/>
    <cellStyle name="40% - Accent4 3 2 3 6 2" xfId="15321" xr:uid="{00000000-0005-0000-0000-0000F4620000}"/>
    <cellStyle name="40% - Accent4 3 2 3 6 2 2" xfId="34872" xr:uid="{00000000-0005-0000-0000-0000F5620000}"/>
    <cellStyle name="40% - Accent4 3 2 3 6 3" xfId="25097" xr:uid="{00000000-0005-0000-0000-0000F6620000}"/>
    <cellStyle name="40% - Accent4 3 2 3 7" xfId="10435" xr:uid="{00000000-0005-0000-0000-0000F7620000}"/>
    <cellStyle name="40% - Accent4 3 2 3 7 2" xfId="29986" xr:uid="{00000000-0005-0000-0000-0000F8620000}"/>
    <cellStyle name="40% - Accent4 3 2 3 8" xfId="20211" xr:uid="{00000000-0005-0000-0000-0000F9620000}"/>
    <cellStyle name="40% - Accent4 3 2 4" xfId="698" xr:uid="{00000000-0005-0000-0000-0000FA620000}"/>
    <cellStyle name="40% - Accent4 3 2 4 2" xfId="1650" xr:uid="{00000000-0005-0000-0000-0000FB620000}"/>
    <cellStyle name="40% - Accent4 3 2 4 2 2" xfId="4164" xr:uid="{00000000-0005-0000-0000-0000FC620000}"/>
    <cellStyle name="40% - Accent4 3 2 4 2 2 2" xfId="9061" xr:uid="{00000000-0005-0000-0000-0000FD620000}"/>
    <cellStyle name="40% - Accent4 3 2 4 2 2 2 2" xfId="18850" xr:uid="{00000000-0005-0000-0000-0000FE620000}"/>
    <cellStyle name="40% - Accent4 3 2 4 2 2 2 2 2" xfId="38401" xr:uid="{00000000-0005-0000-0000-0000FF620000}"/>
    <cellStyle name="40% - Accent4 3 2 4 2 2 2 3" xfId="28626" xr:uid="{00000000-0005-0000-0000-000000630000}"/>
    <cellStyle name="40% - Accent4 3 2 4 2 2 3" xfId="13964" xr:uid="{00000000-0005-0000-0000-000001630000}"/>
    <cellStyle name="40% - Accent4 3 2 4 2 2 3 2" xfId="33515" xr:uid="{00000000-0005-0000-0000-000002630000}"/>
    <cellStyle name="40% - Accent4 3 2 4 2 2 4" xfId="23740" xr:uid="{00000000-0005-0000-0000-000003630000}"/>
    <cellStyle name="40% - Accent4 3 2 4 2 3" xfId="6618" xr:uid="{00000000-0005-0000-0000-000004630000}"/>
    <cellStyle name="40% - Accent4 3 2 4 2 3 2" xfId="16410" xr:uid="{00000000-0005-0000-0000-000005630000}"/>
    <cellStyle name="40% - Accent4 3 2 4 2 3 2 2" xfId="35961" xr:uid="{00000000-0005-0000-0000-000006630000}"/>
    <cellStyle name="40% - Accent4 3 2 4 2 3 3" xfId="26186" xr:uid="{00000000-0005-0000-0000-000007630000}"/>
    <cellStyle name="40% - Accent4 3 2 4 2 4" xfId="11524" xr:uid="{00000000-0005-0000-0000-000008630000}"/>
    <cellStyle name="40% - Accent4 3 2 4 2 4 2" xfId="31075" xr:uid="{00000000-0005-0000-0000-000009630000}"/>
    <cellStyle name="40% - Accent4 3 2 4 2 5" xfId="21300" xr:uid="{00000000-0005-0000-0000-00000A630000}"/>
    <cellStyle name="40% - Accent4 3 2 4 3" xfId="2448" xr:uid="{00000000-0005-0000-0000-00000B630000}"/>
    <cellStyle name="40% - Accent4 3 2 4 3 2" xfId="4930" xr:uid="{00000000-0005-0000-0000-00000C630000}"/>
    <cellStyle name="40% - Accent4 3 2 4 3 2 2" xfId="9827" xr:uid="{00000000-0005-0000-0000-00000D630000}"/>
    <cellStyle name="40% - Accent4 3 2 4 3 2 2 2" xfId="19616" xr:uid="{00000000-0005-0000-0000-00000E630000}"/>
    <cellStyle name="40% - Accent4 3 2 4 3 2 2 2 2" xfId="39167" xr:uid="{00000000-0005-0000-0000-00000F630000}"/>
    <cellStyle name="40% - Accent4 3 2 4 3 2 2 3" xfId="29392" xr:uid="{00000000-0005-0000-0000-000010630000}"/>
    <cellStyle name="40% - Accent4 3 2 4 3 2 3" xfId="14730" xr:uid="{00000000-0005-0000-0000-000011630000}"/>
    <cellStyle name="40% - Accent4 3 2 4 3 2 3 2" xfId="34281" xr:uid="{00000000-0005-0000-0000-000012630000}"/>
    <cellStyle name="40% - Accent4 3 2 4 3 2 4" xfId="24506" xr:uid="{00000000-0005-0000-0000-000013630000}"/>
    <cellStyle name="40% - Accent4 3 2 4 3 3" xfId="7384" xr:uid="{00000000-0005-0000-0000-000014630000}"/>
    <cellStyle name="40% - Accent4 3 2 4 3 3 2" xfId="17176" xr:uid="{00000000-0005-0000-0000-000015630000}"/>
    <cellStyle name="40% - Accent4 3 2 4 3 3 2 2" xfId="36727" xr:uid="{00000000-0005-0000-0000-000016630000}"/>
    <cellStyle name="40% - Accent4 3 2 4 3 3 3" xfId="26952" xr:uid="{00000000-0005-0000-0000-000017630000}"/>
    <cellStyle name="40% - Accent4 3 2 4 3 4" xfId="12290" xr:uid="{00000000-0005-0000-0000-000018630000}"/>
    <cellStyle name="40% - Accent4 3 2 4 3 4 2" xfId="31841" xr:uid="{00000000-0005-0000-0000-000019630000}"/>
    <cellStyle name="40% - Accent4 3 2 4 3 5" xfId="22066" xr:uid="{00000000-0005-0000-0000-00001A630000}"/>
    <cellStyle name="40% - Accent4 3 2 4 4" xfId="3283" xr:uid="{00000000-0005-0000-0000-00001B630000}"/>
    <cellStyle name="40% - Accent4 3 2 4 4 2" xfId="8180" xr:uid="{00000000-0005-0000-0000-00001C630000}"/>
    <cellStyle name="40% - Accent4 3 2 4 4 2 2" xfId="17969" xr:uid="{00000000-0005-0000-0000-00001D630000}"/>
    <cellStyle name="40% - Accent4 3 2 4 4 2 2 2" xfId="37520" xr:uid="{00000000-0005-0000-0000-00001E630000}"/>
    <cellStyle name="40% - Accent4 3 2 4 4 2 3" xfId="27745" xr:uid="{00000000-0005-0000-0000-00001F630000}"/>
    <cellStyle name="40% - Accent4 3 2 4 4 3" xfId="13083" xr:uid="{00000000-0005-0000-0000-000020630000}"/>
    <cellStyle name="40% - Accent4 3 2 4 4 3 2" xfId="32634" xr:uid="{00000000-0005-0000-0000-000021630000}"/>
    <cellStyle name="40% - Accent4 3 2 4 4 4" xfId="22859" xr:uid="{00000000-0005-0000-0000-000022630000}"/>
    <cellStyle name="40% - Accent4 3 2 4 5" xfId="5737" xr:uid="{00000000-0005-0000-0000-000023630000}"/>
    <cellStyle name="40% - Accent4 3 2 4 5 2" xfId="15529" xr:uid="{00000000-0005-0000-0000-000024630000}"/>
    <cellStyle name="40% - Accent4 3 2 4 5 2 2" xfId="35080" xr:uid="{00000000-0005-0000-0000-000025630000}"/>
    <cellStyle name="40% - Accent4 3 2 4 5 3" xfId="25305" xr:uid="{00000000-0005-0000-0000-000026630000}"/>
    <cellStyle name="40% - Accent4 3 2 4 6" xfId="10643" xr:uid="{00000000-0005-0000-0000-000027630000}"/>
    <cellStyle name="40% - Accent4 3 2 4 6 2" xfId="30194" xr:uid="{00000000-0005-0000-0000-000028630000}"/>
    <cellStyle name="40% - Accent4 3 2 4 7" xfId="20419" xr:uid="{00000000-0005-0000-0000-000029630000}"/>
    <cellStyle name="40% - Accent4 3 2 5" xfId="1090" xr:uid="{00000000-0005-0000-0000-00002A630000}"/>
    <cellStyle name="40% - Accent4 3 2 5 2" xfId="3663" xr:uid="{00000000-0005-0000-0000-00002B630000}"/>
    <cellStyle name="40% - Accent4 3 2 5 2 2" xfId="8560" xr:uid="{00000000-0005-0000-0000-00002C630000}"/>
    <cellStyle name="40% - Accent4 3 2 5 2 2 2" xfId="18349" xr:uid="{00000000-0005-0000-0000-00002D630000}"/>
    <cellStyle name="40% - Accent4 3 2 5 2 2 2 2" xfId="37900" xr:uid="{00000000-0005-0000-0000-00002E630000}"/>
    <cellStyle name="40% - Accent4 3 2 5 2 2 3" xfId="28125" xr:uid="{00000000-0005-0000-0000-00002F630000}"/>
    <cellStyle name="40% - Accent4 3 2 5 2 3" xfId="13463" xr:uid="{00000000-0005-0000-0000-000030630000}"/>
    <cellStyle name="40% - Accent4 3 2 5 2 3 2" xfId="33014" xr:uid="{00000000-0005-0000-0000-000031630000}"/>
    <cellStyle name="40% - Accent4 3 2 5 2 4" xfId="23239" xr:uid="{00000000-0005-0000-0000-000032630000}"/>
    <cellStyle name="40% - Accent4 3 2 5 3" xfId="6117" xr:uid="{00000000-0005-0000-0000-000033630000}"/>
    <cellStyle name="40% - Accent4 3 2 5 3 2" xfId="15909" xr:uid="{00000000-0005-0000-0000-000034630000}"/>
    <cellStyle name="40% - Accent4 3 2 5 3 2 2" xfId="35460" xr:uid="{00000000-0005-0000-0000-000035630000}"/>
    <cellStyle name="40% - Accent4 3 2 5 3 3" xfId="25685" xr:uid="{00000000-0005-0000-0000-000036630000}"/>
    <cellStyle name="40% - Accent4 3 2 5 4" xfId="11023" xr:uid="{00000000-0005-0000-0000-000037630000}"/>
    <cellStyle name="40% - Accent4 3 2 5 4 2" xfId="30574" xr:uid="{00000000-0005-0000-0000-000038630000}"/>
    <cellStyle name="40% - Accent4 3 2 5 5" xfId="20799" xr:uid="{00000000-0005-0000-0000-000039630000}"/>
    <cellStyle name="40% - Accent4 3 2 6" xfId="2041" xr:uid="{00000000-0005-0000-0000-00003A630000}"/>
    <cellStyle name="40% - Accent4 3 2 6 2" xfId="4543" xr:uid="{00000000-0005-0000-0000-00003B630000}"/>
    <cellStyle name="40% - Accent4 3 2 6 2 2" xfId="9440" xr:uid="{00000000-0005-0000-0000-00003C630000}"/>
    <cellStyle name="40% - Accent4 3 2 6 2 2 2" xfId="19229" xr:uid="{00000000-0005-0000-0000-00003D630000}"/>
    <cellStyle name="40% - Accent4 3 2 6 2 2 2 2" xfId="38780" xr:uid="{00000000-0005-0000-0000-00003E630000}"/>
    <cellStyle name="40% - Accent4 3 2 6 2 2 3" xfId="29005" xr:uid="{00000000-0005-0000-0000-00003F630000}"/>
    <cellStyle name="40% - Accent4 3 2 6 2 3" xfId="14343" xr:uid="{00000000-0005-0000-0000-000040630000}"/>
    <cellStyle name="40% - Accent4 3 2 6 2 3 2" xfId="33894" xr:uid="{00000000-0005-0000-0000-000041630000}"/>
    <cellStyle name="40% - Accent4 3 2 6 2 4" xfId="24119" xr:uid="{00000000-0005-0000-0000-000042630000}"/>
    <cellStyle name="40% - Accent4 3 2 6 3" xfId="6997" xr:uid="{00000000-0005-0000-0000-000043630000}"/>
    <cellStyle name="40% - Accent4 3 2 6 3 2" xfId="16789" xr:uid="{00000000-0005-0000-0000-000044630000}"/>
    <cellStyle name="40% - Accent4 3 2 6 3 2 2" xfId="36340" xr:uid="{00000000-0005-0000-0000-000045630000}"/>
    <cellStyle name="40% - Accent4 3 2 6 3 3" xfId="26565" xr:uid="{00000000-0005-0000-0000-000046630000}"/>
    <cellStyle name="40% - Accent4 3 2 6 4" xfId="11903" xr:uid="{00000000-0005-0000-0000-000047630000}"/>
    <cellStyle name="40% - Accent4 3 2 6 4 2" xfId="31454" xr:uid="{00000000-0005-0000-0000-000048630000}"/>
    <cellStyle name="40% - Accent4 3 2 6 5" xfId="21679" xr:uid="{00000000-0005-0000-0000-000049630000}"/>
    <cellStyle name="40% - Accent4 3 2 7" xfId="2891" xr:uid="{00000000-0005-0000-0000-00004A630000}"/>
    <cellStyle name="40% - Accent4 3 2 7 2" xfId="7789" xr:uid="{00000000-0005-0000-0000-00004B630000}"/>
    <cellStyle name="40% - Accent4 3 2 7 2 2" xfId="17578" xr:uid="{00000000-0005-0000-0000-00004C630000}"/>
    <cellStyle name="40% - Accent4 3 2 7 2 2 2" xfId="37129" xr:uid="{00000000-0005-0000-0000-00004D630000}"/>
    <cellStyle name="40% - Accent4 3 2 7 2 3" xfId="27354" xr:uid="{00000000-0005-0000-0000-00004E630000}"/>
    <cellStyle name="40% - Accent4 3 2 7 3" xfId="12692" xr:uid="{00000000-0005-0000-0000-00004F630000}"/>
    <cellStyle name="40% - Accent4 3 2 7 3 2" xfId="32243" xr:uid="{00000000-0005-0000-0000-000050630000}"/>
    <cellStyle name="40% - Accent4 3 2 7 4" xfId="22468" xr:uid="{00000000-0005-0000-0000-000051630000}"/>
    <cellStyle name="40% - Accent4 3 2 8" xfId="5345" xr:uid="{00000000-0005-0000-0000-000052630000}"/>
    <cellStyle name="40% - Accent4 3 2 8 2" xfId="15138" xr:uid="{00000000-0005-0000-0000-000053630000}"/>
    <cellStyle name="40% - Accent4 3 2 8 2 2" xfId="34689" xr:uid="{00000000-0005-0000-0000-000054630000}"/>
    <cellStyle name="40% - Accent4 3 2 8 3" xfId="24914" xr:uid="{00000000-0005-0000-0000-000055630000}"/>
    <cellStyle name="40% - Accent4 3 2 9" xfId="10252" xr:uid="{00000000-0005-0000-0000-000056630000}"/>
    <cellStyle name="40% - Accent4 3 2 9 2" xfId="29803" xr:uid="{00000000-0005-0000-0000-000057630000}"/>
    <cellStyle name="40% - Accent4 3 3" xfId="467" xr:uid="{00000000-0005-0000-0000-000058630000}"/>
    <cellStyle name="40% - Accent4 3 3 2" xfId="884" xr:uid="{00000000-0005-0000-0000-000059630000}"/>
    <cellStyle name="40% - Accent4 3 3 2 2" xfId="1834" xr:uid="{00000000-0005-0000-0000-00005A630000}"/>
    <cellStyle name="40% - Accent4 3 3 2 2 2" xfId="4348" xr:uid="{00000000-0005-0000-0000-00005B630000}"/>
    <cellStyle name="40% - Accent4 3 3 2 2 2 2" xfId="9245" xr:uid="{00000000-0005-0000-0000-00005C630000}"/>
    <cellStyle name="40% - Accent4 3 3 2 2 2 2 2" xfId="19034" xr:uid="{00000000-0005-0000-0000-00005D630000}"/>
    <cellStyle name="40% - Accent4 3 3 2 2 2 2 2 2" xfId="38585" xr:uid="{00000000-0005-0000-0000-00005E630000}"/>
    <cellStyle name="40% - Accent4 3 3 2 2 2 2 3" xfId="28810" xr:uid="{00000000-0005-0000-0000-00005F630000}"/>
    <cellStyle name="40% - Accent4 3 3 2 2 2 3" xfId="14148" xr:uid="{00000000-0005-0000-0000-000060630000}"/>
    <cellStyle name="40% - Accent4 3 3 2 2 2 3 2" xfId="33699" xr:uid="{00000000-0005-0000-0000-000061630000}"/>
    <cellStyle name="40% - Accent4 3 3 2 2 2 4" xfId="23924" xr:uid="{00000000-0005-0000-0000-000062630000}"/>
    <cellStyle name="40% - Accent4 3 3 2 2 3" xfId="6802" xr:uid="{00000000-0005-0000-0000-000063630000}"/>
    <cellStyle name="40% - Accent4 3 3 2 2 3 2" xfId="16594" xr:uid="{00000000-0005-0000-0000-000064630000}"/>
    <cellStyle name="40% - Accent4 3 3 2 2 3 2 2" xfId="36145" xr:uid="{00000000-0005-0000-0000-000065630000}"/>
    <cellStyle name="40% - Accent4 3 3 2 2 3 3" xfId="26370" xr:uid="{00000000-0005-0000-0000-000066630000}"/>
    <cellStyle name="40% - Accent4 3 3 2 2 4" xfId="11708" xr:uid="{00000000-0005-0000-0000-000067630000}"/>
    <cellStyle name="40% - Accent4 3 3 2 2 4 2" xfId="31259" xr:uid="{00000000-0005-0000-0000-000068630000}"/>
    <cellStyle name="40% - Accent4 3 3 2 2 5" xfId="21484" xr:uid="{00000000-0005-0000-0000-000069630000}"/>
    <cellStyle name="40% - Accent4 3 3 2 3" xfId="2517" xr:uid="{00000000-0005-0000-0000-00006A630000}"/>
    <cellStyle name="40% - Accent4 3 3 2 3 2" xfId="4994" xr:uid="{00000000-0005-0000-0000-00006B630000}"/>
    <cellStyle name="40% - Accent4 3 3 2 3 2 2" xfId="9891" xr:uid="{00000000-0005-0000-0000-00006C630000}"/>
    <cellStyle name="40% - Accent4 3 3 2 3 2 2 2" xfId="19680" xr:uid="{00000000-0005-0000-0000-00006D630000}"/>
    <cellStyle name="40% - Accent4 3 3 2 3 2 2 2 2" xfId="39231" xr:uid="{00000000-0005-0000-0000-00006E630000}"/>
    <cellStyle name="40% - Accent4 3 3 2 3 2 2 3" xfId="29456" xr:uid="{00000000-0005-0000-0000-00006F630000}"/>
    <cellStyle name="40% - Accent4 3 3 2 3 2 3" xfId="14794" xr:uid="{00000000-0005-0000-0000-000070630000}"/>
    <cellStyle name="40% - Accent4 3 3 2 3 2 3 2" xfId="34345" xr:uid="{00000000-0005-0000-0000-000071630000}"/>
    <cellStyle name="40% - Accent4 3 3 2 3 2 4" xfId="24570" xr:uid="{00000000-0005-0000-0000-000072630000}"/>
    <cellStyle name="40% - Accent4 3 3 2 3 3" xfId="7448" xr:uid="{00000000-0005-0000-0000-000073630000}"/>
    <cellStyle name="40% - Accent4 3 3 2 3 3 2" xfId="17240" xr:uid="{00000000-0005-0000-0000-000074630000}"/>
    <cellStyle name="40% - Accent4 3 3 2 3 3 2 2" xfId="36791" xr:uid="{00000000-0005-0000-0000-000075630000}"/>
    <cellStyle name="40% - Accent4 3 3 2 3 3 3" xfId="27016" xr:uid="{00000000-0005-0000-0000-000076630000}"/>
    <cellStyle name="40% - Accent4 3 3 2 3 4" xfId="12354" xr:uid="{00000000-0005-0000-0000-000077630000}"/>
    <cellStyle name="40% - Accent4 3 3 2 3 4 2" xfId="31905" xr:uid="{00000000-0005-0000-0000-000078630000}"/>
    <cellStyle name="40% - Accent4 3 3 2 3 5" xfId="22130" xr:uid="{00000000-0005-0000-0000-000079630000}"/>
    <cellStyle name="40% - Accent4 3 3 2 4" xfId="3467" xr:uid="{00000000-0005-0000-0000-00007A630000}"/>
    <cellStyle name="40% - Accent4 3 3 2 4 2" xfId="8364" xr:uid="{00000000-0005-0000-0000-00007B630000}"/>
    <cellStyle name="40% - Accent4 3 3 2 4 2 2" xfId="18153" xr:uid="{00000000-0005-0000-0000-00007C630000}"/>
    <cellStyle name="40% - Accent4 3 3 2 4 2 2 2" xfId="37704" xr:uid="{00000000-0005-0000-0000-00007D630000}"/>
    <cellStyle name="40% - Accent4 3 3 2 4 2 3" xfId="27929" xr:uid="{00000000-0005-0000-0000-00007E630000}"/>
    <cellStyle name="40% - Accent4 3 3 2 4 3" xfId="13267" xr:uid="{00000000-0005-0000-0000-00007F630000}"/>
    <cellStyle name="40% - Accent4 3 3 2 4 3 2" xfId="32818" xr:uid="{00000000-0005-0000-0000-000080630000}"/>
    <cellStyle name="40% - Accent4 3 3 2 4 4" xfId="23043" xr:uid="{00000000-0005-0000-0000-000081630000}"/>
    <cellStyle name="40% - Accent4 3 3 2 5" xfId="5921" xr:uid="{00000000-0005-0000-0000-000082630000}"/>
    <cellStyle name="40% - Accent4 3 3 2 5 2" xfId="15713" xr:uid="{00000000-0005-0000-0000-000083630000}"/>
    <cellStyle name="40% - Accent4 3 3 2 5 2 2" xfId="35264" xr:uid="{00000000-0005-0000-0000-000084630000}"/>
    <cellStyle name="40% - Accent4 3 3 2 5 3" xfId="25489" xr:uid="{00000000-0005-0000-0000-000085630000}"/>
    <cellStyle name="40% - Accent4 3 3 2 6" xfId="10827" xr:uid="{00000000-0005-0000-0000-000086630000}"/>
    <cellStyle name="40% - Accent4 3 3 2 6 2" xfId="30378" xr:uid="{00000000-0005-0000-0000-000087630000}"/>
    <cellStyle name="40% - Accent4 3 3 2 7" xfId="20603" xr:uid="{00000000-0005-0000-0000-000088630000}"/>
    <cellStyle name="40% - Accent4 3 3 3" xfId="1446" xr:uid="{00000000-0005-0000-0000-000089630000}"/>
    <cellStyle name="40% - Accent4 3 3 3 2" xfId="3965" xr:uid="{00000000-0005-0000-0000-00008A630000}"/>
    <cellStyle name="40% - Accent4 3 3 3 2 2" xfId="8862" xr:uid="{00000000-0005-0000-0000-00008B630000}"/>
    <cellStyle name="40% - Accent4 3 3 3 2 2 2" xfId="18651" xr:uid="{00000000-0005-0000-0000-00008C630000}"/>
    <cellStyle name="40% - Accent4 3 3 3 2 2 2 2" xfId="38202" xr:uid="{00000000-0005-0000-0000-00008D630000}"/>
    <cellStyle name="40% - Accent4 3 3 3 2 2 3" xfId="28427" xr:uid="{00000000-0005-0000-0000-00008E630000}"/>
    <cellStyle name="40% - Accent4 3 3 3 2 3" xfId="13765" xr:uid="{00000000-0005-0000-0000-00008F630000}"/>
    <cellStyle name="40% - Accent4 3 3 3 2 3 2" xfId="33316" xr:uid="{00000000-0005-0000-0000-000090630000}"/>
    <cellStyle name="40% - Accent4 3 3 3 2 4" xfId="23541" xr:uid="{00000000-0005-0000-0000-000091630000}"/>
    <cellStyle name="40% - Accent4 3 3 3 3" xfId="6419" xr:uid="{00000000-0005-0000-0000-000092630000}"/>
    <cellStyle name="40% - Accent4 3 3 3 3 2" xfId="16211" xr:uid="{00000000-0005-0000-0000-000093630000}"/>
    <cellStyle name="40% - Accent4 3 3 3 3 2 2" xfId="35762" xr:uid="{00000000-0005-0000-0000-000094630000}"/>
    <cellStyle name="40% - Accent4 3 3 3 3 3" xfId="25987" xr:uid="{00000000-0005-0000-0000-000095630000}"/>
    <cellStyle name="40% - Accent4 3 3 3 4" xfId="11325" xr:uid="{00000000-0005-0000-0000-000096630000}"/>
    <cellStyle name="40% - Accent4 3 3 3 4 2" xfId="30876" xr:uid="{00000000-0005-0000-0000-000097630000}"/>
    <cellStyle name="40% - Accent4 3 3 3 5" xfId="21101" xr:uid="{00000000-0005-0000-0000-000098630000}"/>
    <cellStyle name="40% - Accent4 3 3 4" xfId="2105" xr:uid="{00000000-0005-0000-0000-000099630000}"/>
    <cellStyle name="40% - Accent4 3 3 4 2" xfId="4607" xr:uid="{00000000-0005-0000-0000-00009A630000}"/>
    <cellStyle name="40% - Accent4 3 3 4 2 2" xfId="9504" xr:uid="{00000000-0005-0000-0000-00009B630000}"/>
    <cellStyle name="40% - Accent4 3 3 4 2 2 2" xfId="19293" xr:uid="{00000000-0005-0000-0000-00009C630000}"/>
    <cellStyle name="40% - Accent4 3 3 4 2 2 2 2" xfId="38844" xr:uid="{00000000-0005-0000-0000-00009D630000}"/>
    <cellStyle name="40% - Accent4 3 3 4 2 2 3" xfId="29069" xr:uid="{00000000-0005-0000-0000-00009E630000}"/>
    <cellStyle name="40% - Accent4 3 3 4 2 3" xfId="14407" xr:uid="{00000000-0005-0000-0000-00009F630000}"/>
    <cellStyle name="40% - Accent4 3 3 4 2 3 2" xfId="33958" xr:uid="{00000000-0005-0000-0000-0000A0630000}"/>
    <cellStyle name="40% - Accent4 3 3 4 2 4" xfId="24183" xr:uid="{00000000-0005-0000-0000-0000A1630000}"/>
    <cellStyle name="40% - Accent4 3 3 4 3" xfId="7061" xr:uid="{00000000-0005-0000-0000-0000A2630000}"/>
    <cellStyle name="40% - Accent4 3 3 4 3 2" xfId="16853" xr:uid="{00000000-0005-0000-0000-0000A3630000}"/>
    <cellStyle name="40% - Accent4 3 3 4 3 2 2" xfId="36404" xr:uid="{00000000-0005-0000-0000-0000A4630000}"/>
    <cellStyle name="40% - Accent4 3 3 4 3 3" xfId="26629" xr:uid="{00000000-0005-0000-0000-0000A5630000}"/>
    <cellStyle name="40% - Accent4 3 3 4 4" xfId="11967" xr:uid="{00000000-0005-0000-0000-0000A6630000}"/>
    <cellStyle name="40% - Accent4 3 3 4 4 2" xfId="31518" xr:uid="{00000000-0005-0000-0000-0000A7630000}"/>
    <cellStyle name="40% - Accent4 3 3 4 5" xfId="21743" xr:uid="{00000000-0005-0000-0000-0000A8630000}"/>
    <cellStyle name="40% - Accent4 3 3 5" xfId="3076" xr:uid="{00000000-0005-0000-0000-0000A9630000}"/>
    <cellStyle name="40% - Accent4 3 3 5 2" xfId="7973" xr:uid="{00000000-0005-0000-0000-0000AA630000}"/>
    <cellStyle name="40% - Accent4 3 3 5 2 2" xfId="17762" xr:uid="{00000000-0005-0000-0000-0000AB630000}"/>
    <cellStyle name="40% - Accent4 3 3 5 2 2 2" xfId="37313" xr:uid="{00000000-0005-0000-0000-0000AC630000}"/>
    <cellStyle name="40% - Accent4 3 3 5 2 3" xfId="27538" xr:uid="{00000000-0005-0000-0000-0000AD630000}"/>
    <cellStyle name="40% - Accent4 3 3 5 3" xfId="12876" xr:uid="{00000000-0005-0000-0000-0000AE630000}"/>
    <cellStyle name="40% - Accent4 3 3 5 3 2" xfId="32427" xr:uid="{00000000-0005-0000-0000-0000AF630000}"/>
    <cellStyle name="40% - Accent4 3 3 5 4" xfId="22652" xr:uid="{00000000-0005-0000-0000-0000B0630000}"/>
    <cellStyle name="40% - Accent4 3 3 6" xfId="5530" xr:uid="{00000000-0005-0000-0000-0000B1630000}"/>
    <cellStyle name="40% - Accent4 3 3 6 2" xfId="15322" xr:uid="{00000000-0005-0000-0000-0000B2630000}"/>
    <cellStyle name="40% - Accent4 3 3 6 2 2" xfId="34873" xr:uid="{00000000-0005-0000-0000-0000B3630000}"/>
    <cellStyle name="40% - Accent4 3 3 6 3" xfId="25098" xr:uid="{00000000-0005-0000-0000-0000B4630000}"/>
    <cellStyle name="40% - Accent4 3 3 7" xfId="10436" xr:uid="{00000000-0005-0000-0000-0000B5630000}"/>
    <cellStyle name="40% - Accent4 3 3 7 2" xfId="29987" xr:uid="{00000000-0005-0000-0000-0000B6630000}"/>
    <cellStyle name="40% - Accent4 3 3 8" xfId="20212" xr:uid="{00000000-0005-0000-0000-0000B7630000}"/>
    <cellStyle name="40% - Accent4 3 4" xfId="468" xr:uid="{00000000-0005-0000-0000-0000B8630000}"/>
    <cellStyle name="40% - Accent4 3 4 2" xfId="885" xr:uid="{00000000-0005-0000-0000-0000B9630000}"/>
    <cellStyle name="40% - Accent4 3 4 2 2" xfId="1835" xr:uid="{00000000-0005-0000-0000-0000BA630000}"/>
    <cellStyle name="40% - Accent4 3 4 2 2 2" xfId="4349" xr:uid="{00000000-0005-0000-0000-0000BB630000}"/>
    <cellStyle name="40% - Accent4 3 4 2 2 2 2" xfId="9246" xr:uid="{00000000-0005-0000-0000-0000BC630000}"/>
    <cellStyle name="40% - Accent4 3 4 2 2 2 2 2" xfId="19035" xr:uid="{00000000-0005-0000-0000-0000BD630000}"/>
    <cellStyle name="40% - Accent4 3 4 2 2 2 2 2 2" xfId="38586" xr:uid="{00000000-0005-0000-0000-0000BE630000}"/>
    <cellStyle name="40% - Accent4 3 4 2 2 2 2 3" xfId="28811" xr:uid="{00000000-0005-0000-0000-0000BF630000}"/>
    <cellStyle name="40% - Accent4 3 4 2 2 2 3" xfId="14149" xr:uid="{00000000-0005-0000-0000-0000C0630000}"/>
    <cellStyle name="40% - Accent4 3 4 2 2 2 3 2" xfId="33700" xr:uid="{00000000-0005-0000-0000-0000C1630000}"/>
    <cellStyle name="40% - Accent4 3 4 2 2 2 4" xfId="23925" xr:uid="{00000000-0005-0000-0000-0000C2630000}"/>
    <cellStyle name="40% - Accent4 3 4 2 2 3" xfId="6803" xr:uid="{00000000-0005-0000-0000-0000C3630000}"/>
    <cellStyle name="40% - Accent4 3 4 2 2 3 2" xfId="16595" xr:uid="{00000000-0005-0000-0000-0000C4630000}"/>
    <cellStyle name="40% - Accent4 3 4 2 2 3 2 2" xfId="36146" xr:uid="{00000000-0005-0000-0000-0000C5630000}"/>
    <cellStyle name="40% - Accent4 3 4 2 2 3 3" xfId="26371" xr:uid="{00000000-0005-0000-0000-0000C6630000}"/>
    <cellStyle name="40% - Accent4 3 4 2 2 4" xfId="11709" xr:uid="{00000000-0005-0000-0000-0000C7630000}"/>
    <cellStyle name="40% - Accent4 3 4 2 2 4 2" xfId="31260" xr:uid="{00000000-0005-0000-0000-0000C8630000}"/>
    <cellStyle name="40% - Accent4 3 4 2 2 5" xfId="21485" xr:uid="{00000000-0005-0000-0000-0000C9630000}"/>
    <cellStyle name="40% - Accent4 3 4 2 3" xfId="2674" xr:uid="{00000000-0005-0000-0000-0000CA630000}"/>
    <cellStyle name="40% - Accent4 3 4 2 3 2" xfId="5119" xr:uid="{00000000-0005-0000-0000-0000CB630000}"/>
    <cellStyle name="40% - Accent4 3 4 2 3 2 2" xfId="10016" xr:uid="{00000000-0005-0000-0000-0000CC630000}"/>
    <cellStyle name="40% - Accent4 3 4 2 3 2 2 2" xfId="19805" xr:uid="{00000000-0005-0000-0000-0000CD630000}"/>
    <cellStyle name="40% - Accent4 3 4 2 3 2 2 2 2" xfId="39356" xr:uid="{00000000-0005-0000-0000-0000CE630000}"/>
    <cellStyle name="40% - Accent4 3 4 2 3 2 2 3" xfId="29581" xr:uid="{00000000-0005-0000-0000-0000CF630000}"/>
    <cellStyle name="40% - Accent4 3 4 2 3 2 3" xfId="14919" xr:uid="{00000000-0005-0000-0000-0000D0630000}"/>
    <cellStyle name="40% - Accent4 3 4 2 3 2 3 2" xfId="34470" xr:uid="{00000000-0005-0000-0000-0000D1630000}"/>
    <cellStyle name="40% - Accent4 3 4 2 3 2 4" xfId="24695" xr:uid="{00000000-0005-0000-0000-0000D2630000}"/>
    <cellStyle name="40% - Accent4 3 4 2 3 3" xfId="7573" xr:uid="{00000000-0005-0000-0000-0000D3630000}"/>
    <cellStyle name="40% - Accent4 3 4 2 3 3 2" xfId="17365" xr:uid="{00000000-0005-0000-0000-0000D4630000}"/>
    <cellStyle name="40% - Accent4 3 4 2 3 3 2 2" xfId="36916" xr:uid="{00000000-0005-0000-0000-0000D5630000}"/>
    <cellStyle name="40% - Accent4 3 4 2 3 3 3" xfId="27141" xr:uid="{00000000-0005-0000-0000-0000D6630000}"/>
    <cellStyle name="40% - Accent4 3 4 2 3 4" xfId="12479" xr:uid="{00000000-0005-0000-0000-0000D7630000}"/>
    <cellStyle name="40% - Accent4 3 4 2 3 4 2" xfId="32030" xr:uid="{00000000-0005-0000-0000-0000D8630000}"/>
    <cellStyle name="40% - Accent4 3 4 2 3 5" xfId="22255" xr:uid="{00000000-0005-0000-0000-0000D9630000}"/>
    <cellStyle name="40% - Accent4 3 4 2 4" xfId="3468" xr:uid="{00000000-0005-0000-0000-0000DA630000}"/>
    <cellStyle name="40% - Accent4 3 4 2 4 2" xfId="8365" xr:uid="{00000000-0005-0000-0000-0000DB630000}"/>
    <cellStyle name="40% - Accent4 3 4 2 4 2 2" xfId="18154" xr:uid="{00000000-0005-0000-0000-0000DC630000}"/>
    <cellStyle name="40% - Accent4 3 4 2 4 2 2 2" xfId="37705" xr:uid="{00000000-0005-0000-0000-0000DD630000}"/>
    <cellStyle name="40% - Accent4 3 4 2 4 2 3" xfId="27930" xr:uid="{00000000-0005-0000-0000-0000DE630000}"/>
    <cellStyle name="40% - Accent4 3 4 2 4 3" xfId="13268" xr:uid="{00000000-0005-0000-0000-0000DF630000}"/>
    <cellStyle name="40% - Accent4 3 4 2 4 3 2" xfId="32819" xr:uid="{00000000-0005-0000-0000-0000E0630000}"/>
    <cellStyle name="40% - Accent4 3 4 2 4 4" xfId="23044" xr:uid="{00000000-0005-0000-0000-0000E1630000}"/>
    <cellStyle name="40% - Accent4 3 4 2 5" xfId="5922" xr:uid="{00000000-0005-0000-0000-0000E2630000}"/>
    <cellStyle name="40% - Accent4 3 4 2 5 2" xfId="15714" xr:uid="{00000000-0005-0000-0000-0000E3630000}"/>
    <cellStyle name="40% - Accent4 3 4 2 5 2 2" xfId="35265" xr:uid="{00000000-0005-0000-0000-0000E4630000}"/>
    <cellStyle name="40% - Accent4 3 4 2 5 3" xfId="25490" xr:uid="{00000000-0005-0000-0000-0000E5630000}"/>
    <cellStyle name="40% - Accent4 3 4 2 6" xfId="10828" xr:uid="{00000000-0005-0000-0000-0000E6630000}"/>
    <cellStyle name="40% - Accent4 3 4 2 6 2" xfId="30379" xr:uid="{00000000-0005-0000-0000-0000E7630000}"/>
    <cellStyle name="40% - Accent4 3 4 2 7" xfId="20604" xr:uid="{00000000-0005-0000-0000-0000E8630000}"/>
    <cellStyle name="40% - Accent4 3 4 3" xfId="1447" xr:uid="{00000000-0005-0000-0000-0000E9630000}"/>
    <cellStyle name="40% - Accent4 3 4 3 2" xfId="3966" xr:uid="{00000000-0005-0000-0000-0000EA630000}"/>
    <cellStyle name="40% - Accent4 3 4 3 2 2" xfId="8863" xr:uid="{00000000-0005-0000-0000-0000EB630000}"/>
    <cellStyle name="40% - Accent4 3 4 3 2 2 2" xfId="18652" xr:uid="{00000000-0005-0000-0000-0000EC630000}"/>
    <cellStyle name="40% - Accent4 3 4 3 2 2 2 2" xfId="38203" xr:uid="{00000000-0005-0000-0000-0000ED630000}"/>
    <cellStyle name="40% - Accent4 3 4 3 2 2 3" xfId="28428" xr:uid="{00000000-0005-0000-0000-0000EE630000}"/>
    <cellStyle name="40% - Accent4 3 4 3 2 3" xfId="13766" xr:uid="{00000000-0005-0000-0000-0000EF630000}"/>
    <cellStyle name="40% - Accent4 3 4 3 2 3 2" xfId="33317" xr:uid="{00000000-0005-0000-0000-0000F0630000}"/>
    <cellStyle name="40% - Accent4 3 4 3 2 4" xfId="23542" xr:uid="{00000000-0005-0000-0000-0000F1630000}"/>
    <cellStyle name="40% - Accent4 3 4 3 3" xfId="6420" xr:uid="{00000000-0005-0000-0000-0000F2630000}"/>
    <cellStyle name="40% - Accent4 3 4 3 3 2" xfId="16212" xr:uid="{00000000-0005-0000-0000-0000F3630000}"/>
    <cellStyle name="40% - Accent4 3 4 3 3 2 2" xfId="35763" xr:uid="{00000000-0005-0000-0000-0000F4630000}"/>
    <cellStyle name="40% - Accent4 3 4 3 3 3" xfId="25988" xr:uid="{00000000-0005-0000-0000-0000F5630000}"/>
    <cellStyle name="40% - Accent4 3 4 3 4" xfId="11326" xr:uid="{00000000-0005-0000-0000-0000F6630000}"/>
    <cellStyle name="40% - Accent4 3 4 3 4 2" xfId="30877" xr:uid="{00000000-0005-0000-0000-0000F7630000}"/>
    <cellStyle name="40% - Accent4 3 4 3 5" xfId="21102" xr:uid="{00000000-0005-0000-0000-0000F8630000}"/>
    <cellStyle name="40% - Accent4 3 4 4" xfId="2230" xr:uid="{00000000-0005-0000-0000-0000F9630000}"/>
    <cellStyle name="40% - Accent4 3 4 4 2" xfId="4732" xr:uid="{00000000-0005-0000-0000-0000FA630000}"/>
    <cellStyle name="40% - Accent4 3 4 4 2 2" xfId="9629" xr:uid="{00000000-0005-0000-0000-0000FB630000}"/>
    <cellStyle name="40% - Accent4 3 4 4 2 2 2" xfId="19418" xr:uid="{00000000-0005-0000-0000-0000FC630000}"/>
    <cellStyle name="40% - Accent4 3 4 4 2 2 2 2" xfId="38969" xr:uid="{00000000-0005-0000-0000-0000FD630000}"/>
    <cellStyle name="40% - Accent4 3 4 4 2 2 3" xfId="29194" xr:uid="{00000000-0005-0000-0000-0000FE630000}"/>
    <cellStyle name="40% - Accent4 3 4 4 2 3" xfId="14532" xr:uid="{00000000-0005-0000-0000-0000FF630000}"/>
    <cellStyle name="40% - Accent4 3 4 4 2 3 2" xfId="34083" xr:uid="{00000000-0005-0000-0000-000000640000}"/>
    <cellStyle name="40% - Accent4 3 4 4 2 4" xfId="24308" xr:uid="{00000000-0005-0000-0000-000001640000}"/>
    <cellStyle name="40% - Accent4 3 4 4 3" xfId="7186" xr:uid="{00000000-0005-0000-0000-000002640000}"/>
    <cellStyle name="40% - Accent4 3 4 4 3 2" xfId="16978" xr:uid="{00000000-0005-0000-0000-000003640000}"/>
    <cellStyle name="40% - Accent4 3 4 4 3 2 2" xfId="36529" xr:uid="{00000000-0005-0000-0000-000004640000}"/>
    <cellStyle name="40% - Accent4 3 4 4 3 3" xfId="26754" xr:uid="{00000000-0005-0000-0000-000005640000}"/>
    <cellStyle name="40% - Accent4 3 4 4 4" xfId="12092" xr:uid="{00000000-0005-0000-0000-000006640000}"/>
    <cellStyle name="40% - Accent4 3 4 4 4 2" xfId="31643" xr:uid="{00000000-0005-0000-0000-000007640000}"/>
    <cellStyle name="40% - Accent4 3 4 4 5" xfId="21868" xr:uid="{00000000-0005-0000-0000-000008640000}"/>
    <cellStyle name="40% - Accent4 3 4 5" xfId="3077" xr:uid="{00000000-0005-0000-0000-000009640000}"/>
    <cellStyle name="40% - Accent4 3 4 5 2" xfId="7974" xr:uid="{00000000-0005-0000-0000-00000A640000}"/>
    <cellStyle name="40% - Accent4 3 4 5 2 2" xfId="17763" xr:uid="{00000000-0005-0000-0000-00000B640000}"/>
    <cellStyle name="40% - Accent4 3 4 5 2 2 2" xfId="37314" xr:uid="{00000000-0005-0000-0000-00000C640000}"/>
    <cellStyle name="40% - Accent4 3 4 5 2 3" xfId="27539" xr:uid="{00000000-0005-0000-0000-00000D640000}"/>
    <cellStyle name="40% - Accent4 3 4 5 3" xfId="12877" xr:uid="{00000000-0005-0000-0000-00000E640000}"/>
    <cellStyle name="40% - Accent4 3 4 5 3 2" xfId="32428" xr:uid="{00000000-0005-0000-0000-00000F640000}"/>
    <cellStyle name="40% - Accent4 3 4 5 4" xfId="22653" xr:uid="{00000000-0005-0000-0000-000010640000}"/>
    <cellStyle name="40% - Accent4 3 4 6" xfId="5531" xr:uid="{00000000-0005-0000-0000-000011640000}"/>
    <cellStyle name="40% - Accent4 3 4 6 2" xfId="15323" xr:uid="{00000000-0005-0000-0000-000012640000}"/>
    <cellStyle name="40% - Accent4 3 4 6 2 2" xfId="34874" xr:uid="{00000000-0005-0000-0000-000013640000}"/>
    <cellStyle name="40% - Accent4 3 4 6 3" xfId="25099" xr:uid="{00000000-0005-0000-0000-000014640000}"/>
    <cellStyle name="40% - Accent4 3 4 7" xfId="10437" xr:uid="{00000000-0005-0000-0000-000015640000}"/>
    <cellStyle name="40% - Accent4 3 4 7 2" xfId="29988" xr:uid="{00000000-0005-0000-0000-000016640000}"/>
    <cellStyle name="40% - Accent4 3 4 8" xfId="20213" xr:uid="{00000000-0005-0000-0000-000017640000}"/>
    <cellStyle name="40% - Accent4 3 5" xfId="613" xr:uid="{00000000-0005-0000-0000-000018640000}"/>
    <cellStyle name="40% - Accent4 3 5 2" xfId="1566" xr:uid="{00000000-0005-0000-0000-000019640000}"/>
    <cellStyle name="40% - Accent4 3 5 2 2" xfId="4080" xr:uid="{00000000-0005-0000-0000-00001A640000}"/>
    <cellStyle name="40% - Accent4 3 5 2 2 2" xfId="8977" xr:uid="{00000000-0005-0000-0000-00001B640000}"/>
    <cellStyle name="40% - Accent4 3 5 2 2 2 2" xfId="18766" xr:uid="{00000000-0005-0000-0000-00001C640000}"/>
    <cellStyle name="40% - Accent4 3 5 2 2 2 2 2" xfId="38317" xr:uid="{00000000-0005-0000-0000-00001D640000}"/>
    <cellStyle name="40% - Accent4 3 5 2 2 2 3" xfId="28542" xr:uid="{00000000-0005-0000-0000-00001E640000}"/>
    <cellStyle name="40% - Accent4 3 5 2 2 3" xfId="13880" xr:uid="{00000000-0005-0000-0000-00001F640000}"/>
    <cellStyle name="40% - Accent4 3 5 2 2 3 2" xfId="33431" xr:uid="{00000000-0005-0000-0000-000020640000}"/>
    <cellStyle name="40% - Accent4 3 5 2 2 4" xfId="23656" xr:uid="{00000000-0005-0000-0000-000021640000}"/>
    <cellStyle name="40% - Accent4 3 5 2 3" xfId="6534" xr:uid="{00000000-0005-0000-0000-000022640000}"/>
    <cellStyle name="40% - Accent4 3 5 2 3 2" xfId="16326" xr:uid="{00000000-0005-0000-0000-000023640000}"/>
    <cellStyle name="40% - Accent4 3 5 2 3 2 2" xfId="35877" xr:uid="{00000000-0005-0000-0000-000024640000}"/>
    <cellStyle name="40% - Accent4 3 5 2 3 3" xfId="26102" xr:uid="{00000000-0005-0000-0000-000025640000}"/>
    <cellStyle name="40% - Accent4 3 5 2 4" xfId="11440" xr:uid="{00000000-0005-0000-0000-000026640000}"/>
    <cellStyle name="40% - Accent4 3 5 2 4 2" xfId="30991" xr:uid="{00000000-0005-0000-0000-000027640000}"/>
    <cellStyle name="40% - Accent4 3 5 2 5" xfId="21216" xr:uid="{00000000-0005-0000-0000-000028640000}"/>
    <cellStyle name="40% - Accent4 3 5 3" xfId="2371" xr:uid="{00000000-0005-0000-0000-000029640000}"/>
    <cellStyle name="40% - Accent4 3 5 3 2" xfId="4862" xr:uid="{00000000-0005-0000-0000-00002A640000}"/>
    <cellStyle name="40% - Accent4 3 5 3 2 2" xfId="9759" xr:uid="{00000000-0005-0000-0000-00002B640000}"/>
    <cellStyle name="40% - Accent4 3 5 3 2 2 2" xfId="19548" xr:uid="{00000000-0005-0000-0000-00002C640000}"/>
    <cellStyle name="40% - Accent4 3 5 3 2 2 2 2" xfId="39099" xr:uid="{00000000-0005-0000-0000-00002D640000}"/>
    <cellStyle name="40% - Accent4 3 5 3 2 2 3" xfId="29324" xr:uid="{00000000-0005-0000-0000-00002E640000}"/>
    <cellStyle name="40% - Accent4 3 5 3 2 3" xfId="14662" xr:uid="{00000000-0005-0000-0000-00002F640000}"/>
    <cellStyle name="40% - Accent4 3 5 3 2 3 2" xfId="34213" xr:uid="{00000000-0005-0000-0000-000030640000}"/>
    <cellStyle name="40% - Accent4 3 5 3 2 4" xfId="24438" xr:uid="{00000000-0005-0000-0000-000031640000}"/>
    <cellStyle name="40% - Accent4 3 5 3 3" xfId="7316" xr:uid="{00000000-0005-0000-0000-000032640000}"/>
    <cellStyle name="40% - Accent4 3 5 3 3 2" xfId="17108" xr:uid="{00000000-0005-0000-0000-000033640000}"/>
    <cellStyle name="40% - Accent4 3 5 3 3 2 2" xfId="36659" xr:uid="{00000000-0005-0000-0000-000034640000}"/>
    <cellStyle name="40% - Accent4 3 5 3 3 3" xfId="26884" xr:uid="{00000000-0005-0000-0000-000035640000}"/>
    <cellStyle name="40% - Accent4 3 5 3 4" xfId="12222" xr:uid="{00000000-0005-0000-0000-000036640000}"/>
    <cellStyle name="40% - Accent4 3 5 3 4 2" xfId="31773" xr:uid="{00000000-0005-0000-0000-000037640000}"/>
    <cellStyle name="40% - Accent4 3 5 3 5" xfId="21998" xr:uid="{00000000-0005-0000-0000-000038640000}"/>
    <cellStyle name="40% - Accent4 3 5 4" xfId="3199" xr:uid="{00000000-0005-0000-0000-000039640000}"/>
    <cellStyle name="40% - Accent4 3 5 4 2" xfId="8096" xr:uid="{00000000-0005-0000-0000-00003A640000}"/>
    <cellStyle name="40% - Accent4 3 5 4 2 2" xfId="17885" xr:uid="{00000000-0005-0000-0000-00003B640000}"/>
    <cellStyle name="40% - Accent4 3 5 4 2 2 2" xfId="37436" xr:uid="{00000000-0005-0000-0000-00003C640000}"/>
    <cellStyle name="40% - Accent4 3 5 4 2 3" xfId="27661" xr:uid="{00000000-0005-0000-0000-00003D640000}"/>
    <cellStyle name="40% - Accent4 3 5 4 3" xfId="12999" xr:uid="{00000000-0005-0000-0000-00003E640000}"/>
    <cellStyle name="40% - Accent4 3 5 4 3 2" xfId="32550" xr:uid="{00000000-0005-0000-0000-00003F640000}"/>
    <cellStyle name="40% - Accent4 3 5 4 4" xfId="22775" xr:uid="{00000000-0005-0000-0000-000040640000}"/>
    <cellStyle name="40% - Accent4 3 5 5" xfId="5653" xr:uid="{00000000-0005-0000-0000-000041640000}"/>
    <cellStyle name="40% - Accent4 3 5 5 2" xfId="15445" xr:uid="{00000000-0005-0000-0000-000042640000}"/>
    <cellStyle name="40% - Accent4 3 5 5 2 2" xfId="34996" xr:uid="{00000000-0005-0000-0000-000043640000}"/>
    <cellStyle name="40% - Accent4 3 5 5 3" xfId="25221" xr:uid="{00000000-0005-0000-0000-000044640000}"/>
    <cellStyle name="40% - Accent4 3 5 6" xfId="10559" xr:uid="{00000000-0005-0000-0000-000045640000}"/>
    <cellStyle name="40% - Accent4 3 5 6 2" xfId="30110" xr:uid="{00000000-0005-0000-0000-000046640000}"/>
    <cellStyle name="40% - Accent4 3 5 7" xfId="20335" xr:uid="{00000000-0005-0000-0000-000047640000}"/>
    <cellStyle name="40% - Accent4 3 6" xfId="1089" xr:uid="{00000000-0005-0000-0000-000048640000}"/>
    <cellStyle name="40% - Accent4 3 6 2" xfId="3662" xr:uid="{00000000-0005-0000-0000-000049640000}"/>
    <cellStyle name="40% - Accent4 3 6 2 2" xfId="8559" xr:uid="{00000000-0005-0000-0000-00004A640000}"/>
    <cellStyle name="40% - Accent4 3 6 2 2 2" xfId="18348" xr:uid="{00000000-0005-0000-0000-00004B640000}"/>
    <cellStyle name="40% - Accent4 3 6 2 2 2 2" xfId="37899" xr:uid="{00000000-0005-0000-0000-00004C640000}"/>
    <cellStyle name="40% - Accent4 3 6 2 2 3" xfId="28124" xr:uid="{00000000-0005-0000-0000-00004D640000}"/>
    <cellStyle name="40% - Accent4 3 6 2 3" xfId="13462" xr:uid="{00000000-0005-0000-0000-00004E640000}"/>
    <cellStyle name="40% - Accent4 3 6 2 3 2" xfId="33013" xr:uid="{00000000-0005-0000-0000-00004F640000}"/>
    <cellStyle name="40% - Accent4 3 6 2 4" xfId="23238" xr:uid="{00000000-0005-0000-0000-000050640000}"/>
    <cellStyle name="40% - Accent4 3 6 3" xfId="6116" xr:uid="{00000000-0005-0000-0000-000051640000}"/>
    <cellStyle name="40% - Accent4 3 6 3 2" xfId="15908" xr:uid="{00000000-0005-0000-0000-000052640000}"/>
    <cellStyle name="40% - Accent4 3 6 3 2 2" xfId="35459" xr:uid="{00000000-0005-0000-0000-000053640000}"/>
    <cellStyle name="40% - Accent4 3 6 3 3" xfId="25684" xr:uid="{00000000-0005-0000-0000-000054640000}"/>
    <cellStyle name="40% - Accent4 3 6 4" xfId="11022" xr:uid="{00000000-0005-0000-0000-000055640000}"/>
    <cellStyle name="40% - Accent4 3 6 4 2" xfId="30573" xr:uid="{00000000-0005-0000-0000-000056640000}"/>
    <cellStyle name="40% - Accent4 3 6 5" xfId="20798" xr:uid="{00000000-0005-0000-0000-000057640000}"/>
    <cellStyle name="40% - Accent4 3 7" xfId="1969" xr:uid="{00000000-0005-0000-0000-000058640000}"/>
    <cellStyle name="40% - Accent4 3 7 2" xfId="4475" xr:uid="{00000000-0005-0000-0000-000059640000}"/>
    <cellStyle name="40% - Accent4 3 7 2 2" xfId="9372" xr:uid="{00000000-0005-0000-0000-00005A640000}"/>
    <cellStyle name="40% - Accent4 3 7 2 2 2" xfId="19161" xr:uid="{00000000-0005-0000-0000-00005B640000}"/>
    <cellStyle name="40% - Accent4 3 7 2 2 2 2" xfId="38712" xr:uid="{00000000-0005-0000-0000-00005C640000}"/>
    <cellStyle name="40% - Accent4 3 7 2 2 3" xfId="28937" xr:uid="{00000000-0005-0000-0000-00005D640000}"/>
    <cellStyle name="40% - Accent4 3 7 2 3" xfId="14275" xr:uid="{00000000-0005-0000-0000-00005E640000}"/>
    <cellStyle name="40% - Accent4 3 7 2 3 2" xfId="33826" xr:uid="{00000000-0005-0000-0000-00005F640000}"/>
    <cellStyle name="40% - Accent4 3 7 2 4" xfId="24051" xr:uid="{00000000-0005-0000-0000-000060640000}"/>
    <cellStyle name="40% - Accent4 3 7 3" xfId="6929" xr:uid="{00000000-0005-0000-0000-000061640000}"/>
    <cellStyle name="40% - Accent4 3 7 3 2" xfId="16721" xr:uid="{00000000-0005-0000-0000-000062640000}"/>
    <cellStyle name="40% - Accent4 3 7 3 2 2" xfId="36272" xr:uid="{00000000-0005-0000-0000-000063640000}"/>
    <cellStyle name="40% - Accent4 3 7 3 3" xfId="26497" xr:uid="{00000000-0005-0000-0000-000064640000}"/>
    <cellStyle name="40% - Accent4 3 7 4" xfId="11835" xr:uid="{00000000-0005-0000-0000-000065640000}"/>
    <cellStyle name="40% - Accent4 3 7 4 2" xfId="31386" xr:uid="{00000000-0005-0000-0000-000066640000}"/>
    <cellStyle name="40% - Accent4 3 7 5" xfId="21611" xr:uid="{00000000-0005-0000-0000-000067640000}"/>
    <cellStyle name="40% - Accent4 3 8" xfId="2807" xr:uid="{00000000-0005-0000-0000-000068640000}"/>
    <cellStyle name="40% - Accent4 3 8 2" xfId="7705" xr:uid="{00000000-0005-0000-0000-000069640000}"/>
    <cellStyle name="40% - Accent4 3 8 2 2" xfId="17494" xr:uid="{00000000-0005-0000-0000-00006A640000}"/>
    <cellStyle name="40% - Accent4 3 8 2 2 2" xfId="37045" xr:uid="{00000000-0005-0000-0000-00006B640000}"/>
    <cellStyle name="40% - Accent4 3 8 2 3" xfId="27270" xr:uid="{00000000-0005-0000-0000-00006C640000}"/>
    <cellStyle name="40% - Accent4 3 8 3" xfId="12608" xr:uid="{00000000-0005-0000-0000-00006D640000}"/>
    <cellStyle name="40% - Accent4 3 8 3 2" xfId="32159" xr:uid="{00000000-0005-0000-0000-00006E640000}"/>
    <cellStyle name="40% - Accent4 3 8 4" xfId="22384" xr:uid="{00000000-0005-0000-0000-00006F640000}"/>
    <cellStyle name="40% - Accent4 3 9" xfId="5261" xr:uid="{00000000-0005-0000-0000-000070640000}"/>
    <cellStyle name="40% - Accent4 3 9 2" xfId="15054" xr:uid="{00000000-0005-0000-0000-000071640000}"/>
    <cellStyle name="40% - Accent4 3 9 2 2" xfId="34605" xr:uid="{00000000-0005-0000-0000-000072640000}"/>
    <cellStyle name="40% - Accent4 3 9 3" xfId="24830" xr:uid="{00000000-0005-0000-0000-000073640000}"/>
    <cellStyle name="40% - Accent4 4" xfId="192" xr:uid="{00000000-0005-0000-0000-000074640000}"/>
    <cellStyle name="40% - Accent4 4 10" xfId="10195" xr:uid="{00000000-0005-0000-0000-000075640000}"/>
    <cellStyle name="40% - Accent4 4 10 2" xfId="29746" xr:uid="{00000000-0005-0000-0000-000076640000}"/>
    <cellStyle name="40% - Accent4 4 11" xfId="19971" xr:uid="{00000000-0005-0000-0000-000077640000}"/>
    <cellStyle name="40% - Accent4 4 2" xfId="469" xr:uid="{00000000-0005-0000-0000-000078640000}"/>
    <cellStyle name="40% - Accent4 4 2 2" xfId="886" xr:uid="{00000000-0005-0000-0000-000079640000}"/>
    <cellStyle name="40% - Accent4 4 2 2 2" xfId="1836" xr:uid="{00000000-0005-0000-0000-00007A640000}"/>
    <cellStyle name="40% - Accent4 4 2 2 2 2" xfId="4350" xr:uid="{00000000-0005-0000-0000-00007B640000}"/>
    <cellStyle name="40% - Accent4 4 2 2 2 2 2" xfId="9247" xr:uid="{00000000-0005-0000-0000-00007C640000}"/>
    <cellStyle name="40% - Accent4 4 2 2 2 2 2 2" xfId="19036" xr:uid="{00000000-0005-0000-0000-00007D640000}"/>
    <cellStyle name="40% - Accent4 4 2 2 2 2 2 2 2" xfId="38587" xr:uid="{00000000-0005-0000-0000-00007E640000}"/>
    <cellStyle name="40% - Accent4 4 2 2 2 2 2 3" xfId="28812" xr:uid="{00000000-0005-0000-0000-00007F640000}"/>
    <cellStyle name="40% - Accent4 4 2 2 2 2 3" xfId="14150" xr:uid="{00000000-0005-0000-0000-000080640000}"/>
    <cellStyle name="40% - Accent4 4 2 2 2 2 3 2" xfId="33701" xr:uid="{00000000-0005-0000-0000-000081640000}"/>
    <cellStyle name="40% - Accent4 4 2 2 2 2 4" xfId="23926" xr:uid="{00000000-0005-0000-0000-000082640000}"/>
    <cellStyle name="40% - Accent4 4 2 2 2 3" xfId="6804" xr:uid="{00000000-0005-0000-0000-000083640000}"/>
    <cellStyle name="40% - Accent4 4 2 2 2 3 2" xfId="16596" xr:uid="{00000000-0005-0000-0000-000084640000}"/>
    <cellStyle name="40% - Accent4 4 2 2 2 3 2 2" xfId="36147" xr:uid="{00000000-0005-0000-0000-000085640000}"/>
    <cellStyle name="40% - Accent4 4 2 2 2 3 3" xfId="26372" xr:uid="{00000000-0005-0000-0000-000086640000}"/>
    <cellStyle name="40% - Accent4 4 2 2 2 4" xfId="11710" xr:uid="{00000000-0005-0000-0000-000087640000}"/>
    <cellStyle name="40% - Accent4 4 2 2 2 4 2" xfId="31261" xr:uid="{00000000-0005-0000-0000-000088640000}"/>
    <cellStyle name="40% - Accent4 4 2 2 2 5" xfId="21486" xr:uid="{00000000-0005-0000-0000-000089640000}"/>
    <cellStyle name="40% - Accent4 4 2 2 3" xfId="2475" xr:uid="{00000000-0005-0000-0000-00008A640000}"/>
    <cellStyle name="40% - Accent4 4 2 2 3 2" xfId="4957" xr:uid="{00000000-0005-0000-0000-00008B640000}"/>
    <cellStyle name="40% - Accent4 4 2 2 3 2 2" xfId="9854" xr:uid="{00000000-0005-0000-0000-00008C640000}"/>
    <cellStyle name="40% - Accent4 4 2 2 3 2 2 2" xfId="19643" xr:uid="{00000000-0005-0000-0000-00008D640000}"/>
    <cellStyle name="40% - Accent4 4 2 2 3 2 2 2 2" xfId="39194" xr:uid="{00000000-0005-0000-0000-00008E640000}"/>
    <cellStyle name="40% - Accent4 4 2 2 3 2 2 3" xfId="29419" xr:uid="{00000000-0005-0000-0000-00008F640000}"/>
    <cellStyle name="40% - Accent4 4 2 2 3 2 3" xfId="14757" xr:uid="{00000000-0005-0000-0000-000090640000}"/>
    <cellStyle name="40% - Accent4 4 2 2 3 2 3 2" xfId="34308" xr:uid="{00000000-0005-0000-0000-000091640000}"/>
    <cellStyle name="40% - Accent4 4 2 2 3 2 4" xfId="24533" xr:uid="{00000000-0005-0000-0000-000092640000}"/>
    <cellStyle name="40% - Accent4 4 2 2 3 3" xfId="7411" xr:uid="{00000000-0005-0000-0000-000093640000}"/>
    <cellStyle name="40% - Accent4 4 2 2 3 3 2" xfId="17203" xr:uid="{00000000-0005-0000-0000-000094640000}"/>
    <cellStyle name="40% - Accent4 4 2 2 3 3 2 2" xfId="36754" xr:uid="{00000000-0005-0000-0000-000095640000}"/>
    <cellStyle name="40% - Accent4 4 2 2 3 3 3" xfId="26979" xr:uid="{00000000-0005-0000-0000-000096640000}"/>
    <cellStyle name="40% - Accent4 4 2 2 3 4" xfId="12317" xr:uid="{00000000-0005-0000-0000-000097640000}"/>
    <cellStyle name="40% - Accent4 4 2 2 3 4 2" xfId="31868" xr:uid="{00000000-0005-0000-0000-000098640000}"/>
    <cellStyle name="40% - Accent4 4 2 2 3 5" xfId="22093" xr:uid="{00000000-0005-0000-0000-000099640000}"/>
    <cellStyle name="40% - Accent4 4 2 2 4" xfId="3469" xr:uid="{00000000-0005-0000-0000-00009A640000}"/>
    <cellStyle name="40% - Accent4 4 2 2 4 2" xfId="8366" xr:uid="{00000000-0005-0000-0000-00009B640000}"/>
    <cellStyle name="40% - Accent4 4 2 2 4 2 2" xfId="18155" xr:uid="{00000000-0005-0000-0000-00009C640000}"/>
    <cellStyle name="40% - Accent4 4 2 2 4 2 2 2" xfId="37706" xr:uid="{00000000-0005-0000-0000-00009D640000}"/>
    <cellStyle name="40% - Accent4 4 2 2 4 2 3" xfId="27931" xr:uid="{00000000-0005-0000-0000-00009E640000}"/>
    <cellStyle name="40% - Accent4 4 2 2 4 3" xfId="13269" xr:uid="{00000000-0005-0000-0000-00009F640000}"/>
    <cellStyle name="40% - Accent4 4 2 2 4 3 2" xfId="32820" xr:uid="{00000000-0005-0000-0000-0000A0640000}"/>
    <cellStyle name="40% - Accent4 4 2 2 4 4" xfId="23045" xr:uid="{00000000-0005-0000-0000-0000A1640000}"/>
    <cellStyle name="40% - Accent4 4 2 2 5" xfId="5923" xr:uid="{00000000-0005-0000-0000-0000A2640000}"/>
    <cellStyle name="40% - Accent4 4 2 2 5 2" xfId="15715" xr:uid="{00000000-0005-0000-0000-0000A3640000}"/>
    <cellStyle name="40% - Accent4 4 2 2 5 2 2" xfId="35266" xr:uid="{00000000-0005-0000-0000-0000A4640000}"/>
    <cellStyle name="40% - Accent4 4 2 2 5 3" xfId="25491" xr:uid="{00000000-0005-0000-0000-0000A5640000}"/>
    <cellStyle name="40% - Accent4 4 2 2 6" xfId="10829" xr:uid="{00000000-0005-0000-0000-0000A6640000}"/>
    <cellStyle name="40% - Accent4 4 2 2 6 2" xfId="30380" xr:uid="{00000000-0005-0000-0000-0000A7640000}"/>
    <cellStyle name="40% - Accent4 4 2 2 7" xfId="20605" xr:uid="{00000000-0005-0000-0000-0000A8640000}"/>
    <cellStyle name="40% - Accent4 4 2 3" xfId="1092" xr:uid="{00000000-0005-0000-0000-0000A9640000}"/>
    <cellStyle name="40% - Accent4 4 2 3 2" xfId="3665" xr:uid="{00000000-0005-0000-0000-0000AA640000}"/>
    <cellStyle name="40% - Accent4 4 2 3 2 2" xfId="8562" xr:uid="{00000000-0005-0000-0000-0000AB640000}"/>
    <cellStyle name="40% - Accent4 4 2 3 2 2 2" xfId="18351" xr:uid="{00000000-0005-0000-0000-0000AC640000}"/>
    <cellStyle name="40% - Accent4 4 2 3 2 2 2 2" xfId="37902" xr:uid="{00000000-0005-0000-0000-0000AD640000}"/>
    <cellStyle name="40% - Accent4 4 2 3 2 2 3" xfId="28127" xr:uid="{00000000-0005-0000-0000-0000AE640000}"/>
    <cellStyle name="40% - Accent4 4 2 3 2 3" xfId="13465" xr:uid="{00000000-0005-0000-0000-0000AF640000}"/>
    <cellStyle name="40% - Accent4 4 2 3 2 3 2" xfId="33016" xr:uid="{00000000-0005-0000-0000-0000B0640000}"/>
    <cellStyle name="40% - Accent4 4 2 3 2 4" xfId="23241" xr:uid="{00000000-0005-0000-0000-0000B1640000}"/>
    <cellStyle name="40% - Accent4 4 2 3 3" xfId="6119" xr:uid="{00000000-0005-0000-0000-0000B2640000}"/>
    <cellStyle name="40% - Accent4 4 2 3 3 2" xfId="15911" xr:uid="{00000000-0005-0000-0000-0000B3640000}"/>
    <cellStyle name="40% - Accent4 4 2 3 3 2 2" xfId="35462" xr:uid="{00000000-0005-0000-0000-0000B4640000}"/>
    <cellStyle name="40% - Accent4 4 2 3 3 3" xfId="25687" xr:uid="{00000000-0005-0000-0000-0000B5640000}"/>
    <cellStyle name="40% - Accent4 4 2 3 4" xfId="11025" xr:uid="{00000000-0005-0000-0000-0000B6640000}"/>
    <cellStyle name="40% - Accent4 4 2 3 4 2" xfId="30576" xr:uid="{00000000-0005-0000-0000-0000B7640000}"/>
    <cellStyle name="40% - Accent4 4 2 3 5" xfId="20801" xr:uid="{00000000-0005-0000-0000-0000B8640000}"/>
    <cellStyle name="40% - Accent4 4 2 4" xfId="2068" xr:uid="{00000000-0005-0000-0000-0000B9640000}"/>
    <cellStyle name="40% - Accent4 4 2 4 2" xfId="4570" xr:uid="{00000000-0005-0000-0000-0000BA640000}"/>
    <cellStyle name="40% - Accent4 4 2 4 2 2" xfId="9467" xr:uid="{00000000-0005-0000-0000-0000BB640000}"/>
    <cellStyle name="40% - Accent4 4 2 4 2 2 2" xfId="19256" xr:uid="{00000000-0005-0000-0000-0000BC640000}"/>
    <cellStyle name="40% - Accent4 4 2 4 2 2 2 2" xfId="38807" xr:uid="{00000000-0005-0000-0000-0000BD640000}"/>
    <cellStyle name="40% - Accent4 4 2 4 2 2 3" xfId="29032" xr:uid="{00000000-0005-0000-0000-0000BE640000}"/>
    <cellStyle name="40% - Accent4 4 2 4 2 3" xfId="14370" xr:uid="{00000000-0005-0000-0000-0000BF640000}"/>
    <cellStyle name="40% - Accent4 4 2 4 2 3 2" xfId="33921" xr:uid="{00000000-0005-0000-0000-0000C0640000}"/>
    <cellStyle name="40% - Accent4 4 2 4 2 4" xfId="24146" xr:uid="{00000000-0005-0000-0000-0000C1640000}"/>
    <cellStyle name="40% - Accent4 4 2 4 3" xfId="7024" xr:uid="{00000000-0005-0000-0000-0000C2640000}"/>
    <cellStyle name="40% - Accent4 4 2 4 3 2" xfId="16816" xr:uid="{00000000-0005-0000-0000-0000C3640000}"/>
    <cellStyle name="40% - Accent4 4 2 4 3 2 2" xfId="36367" xr:uid="{00000000-0005-0000-0000-0000C4640000}"/>
    <cellStyle name="40% - Accent4 4 2 4 3 3" xfId="26592" xr:uid="{00000000-0005-0000-0000-0000C5640000}"/>
    <cellStyle name="40% - Accent4 4 2 4 4" xfId="11930" xr:uid="{00000000-0005-0000-0000-0000C6640000}"/>
    <cellStyle name="40% - Accent4 4 2 4 4 2" xfId="31481" xr:uid="{00000000-0005-0000-0000-0000C7640000}"/>
    <cellStyle name="40% - Accent4 4 2 4 5" xfId="21706" xr:uid="{00000000-0005-0000-0000-0000C8640000}"/>
    <cellStyle name="40% - Accent4 4 2 5" xfId="3078" xr:uid="{00000000-0005-0000-0000-0000C9640000}"/>
    <cellStyle name="40% - Accent4 4 2 5 2" xfId="7975" xr:uid="{00000000-0005-0000-0000-0000CA640000}"/>
    <cellStyle name="40% - Accent4 4 2 5 2 2" xfId="17764" xr:uid="{00000000-0005-0000-0000-0000CB640000}"/>
    <cellStyle name="40% - Accent4 4 2 5 2 2 2" xfId="37315" xr:uid="{00000000-0005-0000-0000-0000CC640000}"/>
    <cellStyle name="40% - Accent4 4 2 5 2 3" xfId="27540" xr:uid="{00000000-0005-0000-0000-0000CD640000}"/>
    <cellStyle name="40% - Accent4 4 2 5 3" xfId="12878" xr:uid="{00000000-0005-0000-0000-0000CE640000}"/>
    <cellStyle name="40% - Accent4 4 2 5 3 2" xfId="32429" xr:uid="{00000000-0005-0000-0000-0000CF640000}"/>
    <cellStyle name="40% - Accent4 4 2 5 4" xfId="22654" xr:uid="{00000000-0005-0000-0000-0000D0640000}"/>
    <cellStyle name="40% - Accent4 4 2 6" xfId="5532" xr:uid="{00000000-0005-0000-0000-0000D1640000}"/>
    <cellStyle name="40% - Accent4 4 2 6 2" xfId="15324" xr:uid="{00000000-0005-0000-0000-0000D2640000}"/>
    <cellStyle name="40% - Accent4 4 2 6 2 2" xfId="34875" xr:uid="{00000000-0005-0000-0000-0000D3640000}"/>
    <cellStyle name="40% - Accent4 4 2 6 3" xfId="25100" xr:uid="{00000000-0005-0000-0000-0000D4640000}"/>
    <cellStyle name="40% - Accent4 4 2 7" xfId="10438" xr:uid="{00000000-0005-0000-0000-0000D5640000}"/>
    <cellStyle name="40% - Accent4 4 2 7 2" xfId="29989" xr:uid="{00000000-0005-0000-0000-0000D6640000}"/>
    <cellStyle name="40% - Accent4 4 2 8" xfId="20214" xr:uid="{00000000-0005-0000-0000-0000D7640000}"/>
    <cellStyle name="40% - Accent4 4 3" xfId="470" xr:uid="{00000000-0005-0000-0000-0000D8640000}"/>
    <cellStyle name="40% - Accent4 4 3 2" xfId="887" xr:uid="{00000000-0005-0000-0000-0000D9640000}"/>
    <cellStyle name="40% - Accent4 4 3 2 2" xfId="1837" xr:uid="{00000000-0005-0000-0000-0000DA640000}"/>
    <cellStyle name="40% - Accent4 4 3 2 2 2" xfId="4351" xr:uid="{00000000-0005-0000-0000-0000DB640000}"/>
    <cellStyle name="40% - Accent4 4 3 2 2 2 2" xfId="9248" xr:uid="{00000000-0005-0000-0000-0000DC640000}"/>
    <cellStyle name="40% - Accent4 4 3 2 2 2 2 2" xfId="19037" xr:uid="{00000000-0005-0000-0000-0000DD640000}"/>
    <cellStyle name="40% - Accent4 4 3 2 2 2 2 2 2" xfId="38588" xr:uid="{00000000-0005-0000-0000-0000DE640000}"/>
    <cellStyle name="40% - Accent4 4 3 2 2 2 2 3" xfId="28813" xr:uid="{00000000-0005-0000-0000-0000DF640000}"/>
    <cellStyle name="40% - Accent4 4 3 2 2 2 3" xfId="14151" xr:uid="{00000000-0005-0000-0000-0000E0640000}"/>
    <cellStyle name="40% - Accent4 4 3 2 2 2 3 2" xfId="33702" xr:uid="{00000000-0005-0000-0000-0000E1640000}"/>
    <cellStyle name="40% - Accent4 4 3 2 2 2 4" xfId="23927" xr:uid="{00000000-0005-0000-0000-0000E2640000}"/>
    <cellStyle name="40% - Accent4 4 3 2 2 3" xfId="6805" xr:uid="{00000000-0005-0000-0000-0000E3640000}"/>
    <cellStyle name="40% - Accent4 4 3 2 2 3 2" xfId="16597" xr:uid="{00000000-0005-0000-0000-0000E4640000}"/>
    <cellStyle name="40% - Accent4 4 3 2 2 3 2 2" xfId="36148" xr:uid="{00000000-0005-0000-0000-0000E5640000}"/>
    <cellStyle name="40% - Accent4 4 3 2 2 3 3" xfId="26373" xr:uid="{00000000-0005-0000-0000-0000E6640000}"/>
    <cellStyle name="40% - Accent4 4 3 2 2 4" xfId="11711" xr:uid="{00000000-0005-0000-0000-0000E7640000}"/>
    <cellStyle name="40% - Accent4 4 3 2 2 4 2" xfId="31262" xr:uid="{00000000-0005-0000-0000-0000E8640000}"/>
    <cellStyle name="40% - Accent4 4 3 2 2 5" xfId="21487" xr:uid="{00000000-0005-0000-0000-0000E9640000}"/>
    <cellStyle name="40% - Accent4 4 3 2 3" xfId="2551" xr:uid="{00000000-0005-0000-0000-0000EA640000}"/>
    <cellStyle name="40% - Accent4 4 3 2 3 2" xfId="5021" xr:uid="{00000000-0005-0000-0000-0000EB640000}"/>
    <cellStyle name="40% - Accent4 4 3 2 3 2 2" xfId="9918" xr:uid="{00000000-0005-0000-0000-0000EC640000}"/>
    <cellStyle name="40% - Accent4 4 3 2 3 2 2 2" xfId="19707" xr:uid="{00000000-0005-0000-0000-0000ED640000}"/>
    <cellStyle name="40% - Accent4 4 3 2 3 2 2 2 2" xfId="39258" xr:uid="{00000000-0005-0000-0000-0000EE640000}"/>
    <cellStyle name="40% - Accent4 4 3 2 3 2 2 3" xfId="29483" xr:uid="{00000000-0005-0000-0000-0000EF640000}"/>
    <cellStyle name="40% - Accent4 4 3 2 3 2 3" xfId="14821" xr:uid="{00000000-0005-0000-0000-0000F0640000}"/>
    <cellStyle name="40% - Accent4 4 3 2 3 2 3 2" xfId="34372" xr:uid="{00000000-0005-0000-0000-0000F1640000}"/>
    <cellStyle name="40% - Accent4 4 3 2 3 2 4" xfId="24597" xr:uid="{00000000-0005-0000-0000-0000F2640000}"/>
    <cellStyle name="40% - Accent4 4 3 2 3 3" xfId="7475" xr:uid="{00000000-0005-0000-0000-0000F3640000}"/>
    <cellStyle name="40% - Accent4 4 3 2 3 3 2" xfId="17267" xr:uid="{00000000-0005-0000-0000-0000F4640000}"/>
    <cellStyle name="40% - Accent4 4 3 2 3 3 2 2" xfId="36818" xr:uid="{00000000-0005-0000-0000-0000F5640000}"/>
    <cellStyle name="40% - Accent4 4 3 2 3 3 3" xfId="27043" xr:uid="{00000000-0005-0000-0000-0000F6640000}"/>
    <cellStyle name="40% - Accent4 4 3 2 3 4" xfId="12381" xr:uid="{00000000-0005-0000-0000-0000F7640000}"/>
    <cellStyle name="40% - Accent4 4 3 2 3 4 2" xfId="31932" xr:uid="{00000000-0005-0000-0000-0000F8640000}"/>
    <cellStyle name="40% - Accent4 4 3 2 3 5" xfId="22157" xr:uid="{00000000-0005-0000-0000-0000F9640000}"/>
    <cellStyle name="40% - Accent4 4 3 2 4" xfId="3470" xr:uid="{00000000-0005-0000-0000-0000FA640000}"/>
    <cellStyle name="40% - Accent4 4 3 2 4 2" xfId="8367" xr:uid="{00000000-0005-0000-0000-0000FB640000}"/>
    <cellStyle name="40% - Accent4 4 3 2 4 2 2" xfId="18156" xr:uid="{00000000-0005-0000-0000-0000FC640000}"/>
    <cellStyle name="40% - Accent4 4 3 2 4 2 2 2" xfId="37707" xr:uid="{00000000-0005-0000-0000-0000FD640000}"/>
    <cellStyle name="40% - Accent4 4 3 2 4 2 3" xfId="27932" xr:uid="{00000000-0005-0000-0000-0000FE640000}"/>
    <cellStyle name="40% - Accent4 4 3 2 4 3" xfId="13270" xr:uid="{00000000-0005-0000-0000-0000FF640000}"/>
    <cellStyle name="40% - Accent4 4 3 2 4 3 2" xfId="32821" xr:uid="{00000000-0005-0000-0000-000000650000}"/>
    <cellStyle name="40% - Accent4 4 3 2 4 4" xfId="23046" xr:uid="{00000000-0005-0000-0000-000001650000}"/>
    <cellStyle name="40% - Accent4 4 3 2 5" xfId="5924" xr:uid="{00000000-0005-0000-0000-000002650000}"/>
    <cellStyle name="40% - Accent4 4 3 2 5 2" xfId="15716" xr:uid="{00000000-0005-0000-0000-000003650000}"/>
    <cellStyle name="40% - Accent4 4 3 2 5 2 2" xfId="35267" xr:uid="{00000000-0005-0000-0000-000004650000}"/>
    <cellStyle name="40% - Accent4 4 3 2 5 3" xfId="25492" xr:uid="{00000000-0005-0000-0000-000005650000}"/>
    <cellStyle name="40% - Accent4 4 3 2 6" xfId="10830" xr:uid="{00000000-0005-0000-0000-000006650000}"/>
    <cellStyle name="40% - Accent4 4 3 2 6 2" xfId="30381" xr:uid="{00000000-0005-0000-0000-000007650000}"/>
    <cellStyle name="40% - Accent4 4 3 2 7" xfId="20606" xr:uid="{00000000-0005-0000-0000-000008650000}"/>
    <cellStyle name="40% - Accent4 4 3 3" xfId="1448" xr:uid="{00000000-0005-0000-0000-000009650000}"/>
    <cellStyle name="40% - Accent4 4 3 3 2" xfId="3967" xr:uid="{00000000-0005-0000-0000-00000A650000}"/>
    <cellStyle name="40% - Accent4 4 3 3 2 2" xfId="8864" xr:uid="{00000000-0005-0000-0000-00000B650000}"/>
    <cellStyle name="40% - Accent4 4 3 3 2 2 2" xfId="18653" xr:uid="{00000000-0005-0000-0000-00000C650000}"/>
    <cellStyle name="40% - Accent4 4 3 3 2 2 2 2" xfId="38204" xr:uid="{00000000-0005-0000-0000-00000D650000}"/>
    <cellStyle name="40% - Accent4 4 3 3 2 2 3" xfId="28429" xr:uid="{00000000-0005-0000-0000-00000E650000}"/>
    <cellStyle name="40% - Accent4 4 3 3 2 3" xfId="13767" xr:uid="{00000000-0005-0000-0000-00000F650000}"/>
    <cellStyle name="40% - Accent4 4 3 3 2 3 2" xfId="33318" xr:uid="{00000000-0005-0000-0000-000010650000}"/>
    <cellStyle name="40% - Accent4 4 3 3 2 4" xfId="23543" xr:uid="{00000000-0005-0000-0000-000011650000}"/>
    <cellStyle name="40% - Accent4 4 3 3 3" xfId="6421" xr:uid="{00000000-0005-0000-0000-000012650000}"/>
    <cellStyle name="40% - Accent4 4 3 3 3 2" xfId="16213" xr:uid="{00000000-0005-0000-0000-000013650000}"/>
    <cellStyle name="40% - Accent4 4 3 3 3 2 2" xfId="35764" xr:uid="{00000000-0005-0000-0000-000014650000}"/>
    <cellStyle name="40% - Accent4 4 3 3 3 3" xfId="25989" xr:uid="{00000000-0005-0000-0000-000015650000}"/>
    <cellStyle name="40% - Accent4 4 3 3 4" xfId="11327" xr:uid="{00000000-0005-0000-0000-000016650000}"/>
    <cellStyle name="40% - Accent4 4 3 3 4 2" xfId="30878" xr:uid="{00000000-0005-0000-0000-000017650000}"/>
    <cellStyle name="40% - Accent4 4 3 3 5" xfId="21103" xr:uid="{00000000-0005-0000-0000-000018650000}"/>
    <cellStyle name="40% - Accent4 4 3 4" xfId="2132" xr:uid="{00000000-0005-0000-0000-000019650000}"/>
    <cellStyle name="40% - Accent4 4 3 4 2" xfId="4634" xr:uid="{00000000-0005-0000-0000-00001A650000}"/>
    <cellStyle name="40% - Accent4 4 3 4 2 2" xfId="9531" xr:uid="{00000000-0005-0000-0000-00001B650000}"/>
    <cellStyle name="40% - Accent4 4 3 4 2 2 2" xfId="19320" xr:uid="{00000000-0005-0000-0000-00001C650000}"/>
    <cellStyle name="40% - Accent4 4 3 4 2 2 2 2" xfId="38871" xr:uid="{00000000-0005-0000-0000-00001D650000}"/>
    <cellStyle name="40% - Accent4 4 3 4 2 2 3" xfId="29096" xr:uid="{00000000-0005-0000-0000-00001E650000}"/>
    <cellStyle name="40% - Accent4 4 3 4 2 3" xfId="14434" xr:uid="{00000000-0005-0000-0000-00001F650000}"/>
    <cellStyle name="40% - Accent4 4 3 4 2 3 2" xfId="33985" xr:uid="{00000000-0005-0000-0000-000020650000}"/>
    <cellStyle name="40% - Accent4 4 3 4 2 4" xfId="24210" xr:uid="{00000000-0005-0000-0000-000021650000}"/>
    <cellStyle name="40% - Accent4 4 3 4 3" xfId="7088" xr:uid="{00000000-0005-0000-0000-000022650000}"/>
    <cellStyle name="40% - Accent4 4 3 4 3 2" xfId="16880" xr:uid="{00000000-0005-0000-0000-000023650000}"/>
    <cellStyle name="40% - Accent4 4 3 4 3 2 2" xfId="36431" xr:uid="{00000000-0005-0000-0000-000024650000}"/>
    <cellStyle name="40% - Accent4 4 3 4 3 3" xfId="26656" xr:uid="{00000000-0005-0000-0000-000025650000}"/>
    <cellStyle name="40% - Accent4 4 3 4 4" xfId="11994" xr:uid="{00000000-0005-0000-0000-000026650000}"/>
    <cellStyle name="40% - Accent4 4 3 4 4 2" xfId="31545" xr:uid="{00000000-0005-0000-0000-000027650000}"/>
    <cellStyle name="40% - Accent4 4 3 4 5" xfId="21770" xr:uid="{00000000-0005-0000-0000-000028650000}"/>
    <cellStyle name="40% - Accent4 4 3 5" xfId="3079" xr:uid="{00000000-0005-0000-0000-000029650000}"/>
    <cellStyle name="40% - Accent4 4 3 5 2" xfId="7976" xr:uid="{00000000-0005-0000-0000-00002A650000}"/>
    <cellStyle name="40% - Accent4 4 3 5 2 2" xfId="17765" xr:uid="{00000000-0005-0000-0000-00002B650000}"/>
    <cellStyle name="40% - Accent4 4 3 5 2 2 2" xfId="37316" xr:uid="{00000000-0005-0000-0000-00002C650000}"/>
    <cellStyle name="40% - Accent4 4 3 5 2 3" xfId="27541" xr:uid="{00000000-0005-0000-0000-00002D650000}"/>
    <cellStyle name="40% - Accent4 4 3 5 3" xfId="12879" xr:uid="{00000000-0005-0000-0000-00002E650000}"/>
    <cellStyle name="40% - Accent4 4 3 5 3 2" xfId="32430" xr:uid="{00000000-0005-0000-0000-00002F650000}"/>
    <cellStyle name="40% - Accent4 4 3 5 4" xfId="22655" xr:uid="{00000000-0005-0000-0000-000030650000}"/>
    <cellStyle name="40% - Accent4 4 3 6" xfId="5533" xr:uid="{00000000-0005-0000-0000-000031650000}"/>
    <cellStyle name="40% - Accent4 4 3 6 2" xfId="15325" xr:uid="{00000000-0005-0000-0000-000032650000}"/>
    <cellStyle name="40% - Accent4 4 3 6 2 2" xfId="34876" xr:uid="{00000000-0005-0000-0000-000033650000}"/>
    <cellStyle name="40% - Accent4 4 3 6 3" xfId="25101" xr:uid="{00000000-0005-0000-0000-000034650000}"/>
    <cellStyle name="40% - Accent4 4 3 7" xfId="10439" xr:uid="{00000000-0005-0000-0000-000035650000}"/>
    <cellStyle name="40% - Accent4 4 3 7 2" xfId="29990" xr:uid="{00000000-0005-0000-0000-000036650000}"/>
    <cellStyle name="40% - Accent4 4 3 8" xfId="20215" xr:uid="{00000000-0005-0000-0000-000037650000}"/>
    <cellStyle name="40% - Accent4 4 4" xfId="471" xr:uid="{00000000-0005-0000-0000-000038650000}"/>
    <cellStyle name="40% - Accent4 4 4 2" xfId="888" xr:uid="{00000000-0005-0000-0000-000039650000}"/>
    <cellStyle name="40% - Accent4 4 4 2 2" xfId="1838" xr:uid="{00000000-0005-0000-0000-00003A650000}"/>
    <cellStyle name="40% - Accent4 4 4 2 2 2" xfId="4352" xr:uid="{00000000-0005-0000-0000-00003B650000}"/>
    <cellStyle name="40% - Accent4 4 4 2 2 2 2" xfId="9249" xr:uid="{00000000-0005-0000-0000-00003C650000}"/>
    <cellStyle name="40% - Accent4 4 4 2 2 2 2 2" xfId="19038" xr:uid="{00000000-0005-0000-0000-00003D650000}"/>
    <cellStyle name="40% - Accent4 4 4 2 2 2 2 2 2" xfId="38589" xr:uid="{00000000-0005-0000-0000-00003E650000}"/>
    <cellStyle name="40% - Accent4 4 4 2 2 2 2 3" xfId="28814" xr:uid="{00000000-0005-0000-0000-00003F650000}"/>
    <cellStyle name="40% - Accent4 4 4 2 2 2 3" xfId="14152" xr:uid="{00000000-0005-0000-0000-000040650000}"/>
    <cellStyle name="40% - Accent4 4 4 2 2 2 3 2" xfId="33703" xr:uid="{00000000-0005-0000-0000-000041650000}"/>
    <cellStyle name="40% - Accent4 4 4 2 2 2 4" xfId="23928" xr:uid="{00000000-0005-0000-0000-000042650000}"/>
    <cellStyle name="40% - Accent4 4 4 2 2 3" xfId="6806" xr:uid="{00000000-0005-0000-0000-000043650000}"/>
    <cellStyle name="40% - Accent4 4 4 2 2 3 2" xfId="16598" xr:uid="{00000000-0005-0000-0000-000044650000}"/>
    <cellStyle name="40% - Accent4 4 4 2 2 3 2 2" xfId="36149" xr:uid="{00000000-0005-0000-0000-000045650000}"/>
    <cellStyle name="40% - Accent4 4 4 2 2 3 3" xfId="26374" xr:uid="{00000000-0005-0000-0000-000046650000}"/>
    <cellStyle name="40% - Accent4 4 4 2 2 4" xfId="11712" xr:uid="{00000000-0005-0000-0000-000047650000}"/>
    <cellStyle name="40% - Accent4 4 4 2 2 4 2" xfId="31263" xr:uid="{00000000-0005-0000-0000-000048650000}"/>
    <cellStyle name="40% - Accent4 4 4 2 2 5" xfId="21488" xr:uid="{00000000-0005-0000-0000-000049650000}"/>
    <cellStyle name="40% - Accent4 4 4 2 3" xfId="2701" xr:uid="{00000000-0005-0000-0000-00004A650000}"/>
    <cellStyle name="40% - Accent4 4 4 2 3 2" xfId="5146" xr:uid="{00000000-0005-0000-0000-00004B650000}"/>
    <cellStyle name="40% - Accent4 4 4 2 3 2 2" xfId="10043" xr:uid="{00000000-0005-0000-0000-00004C650000}"/>
    <cellStyle name="40% - Accent4 4 4 2 3 2 2 2" xfId="19832" xr:uid="{00000000-0005-0000-0000-00004D650000}"/>
    <cellStyle name="40% - Accent4 4 4 2 3 2 2 2 2" xfId="39383" xr:uid="{00000000-0005-0000-0000-00004E650000}"/>
    <cellStyle name="40% - Accent4 4 4 2 3 2 2 3" xfId="29608" xr:uid="{00000000-0005-0000-0000-00004F650000}"/>
    <cellStyle name="40% - Accent4 4 4 2 3 2 3" xfId="14946" xr:uid="{00000000-0005-0000-0000-000050650000}"/>
    <cellStyle name="40% - Accent4 4 4 2 3 2 3 2" xfId="34497" xr:uid="{00000000-0005-0000-0000-000051650000}"/>
    <cellStyle name="40% - Accent4 4 4 2 3 2 4" xfId="24722" xr:uid="{00000000-0005-0000-0000-000052650000}"/>
    <cellStyle name="40% - Accent4 4 4 2 3 3" xfId="7600" xr:uid="{00000000-0005-0000-0000-000053650000}"/>
    <cellStyle name="40% - Accent4 4 4 2 3 3 2" xfId="17392" xr:uid="{00000000-0005-0000-0000-000054650000}"/>
    <cellStyle name="40% - Accent4 4 4 2 3 3 2 2" xfId="36943" xr:uid="{00000000-0005-0000-0000-000055650000}"/>
    <cellStyle name="40% - Accent4 4 4 2 3 3 3" xfId="27168" xr:uid="{00000000-0005-0000-0000-000056650000}"/>
    <cellStyle name="40% - Accent4 4 4 2 3 4" xfId="12506" xr:uid="{00000000-0005-0000-0000-000057650000}"/>
    <cellStyle name="40% - Accent4 4 4 2 3 4 2" xfId="32057" xr:uid="{00000000-0005-0000-0000-000058650000}"/>
    <cellStyle name="40% - Accent4 4 4 2 3 5" xfId="22282" xr:uid="{00000000-0005-0000-0000-000059650000}"/>
    <cellStyle name="40% - Accent4 4 4 2 4" xfId="3471" xr:uid="{00000000-0005-0000-0000-00005A650000}"/>
    <cellStyle name="40% - Accent4 4 4 2 4 2" xfId="8368" xr:uid="{00000000-0005-0000-0000-00005B650000}"/>
    <cellStyle name="40% - Accent4 4 4 2 4 2 2" xfId="18157" xr:uid="{00000000-0005-0000-0000-00005C650000}"/>
    <cellStyle name="40% - Accent4 4 4 2 4 2 2 2" xfId="37708" xr:uid="{00000000-0005-0000-0000-00005D650000}"/>
    <cellStyle name="40% - Accent4 4 4 2 4 2 3" xfId="27933" xr:uid="{00000000-0005-0000-0000-00005E650000}"/>
    <cellStyle name="40% - Accent4 4 4 2 4 3" xfId="13271" xr:uid="{00000000-0005-0000-0000-00005F650000}"/>
    <cellStyle name="40% - Accent4 4 4 2 4 3 2" xfId="32822" xr:uid="{00000000-0005-0000-0000-000060650000}"/>
    <cellStyle name="40% - Accent4 4 4 2 4 4" xfId="23047" xr:uid="{00000000-0005-0000-0000-000061650000}"/>
    <cellStyle name="40% - Accent4 4 4 2 5" xfId="5925" xr:uid="{00000000-0005-0000-0000-000062650000}"/>
    <cellStyle name="40% - Accent4 4 4 2 5 2" xfId="15717" xr:uid="{00000000-0005-0000-0000-000063650000}"/>
    <cellStyle name="40% - Accent4 4 4 2 5 2 2" xfId="35268" xr:uid="{00000000-0005-0000-0000-000064650000}"/>
    <cellStyle name="40% - Accent4 4 4 2 5 3" xfId="25493" xr:uid="{00000000-0005-0000-0000-000065650000}"/>
    <cellStyle name="40% - Accent4 4 4 2 6" xfId="10831" xr:uid="{00000000-0005-0000-0000-000066650000}"/>
    <cellStyle name="40% - Accent4 4 4 2 6 2" xfId="30382" xr:uid="{00000000-0005-0000-0000-000067650000}"/>
    <cellStyle name="40% - Accent4 4 4 2 7" xfId="20607" xr:uid="{00000000-0005-0000-0000-000068650000}"/>
    <cellStyle name="40% - Accent4 4 4 3" xfId="1449" xr:uid="{00000000-0005-0000-0000-000069650000}"/>
    <cellStyle name="40% - Accent4 4 4 3 2" xfId="3968" xr:uid="{00000000-0005-0000-0000-00006A650000}"/>
    <cellStyle name="40% - Accent4 4 4 3 2 2" xfId="8865" xr:uid="{00000000-0005-0000-0000-00006B650000}"/>
    <cellStyle name="40% - Accent4 4 4 3 2 2 2" xfId="18654" xr:uid="{00000000-0005-0000-0000-00006C650000}"/>
    <cellStyle name="40% - Accent4 4 4 3 2 2 2 2" xfId="38205" xr:uid="{00000000-0005-0000-0000-00006D650000}"/>
    <cellStyle name="40% - Accent4 4 4 3 2 2 3" xfId="28430" xr:uid="{00000000-0005-0000-0000-00006E650000}"/>
    <cellStyle name="40% - Accent4 4 4 3 2 3" xfId="13768" xr:uid="{00000000-0005-0000-0000-00006F650000}"/>
    <cellStyle name="40% - Accent4 4 4 3 2 3 2" xfId="33319" xr:uid="{00000000-0005-0000-0000-000070650000}"/>
    <cellStyle name="40% - Accent4 4 4 3 2 4" xfId="23544" xr:uid="{00000000-0005-0000-0000-000071650000}"/>
    <cellStyle name="40% - Accent4 4 4 3 3" xfId="6422" xr:uid="{00000000-0005-0000-0000-000072650000}"/>
    <cellStyle name="40% - Accent4 4 4 3 3 2" xfId="16214" xr:uid="{00000000-0005-0000-0000-000073650000}"/>
    <cellStyle name="40% - Accent4 4 4 3 3 2 2" xfId="35765" xr:uid="{00000000-0005-0000-0000-000074650000}"/>
    <cellStyle name="40% - Accent4 4 4 3 3 3" xfId="25990" xr:uid="{00000000-0005-0000-0000-000075650000}"/>
    <cellStyle name="40% - Accent4 4 4 3 4" xfId="11328" xr:uid="{00000000-0005-0000-0000-000076650000}"/>
    <cellStyle name="40% - Accent4 4 4 3 4 2" xfId="30879" xr:uid="{00000000-0005-0000-0000-000077650000}"/>
    <cellStyle name="40% - Accent4 4 4 3 5" xfId="21104" xr:uid="{00000000-0005-0000-0000-000078650000}"/>
    <cellStyle name="40% - Accent4 4 4 4" xfId="2257" xr:uid="{00000000-0005-0000-0000-000079650000}"/>
    <cellStyle name="40% - Accent4 4 4 4 2" xfId="4759" xr:uid="{00000000-0005-0000-0000-00007A650000}"/>
    <cellStyle name="40% - Accent4 4 4 4 2 2" xfId="9656" xr:uid="{00000000-0005-0000-0000-00007B650000}"/>
    <cellStyle name="40% - Accent4 4 4 4 2 2 2" xfId="19445" xr:uid="{00000000-0005-0000-0000-00007C650000}"/>
    <cellStyle name="40% - Accent4 4 4 4 2 2 2 2" xfId="38996" xr:uid="{00000000-0005-0000-0000-00007D650000}"/>
    <cellStyle name="40% - Accent4 4 4 4 2 2 3" xfId="29221" xr:uid="{00000000-0005-0000-0000-00007E650000}"/>
    <cellStyle name="40% - Accent4 4 4 4 2 3" xfId="14559" xr:uid="{00000000-0005-0000-0000-00007F650000}"/>
    <cellStyle name="40% - Accent4 4 4 4 2 3 2" xfId="34110" xr:uid="{00000000-0005-0000-0000-000080650000}"/>
    <cellStyle name="40% - Accent4 4 4 4 2 4" xfId="24335" xr:uid="{00000000-0005-0000-0000-000081650000}"/>
    <cellStyle name="40% - Accent4 4 4 4 3" xfId="7213" xr:uid="{00000000-0005-0000-0000-000082650000}"/>
    <cellStyle name="40% - Accent4 4 4 4 3 2" xfId="17005" xr:uid="{00000000-0005-0000-0000-000083650000}"/>
    <cellStyle name="40% - Accent4 4 4 4 3 2 2" xfId="36556" xr:uid="{00000000-0005-0000-0000-000084650000}"/>
    <cellStyle name="40% - Accent4 4 4 4 3 3" xfId="26781" xr:uid="{00000000-0005-0000-0000-000085650000}"/>
    <cellStyle name="40% - Accent4 4 4 4 4" xfId="12119" xr:uid="{00000000-0005-0000-0000-000086650000}"/>
    <cellStyle name="40% - Accent4 4 4 4 4 2" xfId="31670" xr:uid="{00000000-0005-0000-0000-000087650000}"/>
    <cellStyle name="40% - Accent4 4 4 4 5" xfId="21895" xr:uid="{00000000-0005-0000-0000-000088650000}"/>
    <cellStyle name="40% - Accent4 4 4 5" xfId="3080" xr:uid="{00000000-0005-0000-0000-000089650000}"/>
    <cellStyle name="40% - Accent4 4 4 5 2" xfId="7977" xr:uid="{00000000-0005-0000-0000-00008A650000}"/>
    <cellStyle name="40% - Accent4 4 4 5 2 2" xfId="17766" xr:uid="{00000000-0005-0000-0000-00008B650000}"/>
    <cellStyle name="40% - Accent4 4 4 5 2 2 2" xfId="37317" xr:uid="{00000000-0005-0000-0000-00008C650000}"/>
    <cellStyle name="40% - Accent4 4 4 5 2 3" xfId="27542" xr:uid="{00000000-0005-0000-0000-00008D650000}"/>
    <cellStyle name="40% - Accent4 4 4 5 3" xfId="12880" xr:uid="{00000000-0005-0000-0000-00008E650000}"/>
    <cellStyle name="40% - Accent4 4 4 5 3 2" xfId="32431" xr:uid="{00000000-0005-0000-0000-00008F650000}"/>
    <cellStyle name="40% - Accent4 4 4 5 4" xfId="22656" xr:uid="{00000000-0005-0000-0000-000090650000}"/>
    <cellStyle name="40% - Accent4 4 4 6" xfId="5534" xr:uid="{00000000-0005-0000-0000-000091650000}"/>
    <cellStyle name="40% - Accent4 4 4 6 2" xfId="15326" xr:uid="{00000000-0005-0000-0000-000092650000}"/>
    <cellStyle name="40% - Accent4 4 4 6 2 2" xfId="34877" xr:uid="{00000000-0005-0000-0000-000093650000}"/>
    <cellStyle name="40% - Accent4 4 4 6 3" xfId="25102" xr:uid="{00000000-0005-0000-0000-000094650000}"/>
    <cellStyle name="40% - Accent4 4 4 7" xfId="10440" xr:uid="{00000000-0005-0000-0000-000095650000}"/>
    <cellStyle name="40% - Accent4 4 4 7 2" xfId="29991" xr:uid="{00000000-0005-0000-0000-000096650000}"/>
    <cellStyle name="40% - Accent4 4 4 8" xfId="20216" xr:uid="{00000000-0005-0000-0000-000097650000}"/>
    <cellStyle name="40% - Accent4 4 5" xfId="640" xr:uid="{00000000-0005-0000-0000-000098650000}"/>
    <cellStyle name="40% - Accent4 4 5 2" xfId="1593" xr:uid="{00000000-0005-0000-0000-000099650000}"/>
    <cellStyle name="40% - Accent4 4 5 2 2" xfId="4107" xr:uid="{00000000-0005-0000-0000-00009A650000}"/>
    <cellStyle name="40% - Accent4 4 5 2 2 2" xfId="9004" xr:uid="{00000000-0005-0000-0000-00009B650000}"/>
    <cellStyle name="40% - Accent4 4 5 2 2 2 2" xfId="18793" xr:uid="{00000000-0005-0000-0000-00009C650000}"/>
    <cellStyle name="40% - Accent4 4 5 2 2 2 2 2" xfId="38344" xr:uid="{00000000-0005-0000-0000-00009D650000}"/>
    <cellStyle name="40% - Accent4 4 5 2 2 2 3" xfId="28569" xr:uid="{00000000-0005-0000-0000-00009E650000}"/>
    <cellStyle name="40% - Accent4 4 5 2 2 3" xfId="13907" xr:uid="{00000000-0005-0000-0000-00009F650000}"/>
    <cellStyle name="40% - Accent4 4 5 2 2 3 2" xfId="33458" xr:uid="{00000000-0005-0000-0000-0000A0650000}"/>
    <cellStyle name="40% - Accent4 4 5 2 2 4" xfId="23683" xr:uid="{00000000-0005-0000-0000-0000A1650000}"/>
    <cellStyle name="40% - Accent4 4 5 2 3" xfId="6561" xr:uid="{00000000-0005-0000-0000-0000A2650000}"/>
    <cellStyle name="40% - Accent4 4 5 2 3 2" xfId="16353" xr:uid="{00000000-0005-0000-0000-0000A3650000}"/>
    <cellStyle name="40% - Accent4 4 5 2 3 2 2" xfId="35904" xr:uid="{00000000-0005-0000-0000-0000A4650000}"/>
    <cellStyle name="40% - Accent4 4 5 2 3 3" xfId="26129" xr:uid="{00000000-0005-0000-0000-0000A5650000}"/>
    <cellStyle name="40% - Accent4 4 5 2 4" xfId="11467" xr:uid="{00000000-0005-0000-0000-0000A6650000}"/>
    <cellStyle name="40% - Accent4 4 5 2 4 2" xfId="31018" xr:uid="{00000000-0005-0000-0000-0000A7650000}"/>
    <cellStyle name="40% - Accent4 4 5 2 5" xfId="21243" xr:uid="{00000000-0005-0000-0000-0000A8650000}"/>
    <cellStyle name="40% - Accent4 4 5 3" xfId="2405" xr:uid="{00000000-0005-0000-0000-0000A9650000}"/>
    <cellStyle name="40% - Accent4 4 5 3 2" xfId="4889" xr:uid="{00000000-0005-0000-0000-0000AA650000}"/>
    <cellStyle name="40% - Accent4 4 5 3 2 2" xfId="9786" xr:uid="{00000000-0005-0000-0000-0000AB650000}"/>
    <cellStyle name="40% - Accent4 4 5 3 2 2 2" xfId="19575" xr:uid="{00000000-0005-0000-0000-0000AC650000}"/>
    <cellStyle name="40% - Accent4 4 5 3 2 2 2 2" xfId="39126" xr:uid="{00000000-0005-0000-0000-0000AD650000}"/>
    <cellStyle name="40% - Accent4 4 5 3 2 2 3" xfId="29351" xr:uid="{00000000-0005-0000-0000-0000AE650000}"/>
    <cellStyle name="40% - Accent4 4 5 3 2 3" xfId="14689" xr:uid="{00000000-0005-0000-0000-0000AF650000}"/>
    <cellStyle name="40% - Accent4 4 5 3 2 3 2" xfId="34240" xr:uid="{00000000-0005-0000-0000-0000B0650000}"/>
    <cellStyle name="40% - Accent4 4 5 3 2 4" xfId="24465" xr:uid="{00000000-0005-0000-0000-0000B1650000}"/>
    <cellStyle name="40% - Accent4 4 5 3 3" xfId="7343" xr:uid="{00000000-0005-0000-0000-0000B2650000}"/>
    <cellStyle name="40% - Accent4 4 5 3 3 2" xfId="17135" xr:uid="{00000000-0005-0000-0000-0000B3650000}"/>
    <cellStyle name="40% - Accent4 4 5 3 3 2 2" xfId="36686" xr:uid="{00000000-0005-0000-0000-0000B4650000}"/>
    <cellStyle name="40% - Accent4 4 5 3 3 3" xfId="26911" xr:uid="{00000000-0005-0000-0000-0000B5650000}"/>
    <cellStyle name="40% - Accent4 4 5 3 4" xfId="12249" xr:uid="{00000000-0005-0000-0000-0000B6650000}"/>
    <cellStyle name="40% - Accent4 4 5 3 4 2" xfId="31800" xr:uid="{00000000-0005-0000-0000-0000B7650000}"/>
    <cellStyle name="40% - Accent4 4 5 3 5" xfId="22025" xr:uid="{00000000-0005-0000-0000-0000B8650000}"/>
    <cellStyle name="40% - Accent4 4 5 4" xfId="3226" xr:uid="{00000000-0005-0000-0000-0000B9650000}"/>
    <cellStyle name="40% - Accent4 4 5 4 2" xfId="8123" xr:uid="{00000000-0005-0000-0000-0000BA650000}"/>
    <cellStyle name="40% - Accent4 4 5 4 2 2" xfId="17912" xr:uid="{00000000-0005-0000-0000-0000BB650000}"/>
    <cellStyle name="40% - Accent4 4 5 4 2 2 2" xfId="37463" xr:uid="{00000000-0005-0000-0000-0000BC650000}"/>
    <cellStyle name="40% - Accent4 4 5 4 2 3" xfId="27688" xr:uid="{00000000-0005-0000-0000-0000BD650000}"/>
    <cellStyle name="40% - Accent4 4 5 4 3" xfId="13026" xr:uid="{00000000-0005-0000-0000-0000BE650000}"/>
    <cellStyle name="40% - Accent4 4 5 4 3 2" xfId="32577" xr:uid="{00000000-0005-0000-0000-0000BF650000}"/>
    <cellStyle name="40% - Accent4 4 5 4 4" xfId="22802" xr:uid="{00000000-0005-0000-0000-0000C0650000}"/>
    <cellStyle name="40% - Accent4 4 5 5" xfId="5680" xr:uid="{00000000-0005-0000-0000-0000C1650000}"/>
    <cellStyle name="40% - Accent4 4 5 5 2" xfId="15472" xr:uid="{00000000-0005-0000-0000-0000C2650000}"/>
    <cellStyle name="40% - Accent4 4 5 5 2 2" xfId="35023" xr:uid="{00000000-0005-0000-0000-0000C3650000}"/>
    <cellStyle name="40% - Accent4 4 5 5 3" xfId="25248" xr:uid="{00000000-0005-0000-0000-0000C4650000}"/>
    <cellStyle name="40% - Accent4 4 5 6" xfId="10586" xr:uid="{00000000-0005-0000-0000-0000C5650000}"/>
    <cellStyle name="40% - Accent4 4 5 6 2" xfId="30137" xr:uid="{00000000-0005-0000-0000-0000C6650000}"/>
    <cellStyle name="40% - Accent4 4 5 7" xfId="20362" xr:uid="{00000000-0005-0000-0000-0000C7650000}"/>
    <cellStyle name="40% - Accent4 4 6" xfId="1091" xr:uid="{00000000-0005-0000-0000-0000C8650000}"/>
    <cellStyle name="40% - Accent4 4 6 2" xfId="3664" xr:uid="{00000000-0005-0000-0000-0000C9650000}"/>
    <cellStyle name="40% - Accent4 4 6 2 2" xfId="8561" xr:uid="{00000000-0005-0000-0000-0000CA650000}"/>
    <cellStyle name="40% - Accent4 4 6 2 2 2" xfId="18350" xr:uid="{00000000-0005-0000-0000-0000CB650000}"/>
    <cellStyle name="40% - Accent4 4 6 2 2 2 2" xfId="37901" xr:uid="{00000000-0005-0000-0000-0000CC650000}"/>
    <cellStyle name="40% - Accent4 4 6 2 2 3" xfId="28126" xr:uid="{00000000-0005-0000-0000-0000CD650000}"/>
    <cellStyle name="40% - Accent4 4 6 2 3" xfId="13464" xr:uid="{00000000-0005-0000-0000-0000CE650000}"/>
    <cellStyle name="40% - Accent4 4 6 2 3 2" xfId="33015" xr:uid="{00000000-0005-0000-0000-0000CF650000}"/>
    <cellStyle name="40% - Accent4 4 6 2 4" xfId="23240" xr:uid="{00000000-0005-0000-0000-0000D0650000}"/>
    <cellStyle name="40% - Accent4 4 6 3" xfId="6118" xr:uid="{00000000-0005-0000-0000-0000D1650000}"/>
    <cellStyle name="40% - Accent4 4 6 3 2" xfId="15910" xr:uid="{00000000-0005-0000-0000-0000D2650000}"/>
    <cellStyle name="40% - Accent4 4 6 3 2 2" xfId="35461" xr:uid="{00000000-0005-0000-0000-0000D3650000}"/>
    <cellStyle name="40% - Accent4 4 6 3 3" xfId="25686" xr:uid="{00000000-0005-0000-0000-0000D4650000}"/>
    <cellStyle name="40% - Accent4 4 6 4" xfId="11024" xr:uid="{00000000-0005-0000-0000-0000D5650000}"/>
    <cellStyle name="40% - Accent4 4 6 4 2" xfId="30575" xr:uid="{00000000-0005-0000-0000-0000D6650000}"/>
    <cellStyle name="40% - Accent4 4 6 5" xfId="20800" xr:uid="{00000000-0005-0000-0000-0000D7650000}"/>
    <cellStyle name="40% - Accent4 4 7" xfId="1999" xr:uid="{00000000-0005-0000-0000-0000D8650000}"/>
    <cellStyle name="40% - Accent4 4 7 2" xfId="4502" xr:uid="{00000000-0005-0000-0000-0000D9650000}"/>
    <cellStyle name="40% - Accent4 4 7 2 2" xfId="9399" xr:uid="{00000000-0005-0000-0000-0000DA650000}"/>
    <cellStyle name="40% - Accent4 4 7 2 2 2" xfId="19188" xr:uid="{00000000-0005-0000-0000-0000DB650000}"/>
    <cellStyle name="40% - Accent4 4 7 2 2 2 2" xfId="38739" xr:uid="{00000000-0005-0000-0000-0000DC650000}"/>
    <cellStyle name="40% - Accent4 4 7 2 2 3" xfId="28964" xr:uid="{00000000-0005-0000-0000-0000DD650000}"/>
    <cellStyle name="40% - Accent4 4 7 2 3" xfId="14302" xr:uid="{00000000-0005-0000-0000-0000DE650000}"/>
    <cellStyle name="40% - Accent4 4 7 2 3 2" xfId="33853" xr:uid="{00000000-0005-0000-0000-0000DF650000}"/>
    <cellStyle name="40% - Accent4 4 7 2 4" xfId="24078" xr:uid="{00000000-0005-0000-0000-0000E0650000}"/>
    <cellStyle name="40% - Accent4 4 7 3" xfId="6956" xr:uid="{00000000-0005-0000-0000-0000E1650000}"/>
    <cellStyle name="40% - Accent4 4 7 3 2" xfId="16748" xr:uid="{00000000-0005-0000-0000-0000E2650000}"/>
    <cellStyle name="40% - Accent4 4 7 3 2 2" xfId="36299" xr:uid="{00000000-0005-0000-0000-0000E3650000}"/>
    <cellStyle name="40% - Accent4 4 7 3 3" xfId="26524" xr:uid="{00000000-0005-0000-0000-0000E4650000}"/>
    <cellStyle name="40% - Accent4 4 7 4" xfId="11862" xr:uid="{00000000-0005-0000-0000-0000E5650000}"/>
    <cellStyle name="40% - Accent4 4 7 4 2" xfId="31413" xr:uid="{00000000-0005-0000-0000-0000E6650000}"/>
    <cellStyle name="40% - Accent4 4 7 5" xfId="21638" xr:uid="{00000000-0005-0000-0000-0000E7650000}"/>
    <cellStyle name="40% - Accent4 4 8" xfId="2834" xr:uid="{00000000-0005-0000-0000-0000E8650000}"/>
    <cellStyle name="40% - Accent4 4 8 2" xfId="7732" xr:uid="{00000000-0005-0000-0000-0000E9650000}"/>
    <cellStyle name="40% - Accent4 4 8 2 2" xfId="17521" xr:uid="{00000000-0005-0000-0000-0000EA650000}"/>
    <cellStyle name="40% - Accent4 4 8 2 2 2" xfId="37072" xr:uid="{00000000-0005-0000-0000-0000EB650000}"/>
    <cellStyle name="40% - Accent4 4 8 2 3" xfId="27297" xr:uid="{00000000-0005-0000-0000-0000EC650000}"/>
    <cellStyle name="40% - Accent4 4 8 3" xfId="12635" xr:uid="{00000000-0005-0000-0000-0000ED650000}"/>
    <cellStyle name="40% - Accent4 4 8 3 2" xfId="32186" xr:uid="{00000000-0005-0000-0000-0000EE650000}"/>
    <cellStyle name="40% - Accent4 4 8 4" xfId="22411" xr:uid="{00000000-0005-0000-0000-0000EF650000}"/>
    <cellStyle name="40% - Accent4 4 9" xfId="5288" xr:uid="{00000000-0005-0000-0000-0000F0650000}"/>
    <cellStyle name="40% - Accent4 4 9 2" xfId="15081" xr:uid="{00000000-0005-0000-0000-0000F1650000}"/>
    <cellStyle name="40% - Accent4 4 9 2 2" xfId="34632" xr:uid="{00000000-0005-0000-0000-0000F2650000}"/>
    <cellStyle name="40% - Accent4 4 9 3" xfId="24857" xr:uid="{00000000-0005-0000-0000-0000F3650000}"/>
    <cellStyle name="40% - Accent4 5" xfId="239" xr:uid="{00000000-0005-0000-0000-0000F4650000}"/>
    <cellStyle name="40% - Accent4 5 10" xfId="19992" xr:uid="{00000000-0005-0000-0000-0000F5650000}"/>
    <cellStyle name="40% - Accent4 5 2" xfId="472" xr:uid="{00000000-0005-0000-0000-0000F6650000}"/>
    <cellStyle name="40% - Accent4 5 2 2" xfId="889" xr:uid="{00000000-0005-0000-0000-0000F7650000}"/>
    <cellStyle name="40% - Accent4 5 2 2 2" xfId="1839" xr:uid="{00000000-0005-0000-0000-0000F8650000}"/>
    <cellStyle name="40% - Accent4 5 2 2 2 2" xfId="4353" xr:uid="{00000000-0005-0000-0000-0000F9650000}"/>
    <cellStyle name="40% - Accent4 5 2 2 2 2 2" xfId="9250" xr:uid="{00000000-0005-0000-0000-0000FA650000}"/>
    <cellStyle name="40% - Accent4 5 2 2 2 2 2 2" xfId="19039" xr:uid="{00000000-0005-0000-0000-0000FB650000}"/>
    <cellStyle name="40% - Accent4 5 2 2 2 2 2 2 2" xfId="38590" xr:uid="{00000000-0005-0000-0000-0000FC650000}"/>
    <cellStyle name="40% - Accent4 5 2 2 2 2 2 3" xfId="28815" xr:uid="{00000000-0005-0000-0000-0000FD650000}"/>
    <cellStyle name="40% - Accent4 5 2 2 2 2 3" xfId="14153" xr:uid="{00000000-0005-0000-0000-0000FE650000}"/>
    <cellStyle name="40% - Accent4 5 2 2 2 2 3 2" xfId="33704" xr:uid="{00000000-0005-0000-0000-0000FF650000}"/>
    <cellStyle name="40% - Accent4 5 2 2 2 2 4" xfId="23929" xr:uid="{00000000-0005-0000-0000-000000660000}"/>
    <cellStyle name="40% - Accent4 5 2 2 2 3" xfId="6807" xr:uid="{00000000-0005-0000-0000-000001660000}"/>
    <cellStyle name="40% - Accent4 5 2 2 2 3 2" xfId="16599" xr:uid="{00000000-0005-0000-0000-000002660000}"/>
    <cellStyle name="40% - Accent4 5 2 2 2 3 2 2" xfId="36150" xr:uid="{00000000-0005-0000-0000-000003660000}"/>
    <cellStyle name="40% - Accent4 5 2 2 2 3 3" xfId="26375" xr:uid="{00000000-0005-0000-0000-000004660000}"/>
    <cellStyle name="40% - Accent4 5 2 2 2 4" xfId="11713" xr:uid="{00000000-0005-0000-0000-000005660000}"/>
    <cellStyle name="40% - Accent4 5 2 2 2 4 2" xfId="31264" xr:uid="{00000000-0005-0000-0000-000006660000}"/>
    <cellStyle name="40% - Accent4 5 2 2 2 5" xfId="21489" xr:uid="{00000000-0005-0000-0000-000007660000}"/>
    <cellStyle name="40% - Accent4 5 2 2 3" xfId="2594" xr:uid="{00000000-0005-0000-0000-000008660000}"/>
    <cellStyle name="40% - Accent4 5 2 2 3 2" xfId="5042" xr:uid="{00000000-0005-0000-0000-000009660000}"/>
    <cellStyle name="40% - Accent4 5 2 2 3 2 2" xfId="9939" xr:uid="{00000000-0005-0000-0000-00000A660000}"/>
    <cellStyle name="40% - Accent4 5 2 2 3 2 2 2" xfId="19728" xr:uid="{00000000-0005-0000-0000-00000B660000}"/>
    <cellStyle name="40% - Accent4 5 2 2 3 2 2 2 2" xfId="39279" xr:uid="{00000000-0005-0000-0000-00000C660000}"/>
    <cellStyle name="40% - Accent4 5 2 2 3 2 2 3" xfId="29504" xr:uid="{00000000-0005-0000-0000-00000D660000}"/>
    <cellStyle name="40% - Accent4 5 2 2 3 2 3" xfId="14842" xr:uid="{00000000-0005-0000-0000-00000E660000}"/>
    <cellStyle name="40% - Accent4 5 2 2 3 2 3 2" xfId="34393" xr:uid="{00000000-0005-0000-0000-00000F660000}"/>
    <cellStyle name="40% - Accent4 5 2 2 3 2 4" xfId="24618" xr:uid="{00000000-0005-0000-0000-000010660000}"/>
    <cellStyle name="40% - Accent4 5 2 2 3 3" xfId="7496" xr:uid="{00000000-0005-0000-0000-000011660000}"/>
    <cellStyle name="40% - Accent4 5 2 2 3 3 2" xfId="17288" xr:uid="{00000000-0005-0000-0000-000012660000}"/>
    <cellStyle name="40% - Accent4 5 2 2 3 3 2 2" xfId="36839" xr:uid="{00000000-0005-0000-0000-000013660000}"/>
    <cellStyle name="40% - Accent4 5 2 2 3 3 3" xfId="27064" xr:uid="{00000000-0005-0000-0000-000014660000}"/>
    <cellStyle name="40% - Accent4 5 2 2 3 4" xfId="12402" xr:uid="{00000000-0005-0000-0000-000015660000}"/>
    <cellStyle name="40% - Accent4 5 2 2 3 4 2" xfId="31953" xr:uid="{00000000-0005-0000-0000-000016660000}"/>
    <cellStyle name="40% - Accent4 5 2 2 3 5" xfId="22178" xr:uid="{00000000-0005-0000-0000-000017660000}"/>
    <cellStyle name="40% - Accent4 5 2 2 4" xfId="3472" xr:uid="{00000000-0005-0000-0000-000018660000}"/>
    <cellStyle name="40% - Accent4 5 2 2 4 2" xfId="8369" xr:uid="{00000000-0005-0000-0000-000019660000}"/>
    <cellStyle name="40% - Accent4 5 2 2 4 2 2" xfId="18158" xr:uid="{00000000-0005-0000-0000-00001A660000}"/>
    <cellStyle name="40% - Accent4 5 2 2 4 2 2 2" xfId="37709" xr:uid="{00000000-0005-0000-0000-00001B660000}"/>
    <cellStyle name="40% - Accent4 5 2 2 4 2 3" xfId="27934" xr:uid="{00000000-0005-0000-0000-00001C660000}"/>
    <cellStyle name="40% - Accent4 5 2 2 4 3" xfId="13272" xr:uid="{00000000-0005-0000-0000-00001D660000}"/>
    <cellStyle name="40% - Accent4 5 2 2 4 3 2" xfId="32823" xr:uid="{00000000-0005-0000-0000-00001E660000}"/>
    <cellStyle name="40% - Accent4 5 2 2 4 4" xfId="23048" xr:uid="{00000000-0005-0000-0000-00001F660000}"/>
    <cellStyle name="40% - Accent4 5 2 2 5" xfId="5926" xr:uid="{00000000-0005-0000-0000-000020660000}"/>
    <cellStyle name="40% - Accent4 5 2 2 5 2" xfId="15718" xr:uid="{00000000-0005-0000-0000-000021660000}"/>
    <cellStyle name="40% - Accent4 5 2 2 5 2 2" xfId="35269" xr:uid="{00000000-0005-0000-0000-000022660000}"/>
    <cellStyle name="40% - Accent4 5 2 2 5 3" xfId="25494" xr:uid="{00000000-0005-0000-0000-000023660000}"/>
    <cellStyle name="40% - Accent4 5 2 2 6" xfId="10832" xr:uid="{00000000-0005-0000-0000-000024660000}"/>
    <cellStyle name="40% - Accent4 5 2 2 6 2" xfId="30383" xr:uid="{00000000-0005-0000-0000-000025660000}"/>
    <cellStyle name="40% - Accent4 5 2 2 7" xfId="20608" xr:uid="{00000000-0005-0000-0000-000026660000}"/>
    <cellStyle name="40% - Accent4 5 2 3" xfId="1450" xr:uid="{00000000-0005-0000-0000-000027660000}"/>
    <cellStyle name="40% - Accent4 5 2 3 2" xfId="3969" xr:uid="{00000000-0005-0000-0000-000028660000}"/>
    <cellStyle name="40% - Accent4 5 2 3 2 2" xfId="8866" xr:uid="{00000000-0005-0000-0000-000029660000}"/>
    <cellStyle name="40% - Accent4 5 2 3 2 2 2" xfId="18655" xr:uid="{00000000-0005-0000-0000-00002A660000}"/>
    <cellStyle name="40% - Accent4 5 2 3 2 2 2 2" xfId="38206" xr:uid="{00000000-0005-0000-0000-00002B660000}"/>
    <cellStyle name="40% - Accent4 5 2 3 2 2 3" xfId="28431" xr:uid="{00000000-0005-0000-0000-00002C660000}"/>
    <cellStyle name="40% - Accent4 5 2 3 2 3" xfId="13769" xr:uid="{00000000-0005-0000-0000-00002D660000}"/>
    <cellStyle name="40% - Accent4 5 2 3 2 3 2" xfId="33320" xr:uid="{00000000-0005-0000-0000-00002E660000}"/>
    <cellStyle name="40% - Accent4 5 2 3 2 4" xfId="23545" xr:uid="{00000000-0005-0000-0000-00002F660000}"/>
    <cellStyle name="40% - Accent4 5 2 3 3" xfId="6423" xr:uid="{00000000-0005-0000-0000-000030660000}"/>
    <cellStyle name="40% - Accent4 5 2 3 3 2" xfId="16215" xr:uid="{00000000-0005-0000-0000-000031660000}"/>
    <cellStyle name="40% - Accent4 5 2 3 3 2 2" xfId="35766" xr:uid="{00000000-0005-0000-0000-000032660000}"/>
    <cellStyle name="40% - Accent4 5 2 3 3 3" xfId="25991" xr:uid="{00000000-0005-0000-0000-000033660000}"/>
    <cellStyle name="40% - Accent4 5 2 3 4" xfId="11329" xr:uid="{00000000-0005-0000-0000-000034660000}"/>
    <cellStyle name="40% - Accent4 5 2 3 4 2" xfId="30880" xr:uid="{00000000-0005-0000-0000-000035660000}"/>
    <cellStyle name="40% - Accent4 5 2 3 5" xfId="21105" xr:uid="{00000000-0005-0000-0000-000036660000}"/>
    <cellStyle name="40% - Accent4 5 2 4" xfId="2153" xr:uid="{00000000-0005-0000-0000-000037660000}"/>
    <cellStyle name="40% - Accent4 5 2 4 2" xfId="4655" xr:uid="{00000000-0005-0000-0000-000038660000}"/>
    <cellStyle name="40% - Accent4 5 2 4 2 2" xfId="9552" xr:uid="{00000000-0005-0000-0000-000039660000}"/>
    <cellStyle name="40% - Accent4 5 2 4 2 2 2" xfId="19341" xr:uid="{00000000-0005-0000-0000-00003A660000}"/>
    <cellStyle name="40% - Accent4 5 2 4 2 2 2 2" xfId="38892" xr:uid="{00000000-0005-0000-0000-00003B660000}"/>
    <cellStyle name="40% - Accent4 5 2 4 2 2 3" xfId="29117" xr:uid="{00000000-0005-0000-0000-00003C660000}"/>
    <cellStyle name="40% - Accent4 5 2 4 2 3" xfId="14455" xr:uid="{00000000-0005-0000-0000-00003D660000}"/>
    <cellStyle name="40% - Accent4 5 2 4 2 3 2" xfId="34006" xr:uid="{00000000-0005-0000-0000-00003E660000}"/>
    <cellStyle name="40% - Accent4 5 2 4 2 4" xfId="24231" xr:uid="{00000000-0005-0000-0000-00003F660000}"/>
    <cellStyle name="40% - Accent4 5 2 4 3" xfId="7109" xr:uid="{00000000-0005-0000-0000-000040660000}"/>
    <cellStyle name="40% - Accent4 5 2 4 3 2" xfId="16901" xr:uid="{00000000-0005-0000-0000-000041660000}"/>
    <cellStyle name="40% - Accent4 5 2 4 3 2 2" xfId="36452" xr:uid="{00000000-0005-0000-0000-000042660000}"/>
    <cellStyle name="40% - Accent4 5 2 4 3 3" xfId="26677" xr:uid="{00000000-0005-0000-0000-000043660000}"/>
    <cellStyle name="40% - Accent4 5 2 4 4" xfId="12015" xr:uid="{00000000-0005-0000-0000-000044660000}"/>
    <cellStyle name="40% - Accent4 5 2 4 4 2" xfId="31566" xr:uid="{00000000-0005-0000-0000-000045660000}"/>
    <cellStyle name="40% - Accent4 5 2 4 5" xfId="21791" xr:uid="{00000000-0005-0000-0000-000046660000}"/>
    <cellStyle name="40% - Accent4 5 2 5" xfId="3081" xr:uid="{00000000-0005-0000-0000-000047660000}"/>
    <cellStyle name="40% - Accent4 5 2 5 2" xfId="7978" xr:uid="{00000000-0005-0000-0000-000048660000}"/>
    <cellStyle name="40% - Accent4 5 2 5 2 2" xfId="17767" xr:uid="{00000000-0005-0000-0000-000049660000}"/>
    <cellStyle name="40% - Accent4 5 2 5 2 2 2" xfId="37318" xr:uid="{00000000-0005-0000-0000-00004A660000}"/>
    <cellStyle name="40% - Accent4 5 2 5 2 3" xfId="27543" xr:uid="{00000000-0005-0000-0000-00004B660000}"/>
    <cellStyle name="40% - Accent4 5 2 5 3" xfId="12881" xr:uid="{00000000-0005-0000-0000-00004C660000}"/>
    <cellStyle name="40% - Accent4 5 2 5 3 2" xfId="32432" xr:uid="{00000000-0005-0000-0000-00004D660000}"/>
    <cellStyle name="40% - Accent4 5 2 5 4" xfId="22657" xr:uid="{00000000-0005-0000-0000-00004E660000}"/>
    <cellStyle name="40% - Accent4 5 2 6" xfId="5535" xr:uid="{00000000-0005-0000-0000-00004F660000}"/>
    <cellStyle name="40% - Accent4 5 2 6 2" xfId="15327" xr:uid="{00000000-0005-0000-0000-000050660000}"/>
    <cellStyle name="40% - Accent4 5 2 6 2 2" xfId="34878" xr:uid="{00000000-0005-0000-0000-000051660000}"/>
    <cellStyle name="40% - Accent4 5 2 6 3" xfId="25103" xr:uid="{00000000-0005-0000-0000-000052660000}"/>
    <cellStyle name="40% - Accent4 5 2 7" xfId="10441" xr:uid="{00000000-0005-0000-0000-000053660000}"/>
    <cellStyle name="40% - Accent4 5 2 7 2" xfId="29992" xr:uid="{00000000-0005-0000-0000-000054660000}"/>
    <cellStyle name="40% - Accent4 5 2 8" xfId="20217" xr:uid="{00000000-0005-0000-0000-000055660000}"/>
    <cellStyle name="40% - Accent4 5 3" xfId="473" xr:uid="{00000000-0005-0000-0000-000056660000}"/>
    <cellStyle name="40% - Accent4 5 3 2" xfId="890" xr:uid="{00000000-0005-0000-0000-000057660000}"/>
    <cellStyle name="40% - Accent4 5 3 2 2" xfId="1840" xr:uid="{00000000-0005-0000-0000-000058660000}"/>
    <cellStyle name="40% - Accent4 5 3 2 2 2" xfId="4354" xr:uid="{00000000-0005-0000-0000-000059660000}"/>
    <cellStyle name="40% - Accent4 5 3 2 2 2 2" xfId="9251" xr:uid="{00000000-0005-0000-0000-00005A660000}"/>
    <cellStyle name="40% - Accent4 5 3 2 2 2 2 2" xfId="19040" xr:uid="{00000000-0005-0000-0000-00005B660000}"/>
    <cellStyle name="40% - Accent4 5 3 2 2 2 2 2 2" xfId="38591" xr:uid="{00000000-0005-0000-0000-00005C660000}"/>
    <cellStyle name="40% - Accent4 5 3 2 2 2 2 3" xfId="28816" xr:uid="{00000000-0005-0000-0000-00005D660000}"/>
    <cellStyle name="40% - Accent4 5 3 2 2 2 3" xfId="14154" xr:uid="{00000000-0005-0000-0000-00005E660000}"/>
    <cellStyle name="40% - Accent4 5 3 2 2 2 3 2" xfId="33705" xr:uid="{00000000-0005-0000-0000-00005F660000}"/>
    <cellStyle name="40% - Accent4 5 3 2 2 2 4" xfId="23930" xr:uid="{00000000-0005-0000-0000-000060660000}"/>
    <cellStyle name="40% - Accent4 5 3 2 2 3" xfId="6808" xr:uid="{00000000-0005-0000-0000-000061660000}"/>
    <cellStyle name="40% - Accent4 5 3 2 2 3 2" xfId="16600" xr:uid="{00000000-0005-0000-0000-000062660000}"/>
    <cellStyle name="40% - Accent4 5 3 2 2 3 2 2" xfId="36151" xr:uid="{00000000-0005-0000-0000-000063660000}"/>
    <cellStyle name="40% - Accent4 5 3 2 2 3 3" xfId="26376" xr:uid="{00000000-0005-0000-0000-000064660000}"/>
    <cellStyle name="40% - Accent4 5 3 2 2 4" xfId="11714" xr:uid="{00000000-0005-0000-0000-000065660000}"/>
    <cellStyle name="40% - Accent4 5 3 2 2 4 2" xfId="31265" xr:uid="{00000000-0005-0000-0000-000066660000}"/>
    <cellStyle name="40% - Accent4 5 3 2 2 5" xfId="21490" xr:uid="{00000000-0005-0000-0000-000067660000}"/>
    <cellStyle name="40% - Accent4 5 3 2 3" xfId="2722" xr:uid="{00000000-0005-0000-0000-000068660000}"/>
    <cellStyle name="40% - Accent4 5 3 2 3 2" xfId="5167" xr:uid="{00000000-0005-0000-0000-000069660000}"/>
    <cellStyle name="40% - Accent4 5 3 2 3 2 2" xfId="10064" xr:uid="{00000000-0005-0000-0000-00006A660000}"/>
    <cellStyle name="40% - Accent4 5 3 2 3 2 2 2" xfId="19853" xr:uid="{00000000-0005-0000-0000-00006B660000}"/>
    <cellStyle name="40% - Accent4 5 3 2 3 2 2 2 2" xfId="39404" xr:uid="{00000000-0005-0000-0000-00006C660000}"/>
    <cellStyle name="40% - Accent4 5 3 2 3 2 2 3" xfId="29629" xr:uid="{00000000-0005-0000-0000-00006D660000}"/>
    <cellStyle name="40% - Accent4 5 3 2 3 2 3" xfId="14967" xr:uid="{00000000-0005-0000-0000-00006E660000}"/>
    <cellStyle name="40% - Accent4 5 3 2 3 2 3 2" xfId="34518" xr:uid="{00000000-0005-0000-0000-00006F660000}"/>
    <cellStyle name="40% - Accent4 5 3 2 3 2 4" xfId="24743" xr:uid="{00000000-0005-0000-0000-000070660000}"/>
    <cellStyle name="40% - Accent4 5 3 2 3 3" xfId="7621" xr:uid="{00000000-0005-0000-0000-000071660000}"/>
    <cellStyle name="40% - Accent4 5 3 2 3 3 2" xfId="17413" xr:uid="{00000000-0005-0000-0000-000072660000}"/>
    <cellStyle name="40% - Accent4 5 3 2 3 3 2 2" xfId="36964" xr:uid="{00000000-0005-0000-0000-000073660000}"/>
    <cellStyle name="40% - Accent4 5 3 2 3 3 3" xfId="27189" xr:uid="{00000000-0005-0000-0000-000074660000}"/>
    <cellStyle name="40% - Accent4 5 3 2 3 4" xfId="12527" xr:uid="{00000000-0005-0000-0000-000075660000}"/>
    <cellStyle name="40% - Accent4 5 3 2 3 4 2" xfId="32078" xr:uid="{00000000-0005-0000-0000-000076660000}"/>
    <cellStyle name="40% - Accent4 5 3 2 3 5" xfId="22303" xr:uid="{00000000-0005-0000-0000-000077660000}"/>
    <cellStyle name="40% - Accent4 5 3 2 4" xfId="3473" xr:uid="{00000000-0005-0000-0000-000078660000}"/>
    <cellStyle name="40% - Accent4 5 3 2 4 2" xfId="8370" xr:uid="{00000000-0005-0000-0000-000079660000}"/>
    <cellStyle name="40% - Accent4 5 3 2 4 2 2" xfId="18159" xr:uid="{00000000-0005-0000-0000-00007A660000}"/>
    <cellStyle name="40% - Accent4 5 3 2 4 2 2 2" xfId="37710" xr:uid="{00000000-0005-0000-0000-00007B660000}"/>
    <cellStyle name="40% - Accent4 5 3 2 4 2 3" xfId="27935" xr:uid="{00000000-0005-0000-0000-00007C660000}"/>
    <cellStyle name="40% - Accent4 5 3 2 4 3" xfId="13273" xr:uid="{00000000-0005-0000-0000-00007D660000}"/>
    <cellStyle name="40% - Accent4 5 3 2 4 3 2" xfId="32824" xr:uid="{00000000-0005-0000-0000-00007E660000}"/>
    <cellStyle name="40% - Accent4 5 3 2 4 4" xfId="23049" xr:uid="{00000000-0005-0000-0000-00007F660000}"/>
    <cellStyle name="40% - Accent4 5 3 2 5" xfId="5927" xr:uid="{00000000-0005-0000-0000-000080660000}"/>
    <cellStyle name="40% - Accent4 5 3 2 5 2" xfId="15719" xr:uid="{00000000-0005-0000-0000-000081660000}"/>
    <cellStyle name="40% - Accent4 5 3 2 5 2 2" xfId="35270" xr:uid="{00000000-0005-0000-0000-000082660000}"/>
    <cellStyle name="40% - Accent4 5 3 2 5 3" xfId="25495" xr:uid="{00000000-0005-0000-0000-000083660000}"/>
    <cellStyle name="40% - Accent4 5 3 2 6" xfId="10833" xr:uid="{00000000-0005-0000-0000-000084660000}"/>
    <cellStyle name="40% - Accent4 5 3 2 6 2" xfId="30384" xr:uid="{00000000-0005-0000-0000-000085660000}"/>
    <cellStyle name="40% - Accent4 5 3 2 7" xfId="20609" xr:uid="{00000000-0005-0000-0000-000086660000}"/>
    <cellStyle name="40% - Accent4 5 3 3" xfId="1451" xr:uid="{00000000-0005-0000-0000-000087660000}"/>
    <cellStyle name="40% - Accent4 5 3 3 2" xfId="3970" xr:uid="{00000000-0005-0000-0000-000088660000}"/>
    <cellStyle name="40% - Accent4 5 3 3 2 2" xfId="8867" xr:uid="{00000000-0005-0000-0000-000089660000}"/>
    <cellStyle name="40% - Accent4 5 3 3 2 2 2" xfId="18656" xr:uid="{00000000-0005-0000-0000-00008A660000}"/>
    <cellStyle name="40% - Accent4 5 3 3 2 2 2 2" xfId="38207" xr:uid="{00000000-0005-0000-0000-00008B660000}"/>
    <cellStyle name="40% - Accent4 5 3 3 2 2 3" xfId="28432" xr:uid="{00000000-0005-0000-0000-00008C660000}"/>
    <cellStyle name="40% - Accent4 5 3 3 2 3" xfId="13770" xr:uid="{00000000-0005-0000-0000-00008D660000}"/>
    <cellStyle name="40% - Accent4 5 3 3 2 3 2" xfId="33321" xr:uid="{00000000-0005-0000-0000-00008E660000}"/>
    <cellStyle name="40% - Accent4 5 3 3 2 4" xfId="23546" xr:uid="{00000000-0005-0000-0000-00008F660000}"/>
    <cellStyle name="40% - Accent4 5 3 3 3" xfId="6424" xr:uid="{00000000-0005-0000-0000-000090660000}"/>
    <cellStyle name="40% - Accent4 5 3 3 3 2" xfId="16216" xr:uid="{00000000-0005-0000-0000-000091660000}"/>
    <cellStyle name="40% - Accent4 5 3 3 3 2 2" xfId="35767" xr:uid="{00000000-0005-0000-0000-000092660000}"/>
    <cellStyle name="40% - Accent4 5 3 3 3 3" xfId="25992" xr:uid="{00000000-0005-0000-0000-000093660000}"/>
    <cellStyle name="40% - Accent4 5 3 3 4" xfId="11330" xr:uid="{00000000-0005-0000-0000-000094660000}"/>
    <cellStyle name="40% - Accent4 5 3 3 4 2" xfId="30881" xr:uid="{00000000-0005-0000-0000-000095660000}"/>
    <cellStyle name="40% - Accent4 5 3 3 5" xfId="21106" xr:uid="{00000000-0005-0000-0000-000096660000}"/>
    <cellStyle name="40% - Accent4 5 3 4" xfId="2278" xr:uid="{00000000-0005-0000-0000-000097660000}"/>
    <cellStyle name="40% - Accent4 5 3 4 2" xfId="4780" xr:uid="{00000000-0005-0000-0000-000098660000}"/>
    <cellStyle name="40% - Accent4 5 3 4 2 2" xfId="9677" xr:uid="{00000000-0005-0000-0000-000099660000}"/>
    <cellStyle name="40% - Accent4 5 3 4 2 2 2" xfId="19466" xr:uid="{00000000-0005-0000-0000-00009A660000}"/>
    <cellStyle name="40% - Accent4 5 3 4 2 2 2 2" xfId="39017" xr:uid="{00000000-0005-0000-0000-00009B660000}"/>
    <cellStyle name="40% - Accent4 5 3 4 2 2 3" xfId="29242" xr:uid="{00000000-0005-0000-0000-00009C660000}"/>
    <cellStyle name="40% - Accent4 5 3 4 2 3" xfId="14580" xr:uid="{00000000-0005-0000-0000-00009D660000}"/>
    <cellStyle name="40% - Accent4 5 3 4 2 3 2" xfId="34131" xr:uid="{00000000-0005-0000-0000-00009E660000}"/>
    <cellStyle name="40% - Accent4 5 3 4 2 4" xfId="24356" xr:uid="{00000000-0005-0000-0000-00009F660000}"/>
    <cellStyle name="40% - Accent4 5 3 4 3" xfId="7234" xr:uid="{00000000-0005-0000-0000-0000A0660000}"/>
    <cellStyle name="40% - Accent4 5 3 4 3 2" xfId="17026" xr:uid="{00000000-0005-0000-0000-0000A1660000}"/>
    <cellStyle name="40% - Accent4 5 3 4 3 2 2" xfId="36577" xr:uid="{00000000-0005-0000-0000-0000A2660000}"/>
    <cellStyle name="40% - Accent4 5 3 4 3 3" xfId="26802" xr:uid="{00000000-0005-0000-0000-0000A3660000}"/>
    <cellStyle name="40% - Accent4 5 3 4 4" xfId="12140" xr:uid="{00000000-0005-0000-0000-0000A4660000}"/>
    <cellStyle name="40% - Accent4 5 3 4 4 2" xfId="31691" xr:uid="{00000000-0005-0000-0000-0000A5660000}"/>
    <cellStyle name="40% - Accent4 5 3 4 5" xfId="21916" xr:uid="{00000000-0005-0000-0000-0000A6660000}"/>
    <cellStyle name="40% - Accent4 5 3 5" xfId="3082" xr:uid="{00000000-0005-0000-0000-0000A7660000}"/>
    <cellStyle name="40% - Accent4 5 3 5 2" xfId="7979" xr:uid="{00000000-0005-0000-0000-0000A8660000}"/>
    <cellStyle name="40% - Accent4 5 3 5 2 2" xfId="17768" xr:uid="{00000000-0005-0000-0000-0000A9660000}"/>
    <cellStyle name="40% - Accent4 5 3 5 2 2 2" xfId="37319" xr:uid="{00000000-0005-0000-0000-0000AA660000}"/>
    <cellStyle name="40% - Accent4 5 3 5 2 3" xfId="27544" xr:uid="{00000000-0005-0000-0000-0000AB660000}"/>
    <cellStyle name="40% - Accent4 5 3 5 3" xfId="12882" xr:uid="{00000000-0005-0000-0000-0000AC660000}"/>
    <cellStyle name="40% - Accent4 5 3 5 3 2" xfId="32433" xr:uid="{00000000-0005-0000-0000-0000AD660000}"/>
    <cellStyle name="40% - Accent4 5 3 5 4" xfId="22658" xr:uid="{00000000-0005-0000-0000-0000AE660000}"/>
    <cellStyle name="40% - Accent4 5 3 6" xfId="5536" xr:uid="{00000000-0005-0000-0000-0000AF660000}"/>
    <cellStyle name="40% - Accent4 5 3 6 2" xfId="15328" xr:uid="{00000000-0005-0000-0000-0000B0660000}"/>
    <cellStyle name="40% - Accent4 5 3 6 2 2" xfId="34879" xr:uid="{00000000-0005-0000-0000-0000B1660000}"/>
    <cellStyle name="40% - Accent4 5 3 6 3" xfId="25104" xr:uid="{00000000-0005-0000-0000-0000B2660000}"/>
    <cellStyle name="40% - Accent4 5 3 7" xfId="10442" xr:uid="{00000000-0005-0000-0000-0000B3660000}"/>
    <cellStyle name="40% - Accent4 5 3 7 2" xfId="29993" xr:uid="{00000000-0005-0000-0000-0000B4660000}"/>
    <cellStyle name="40% - Accent4 5 3 8" xfId="20218" xr:uid="{00000000-0005-0000-0000-0000B5660000}"/>
    <cellStyle name="40% - Accent4 5 4" xfId="662" xr:uid="{00000000-0005-0000-0000-0000B6660000}"/>
    <cellStyle name="40% - Accent4 5 4 2" xfId="1614" xr:uid="{00000000-0005-0000-0000-0000B7660000}"/>
    <cellStyle name="40% - Accent4 5 4 2 2" xfId="4128" xr:uid="{00000000-0005-0000-0000-0000B8660000}"/>
    <cellStyle name="40% - Accent4 5 4 2 2 2" xfId="9025" xr:uid="{00000000-0005-0000-0000-0000B9660000}"/>
    <cellStyle name="40% - Accent4 5 4 2 2 2 2" xfId="18814" xr:uid="{00000000-0005-0000-0000-0000BA660000}"/>
    <cellStyle name="40% - Accent4 5 4 2 2 2 2 2" xfId="38365" xr:uid="{00000000-0005-0000-0000-0000BB660000}"/>
    <cellStyle name="40% - Accent4 5 4 2 2 2 3" xfId="28590" xr:uid="{00000000-0005-0000-0000-0000BC660000}"/>
    <cellStyle name="40% - Accent4 5 4 2 2 3" xfId="13928" xr:uid="{00000000-0005-0000-0000-0000BD660000}"/>
    <cellStyle name="40% - Accent4 5 4 2 2 3 2" xfId="33479" xr:uid="{00000000-0005-0000-0000-0000BE660000}"/>
    <cellStyle name="40% - Accent4 5 4 2 2 4" xfId="23704" xr:uid="{00000000-0005-0000-0000-0000BF660000}"/>
    <cellStyle name="40% - Accent4 5 4 2 3" xfId="6582" xr:uid="{00000000-0005-0000-0000-0000C0660000}"/>
    <cellStyle name="40% - Accent4 5 4 2 3 2" xfId="16374" xr:uid="{00000000-0005-0000-0000-0000C1660000}"/>
    <cellStyle name="40% - Accent4 5 4 2 3 2 2" xfId="35925" xr:uid="{00000000-0005-0000-0000-0000C2660000}"/>
    <cellStyle name="40% - Accent4 5 4 2 3 3" xfId="26150" xr:uid="{00000000-0005-0000-0000-0000C3660000}"/>
    <cellStyle name="40% - Accent4 5 4 2 4" xfId="11488" xr:uid="{00000000-0005-0000-0000-0000C4660000}"/>
    <cellStyle name="40% - Accent4 5 4 2 4 2" xfId="31039" xr:uid="{00000000-0005-0000-0000-0000C5660000}"/>
    <cellStyle name="40% - Accent4 5 4 2 5" xfId="21264" xr:uid="{00000000-0005-0000-0000-0000C6660000}"/>
    <cellStyle name="40% - Accent4 5 4 3" xfId="2424" xr:uid="{00000000-0005-0000-0000-0000C7660000}"/>
    <cellStyle name="40% - Accent4 5 4 3 2" xfId="4906" xr:uid="{00000000-0005-0000-0000-0000C8660000}"/>
    <cellStyle name="40% - Accent4 5 4 3 2 2" xfId="9803" xr:uid="{00000000-0005-0000-0000-0000C9660000}"/>
    <cellStyle name="40% - Accent4 5 4 3 2 2 2" xfId="19592" xr:uid="{00000000-0005-0000-0000-0000CA660000}"/>
    <cellStyle name="40% - Accent4 5 4 3 2 2 2 2" xfId="39143" xr:uid="{00000000-0005-0000-0000-0000CB660000}"/>
    <cellStyle name="40% - Accent4 5 4 3 2 2 3" xfId="29368" xr:uid="{00000000-0005-0000-0000-0000CC660000}"/>
    <cellStyle name="40% - Accent4 5 4 3 2 3" xfId="14706" xr:uid="{00000000-0005-0000-0000-0000CD660000}"/>
    <cellStyle name="40% - Accent4 5 4 3 2 3 2" xfId="34257" xr:uid="{00000000-0005-0000-0000-0000CE660000}"/>
    <cellStyle name="40% - Accent4 5 4 3 2 4" xfId="24482" xr:uid="{00000000-0005-0000-0000-0000CF660000}"/>
    <cellStyle name="40% - Accent4 5 4 3 3" xfId="7360" xr:uid="{00000000-0005-0000-0000-0000D0660000}"/>
    <cellStyle name="40% - Accent4 5 4 3 3 2" xfId="17152" xr:uid="{00000000-0005-0000-0000-0000D1660000}"/>
    <cellStyle name="40% - Accent4 5 4 3 3 2 2" xfId="36703" xr:uid="{00000000-0005-0000-0000-0000D2660000}"/>
    <cellStyle name="40% - Accent4 5 4 3 3 3" xfId="26928" xr:uid="{00000000-0005-0000-0000-0000D3660000}"/>
    <cellStyle name="40% - Accent4 5 4 3 4" xfId="12266" xr:uid="{00000000-0005-0000-0000-0000D4660000}"/>
    <cellStyle name="40% - Accent4 5 4 3 4 2" xfId="31817" xr:uid="{00000000-0005-0000-0000-0000D5660000}"/>
    <cellStyle name="40% - Accent4 5 4 3 5" xfId="22042" xr:uid="{00000000-0005-0000-0000-0000D6660000}"/>
    <cellStyle name="40% - Accent4 5 4 4" xfId="3247" xr:uid="{00000000-0005-0000-0000-0000D7660000}"/>
    <cellStyle name="40% - Accent4 5 4 4 2" xfId="8144" xr:uid="{00000000-0005-0000-0000-0000D8660000}"/>
    <cellStyle name="40% - Accent4 5 4 4 2 2" xfId="17933" xr:uid="{00000000-0005-0000-0000-0000D9660000}"/>
    <cellStyle name="40% - Accent4 5 4 4 2 2 2" xfId="37484" xr:uid="{00000000-0005-0000-0000-0000DA660000}"/>
    <cellStyle name="40% - Accent4 5 4 4 2 3" xfId="27709" xr:uid="{00000000-0005-0000-0000-0000DB660000}"/>
    <cellStyle name="40% - Accent4 5 4 4 3" xfId="13047" xr:uid="{00000000-0005-0000-0000-0000DC660000}"/>
    <cellStyle name="40% - Accent4 5 4 4 3 2" xfId="32598" xr:uid="{00000000-0005-0000-0000-0000DD660000}"/>
    <cellStyle name="40% - Accent4 5 4 4 4" xfId="22823" xr:uid="{00000000-0005-0000-0000-0000DE660000}"/>
    <cellStyle name="40% - Accent4 5 4 5" xfId="5701" xr:uid="{00000000-0005-0000-0000-0000DF660000}"/>
    <cellStyle name="40% - Accent4 5 4 5 2" xfId="15493" xr:uid="{00000000-0005-0000-0000-0000E0660000}"/>
    <cellStyle name="40% - Accent4 5 4 5 2 2" xfId="35044" xr:uid="{00000000-0005-0000-0000-0000E1660000}"/>
    <cellStyle name="40% - Accent4 5 4 5 3" xfId="25269" xr:uid="{00000000-0005-0000-0000-0000E2660000}"/>
    <cellStyle name="40% - Accent4 5 4 6" xfId="10607" xr:uid="{00000000-0005-0000-0000-0000E3660000}"/>
    <cellStyle name="40% - Accent4 5 4 6 2" xfId="30158" xr:uid="{00000000-0005-0000-0000-0000E4660000}"/>
    <cellStyle name="40% - Accent4 5 4 7" xfId="20383" xr:uid="{00000000-0005-0000-0000-0000E5660000}"/>
    <cellStyle name="40% - Accent4 5 5" xfId="1093" xr:uid="{00000000-0005-0000-0000-0000E6660000}"/>
    <cellStyle name="40% - Accent4 5 5 2" xfId="3666" xr:uid="{00000000-0005-0000-0000-0000E7660000}"/>
    <cellStyle name="40% - Accent4 5 5 2 2" xfId="8563" xr:uid="{00000000-0005-0000-0000-0000E8660000}"/>
    <cellStyle name="40% - Accent4 5 5 2 2 2" xfId="18352" xr:uid="{00000000-0005-0000-0000-0000E9660000}"/>
    <cellStyle name="40% - Accent4 5 5 2 2 2 2" xfId="37903" xr:uid="{00000000-0005-0000-0000-0000EA660000}"/>
    <cellStyle name="40% - Accent4 5 5 2 2 3" xfId="28128" xr:uid="{00000000-0005-0000-0000-0000EB660000}"/>
    <cellStyle name="40% - Accent4 5 5 2 3" xfId="13466" xr:uid="{00000000-0005-0000-0000-0000EC660000}"/>
    <cellStyle name="40% - Accent4 5 5 2 3 2" xfId="33017" xr:uid="{00000000-0005-0000-0000-0000ED660000}"/>
    <cellStyle name="40% - Accent4 5 5 2 4" xfId="23242" xr:uid="{00000000-0005-0000-0000-0000EE660000}"/>
    <cellStyle name="40% - Accent4 5 5 3" xfId="6120" xr:uid="{00000000-0005-0000-0000-0000EF660000}"/>
    <cellStyle name="40% - Accent4 5 5 3 2" xfId="15912" xr:uid="{00000000-0005-0000-0000-0000F0660000}"/>
    <cellStyle name="40% - Accent4 5 5 3 2 2" xfId="35463" xr:uid="{00000000-0005-0000-0000-0000F1660000}"/>
    <cellStyle name="40% - Accent4 5 5 3 3" xfId="25688" xr:uid="{00000000-0005-0000-0000-0000F2660000}"/>
    <cellStyle name="40% - Accent4 5 5 4" xfId="11026" xr:uid="{00000000-0005-0000-0000-0000F3660000}"/>
    <cellStyle name="40% - Accent4 5 5 4 2" xfId="30577" xr:uid="{00000000-0005-0000-0000-0000F4660000}"/>
    <cellStyle name="40% - Accent4 5 5 5" xfId="20802" xr:uid="{00000000-0005-0000-0000-0000F5660000}"/>
    <cellStyle name="40% - Accent4 5 6" xfId="2016" xr:uid="{00000000-0005-0000-0000-0000F6660000}"/>
    <cellStyle name="40% - Accent4 5 6 2" xfId="4519" xr:uid="{00000000-0005-0000-0000-0000F7660000}"/>
    <cellStyle name="40% - Accent4 5 6 2 2" xfId="9416" xr:uid="{00000000-0005-0000-0000-0000F8660000}"/>
    <cellStyle name="40% - Accent4 5 6 2 2 2" xfId="19205" xr:uid="{00000000-0005-0000-0000-0000F9660000}"/>
    <cellStyle name="40% - Accent4 5 6 2 2 2 2" xfId="38756" xr:uid="{00000000-0005-0000-0000-0000FA660000}"/>
    <cellStyle name="40% - Accent4 5 6 2 2 3" xfId="28981" xr:uid="{00000000-0005-0000-0000-0000FB660000}"/>
    <cellStyle name="40% - Accent4 5 6 2 3" xfId="14319" xr:uid="{00000000-0005-0000-0000-0000FC660000}"/>
    <cellStyle name="40% - Accent4 5 6 2 3 2" xfId="33870" xr:uid="{00000000-0005-0000-0000-0000FD660000}"/>
    <cellStyle name="40% - Accent4 5 6 2 4" xfId="24095" xr:uid="{00000000-0005-0000-0000-0000FE660000}"/>
    <cellStyle name="40% - Accent4 5 6 3" xfId="6973" xr:uid="{00000000-0005-0000-0000-0000FF660000}"/>
    <cellStyle name="40% - Accent4 5 6 3 2" xfId="16765" xr:uid="{00000000-0005-0000-0000-000000670000}"/>
    <cellStyle name="40% - Accent4 5 6 3 2 2" xfId="36316" xr:uid="{00000000-0005-0000-0000-000001670000}"/>
    <cellStyle name="40% - Accent4 5 6 3 3" xfId="26541" xr:uid="{00000000-0005-0000-0000-000002670000}"/>
    <cellStyle name="40% - Accent4 5 6 4" xfId="11879" xr:uid="{00000000-0005-0000-0000-000003670000}"/>
    <cellStyle name="40% - Accent4 5 6 4 2" xfId="31430" xr:uid="{00000000-0005-0000-0000-000004670000}"/>
    <cellStyle name="40% - Accent4 5 6 5" xfId="21655" xr:uid="{00000000-0005-0000-0000-000005670000}"/>
    <cellStyle name="40% - Accent4 5 7" xfId="2855" xr:uid="{00000000-0005-0000-0000-000006670000}"/>
    <cellStyle name="40% - Accent4 5 7 2" xfId="7753" xr:uid="{00000000-0005-0000-0000-000007670000}"/>
    <cellStyle name="40% - Accent4 5 7 2 2" xfId="17542" xr:uid="{00000000-0005-0000-0000-000008670000}"/>
    <cellStyle name="40% - Accent4 5 7 2 2 2" xfId="37093" xr:uid="{00000000-0005-0000-0000-000009670000}"/>
    <cellStyle name="40% - Accent4 5 7 2 3" xfId="27318" xr:uid="{00000000-0005-0000-0000-00000A670000}"/>
    <cellStyle name="40% - Accent4 5 7 3" xfId="12656" xr:uid="{00000000-0005-0000-0000-00000B670000}"/>
    <cellStyle name="40% - Accent4 5 7 3 2" xfId="32207" xr:uid="{00000000-0005-0000-0000-00000C670000}"/>
    <cellStyle name="40% - Accent4 5 7 4" xfId="22432" xr:uid="{00000000-0005-0000-0000-00000D670000}"/>
    <cellStyle name="40% - Accent4 5 8" xfId="5309" xr:uid="{00000000-0005-0000-0000-00000E670000}"/>
    <cellStyle name="40% - Accent4 5 8 2" xfId="15102" xr:uid="{00000000-0005-0000-0000-00000F670000}"/>
    <cellStyle name="40% - Accent4 5 8 2 2" xfId="34653" xr:uid="{00000000-0005-0000-0000-000010670000}"/>
    <cellStyle name="40% - Accent4 5 8 3" xfId="24878" xr:uid="{00000000-0005-0000-0000-000011670000}"/>
    <cellStyle name="40% - Accent4 5 9" xfId="10216" xr:uid="{00000000-0005-0000-0000-000012670000}"/>
    <cellStyle name="40% - Accent4 5 9 2" xfId="29767" xr:uid="{00000000-0005-0000-0000-000013670000}"/>
    <cellStyle name="40% - Accent4 6" xfId="274" xr:uid="{00000000-0005-0000-0000-000014670000}"/>
    <cellStyle name="40% - Accent4 6 2" xfId="474" xr:uid="{00000000-0005-0000-0000-000015670000}"/>
    <cellStyle name="40% - Accent4 6 2 2" xfId="891" xr:uid="{00000000-0005-0000-0000-000016670000}"/>
    <cellStyle name="40% - Accent4 6 2 2 2" xfId="1841" xr:uid="{00000000-0005-0000-0000-000017670000}"/>
    <cellStyle name="40% - Accent4 6 2 2 2 2" xfId="4355" xr:uid="{00000000-0005-0000-0000-000018670000}"/>
    <cellStyle name="40% - Accent4 6 2 2 2 2 2" xfId="9252" xr:uid="{00000000-0005-0000-0000-000019670000}"/>
    <cellStyle name="40% - Accent4 6 2 2 2 2 2 2" xfId="19041" xr:uid="{00000000-0005-0000-0000-00001A670000}"/>
    <cellStyle name="40% - Accent4 6 2 2 2 2 2 2 2" xfId="38592" xr:uid="{00000000-0005-0000-0000-00001B670000}"/>
    <cellStyle name="40% - Accent4 6 2 2 2 2 2 3" xfId="28817" xr:uid="{00000000-0005-0000-0000-00001C670000}"/>
    <cellStyle name="40% - Accent4 6 2 2 2 2 3" xfId="14155" xr:uid="{00000000-0005-0000-0000-00001D670000}"/>
    <cellStyle name="40% - Accent4 6 2 2 2 2 3 2" xfId="33706" xr:uid="{00000000-0005-0000-0000-00001E670000}"/>
    <cellStyle name="40% - Accent4 6 2 2 2 2 4" xfId="23931" xr:uid="{00000000-0005-0000-0000-00001F670000}"/>
    <cellStyle name="40% - Accent4 6 2 2 2 3" xfId="6809" xr:uid="{00000000-0005-0000-0000-000020670000}"/>
    <cellStyle name="40% - Accent4 6 2 2 2 3 2" xfId="16601" xr:uid="{00000000-0005-0000-0000-000021670000}"/>
    <cellStyle name="40% - Accent4 6 2 2 2 3 2 2" xfId="36152" xr:uid="{00000000-0005-0000-0000-000022670000}"/>
    <cellStyle name="40% - Accent4 6 2 2 2 3 3" xfId="26377" xr:uid="{00000000-0005-0000-0000-000023670000}"/>
    <cellStyle name="40% - Accent4 6 2 2 2 4" xfId="11715" xr:uid="{00000000-0005-0000-0000-000024670000}"/>
    <cellStyle name="40% - Accent4 6 2 2 2 4 2" xfId="31266" xr:uid="{00000000-0005-0000-0000-000025670000}"/>
    <cellStyle name="40% - Accent4 6 2 2 2 5" xfId="21491" xr:uid="{00000000-0005-0000-0000-000026670000}"/>
    <cellStyle name="40% - Accent4 6 2 2 3" xfId="2757" xr:uid="{00000000-0005-0000-0000-000027670000}"/>
    <cellStyle name="40% - Accent4 6 2 2 3 2" xfId="5202" xr:uid="{00000000-0005-0000-0000-000028670000}"/>
    <cellStyle name="40% - Accent4 6 2 2 3 2 2" xfId="10099" xr:uid="{00000000-0005-0000-0000-000029670000}"/>
    <cellStyle name="40% - Accent4 6 2 2 3 2 2 2" xfId="19888" xr:uid="{00000000-0005-0000-0000-00002A670000}"/>
    <cellStyle name="40% - Accent4 6 2 2 3 2 2 2 2" xfId="39439" xr:uid="{00000000-0005-0000-0000-00002B670000}"/>
    <cellStyle name="40% - Accent4 6 2 2 3 2 2 3" xfId="29664" xr:uid="{00000000-0005-0000-0000-00002C670000}"/>
    <cellStyle name="40% - Accent4 6 2 2 3 2 3" xfId="15002" xr:uid="{00000000-0005-0000-0000-00002D670000}"/>
    <cellStyle name="40% - Accent4 6 2 2 3 2 3 2" xfId="34553" xr:uid="{00000000-0005-0000-0000-00002E670000}"/>
    <cellStyle name="40% - Accent4 6 2 2 3 2 4" xfId="24778" xr:uid="{00000000-0005-0000-0000-00002F670000}"/>
    <cellStyle name="40% - Accent4 6 2 2 3 3" xfId="7656" xr:uid="{00000000-0005-0000-0000-000030670000}"/>
    <cellStyle name="40% - Accent4 6 2 2 3 3 2" xfId="17448" xr:uid="{00000000-0005-0000-0000-000031670000}"/>
    <cellStyle name="40% - Accent4 6 2 2 3 3 2 2" xfId="36999" xr:uid="{00000000-0005-0000-0000-000032670000}"/>
    <cellStyle name="40% - Accent4 6 2 2 3 3 3" xfId="27224" xr:uid="{00000000-0005-0000-0000-000033670000}"/>
    <cellStyle name="40% - Accent4 6 2 2 3 4" xfId="12562" xr:uid="{00000000-0005-0000-0000-000034670000}"/>
    <cellStyle name="40% - Accent4 6 2 2 3 4 2" xfId="32113" xr:uid="{00000000-0005-0000-0000-000035670000}"/>
    <cellStyle name="40% - Accent4 6 2 2 3 5" xfId="22338" xr:uid="{00000000-0005-0000-0000-000036670000}"/>
    <cellStyle name="40% - Accent4 6 2 2 4" xfId="3474" xr:uid="{00000000-0005-0000-0000-000037670000}"/>
    <cellStyle name="40% - Accent4 6 2 2 4 2" xfId="8371" xr:uid="{00000000-0005-0000-0000-000038670000}"/>
    <cellStyle name="40% - Accent4 6 2 2 4 2 2" xfId="18160" xr:uid="{00000000-0005-0000-0000-000039670000}"/>
    <cellStyle name="40% - Accent4 6 2 2 4 2 2 2" xfId="37711" xr:uid="{00000000-0005-0000-0000-00003A670000}"/>
    <cellStyle name="40% - Accent4 6 2 2 4 2 3" xfId="27936" xr:uid="{00000000-0005-0000-0000-00003B670000}"/>
    <cellStyle name="40% - Accent4 6 2 2 4 3" xfId="13274" xr:uid="{00000000-0005-0000-0000-00003C670000}"/>
    <cellStyle name="40% - Accent4 6 2 2 4 3 2" xfId="32825" xr:uid="{00000000-0005-0000-0000-00003D670000}"/>
    <cellStyle name="40% - Accent4 6 2 2 4 4" xfId="23050" xr:uid="{00000000-0005-0000-0000-00003E670000}"/>
    <cellStyle name="40% - Accent4 6 2 2 5" xfId="5928" xr:uid="{00000000-0005-0000-0000-00003F670000}"/>
    <cellStyle name="40% - Accent4 6 2 2 5 2" xfId="15720" xr:uid="{00000000-0005-0000-0000-000040670000}"/>
    <cellStyle name="40% - Accent4 6 2 2 5 2 2" xfId="35271" xr:uid="{00000000-0005-0000-0000-000041670000}"/>
    <cellStyle name="40% - Accent4 6 2 2 5 3" xfId="25496" xr:uid="{00000000-0005-0000-0000-000042670000}"/>
    <cellStyle name="40% - Accent4 6 2 2 6" xfId="10834" xr:uid="{00000000-0005-0000-0000-000043670000}"/>
    <cellStyle name="40% - Accent4 6 2 2 6 2" xfId="30385" xr:uid="{00000000-0005-0000-0000-000044670000}"/>
    <cellStyle name="40% - Accent4 6 2 2 7" xfId="20610" xr:uid="{00000000-0005-0000-0000-000045670000}"/>
    <cellStyle name="40% - Accent4 6 2 3" xfId="1452" xr:uid="{00000000-0005-0000-0000-000046670000}"/>
    <cellStyle name="40% - Accent4 6 2 3 2" xfId="3971" xr:uid="{00000000-0005-0000-0000-000047670000}"/>
    <cellStyle name="40% - Accent4 6 2 3 2 2" xfId="8868" xr:uid="{00000000-0005-0000-0000-000048670000}"/>
    <cellStyle name="40% - Accent4 6 2 3 2 2 2" xfId="18657" xr:uid="{00000000-0005-0000-0000-000049670000}"/>
    <cellStyle name="40% - Accent4 6 2 3 2 2 2 2" xfId="38208" xr:uid="{00000000-0005-0000-0000-00004A670000}"/>
    <cellStyle name="40% - Accent4 6 2 3 2 2 3" xfId="28433" xr:uid="{00000000-0005-0000-0000-00004B670000}"/>
    <cellStyle name="40% - Accent4 6 2 3 2 3" xfId="13771" xr:uid="{00000000-0005-0000-0000-00004C670000}"/>
    <cellStyle name="40% - Accent4 6 2 3 2 3 2" xfId="33322" xr:uid="{00000000-0005-0000-0000-00004D670000}"/>
    <cellStyle name="40% - Accent4 6 2 3 2 4" xfId="23547" xr:uid="{00000000-0005-0000-0000-00004E670000}"/>
    <cellStyle name="40% - Accent4 6 2 3 3" xfId="6425" xr:uid="{00000000-0005-0000-0000-00004F670000}"/>
    <cellStyle name="40% - Accent4 6 2 3 3 2" xfId="16217" xr:uid="{00000000-0005-0000-0000-000050670000}"/>
    <cellStyle name="40% - Accent4 6 2 3 3 2 2" xfId="35768" xr:uid="{00000000-0005-0000-0000-000051670000}"/>
    <cellStyle name="40% - Accent4 6 2 3 3 3" xfId="25993" xr:uid="{00000000-0005-0000-0000-000052670000}"/>
    <cellStyle name="40% - Accent4 6 2 3 4" xfId="11331" xr:uid="{00000000-0005-0000-0000-000053670000}"/>
    <cellStyle name="40% - Accent4 6 2 3 4 2" xfId="30882" xr:uid="{00000000-0005-0000-0000-000054670000}"/>
    <cellStyle name="40% - Accent4 6 2 3 5" xfId="21107" xr:uid="{00000000-0005-0000-0000-000055670000}"/>
    <cellStyle name="40% - Accent4 6 2 4" xfId="2313" xr:uid="{00000000-0005-0000-0000-000056670000}"/>
    <cellStyle name="40% - Accent4 6 2 4 2" xfId="4815" xr:uid="{00000000-0005-0000-0000-000057670000}"/>
    <cellStyle name="40% - Accent4 6 2 4 2 2" xfId="9712" xr:uid="{00000000-0005-0000-0000-000058670000}"/>
    <cellStyle name="40% - Accent4 6 2 4 2 2 2" xfId="19501" xr:uid="{00000000-0005-0000-0000-000059670000}"/>
    <cellStyle name="40% - Accent4 6 2 4 2 2 2 2" xfId="39052" xr:uid="{00000000-0005-0000-0000-00005A670000}"/>
    <cellStyle name="40% - Accent4 6 2 4 2 2 3" xfId="29277" xr:uid="{00000000-0005-0000-0000-00005B670000}"/>
    <cellStyle name="40% - Accent4 6 2 4 2 3" xfId="14615" xr:uid="{00000000-0005-0000-0000-00005C670000}"/>
    <cellStyle name="40% - Accent4 6 2 4 2 3 2" xfId="34166" xr:uid="{00000000-0005-0000-0000-00005D670000}"/>
    <cellStyle name="40% - Accent4 6 2 4 2 4" xfId="24391" xr:uid="{00000000-0005-0000-0000-00005E670000}"/>
    <cellStyle name="40% - Accent4 6 2 4 3" xfId="7269" xr:uid="{00000000-0005-0000-0000-00005F670000}"/>
    <cellStyle name="40% - Accent4 6 2 4 3 2" xfId="17061" xr:uid="{00000000-0005-0000-0000-000060670000}"/>
    <cellStyle name="40% - Accent4 6 2 4 3 2 2" xfId="36612" xr:uid="{00000000-0005-0000-0000-000061670000}"/>
    <cellStyle name="40% - Accent4 6 2 4 3 3" xfId="26837" xr:uid="{00000000-0005-0000-0000-000062670000}"/>
    <cellStyle name="40% - Accent4 6 2 4 4" xfId="12175" xr:uid="{00000000-0005-0000-0000-000063670000}"/>
    <cellStyle name="40% - Accent4 6 2 4 4 2" xfId="31726" xr:uid="{00000000-0005-0000-0000-000064670000}"/>
    <cellStyle name="40% - Accent4 6 2 4 5" xfId="21951" xr:uid="{00000000-0005-0000-0000-000065670000}"/>
    <cellStyle name="40% - Accent4 6 2 5" xfId="3083" xr:uid="{00000000-0005-0000-0000-000066670000}"/>
    <cellStyle name="40% - Accent4 6 2 5 2" xfId="7980" xr:uid="{00000000-0005-0000-0000-000067670000}"/>
    <cellStyle name="40% - Accent4 6 2 5 2 2" xfId="17769" xr:uid="{00000000-0005-0000-0000-000068670000}"/>
    <cellStyle name="40% - Accent4 6 2 5 2 2 2" xfId="37320" xr:uid="{00000000-0005-0000-0000-000069670000}"/>
    <cellStyle name="40% - Accent4 6 2 5 2 3" xfId="27545" xr:uid="{00000000-0005-0000-0000-00006A670000}"/>
    <cellStyle name="40% - Accent4 6 2 5 3" xfId="12883" xr:uid="{00000000-0005-0000-0000-00006B670000}"/>
    <cellStyle name="40% - Accent4 6 2 5 3 2" xfId="32434" xr:uid="{00000000-0005-0000-0000-00006C670000}"/>
    <cellStyle name="40% - Accent4 6 2 5 4" xfId="22659" xr:uid="{00000000-0005-0000-0000-00006D670000}"/>
    <cellStyle name="40% - Accent4 6 2 6" xfId="5537" xr:uid="{00000000-0005-0000-0000-00006E670000}"/>
    <cellStyle name="40% - Accent4 6 2 6 2" xfId="15329" xr:uid="{00000000-0005-0000-0000-00006F670000}"/>
    <cellStyle name="40% - Accent4 6 2 6 2 2" xfId="34880" xr:uid="{00000000-0005-0000-0000-000070670000}"/>
    <cellStyle name="40% - Accent4 6 2 6 3" xfId="25105" xr:uid="{00000000-0005-0000-0000-000071670000}"/>
    <cellStyle name="40% - Accent4 6 2 7" xfId="10443" xr:uid="{00000000-0005-0000-0000-000072670000}"/>
    <cellStyle name="40% - Accent4 6 2 7 2" xfId="29994" xr:uid="{00000000-0005-0000-0000-000073670000}"/>
    <cellStyle name="40% - Accent4 6 2 8" xfId="20219" xr:uid="{00000000-0005-0000-0000-000074670000}"/>
    <cellStyle name="40% - Accent4 6 3" xfId="697" xr:uid="{00000000-0005-0000-0000-000075670000}"/>
    <cellStyle name="40% - Accent4 6 3 2" xfId="1649" xr:uid="{00000000-0005-0000-0000-000076670000}"/>
    <cellStyle name="40% - Accent4 6 3 2 2" xfId="4163" xr:uid="{00000000-0005-0000-0000-000077670000}"/>
    <cellStyle name="40% - Accent4 6 3 2 2 2" xfId="9060" xr:uid="{00000000-0005-0000-0000-000078670000}"/>
    <cellStyle name="40% - Accent4 6 3 2 2 2 2" xfId="18849" xr:uid="{00000000-0005-0000-0000-000079670000}"/>
    <cellStyle name="40% - Accent4 6 3 2 2 2 2 2" xfId="38400" xr:uid="{00000000-0005-0000-0000-00007A670000}"/>
    <cellStyle name="40% - Accent4 6 3 2 2 2 3" xfId="28625" xr:uid="{00000000-0005-0000-0000-00007B670000}"/>
    <cellStyle name="40% - Accent4 6 3 2 2 3" xfId="13963" xr:uid="{00000000-0005-0000-0000-00007C670000}"/>
    <cellStyle name="40% - Accent4 6 3 2 2 3 2" xfId="33514" xr:uid="{00000000-0005-0000-0000-00007D670000}"/>
    <cellStyle name="40% - Accent4 6 3 2 2 4" xfId="23739" xr:uid="{00000000-0005-0000-0000-00007E670000}"/>
    <cellStyle name="40% - Accent4 6 3 2 3" xfId="6617" xr:uid="{00000000-0005-0000-0000-00007F670000}"/>
    <cellStyle name="40% - Accent4 6 3 2 3 2" xfId="16409" xr:uid="{00000000-0005-0000-0000-000080670000}"/>
    <cellStyle name="40% - Accent4 6 3 2 3 2 2" xfId="35960" xr:uid="{00000000-0005-0000-0000-000081670000}"/>
    <cellStyle name="40% - Accent4 6 3 2 3 3" xfId="26185" xr:uid="{00000000-0005-0000-0000-000082670000}"/>
    <cellStyle name="40% - Accent4 6 3 2 4" xfId="11523" xr:uid="{00000000-0005-0000-0000-000083670000}"/>
    <cellStyle name="40% - Accent4 6 3 2 4 2" xfId="31074" xr:uid="{00000000-0005-0000-0000-000084670000}"/>
    <cellStyle name="40% - Accent4 6 3 2 5" xfId="21299" xr:uid="{00000000-0005-0000-0000-000085670000}"/>
    <cellStyle name="40% - Accent4 6 3 3" xfId="2629" xr:uid="{00000000-0005-0000-0000-000086670000}"/>
    <cellStyle name="40% - Accent4 6 3 3 2" xfId="5077" xr:uid="{00000000-0005-0000-0000-000087670000}"/>
    <cellStyle name="40% - Accent4 6 3 3 2 2" xfId="9974" xr:uid="{00000000-0005-0000-0000-000088670000}"/>
    <cellStyle name="40% - Accent4 6 3 3 2 2 2" xfId="19763" xr:uid="{00000000-0005-0000-0000-000089670000}"/>
    <cellStyle name="40% - Accent4 6 3 3 2 2 2 2" xfId="39314" xr:uid="{00000000-0005-0000-0000-00008A670000}"/>
    <cellStyle name="40% - Accent4 6 3 3 2 2 3" xfId="29539" xr:uid="{00000000-0005-0000-0000-00008B670000}"/>
    <cellStyle name="40% - Accent4 6 3 3 2 3" xfId="14877" xr:uid="{00000000-0005-0000-0000-00008C670000}"/>
    <cellStyle name="40% - Accent4 6 3 3 2 3 2" xfId="34428" xr:uid="{00000000-0005-0000-0000-00008D670000}"/>
    <cellStyle name="40% - Accent4 6 3 3 2 4" xfId="24653" xr:uid="{00000000-0005-0000-0000-00008E670000}"/>
    <cellStyle name="40% - Accent4 6 3 3 3" xfId="7531" xr:uid="{00000000-0005-0000-0000-00008F670000}"/>
    <cellStyle name="40% - Accent4 6 3 3 3 2" xfId="17323" xr:uid="{00000000-0005-0000-0000-000090670000}"/>
    <cellStyle name="40% - Accent4 6 3 3 3 2 2" xfId="36874" xr:uid="{00000000-0005-0000-0000-000091670000}"/>
    <cellStyle name="40% - Accent4 6 3 3 3 3" xfId="27099" xr:uid="{00000000-0005-0000-0000-000092670000}"/>
    <cellStyle name="40% - Accent4 6 3 3 4" xfId="12437" xr:uid="{00000000-0005-0000-0000-000093670000}"/>
    <cellStyle name="40% - Accent4 6 3 3 4 2" xfId="31988" xr:uid="{00000000-0005-0000-0000-000094670000}"/>
    <cellStyle name="40% - Accent4 6 3 3 5" xfId="22213" xr:uid="{00000000-0005-0000-0000-000095670000}"/>
    <cellStyle name="40% - Accent4 6 3 4" xfId="3282" xr:uid="{00000000-0005-0000-0000-000096670000}"/>
    <cellStyle name="40% - Accent4 6 3 4 2" xfId="8179" xr:uid="{00000000-0005-0000-0000-000097670000}"/>
    <cellStyle name="40% - Accent4 6 3 4 2 2" xfId="17968" xr:uid="{00000000-0005-0000-0000-000098670000}"/>
    <cellStyle name="40% - Accent4 6 3 4 2 2 2" xfId="37519" xr:uid="{00000000-0005-0000-0000-000099670000}"/>
    <cellStyle name="40% - Accent4 6 3 4 2 3" xfId="27744" xr:uid="{00000000-0005-0000-0000-00009A670000}"/>
    <cellStyle name="40% - Accent4 6 3 4 3" xfId="13082" xr:uid="{00000000-0005-0000-0000-00009B670000}"/>
    <cellStyle name="40% - Accent4 6 3 4 3 2" xfId="32633" xr:uid="{00000000-0005-0000-0000-00009C670000}"/>
    <cellStyle name="40% - Accent4 6 3 4 4" xfId="22858" xr:uid="{00000000-0005-0000-0000-00009D670000}"/>
    <cellStyle name="40% - Accent4 6 3 5" xfId="5736" xr:uid="{00000000-0005-0000-0000-00009E670000}"/>
    <cellStyle name="40% - Accent4 6 3 5 2" xfId="15528" xr:uid="{00000000-0005-0000-0000-00009F670000}"/>
    <cellStyle name="40% - Accent4 6 3 5 2 2" xfId="35079" xr:uid="{00000000-0005-0000-0000-0000A0670000}"/>
    <cellStyle name="40% - Accent4 6 3 5 3" xfId="25304" xr:uid="{00000000-0005-0000-0000-0000A1670000}"/>
    <cellStyle name="40% - Accent4 6 3 6" xfId="10642" xr:uid="{00000000-0005-0000-0000-0000A2670000}"/>
    <cellStyle name="40% - Accent4 6 3 6 2" xfId="30193" xr:uid="{00000000-0005-0000-0000-0000A3670000}"/>
    <cellStyle name="40% - Accent4 6 3 7" xfId="20418" xr:uid="{00000000-0005-0000-0000-0000A4670000}"/>
    <cellStyle name="40% - Accent4 6 4" xfId="1094" xr:uid="{00000000-0005-0000-0000-0000A5670000}"/>
    <cellStyle name="40% - Accent4 6 4 2" xfId="3667" xr:uid="{00000000-0005-0000-0000-0000A6670000}"/>
    <cellStyle name="40% - Accent4 6 4 2 2" xfId="8564" xr:uid="{00000000-0005-0000-0000-0000A7670000}"/>
    <cellStyle name="40% - Accent4 6 4 2 2 2" xfId="18353" xr:uid="{00000000-0005-0000-0000-0000A8670000}"/>
    <cellStyle name="40% - Accent4 6 4 2 2 2 2" xfId="37904" xr:uid="{00000000-0005-0000-0000-0000A9670000}"/>
    <cellStyle name="40% - Accent4 6 4 2 2 3" xfId="28129" xr:uid="{00000000-0005-0000-0000-0000AA670000}"/>
    <cellStyle name="40% - Accent4 6 4 2 3" xfId="13467" xr:uid="{00000000-0005-0000-0000-0000AB670000}"/>
    <cellStyle name="40% - Accent4 6 4 2 3 2" xfId="33018" xr:uid="{00000000-0005-0000-0000-0000AC670000}"/>
    <cellStyle name="40% - Accent4 6 4 2 4" xfId="23243" xr:uid="{00000000-0005-0000-0000-0000AD670000}"/>
    <cellStyle name="40% - Accent4 6 4 3" xfId="6121" xr:uid="{00000000-0005-0000-0000-0000AE670000}"/>
    <cellStyle name="40% - Accent4 6 4 3 2" xfId="15913" xr:uid="{00000000-0005-0000-0000-0000AF670000}"/>
    <cellStyle name="40% - Accent4 6 4 3 2 2" xfId="35464" xr:uid="{00000000-0005-0000-0000-0000B0670000}"/>
    <cellStyle name="40% - Accent4 6 4 3 3" xfId="25689" xr:uid="{00000000-0005-0000-0000-0000B1670000}"/>
    <cellStyle name="40% - Accent4 6 4 4" xfId="11027" xr:uid="{00000000-0005-0000-0000-0000B2670000}"/>
    <cellStyle name="40% - Accent4 6 4 4 2" xfId="30578" xr:uid="{00000000-0005-0000-0000-0000B3670000}"/>
    <cellStyle name="40% - Accent4 6 4 5" xfId="20803" xr:uid="{00000000-0005-0000-0000-0000B4670000}"/>
    <cellStyle name="40% - Accent4 6 5" xfId="2188" xr:uid="{00000000-0005-0000-0000-0000B5670000}"/>
    <cellStyle name="40% - Accent4 6 5 2" xfId="4690" xr:uid="{00000000-0005-0000-0000-0000B6670000}"/>
    <cellStyle name="40% - Accent4 6 5 2 2" xfId="9587" xr:uid="{00000000-0005-0000-0000-0000B7670000}"/>
    <cellStyle name="40% - Accent4 6 5 2 2 2" xfId="19376" xr:uid="{00000000-0005-0000-0000-0000B8670000}"/>
    <cellStyle name="40% - Accent4 6 5 2 2 2 2" xfId="38927" xr:uid="{00000000-0005-0000-0000-0000B9670000}"/>
    <cellStyle name="40% - Accent4 6 5 2 2 3" xfId="29152" xr:uid="{00000000-0005-0000-0000-0000BA670000}"/>
    <cellStyle name="40% - Accent4 6 5 2 3" xfId="14490" xr:uid="{00000000-0005-0000-0000-0000BB670000}"/>
    <cellStyle name="40% - Accent4 6 5 2 3 2" xfId="34041" xr:uid="{00000000-0005-0000-0000-0000BC670000}"/>
    <cellStyle name="40% - Accent4 6 5 2 4" xfId="24266" xr:uid="{00000000-0005-0000-0000-0000BD670000}"/>
    <cellStyle name="40% - Accent4 6 5 3" xfId="7144" xr:uid="{00000000-0005-0000-0000-0000BE670000}"/>
    <cellStyle name="40% - Accent4 6 5 3 2" xfId="16936" xr:uid="{00000000-0005-0000-0000-0000BF670000}"/>
    <cellStyle name="40% - Accent4 6 5 3 2 2" xfId="36487" xr:uid="{00000000-0005-0000-0000-0000C0670000}"/>
    <cellStyle name="40% - Accent4 6 5 3 3" xfId="26712" xr:uid="{00000000-0005-0000-0000-0000C1670000}"/>
    <cellStyle name="40% - Accent4 6 5 4" xfId="12050" xr:uid="{00000000-0005-0000-0000-0000C2670000}"/>
    <cellStyle name="40% - Accent4 6 5 4 2" xfId="31601" xr:uid="{00000000-0005-0000-0000-0000C3670000}"/>
    <cellStyle name="40% - Accent4 6 5 5" xfId="21826" xr:uid="{00000000-0005-0000-0000-0000C4670000}"/>
    <cellStyle name="40% - Accent4 6 6" xfId="2890" xr:uid="{00000000-0005-0000-0000-0000C5670000}"/>
    <cellStyle name="40% - Accent4 6 6 2" xfId="7788" xr:uid="{00000000-0005-0000-0000-0000C6670000}"/>
    <cellStyle name="40% - Accent4 6 6 2 2" xfId="17577" xr:uid="{00000000-0005-0000-0000-0000C7670000}"/>
    <cellStyle name="40% - Accent4 6 6 2 2 2" xfId="37128" xr:uid="{00000000-0005-0000-0000-0000C8670000}"/>
    <cellStyle name="40% - Accent4 6 6 2 3" xfId="27353" xr:uid="{00000000-0005-0000-0000-0000C9670000}"/>
    <cellStyle name="40% - Accent4 6 6 3" xfId="12691" xr:uid="{00000000-0005-0000-0000-0000CA670000}"/>
    <cellStyle name="40% - Accent4 6 6 3 2" xfId="32242" xr:uid="{00000000-0005-0000-0000-0000CB670000}"/>
    <cellStyle name="40% - Accent4 6 6 4" xfId="22467" xr:uid="{00000000-0005-0000-0000-0000CC670000}"/>
    <cellStyle name="40% - Accent4 6 7" xfId="5344" xr:uid="{00000000-0005-0000-0000-0000CD670000}"/>
    <cellStyle name="40% - Accent4 6 7 2" xfId="15137" xr:uid="{00000000-0005-0000-0000-0000CE670000}"/>
    <cellStyle name="40% - Accent4 6 7 2 2" xfId="34688" xr:uid="{00000000-0005-0000-0000-0000CF670000}"/>
    <cellStyle name="40% - Accent4 6 7 3" xfId="24913" xr:uid="{00000000-0005-0000-0000-0000D0670000}"/>
    <cellStyle name="40% - Accent4 6 8" xfId="10251" xr:uid="{00000000-0005-0000-0000-0000D1670000}"/>
    <cellStyle name="40% - Accent4 6 8 2" xfId="29802" xr:uid="{00000000-0005-0000-0000-0000D2670000}"/>
    <cellStyle name="40% - Accent4 6 9" xfId="20027" xr:uid="{00000000-0005-0000-0000-0000D3670000}"/>
    <cellStyle name="40% - Accent4 7" xfId="475" xr:uid="{00000000-0005-0000-0000-0000D4670000}"/>
    <cellStyle name="40% - Accent4 7 2" xfId="892" xr:uid="{00000000-0005-0000-0000-0000D5670000}"/>
    <cellStyle name="40% - Accent4 7 2 2" xfId="1842" xr:uid="{00000000-0005-0000-0000-0000D6670000}"/>
    <cellStyle name="40% - Accent4 7 2 2 2" xfId="4356" xr:uid="{00000000-0005-0000-0000-0000D7670000}"/>
    <cellStyle name="40% - Accent4 7 2 2 2 2" xfId="9253" xr:uid="{00000000-0005-0000-0000-0000D8670000}"/>
    <cellStyle name="40% - Accent4 7 2 2 2 2 2" xfId="19042" xr:uid="{00000000-0005-0000-0000-0000D9670000}"/>
    <cellStyle name="40% - Accent4 7 2 2 2 2 2 2" xfId="38593" xr:uid="{00000000-0005-0000-0000-0000DA670000}"/>
    <cellStyle name="40% - Accent4 7 2 2 2 2 3" xfId="28818" xr:uid="{00000000-0005-0000-0000-0000DB670000}"/>
    <cellStyle name="40% - Accent4 7 2 2 2 3" xfId="14156" xr:uid="{00000000-0005-0000-0000-0000DC670000}"/>
    <cellStyle name="40% - Accent4 7 2 2 2 3 2" xfId="33707" xr:uid="{00000000-0005-0000-0000-0000DD670000}"/>
    <cellStyle name="40% - Accent4 7 2 2 2 4" xfId="23932" xr:uid="{00000000-0005-0000-0000-0000DE670000}"/>
    <cellStyle name="40% - Accent4 7 2 2 3" xfId="6810" xr:uid="{00000000-0005-0000-0000-0000DF670000}"/>
    <cellStyle name="40% - Accent4 7 2 2 3 2" xfId="16602" xr:uid="{00000000-0005-0000-0000-0000E0670000}"/>
    <cellStyle name="40% - Accent4 7 2 2 3 2 2" xfId="36153" xr:uid="{00000000-0005-0000-0000-0000E1670000}"/>
    <cellStyle name="40% - Accent4 7 2 2 3 3" xfId="26378" xr:uid="{00000000-0005-0000-0000-0000E2670000}"/>
    <cellStyle name="40% - Accent4 7 2 2 4" xfId="11716" xr:uid="{00000000-0005-0000-0000-0000E3670000}"/>
    <cellStyle name="40% - Accent4 7 2 2 4 2" xfId="31267" xr:uid="{00000000-0005-0000-0000-0000E4670000}"/>
    <cellStyle name="40% - Accent4 7 2 2 5" xfId="21492" xr:uid="{00000000-0005-0000-0000-0000E5670000}"/>
    <cellStyle name="40% - Accent4 7 2 3" xfId="2498" xr:uid="{00000000-0005-0000-0000-0000E6670000}"/>
    <cellStyle name="40% - Accent4 7 2 3 2" xfId="4980" xr:uid="{00000000-0005-0000-0000-0000E7670000}"/>
    <cellStyle name="40% - Accent4 7 2 3 2 2" xfId="9877" xr:uid="{00000000-0005-0000-0000-0000E8670000}"/>
    <cellStyle name="40% - Accent4 7 2 3 2 2 2" xfId="19666" xr:uid="{00000000-0005-0000-0000-0000E9670000}"/>
    <cellStyle name="40% - Accent4 7 2 3 2 2 2 2" xfId="39217" xr:uid="{00000000-0005-0000-0000-0000EA670000}"/>
    <cellStyle name="40% - Accent4 7 2 3 2 2 3" xfId="29442" xr:uid="{00000000-0005-0000-0000-0000EB670000}"/>
    <cellStyle name="40% - Accent4 7 2 3 2 3" xfId="14780" xr:uid="{00000000-0005-0000-0000-0000EC670000}"/>
    <cellStyle name="40% - Accent4 7 2 3 2 3 2" xfId="34331" xr:uid="{00000000-0005-0000-0000-0000ED670000}"/>
    <cellStyle name="40% - Accent4 7 2 3 2 4" xfId="24556" xr:uid="{00000000-0005-0000-0000-0000EE670000}"/>
    <cellStyle name="40% - Accent4 7 2 3 3" xfId="7434" xr:uid="{00000000-0005-0000-0000-0000EF670000}"/>
    <cellStyle name="40% - Accent4 7 2 3 3 2" xfId="17226" xr:uid="{00000000-0005-0000-0000-0000F0670000}"/>
    <cellStyle name="40% - Accent4 7 2 3 3 2 2" xfId="36777" xr:uid="{00000000-0005-0000-0000-0000F1670000}"/>
    <cellStyle name="40% - Accent4 7 2 3 3 3" xfId="27002" xr:uid="{00000000-0005-0000-0000-0000F2670000}"/>
    <cellStyle name="40% - Accent4 7 2 3 4" xfId="12340" xr:uid="{00000000-0005-0000-0000-0000F3670000}"/>
    <cellStyle name="40% - Accent4 7 2 3 4 2" xfId="31891" xr:uid="{00000000-0005-0000-0000-0000F4670000}"/>
    <cellStyle name="40% - Accent4 7 2 3 5" xfId="22116" xr:uid="{00000000-0005-0000-0000-0000F5670000}"/>
    <cellStyle name="40% - Accent4 7 2 4" xfId="3475" xr:uid="{00000000-0005-0000-0000-0000F6670000}"/>
    <cellStyle name="40% - Accent4 7 2 4 2" xfId="8372" xr:uid="{00000000-0005-0000-0000-0000F7670000}"/>
    <cellStyle name="40% - Accent4 7 2 4 2 2" xfId="18161" xr:uid="{00000000-0005-0000-0000-0000F8670000}"/>
    <cellStyle name="40% - Accent4 7 2 4 2 2 2" xfId="37712" xr:uid="{00000000-0005-0000-0000-0000F9670000}"/>
    <cellStyle name="40% - Accent4 7 2 4 2 3" xfId="27937" xr:uid="{00000000-0005-0000-0000-0000FA670000}"/>
    <cellStyle name="40% - Accent4 7 2 4 3" xfId="13275" xr:uid="{00000000-0005-0000-0000-0000FB670000}"/>
    <cellStyle name="40% - Accent4 7 2 4 3 2" xfId="32826" xr:uid="{00000000-0005-0000-0000-0000FC670000}"/>
    <cellStyle name="40% - Accent4 7 2 4 4" xfId="23051" xr:uid="{00000000-0005-0000-0000-0000FD670000}"/>
    <cellStyle name="40% - Accent4 7 2 5" xfId="5929" xr:uid="{00000000-0005-0000-0000-0000FE670000}"/>
    <cellStyle name="40% - Accent4 7 2 5 2" xfId="15721" xr:uid="{00000000-0005-0000-0000-0000FF670000}"/>
    <cellStyle name="40% - Accent4 7 2 5 2 2" xfId="35272" xr:uid="{00000000-0005-0000-0000-000000680000}"/>
    <cellStyle name="40% - Accent4 7 2 5 3" xfId="25497" xr:uid="{00000000-0005-0000-0000-000001680000}"/>
    <cellStyle name="40% - Accent4 7 2 6" xfId="10835" xr:uid="{00000000-0005-0000-0000-000002680000}"/>
    <cellStyle name="40% - Accent4 7 2 6 2" xfId="30386" xr:uid="{00000000-0005-0000-0000-000003680000}"/>
    <cellStyle name="40% - Accent4 7 2 7" xfId="20611" xr:uid="{00000000-0005-0000-0000-000004680000}"/>
    <cellStyle name="40% - Accent4 7 3" xfId="1095" xr:uid="{00000000-0005-0000-0000-000005680000}"/>
    <cellStyle name="40% - Accent4 7 3 2" xfId="3668" xr:uid="{00000000-0005-0000-0000-000006680000}"/>
    <cellStyle name="40% - Accent4 7 3 2 2" xfId="8565" xr:uid="{00000000-0005-0000-0000-000007680000}"/>
    <cellStyle name="40% - Accent4 7 3 2 2 2" xfId="18354" xr:uid="{00000000-0005-0000-0000-000008680000}"/>
    <cellStyle name="40% - Accent4 7 3 2 2 2 2" xfId="37905" xr:uid="{00000000-0005-0000-0000-000009680000}"/>
    <cellStyle name="40% - Accent4 7 3 2 2 3" xfId="28130" xr:uid="{00000000-0005-0000-0000-00000A680000}"/>
    <cellStyle name="40% - Accent4 7 3 2 3" xfId="13468" xr:uid="{00000000-0005-0000-0000-00000B680000}"/>
    <cellStyle name="40% - Accent4 7 3 2 3 2" xfId="33019" xr:uid="{00000000-0005-0000-0000-00000C680000}"/>
    <cellStyle name="40% - Accent4 7 3 2 4" xfId="23244" xr:uid="{00000000-0005-0000-0000-00000D680000}"/>
    <cellStyle name="40% - Accent4 7 3 3" xfId="6122" xr:uid="{00000000-0005-0000-0000-00000E680000}"/>
    <cellStyle name="40% - Accent4 7 3 3 2" xfId="15914" xr:uid="{00000000-0005-0000-0000-00000F680000}"/>
    <cellStyle name="40% - Accent4 7 3 3 2 2" xfId="35465" xr:uid="{00000000-0005-0000-0000-000010680000}"/>
    <cellStyle name="40% - Accent4 7 3 3 3" xfId="25690" xr:uid="{00000000-0005-0000-0000-000011680000}"/>
    <cellStyle name="40% - Accent4 7 3 4" xfId="11028" xr:uid="{00000000-0005-0000-0000-000012680000}"/>
    <cellStyle name="40% - Accent4 7 3 4 2" xfId="30579" xr:uid="{00000000-0005-0000-0000-000013680000}"/>
    <cellStyle name="40% - Accent4 7 3 5" xfId="20804" xr:uid="{00000000-0005-0000-0000-000014680000}"/>
    <cellStyle name="40% - Accent4 7 4" xfId="2091" xr:uid="{00000000-0005-0000-0000-000015680000}"/>
    <cellStyle name="40% - Accent4 7 4 2" xfId="4593" xr:uid="{00000000-0005-0000-0000-000016680000}"/>
    <cellStyle name="40% - Accent4 7 4 2 2" xfId="9490" xr:uid="{00000000-0005-0000-0000-000017680000}"/>
    <cellStyle name="40% - Accent4 7 4 2 2 2" xfId="19279" xr:uid="{00000000-0005-0000-0000-000018680000}"/>
    <cellStyle name="40% - Accent4 7 4 2 2 2 2" xfId="38830" xr:uid="{00000000-0005-0000-0000-000019680000}"/>
    <cellStyle name="40% - Accent4 7 4 2 2 3" xfId="29055" xr:uid="{00000000-0005-0000-0000-00001A680000}"/>
    <cellStyle name="40% - Accent4 7 4 2 3" xfId="14393" xr:uid="{00000000-0005-0000-0000-00001B680000}"/>
    <cellStyle name="40% - Accent4 7 4 2 3 2" xfId="33944" xr:uid="{00000000-0005-0000-0000-00001C680000}"/>
    <cellStyle name="40% - Accent4 7 4 2 4" xfId="24169" xr:uid="{00000000-0005-0000-0000-00001D680000}"/>
    <cellStyle name="40% - Accent4 7 4 3" xfId="7047" xr:uid="{00000000-0005-0000-0000-00001E680000}"/>
    <cellStyle name="40% - Accent4 7 4 3 2" xfId="16839" xr:uid="{00000000-0005-0000-0000-00001F680000}"/>
    <cellStyle name="40% - Accent4 7 4 3 2 2" xfId="36390" xr:uid="{00000000-0005-0000-0000-000020680000}"/>
    <cellStyle name="40% - Accent4 7 4 3 3" xfId="26615" xr:uid="{00000000-0005-0000-0000-000021680000}"/>
    <cellStyle name="40% - Accent4 7 4 4" xfId="11953" xr:uid="{00000000-0005-0000-0000-000022680000}"/>
    <cellStyle name="40% - Accent4 7 4 4 2" xfId="31504" xr:uid="{00000000-0005-0000-0000-000023680000}"/>
    <cellStyle name="40% - Accent4 7 4 5" xfId="21729" xr:uid="{00000000-0005-0000-0000-000024680000}"/>
    <cellStyle name="40% - Accent4 7 5" xfId="3084" xr:uid="{00000000-0005-0000-0000-000025680000}"/>
    <cellStyle name="40% - Accent4 7 5 2" xfId="7981" xr:uid="{00000000-0005-0000-0000-000026680000}"/>
    <cellStyle name="40% - Accent4 7 5 2 2" xfId="17770" xr:uid="{00000000-0005-0000-0000-000027680000}"/>
    <cellStyle name="40% - Accent4 7 5 2 2 2" xfId="37321" xr:uid="{00000000-0005-0000-0000-000028680000}"/>
    <cellStyle name="40% - Accent4 7 5 2 3" xfId="27546" xr:uid="{00000000-0005-0000-0000-000029680000}"/>
    <cellStyle name="40% - Accent4 7 5 3" xfId="12884" xr:uid="{00000000-0005-0000-0000-00002A680000}"/>
    <cellStyle name="40% - Accent4 7 5 3 2" xfId="32435" xr:uid="{00000000-0005-0000-0000-00002B680000}"/>
    <cellStyle name="40% - Accent4 7 5 4" xfId="22660" xr:uid="{00000000-0005-0000-0000-00002C680000}"/>
    <cellStyle name="40% - Accent4 7 6" xfId="5538" xr:uid="{00000000-0005-0000-0000-00002D680000}"/>
    <cellStyle name="40% - Accent4 7 6 2" xfId="15330" xr:uid="{00000000-0005-0000-0000-00002E680000}"/>
    <cellStyle name="40% - Accent4 7 6 2 2" xfId="34881" xr:uid="{00000000-0005-0000-0000-00002F680000}"/>
    <cellStyle name="40% - Accent4 7 6 3" xfId="25106" xr:uid="{00000000-0005-0000-0000-000030680000}"/>
    <cellStyle name="40% - Accent4 7 7" xfId="10444" xr:uid="{00000000-0005-0000-0000-000031680000}"/>
    <cellStyle name="40% - Accent4 7 7 2" xfId="29995" xr:uid="{00000000-0005-0000-0000-000032680000}"/>
    <cellStyle name="40% - Accent4 7 8" xfId="20220" xr:uid="{00000000-0005-0000-0000-000033680000}"/>
    <cellStyle name="40% - Accent4 8" xfId="476" xr:uid="{00000000-0005-0000-0000-000034680000}"/>
    <cellStyle name="40% - Accent4 8 2" xfId="893" xr:uid="{00000000-0005-0000-0000-000035680000}"/>
    <cellStyle name="40% - Accent4 8 2 2" xfId="1843" xr:uid="{00000000-0005-0000-0000-000036680000}"/>
    <cellStyle name="40% - Accent4 8 2 2 2" xfId="4357" xr:uid="{00000000-0005-0000-0000-000037680000}"/>
    <cellStyle name="40% - Accent4 8 2 2 2 2" xfId="9254" xr:uid="{00000000-0005-0000-0000-000038680000}"/>
    <cellStyle name="40% - Accent4 8 2 2 2 2 2" xfId="19043" xr:uid="{00000000-0005-0000-0000-000039680000}"/>
    <cellStyle name="40% - Accent4 8 2 2 2 2 2 2" xfId="38594" xr:uid="{00000000-0005-0000-0000-00003A680000}"/>
    <cellStyle name="40% - Accent4 8 2 2 2 2 3" xfId="28819" xr:uid="{00000000-0005-0000-0000-00003B680000}"/>
    <cellStyle name="40% - Accent4 8 2 2 2 3" xfId="14157" xr:uid="{00000000-0005-0000-0000-00003C680000}"/>
    <cellStyle name="40% - Accent4 8 2 2 2 3 2" xfId="33708" xr:uid="{00000000-0005-0000-0000-00003D680000}"/>
    <cellStyle name="40% - Accent4 8 2 2 2 4" xfId="23933" xr:uid="{00000000-0005-0000-0000-00003E680000}"/>
    <cellStyle name="40% - Accent4 8 2 2 3" xfId="6811" xr:uid="{00000000-0005-0000-0000-00003F680000}"/>
    <cellStyle name="40% - Accent4 8 2 2 3 2" xfId="16603" xr:uid="{00000000-0005-0000-0000-000040680000}"/>
    <cellStyle name="40% - Accent4 8 2 2 3 2 2" xfId="36154" xr:uid="{00000000-0005-0000-0000-000041680000}"/>
    <cellStyle name="40% - Accent4 8 2 2 3 3" xfId="26379" xr:uid="{00000000-0005-0000-0000-000042680000}"/>
    <cellStyle name="40% - Accent4 8 2 2 4" xfId="11717" xr:uid="{00000000-0005-0000-0000-000043680000}"/>
    <cellStyle name="40% - Accent4 8 2 2 4 2" xfId="31268" xr:uid="{00000000-0005-0000-0000-000044680000}"/>
    <cellStyle name="40% - Accent4 8 2 2 5" xfId="21493" xr:uid="{00000000-0005-0000-0000-000045680000}"/>
    <cellStyle name="40% - Accent4 8 2 3" xfId="2660" xr:uid="{00000000-0005-0000-0000-000046680000}"/>
    <cellStyle name="40% - Accent4 8 2 3 2" xfId="5105" xr:uid="{00000000-0005-0000-0000-000047680000}"/>
    <cellStyle name="40% - Accent4 8 2 3 2 2" xfId="10002" xr:uid="{00000000-0005-0000-0000-000048680000}"/>
    <cellStyle name="40% - Accent4 8 2 3 2 2 2" xfId="19791" xr:uid="{00000000-0005-0000-0000-000049680000}"/>
    <cellStyle name="40% - Accent4 8 2 3 2 2 2 2" xfId="39342" xr:uid="{00000000-0005-0000-0000-00004A680000}"/>
    <cellStyle name="40% - Accent4 8 2 3 2 2 3" xfId="29567" xr:uid="{00000000-0005-0000-0000-00004B680000}"/>
    <cellStyle name="40% - Accent4 8 2 3 2 3" xfId="14905" xr:uid="{00000000-0005-0000-0000-00004C680000}"/>
    <cellStyle name="40% - Accent4 8 2 3 2 3 2" xfId="34456" xr:uid="{00000000-0005-0000-0000-00004D680000}"/>
    <cellStyle name="40% - Accent4 8 2 3 2 4" xfId="24681" xr:uid="{00000000-0005-0000-0000-00004E680000}"/>
    <cellStyle name="40% - Accent4 8 2 3 3" xfId="7559" xr:uid="{00000000-0005-0000-0000-00004F680000}"/>
    <cellStyle name="40% - Accent4 8 2 3 3 2" xfId="17351" xr:uid="{00000000-0005-0000-0000-000050680000}"/>
    <cellStyle name="40% - Accent4 8 2 3 3 2 2" xfId="36902" xr:uid="{00000000-0005-0000-0000-000051680000}"/>
    <cellStyle name="40% - Accent4 8 2 3 3 3" xfId="27127" xr:uid="{00000000-0005-0000-0000-000052680000}"/>
    <cellStyle name="40% - Accent4 8 2 3 4" xfId="12465" xr:uid="{00000000-0005-0000-0000-000053680000}"/>
    <cellStyle name="40% - Accent4 8 2 3 4 2" xfId="32016" xr:uid="{00000000-0005-0000-0000-000054680000}"/>
    <cellStyle name="40% - Accent4 8 2 3 5" xfId="22241" xr:uid="{00000000-0005-0000-0000-000055680000}"/>
    <cellStyle name="40% - Accent4 8 2 4" xfId="3476" xr:uid="{00000000-0005-0000-0000-000056680000}"/>
    <cellStyle name="40% - Accent4 8 2 4 2" xfId="8373" xr:uid="{00000000-0005-0000-0000-000057680000}"/>
    <cellStyle name="40% - Accent4 8 2 4 2 2" xfId="18162" xr:uid="{00000000-0005-0000-0000-000058680000}"/>
    <cellStyle name="40% - Accent4 8 2 4 2 2 2" xfId="37713" xr:uid="{00000000-0005-0000-0000-000059680000}"/>
    <cellStyle name="40% - Accent4 8 2 4 2 3" xfId="27938" xr:uid="{00000000-0005-0000-0000-00005A680000}"/>
    <cellStyle name="40% - Accent4 8 2 4 3" xfId="13276" xr:uid="{00000000-0005-0000-0000-00005B680000}"/>
    <cellStyle name="40% - Accent4 8 2 4 3 2" xfId="32827" xr:uid="{00000000-0005-0000-0000-00005C680000}"/>
    <cellStyle name="40% - Accent4 8 2 4 4" xfId="23052" xr:uid="{00000000-0005-0000-0000-00005D680000}"/>
    <cellStyle name="40% - Accent4 8 2 5" xfId="5930" xr:uid="{00000000-0005-0000-0000-00005E680000}"/>
    <cellStyle name="40% - Accent4 8 2 5 2" xfId="15722" xr:uid="{00000000-0005-0000-0000-00005F680000}"/>
    <cellStyle name="40% - Accent4 8 2 5 2 2" xfId="35273" xr:uid="{00000000-0005-0000-0000-000060680000}"/>
    <cellStyle name="40% - Accent4 8 2 5 3" xfId="25498" xr:uid="{00000000-0005-0000-0000-000061680000}"/>
    <cellStyle name="40% - Accent4 8 2 6" xfId="10836" xr:uid="{00000000-0005-0000-0000-000062680000}"/>
    <cellStyle name="40% - Accent4 8 2 6 2" xfId="30387" xr:uid="{00000000-0005-0000-0000-000063680000}"/>
    <cellStyle name="40% - Accent4 8 2 7" xfId="20612" xr:uid="{00000000-0005-0000-0000-000064680000}"/>
    <cellStyle name="40% - Accent4 8 3" xfId="1453" xr:uid="{00000000-0005-0000-0000-000065680000}"/>
    <cellStyle name="40% - Accent4 8 3 2" xfId="3972" xr:uid="{00000000-0005-0000-0000-000066680000}"/>
    <cellStyle name="40% - Accent4 8 3 2 2" xfId="8869" xr:uid="{00000000-0005-0000-0000-000067680000}"/>
    <cellStyle name="40% - Accent4 8 3 2 2 2" xfId="18658" xr:uid="{00000000-0005-0000-0000-000068680000}"/>
    <cellStyle name="40% - Accent4 8 3 2 2 2 2" xfId="38209" xr:uid="{00000000-0005-0000-0000-000069680000}"/>
    <cellStyle name="40% - Accent4 8 3 2 2 3" xfId="28434" xr:uid="{00000000-0005-0000-0000-00006A680000}"/>
    <cellStyle name="40% - Accent4 8 3 2 3" xfId="13772" xr:uid="{00000000-0005-0000-0000-00006B680000}"/>
    <cellStyle name="40% - Accent4 8 3 2 3 2" xfId="33323" xr:uid="{00000000-0005-0000-0000-00006C680000}"/>
    <cellStyle name="40% - Accent4 8 3 2 4" xfId="23548" xr:uid="{00000000-0005-0000-0000-00006D680000}"/>
    <cellStyle name="40% - Accent4 8 3 3" xfId="6426" xr:uid="{00000000-0005-0000-0000-00006E680000}"/>
    <cellStyle name="40% - Accent4 8 3 3 2" xfId="16218" xr:uid="{00000000-0005-0000-0000-00006F680000}"/>
    <cellStyle name="40% - Accent4 8 3 3 2 2" xfId="35769" xr:uid="{00000000-0005-0000-0000-000070680000}"/>
    <cellStyle name="40% - Accent4 8 3 3 3" xfId="25994" xr:uid="{00000000-0005-0000-0000-000071680000}"/>
    <cellStyle name="40% - Accent4 8 3 4" xfId="11332" xr:uid="{00000000-0005-0000-0000-000072680000}"/>
    <cellStyle name="40% - Accent4 8 3 4 2" xfId="30883" xr:uid="{00000000-0005-0000-0000-000073680000}"/>
    <cellStyle name="40% - Accent4 8 3 5" xfId="21108" xr:uid="{00000000-0005-0000-0000-000074680000}"/>
    <cellStyle name="40% - Accent4 8 4" xfId="2216" xr:uid="{00000000-0005-0000-0000-000075680000}"/>
    <cellStyle name="40% - Accent4 8 4 2" xfId="4718" xr:uid="{00000000-0005-0000-0000-000076680000}"/>
    <cellStyle name="40% - Accent4 8 4 2 2" xfId="9615" xr:uid="{00000000-0005-0000-0000-000077680000}"/>
    <cellStyle name="40% - Accent4 8 4 2 2 2" xfId="19404" xr:uid="{00000000-0005-0000-0000-000078680000}"/>
    <cellStyle name="40% - Accent4 8 4 2 2 2 2" xfId="38955" xr:uid="{00000000-0005-0000-0000-000079680000}"/>
    <cellStyle name="40% - Accent4 8 4 2 2 3" xfId="29180" xr:uid="{00000000-0005-0000-0000-00007A680000}"/>
    <cellStyle name="40% - Accent4 8 4 2 3" xfId="14518" xr:uid="{00000000-0005-0000-0000-00007B680000}"/>
    <cellStyle name="40% - Accent4 8 4 2 3 2" xfId="34069" xr:uid="{00000000-0005-0000-0000-00007C680000}"/>
    <cellStyle name="40% - Accent4 8 4 2 4" xfId="24294" xr:uid="{00000000-0005-0000-0000-00007D680000}"/>
    <cellStyle name="40% - Accent4 8 4 3" xfId="7172" xr:uid="{00000000-0005-0000-0000-00007E680000}"/>
    <cellStyle name="40% - Accent4 8 4 3 2" xfId="16964" xr:uid="{00000000-0005-0000-0000-00007F680000}"/>
    <cellStyle name="40% - Accent4 8 4 3 2 2" xfId="36515" xr:uid="{00000000-0005-0000-0000-000080680000}"/>
    <cellStyle name="40% - Accent4 8 4 3 3" xfId="26740" xr:uid="{00000000-0005-0000-0000-000081680000}"/>
    <cellStyle name="40% - Accent4 8 4 4" xfId="12078" xr:uid="{00000000-0005-0000-0000-000082680000}"/>
    <cellStyle name="40% - Accent4 8 4 4 2" xfId="31629" xr:uid="{00000000-0005-0000-0000-000083680000}"/>
    <cellStyle name="40% - Accent4 8 4 5" xfId="21854" xr:uid="{00000000-0005-0000-0000-000084680000}"/>
    <cellStyle name="40% - Accent4 8 5" xfId="3085" xr:uid="{00000000-0005-0000-0000-000085680000}"/>
    <cellStyle name="40% - Accent4 8 5 2" xfId="7982" xr:uid="{00000000-0005-0000-0000-000086680000}"/>
    <cellStyle name="40% - Accent4 8 5 2 2" xfId="17771" xr:uid="{00000000-0005-0000-0000-000087680000}"/>
    <cellStyle name="40% - Accent4 8 5 2 2 2" xfId="37322" xr:uid="{00000000-0005-0000-0000-000088680000}"/>
    <cellStyle name="40% - Accent4 8 5 2 3" xfId="27547" xr:uid="{00000000-0005-0000-0000-000089680000}"/>
    <cellStyle name="40% - Accent4 8 5 3" xfId="12885" xr:uid="{00000000-0005-0000-0000-00008A680000}"/>
    <cellStyle name="40% - Accent4 8 5 3 2" xfId="32436" xr:uid="{00000000-0005-0000-0000-00008B680000}"/>
    <cellStyle name="40% - Accent4 8 5 4" xfId="22661" xr:uid="{00000000-0005-0000-0000-00008C680000}"/>
    <cellStyle name="40% - Accent4 8 6" xfId="5539" xr:uid="{00000000-0005-0000-0000-00008D680000}"/>
    <cellStyle name="40% - Accent4 8 6 2" xfId="15331" xr:uid="{00000000-0005-0000-0000-00008E680000}"/>
    <cellStyle name="40% - Accent4 8 6 2 2" xfId="34882" xr:uid="{00000000-0005-0000-0000-00008F680000}"/>
    <cellStyle name="40% - Accent4 8 6 3" xfId="25107" xr:uid="{00000000-0005-0000-0000-000090680000}"/>
    <cellStyle name="40% - Accent4 8 7" xfId="10445" xr:uid="{00000000-0005-0000-0000-000091680000}"/>
    <cellStyle name="40% - Accent4 8 7 2" xfId="29996" xr:uid="{00000000-0005-0000-0000-000092680000}"/>
    <cellStyle name="40% - Accent4 8 8" xfId="20221" xr:uid="{00000000-0005-0000-0000-000093680000}"/>
    <cellStyle name="40% - Accent4 9" xfId="588" xr:uid="{00000000-0005-0000-0000-000094680000}"/>
    <cellStyle name="40% - Accent4 9 2" xfId="1544" xr:uid="{00000000-0005-0000-0000-000095680000}"/>
    <cellStyle name="40% - Accent4 9 2 2" xfId="4059" xr:uid="{00000000-0005-0000-0000-000096680000}"/>
    <cellStyle name="40% - Accent4 9 2 2 2" xfId="8956" xr:uid="{00000000-0005-0000-0000-000097680000}"/>
    <cellStyle name="40% - Accent4 9 2 2 2 2" xfId="18745" xr:uid="{00000000-0005-0000-0000-000098680000}"/>
    <cellStyle name="40% - Accent4 9 2 2 2 2 2" xfId="38296" xr:uid="{00000000-0005-0000-0000-000099680000}"/>
    <cellStyle name="40% - Accent4 9 2 2 2 3" xfId="28521" xr:uid="{00000000-0005-0000-0000-00009A680000}"/>
    <cellStyle name="40% - Accent4 9 2 2 3" xfId="13859" xr:uid="{00000000-0005-0000-0000-00009B680000}"/>
    <cellStyle name="40% - Accent4 9 2 2 3 2" xfId="33410" xr:uid="{00000000-0005-0000-0000-00009C680000}"/>
    <cellStyle name="40% - Accent4 9 2 2 4" xfId="23635" xr:uid="{00000000-0005-0000-0000-00009D680000}"/>
    <cellStyle name="40% - Accent4 9 2 3" xfId="6513" xr:uid="{00000000-0005-0000-0000-00009E680000}"/>
    <cellStyle name="40% - Accent4 9 2 3 2" xfId="16305" xr:uid="{00000000-0005-0000-0000-00009F680000}"/>
    <cellStyle name="40% - Accent4 9 2 3 2 2" xfId="35856" xr:uid="{00000000-0005-0000-0000-0000A0680000}"/>
    <cellStyle name="40% - Accent4 9 2 3 3" xfId="26081" xr:uid="{00000000-0005-0000-0000-0000A1680000}"/>
    <cellStyle name="40% - Accent4 9 2 4" xfId="11419" xr:uid="{00000000-0005-0000-0000-0000A2680000}"/>
    <cellStyle name="40% - Accent4 9 2 4 2" xfId="30970" xr:uid="{00000000-0005-0000-0000-0000A3680000}"/>
    <cellStyle name="40% - Accent4 9 2 5" xfId="21195" xr:uid="{00000000-0005-0000-0000-0000A4680000}"/>
    <cellStyle name="40% - Accent4 9 3" xfId="2343" xr:uid="{00000000-0005-0000-0000-0000A5680000}"/>
    <cellStyle name="40% - Accent4 9 3 2" xfId="4845" xr:uid="{00000000-0005-0000-0000-0000A6680000}"/>
    <cellStyle name="40% - Accent4 9 3 2 2" xfId="9742" xr:uid="{00000000-0005-0000-0000-0000A7680000}"/>
    <cellStyle name="40% - Accent4 9 3 2 2 2" xfId="19531" xr:uid="{00000000-0005-0000-0000-0000A8680000}"/>
    <cellStyle name="40% - Accent4 9 3 2 2 2 2" xfId="39082" xr:uid="{00000000-0005-0000-0000-0000A9680000}"/>
    <cellStyle name="40% - Accent4 9 3 2 2 3" xfId="29307" xr:uid="{00000000-0005-0000-0000-0000AA680000}"/>
    <cellStyle name="40% - Accent4 9 3 2 3" xfId="14645" xr:uid="{00000000-0005-0000-0000-0000AB680000}"/>
    <cellStyle name="40% - Accent4 9 3 2 3 2" xfId="34196" xr:uid="{00000000-0005-0000-0000-0000AC680000}"/>
    <cellStyle name="40% - Accent4 9 3 2 4" xfId="24421" xr:uid="{00000000-0005-0000-0000-0000AD680000}"/>
    <cellStyle name="40% - Accent4 9 3 3" xfId="7299" xr:uid="{00000000-0005-0000-0000-0000AE680000}"/>
    <cellStyle name="40% - Accent4 9 3 3 2" xfId="17091" xr:uid="{00000000-0005-0000-0000-0000AF680000}"/>
    <cellStyle name="40% - Accent4 9 3 3 2 2" xfId="36642" xr:uid="{00000000-0005-0000-0000-0000B0680000}"/>
    <cellStyle name="40% - Accent4 9 3 3 3" xfId="26867" xr:uid="{00000000-0005-0000-0000-0000B1680000}"/>
    <cellStyle name="40% - Accent4 9 3 4" xfId="12205" xr:uid="{00000000-0005-0000-0000-0000B2680000}"/>
    <cellStyle name="40% - Accent4 9 3 4 2" xfId="31756" xr:uid="{00000000-0005-0000-0000-0000B3680000}"/>
    <cellStyle name="40% - Accent4 9 3 5" xfId="21981" xr:uid="{00000000-0005-0000-0000-0000B4680000}"/>
    <cellStyle name="40% - Accent4 9 4" xfId="3178" xr:uid="{00000000-0005-0000-0000-0000B5680000}"/>
    <cellStyle name="40% - Accent4 9 4 2" xfId="8075" xr:uid="{00000000-0005-0000-0000-0000B6680000}"/>
    <cellStyle name="40% - Accent4 9 4 2 2" xfId="17864" xr:uid="{00000000-0005-0000-0000-0000B7680000}"/>
    <cellStyle name="40% - Accent4 9 4 2 2 2" xfId="37415" xr:uid="{00000000-0005-0000-0000-0000B8680000}"/>
    <cellStyle name="40% - Accent4 9 4 2 3" xfId="27640" xr:uid="{00000000-0005-0000-0000-0000B9680000}"/>
    <cellStyle name="40% - Accent4 9 4 3" xfId="12978" xr:uid="{00000000-0005-0000-0000-0000BA680000}"/>
    <cellStyle name="40% - Accent4 9 4 3 2" xfId="32529" xr:uid="{00000000-0005-0000-0000-0000BB680000}"/>
    <cellStyle name="40% - Accent4 9 4 4" xfId="22754" xr:uid="{00000000-0005-0000-0000-0000BC680000}"/>
    <cellStyle name="40% - Accent4 9 5" xfId="5632" xr:uid="{00000000-0005-0000-0000-0000BD680000}"/>
    <cellStyle name="40% - Accent4 9 5 2" xfId="15424" xr:uid="{00000000-0005-0000-0000-0000BE680000}"/>
    <cellStyle name="40% - Accent4 9 5 2 2" xfId="34975" xr:uid="{00000000-0005-0000-0000-0000BF680000}"/>
    <cellStyle name="40% - Accent4 9 5 3" xfId="25200" xr:uid="{00000000-0005-0000-0000-0000C0680000}"/>
    <cellStyle name="40% - Accent4 9 6" xfId="10538" xr:uid="{00000000-0005-0000-0000-0000C1680000}"/>
    <cellStyle name="40% - Accent4 9 6 2" xfId="30089" xr:uid="{00000000-0005-0000-0000-0000C2680000}"/>
    <cellStyle name="40% - Accent4 9 7" xfId="20314" xr:uid="{00000000-0005-0000-0000-0000C3680000}"/>
    <cellStyle name="40% - Accent5" xfId="26" builtinId="47" customBuiltin="1"/>
    <cellStyle name="40% - Accent5 10" xfId="1096" xr:uid="{00000000-0005-0000-0000-0000C5680000}"/>
    <cellStyle name="40% - Accent5 10 2" xfId="3669" xr:uid="{00000000-0005-0000-0000-0000C6680000}"/>
    <cellStyle name="40% - Accent5 10 2 2" xfId="8566" xr:uid="{00000000-0005-0000-0000-0000C7680000}"/>
    <cellStyle name="40% - Accent5 10 2 2 2" xfId="18355" xr:uid="{00000000-0005-0000-0000-0000C8680000}"/>
    <cellStyle name="40% - Accent5 10 2 2 2 2" xfId="37906" xr:uid="{00000000-0005-0000-0000-0000C9680000}"/>
    <cellStyle name="40% - Accent5 10 2 2 3" xfId="28131" xr:uid="{00000000-0005-0000-0000-0000CA680000}"/>
    <cellStyle name="40% - Accent5 10 2 3" xfId="13469" xr:uid="{00000000-0005-0000-0000-0000CB680000}"/>
    <cellStyle name="40% - Accent5 10 2 3 2" xfId="33020" xr:uid="{00000000-0005-0000-0000-0000CC680000}"/>
    <cellStyle name="40% - Accent5 10 2 4" xfId="23245" xr:uid="{00000000-0005-0000-0000-0000CD680000}"/>
    <cellStyle name="40% - Accent5 10 3" xfId="6123" xr:uid="{00000000-0005-0000-0000-0000CE680000}"/>
    <cellStyle name="40% - Accent5 10 3 2" xfId="15915" xr:uid="{00000000-0005-0000-0000-0000CF680000}"/>
    <cellStyle name="40% - Accent5 10 3 2 2" xfId="35466" xr:uid="{00000000-0005-0000-0000-0000D0680000}"/>
    <cellStyle name="40% - Accent5 10 3 3" xfId="25691" xr:uid="{00000000-0005-0000-0000-0000D1680000}"/>
    <cellStyle name="40% - Accent5 10 4" xfId="11029" xr:uid="{00000000-0005-0000-0000-0000D2680000}"/>
    <cellStyle name="40% - Accent5 10 4 2" xfId="30580" xr:uid="{00000000-0005-0000-0000-0000D3680000}"/>
    <cellStyle name="40% - Accent5 10 5" xfId="20805" xr:uid="{00000000-0005-0000-0000-0000D4680000}"/>
    <cellStyle name="40% - Accent5 11" xfId="1949" xr:uid="{00000000-0005-0000-0000-0000D5680000}"/>
    <cellStyle name="40% - Accent5 11 2" xfId="4459" xr:uid="{00000000-0005-0000-0000-0000D6680000}"/>
    <cellStyle name="40% - Accent5 11 2 2" xfId="9356" xr:uid="{00000000-0005-0000-0000-0000D7680000}"/>
    <cellStyle name="40% - Accent5 11 2 2 2" xfId="19145" xr:uid="{00000000-0005-0000-0000-0000D8680000}"/>
    <cellStyle name="40% - Accent5 11 2 2 2 2" xfId="38696" xr:uid="{00000000-0005-0000-0000-0000D9680000}"/>
    <cellStyle name="40% - Accent5 11 2 2 3" xfId="28921" xr:uid="{00000000-0005-0000-0000-0000DA680000}"/>
    <cellStyle name="40% - Accent5 11 2 3" xfId="14259" xr:uid="{00000000-0005-0000-0000-0000DB680000}"/>
    <cellStyle name="40% - Accent5 11 2 3 2" xfId="33810" xr:uid="{00000000-0005-0000-0000-0000DC680000}"/>
    <cellStyle name="40% - Accent5 11 2 4" xfId="24035" xr:uid="{00000000-0005-0000-0000-0000DD680000}"/>
    <cellStyle name="40% - Accent5 11 3" xfId="6913" xr:uid="{00000000-0005-0000-0000-0000DE680000}"/>
    <cellStyle name="40% - Accent5 11 3 2" xfId="16705" xr:uid="{00000000-0005-0000-0000-0000DF680000}"/>
    <cellStyle name="40% - Accent5 11 3 2 2" xfId="36256" xr:uid="{00000000-0005-0000-0000-0000E0680000}"/>
    <cellStyle name="40% - Accent5 11 3 3" xfId="26481" xr:uid="{00000000-0005-0000-0000-0000E1680000}"/>
    <cellStyle name="40% - Accent5 11 4" xfId="11819" xr:uid="{00000000-0005-0000-0000-0000E2680000}"/>
    <cellStyle name="40% - Accent5 11 4 2" xfId="31370" xr:uid="{00000000-0005-0000-0000-0000E3680000}"/>
    <cellStyle name="40% - Accent5 11 5" xfId="21595" xr:uid="{00000000-0005-0000-0000-0000E4680000}"/>
    <cellStyle name="40% - Accent5 12" xfId="2786" xr:uid="{00000000-0005-0000-0000-0000E5680000}"/>
    <cellStyle name="40% - Accent5 12 2" xfId="7685" xr:uid="{00000000-0005-0000-0000-0000E6680000}"/>
    <cellStyle name="40% - Accent5 12 2 2" xfId="17475" xr:uid="{00000000-0005-0000-0000-0000E7680000}"/>
    <cellStyle name="40% - Accent5 12 2 2 2" xfId="37026" xr:uid="{00000000-0005-0000-0000-0000E8680000}"/>
    <cellStyle name="40% - Accent5 12 2 3" xfId="27251" xr:uid="{00000000-0005-0000-0000-0000E9680000}"/>
    <cellStyle name="40% - Accent5 12 3" xfId="12589" xr:uid="{00000000-0005-0000-0000-0000EA680000}"/>
    <cellStyle name="40% - Accent5 12 3 2" xfId="32140" xr:uid="{00000000-0005-0000-0000-0000EB680000}"/>
    <cellStyle name="40% - Accent5 12 4" xfId="22365" xr:uid="{00000000-0005-0000-0000-0000EC680000}"/>
    <cellStyle name="40% - Accent5 13" xfId="5240" xr:uid="{00000000-0005-0000-0000-0000ED680000}"/>
    <cellStyle name="40% - Accent5 13 2" xfId="15035" xr:uid="{00000000-0005-0000-0000-0000EE680000}"/>
    <cellStyle name="40% - Accent5 13 2 2" xfId="34586" xr:uid="{00000000-0005-0000-0000-0000EF680000}"/>
    <cellStyle name="40% - Accent5 13 3" xfId="24811" xr:uid="{00000000-0005-0000-0000-0000F0680000}"/>
    <cellStyle name="40% - Accent5 14" xfId="10141" xr:uid="{00000000-0005-0000-0000-0000F1680000}"/>
    <cellStyle name="40% - Accent5 14 2" xfId="29701" xr:uid="{00000000-0005-0000-0000-0000F2680000}"/>
    <cellStyle name="40% - Accent5 15" xfId="19925" xr:uid="{00000000-0005-0000-0000-0000F3680000}"/>
    <cellStyle name="40% - Accent5 2" xfId="27" xr:uid="{00000000-0005-0000-0000-0000F4680000}"/>
    <cellStyle name="40% - Accent5 2 2" xfId="1098" xr:uid="{00000000-0005-0000-0000-0000F5680000}"/>
    <cellStyle name="40% - Accent5 2 2 2" xfId="3671" xr:uid="{00000000-0005-0000-0000-0000F6680000}"/>
    <cellStyle name="40% - Accent5 2 2 2 2" xfId="8568" xr:uid="{00000000-0005-0000-0000-0000F7680000}"/>
    <cellStyle name="40% - Accent5 2 2 2 2 2" xfId="18357" xr:uid="{00000000-0005-0000-0000-0000F8680000}"/>
    <cellStyle name="40% - Accent5 2 2 2 2 2 2" xfId="37908" xr:uid="{00000000-0005-0000-0000-0000F9680000}"/>
    <cellStyle name="40% - Accent5 2 2 2 2 3" xfId="28133" xr:uid="{00000000-0005-0000-0000-0000FA680000}"/>
    <cellStyle name="40% - Accent5 2 2 2 3" xfId="13471" xr:uid="{00000000-0005-0000-0000-0000FB680000}"/>
    <cellStyle name="40% - Accent5 2 2 2 3 2" xfId="33022" xr:uid="{00000000-0005-0000-0000-0000FC680000}"/>
    <cellStyle name="40% - Accent5 2 2 2 4" xfId="23247" xr:uid="{00000000-0005-0000-0000-0000FD680000}"/>
    <cellStyle name="40% - Accent5 2 2 3" xfId="6125" xr:uid="{00000000-0005-0000-0000-0000FE680000}"/>
    <cellStyle name="40% - Accent5 2 2 3 2" xfId="15917" xr:uid="{00000000-0005-0000-0000-0000FF680000}"/>
    <cellStyle name="40% - Accent5 2 2 3 2 2" xfId="35468" xr:uid="{00000000-0005-0000-0000-000000690000}"/>
    <cellStyle name="40% - Accent5 2 2 3 3" xfId="25693" xr:uid="{00000000-0005-0000-0000-000001690000}"/>
    <cellStyle name="40% - Accent5 2 2 4" xfId="11031" xr:uid="{00000000-0005-0000-0000-000002690000}"/>
    <cellStyle name="40% - Accent5 2 2 4 2" xfId="30582" xr:uid="{00000000-0005-0000-0000-000003690000}"/>
    <cellStyle name="40% - Accent5 2 2 5" xfId="20807" xr:uid="{00000000-0005-0000-0000-000004690000}"/>
    <cellStyle name="40% - Accent5 2 3" xfId="1184" xr:uid="{00000000-0005-0000-0000-000005690000}"/>
    <cellStyle name="40% - Accent5 2 4" xfId="1097" xr:uid="{00000000-0005-0000-0000-000006690000}"/>
    <cellStyle name="40% - Accent5 2 4 2" xfId="3670" xr:uid="{00000000-0005-0000-0000-000007690000}"/>
    <cellStyle name="40% - Accent5 2 4 2 2" xfId="8567" xr:uid="{00000000-0005-0000-0000-000008690000}"/>
    <cellStyle name="40% - Accent5 2 4 2 2 2" xfId="18356" xr:uid="{00000000-0005-0000-0000-000009690000}"/>
    <cellStyle name="40% - Accent5 2 4 2 2 2 2" xfId="37907" xr:uid="{00000000-0005-0000-0000-00000A690000}"/>
    <cellStyle name="40% - Accent5 2 4 2 2 3" xfId="28132" xr:uid="{00000000-0005-0000-0000-00000B690000}"/>
    <cellStyle name="40% - Accent5 2 4 2 3" xfId="13470" xr:uid="{00000000-0005-0000-0000-00000C690000}"/>
    <cellStyle name="40% - Accent5 2 4 2 3 2" xfId="33021" xr:uid="{00000000-0005-0000-0000-00000D690000}"/>
    <cellStyle name="40% - Accent5 2 4 2 4" xfId="23246" xr:uid="{00000000-0005-0000-0000-00000E690000}"/>
    <cellStyle name="40% - Accent5 2 4 3" xfId="6124" xr:uid="{00000000-0005-0000-0000-00000F690000}"/>
    <cellStyle name="40% - Accent5 2 4 3 2" xfId="15916" xr:uid="{00000000-0005-0000-0000-000010690000}"/>
    <cellStyle name="40% - Accent5 2 4 3 2 2" xfId="35467" xr:uid="{00000000-0005-0000-0000-000011690000}"/>
    <cellStyle name="40% - Accent5 2 4 3 3" xfId="25692" xr:uid="{00000000-0005-0000-0000-000012690000}"/>
    <cellStyle name="40% - Accent5 2 4 4" xfId="11030" xr:uid="{00000000-0005-0000-0000-000013690000}"/>
    <cellStyle name="40% - Accent5 2 4 4 2" xfId="30581" xr:uid="{00000000-0005-0000-0000-000014690000}"/>
    <cellStyle name="40% - Accent5 2 4 5" xfId="20806" xr:uid="{00000000-0005-0000-0000-000015690000}"/>
    <cellStyle name="40% - Accent5 3" xfId="161" xr:uid="{00000000-0005-0000-0000-000016690000}"/>
    <cellStyle name="40% - Accent5 3 10" xfId="10170" xr:uid="{00000000-0005-0000-0000-000017690000}"/>
    <cellStyle name="40% - Accent5 3 10 2" xfId="29721" xr:uid="{00000000-0005-0000-0000-000018690000}"/>
    <cellStyle name="40% - Accent5 3 11" xfId="19946" xr:uid="{00000000-0005-0000-0000-000019690000}"/>
    <cellStyle name="40% - Accent5 3 2" xfId="277" xr:uid="{00000000-0005-0000-0000-00001A690000}"/>
    <cellStyle name="40% - Accent5 3 2 10" xfId="20030" xr:uid="{00000000-0005-0000-0000-00001B690000}"/>
    <cellStyle name="40% - Accent5 3 2 2" xfId="477" xr:uid="{00000000-0005-0000-0000-00001C690000}"/>
    <cellStyle name="40% - Accent5 3 2 2 2" xfId="894" xr:uid="{00000000-0005-0000-0000-00001D690000}"/>
    <cellStyle name="40% - Accent5 3 2 2 2 2" xfId="1844" xr:uid="{00000000-0005-0000-0000-00001E690000}"/>
    <cellStyle name="40% - Accent5 3 2 2 2 2 2" xfId="4358" xr:uid="{00000000-0005-0000-0000-00001F690000}"/>
    <cellStyle name="40% - Accent5 3 2 2 2 2 2 2" xfId="9255" xr:uid="{00000000-0005-0000-0000-000020690000}"/>
    <cellStyle name="40% - Accent5 3 2 2 2 2 2 2 2" xfId="19044" xr:uid="{00000000-0005-0000-0000-000021690000}"/>
    <cellStyle name="40% - Accent5 3 2 2 2 2 2 2 2 2" xfId="38595" xr:uid="{00000000-0005-0000-0000-000022690000}"/>
    <cellStyle name="40% - Accent5 3 2 2 2 2 2 2 3" xfId="28820" xr:uid="{00000000-0005-0000-0000-000023690000}"/>
    <cellStyle name="40% - Accent5 3 2 2 2 2 2 3" xfId="14158" xr:uid="{00000000-0005-0000-0000-000024690000}"/>
    <cellStyle name="40% - Accent5 3 2 2 2 2 2 3 2" xfId="33709" xr:uid="{00000000-0005-0000-0000-000025690000}"/>
    <cellStyle name="40% - Accent5 3 2 2 2 2 2 4" xfId="23934" xr:uid="{00000000-0005-0000-0000-000026690000}"/>
    <cellStyle name="40% - Accent5 3 2 2 2 2 3" xfId="6812" xr:uid="{00000000-0005-0000-0000-000027690000}"/>
    <cellStyle name="40% - Accent5 3 2 2 2 2 3 2" xfId="16604" xr:uid="{00000000-0005-0000-0000-000028690000}"/>
    <cellStyle name="40% - Accent5 3 2 2 2 2 3 2 2" xfId="36155" xr:uid="{00000000-0005-0000-0000-000029690000}"/>
    <cellStyle name="40% - Accent5 3 2 2 2 2 3 3" xfId="26380" xr:uid="{00000000-0005-0000-0000-00002A690000}"/>
    <cellStyle name="40% - Accent5 3 2 2 2 2 4" xfId="11718" xr:uid="{00000000-0005-0000-0000-00002B690000}"/>
    <cellStyle name="40% - Accent5 3 2 2 2 2 4 2" xfId="31269" xr:uid="{00000000-0005-0000-0000-00002C690000}"/>
    <cellStyle name="40% - Accent5 3 2 2 2 2 5" xfId="21494" xr:uid="{00000000-0005-0000-0000-00002D690000}"/>
    <cellStyle name="40% - Accent5 3 2 2 2 3" xfId="2632" xr:uid="{00000000-0005-0000-0000-00002E690000}"/>
    <cellStyle name="40% - Accent5 3 2 2 2 3 2" xfId="5080" xr:uid="{00000000-0005-0000-0000-00002F690000}"/>
    <cellStyle name="40% - Accent5 3 2 2 2 3 2 2" xfId="9977" xr:uid="{00000000-0005-0000-0000-000030690000}"/>
    <cellStyle name="40% - Accent5 3 2 2 2 3 2 2 2" xfId="19766" xr:uid="{00000000-0005-0000-0000-000031690000}"/>
    <cellStyle name="40% - Accent5 3 2 2 2 3 2 2 2 2" xfId="39317" xr:uid="{00000000-0005-0000-0000-000032690000}"/>
    <cellStyle name="40% - Accent5 3 2 2 2 3 2 2 3" xfId="29542" xr:uid="{00000000-0005-0000-0000-000033690000}"/>
    <cellStyle name="40% - Accent5 3 2 2 2 3 2 3" xfId="14880" xr:uid="{00000000-0005-0000-0000-000034690000}"/>
    <cellStyle name="40% - Accent5 3 2 2 2 3 2 3 2" xfId="34431" xr:uid="{00000000-0005-0000-0000-000035690000}"/>
    <cellStyle name="40% - Accent5 3 2 2 2 3 2 4" xfId="24656" xr:uid="{00000000-0005-0000-0000-000036690000}"/>
    <cellStyle name="40% - Accent5 3 2 2 2 3 3" xfId="7534" xr:uid="{00000000-0005-0000-0000-000037690000}"/>
    <cellStyle name="40% - Accent5 3 2 2 2 3 3 2" xfId="17326" xr:uid="{00000000-0005-0000-0000-000038690000}"/>
    <cellStyle name="40% - Accent5 3 2 2 2 3 3 2 2" xfId="36877" xr:uid="{00000000-0005-0000-0000-000039690000}"/>
    <cellStyle name="40% - Accent5 3 2 2 2 3 3 3" xfId="27102" xr:uid="{00000000-0005-0000-0000-00003A690000}"/>
    <cellStyle name="40% - Accent5 3 2 2 2 3 4" xfId="12440" xr:uid="{00000000-0005-0000-0000-00003B690000}"/>
    <cellStyle name="40% - Accent5 3 2 2 2 3 4 2" xfId="31991" xr:uid="{00000000-0005-0000-0000-00003C690000}"/>
    <cellStyle name="40% - Accent5 3 2 2 2 3 5" xfId="22216" xr:uid="{00000000-0005-0000-0000-00003D690000}"/>
    <cellStyle name="40% - Accent5 3 2 2 2 4" xfId="3477" xr:uid="{00000000-0005-0000-0000-00003E690000}"/>
    <cellStyle name="40% - Accent5 3 2 2 2 4 2" xfId="8374" xr:uid="{00000000-0005-0000-0000-00003F690000}"/>
    <cellStyle name="40% - Accent5 3 2 2 2 4 2 2" xfId="18163" xr:uid="{00000000-0005-0000-0000-000040690000}"/>
    <cellStyle name="40% - Accent5 3 2 2 2 4 2 2 2" xfId="37714" xr:uid="{00000000-0005-0000-0000-000041690000}"/>
    <cellStyle name="40% - Accent5 3 2 2 2 4 2 3" xfId="27939" xr:uid="{00000000-0005-0000-0000-000042690000}"/>
    <cellStyle name="40% - Accent5 3 2 2 2 4 3" xfId="13277" xr:uid="{00000000-0005-0000-0000-000043690000}"/>
    <cellStyle name="40% - Accent5 3 2 2 2 4 3 2" xfId="32828" xr:uid="{00000000-0005-0000-0000-000044690000}"/>
    <cellStyle name="40% - Accent5 3 2 2 2 4 4" xfId="23053" xr:uid="{00000000-0005-0000-0000-000045690000}"/>
    <cellStyle name="40% - Accent5 3 2 2 2 5" xfId="5931" xr:uid="{00000000-0005-0000-0000-000046690000}"/>
    <cellStyle name="40% - Accent5 3 2 2 2 5 2" xfId="15723" xr:uid="{00000000-0005-0000-0000-000047690000}"/>
    <cellStyle name="40% - Accent5 3 2 2 2 5 2 2" xfId="35274" xr:uid="{00000000-0005-0000-0000-000048690000}"/>
    <cellStyle name="40% - Accent5 3 2 2 2 5 3" xfId="25499" xr:uid="{00000000-0005-0000-0000-000049690000}"/>
    <cellStyle name="40% - Accent5 3 2 2 2 6" xfId="10837" xr:uid="{00000000-0005-0000-0000-00004A690000}"/>
    <cellStyle name="40% - Accent5 3 2 2 2 6 2" xfId="30388" xr:uid="{00000000-0005-0000-0000-00004B690000}"/>
    <cellStyle name="40% - Accent5 3 2 2 2 7" xfId="20613" xr:uid="{00000000-0005-0000-0000-00004C690000}"/>
    <cellStyle name="40% - Accent5 3 2 2 3" xfId="1454" xr:uid="{00000000-0005-0000-0000-00004D690000}"/>
    <cellStyle name="40% - Accent5 3 2 2 3 2" xfId="3973" xr:uid="{00000000-0005-0000-0000-00004E690000}"/>
    <cellStyle name="40% - Accent5 3 2 2 3 2 2" xfId="8870" xr:uid="{00000000-0005-0000-0000-00004F690000}"/>
    <cellStyle name="40% - Accent5 3 2 2 3 2 2 2" xfId="18659" xr:uid="{00000000-0005-0000-0000-000050690000}"/>
    <cellStyle name="40% - Accent5 3 2 2 3 2 2 2 2" xfId="38210" xr:uid="{00000000-0005-0000-0000-000051690000}"/>
    <cellStyle name="40% - Accent5 3 2 2 3 2 2 3" xfId="28435" xr:uid="{00000000-0005-0000-0000-000052690000}"/>
    <cellStyle name="40% - Accent5 3 2 2 3 2 3" xfId="13773" xr:uid="{00000000-0005-0000-0000-000053690000}"/>
    <cellStyle name="40% - Accent5 3 2 2 3 2 3 2" xfId="33324" xr:uid="{00000000-0005-0000-0000-000054690000}"/>
    <cellStyle name="40% - Accent5 3 2 2 3 2 4" xfId="23549" xr:uid="{00000000-0005-0000-0000-000055690000}"/>
    <cellStyle name="40% - Accent5 3 2 2 3 3" xfId="6427" xr:uid="{00000000-0005-0000-0000-000056690000}"/>
    <cellStyle name="40% - Accent5 3 2 2 3 3 2" xfId="16219" xr:uid="{00000000-0005-0000-0000-000057690000}"/>
    <cellStyle name="40% - Accent5 3 2 2 3 3 2 2" xfId="35770" xr:uid="{00000000-0005-0000-0000-000058690000}"/>
    <cellStyle name="40% - Accent5 3 2 2 3 3 3" xfId="25995" xr:uid="{00000000-0005-0000-0000-000059690000}"/>
    <cellStyle name="40% - Accent5 3 2 2 3 4" xfId="11333" xr:uid="{00000000-0005-0000-0000-00005A690000}"/>
    <cellStyle name="40% - Accent5 3 2 2 3 4 2" xfId="30884" xr:uid="{00000000-0005-0000-0000-00005B690000}"/>
    <cellStyle name="40% - Accent5 3 2 2 3 5" xfId="21109" xr:uid="{00000000-0005-0000-0000-00005C690000}"/>
    <cellStyle name="40% - Accent5 3 2 2 4" xfId="2191" xr:uid="{00000000-0005-0000-0000-00005D690000}"/>
    <cellStyle name="40% - Accent5 3 2 2 4 2" xfId="4693" xr:uid="{00000000-0005-0000-0000-00005E690000}"/>
    <cellStyle name="40% - Accent5 3 2 2 4 2 2" xfId="9590" xr:uid="{00000000-0005-0000-0000-00005F690000}"/>
    <cellStyle name="40% - Accent5 3 2 2 4 2 2 2" xfId="19379" xr:uid="{00000000-0005-0000-0000-000060690000}"/>
    <cellStyle name="40% - Accent5 3 2 2 4 2 2 2 2" xfId="38930" xr:uid="{00000000-0005-0000-0000-000061690000}"/>
    <cellStyle name="40% - Accent5 3 2 2 4 2 2 3" xfId="29155" xr:uid="{00000000-0005-0000-0000-000062690000}"/>
    <cellStyle name="40% - Accent5 3 2 2 4 2 3" xfId="14493" xr:uid="{00000000-0005-0000-0000-000063690000}"/>
    <cellStyle name="40% - Accent5 3 2 2 4 2 3 2" xfId="34044" xr:uid="{00000000-0005-0000-0000-000064690000}"/>
    <cellStyle name="40% - Accent5 3 2 2 4 2 4" xfId="24269" xr:uid="{00000000-0005-0000-0000-000065690000}"/>
    <cellStyle name="40% - Accent5 3 2 2 4 3" xfId="7147" xr:uid="{00000000-0005-0000-0000-000066690000}"/>
    <cellStyle name="40% - Accent5 3 2 2 4 3 2" xfId="16939" xr:uid="{00000000-0005-0000-0000-000067690000}"/>
    <cellStyle name="40% - Accent5 3 2 2 4 3 2 2" xfId="36490" xr:uid="{00000000-0005-0000-0000-000068690000}"/>
    <cellStyle name="40% - Accent5 3 2 2 4 3 3" xfId="26715" xr:uid="{00000000-0005-0000-0000-000069690000}"/>
    <cellStyle name="40% - Accent5 3 2 2 4 4" xfId="12053" xr:uid="{00000000-0005-0000-0000-00006A690000}"/>
    <cellStyle name="40% - Accent5 3 2 2 4 4 2" xfId="31604" xr:uid="{00000000-0005-0000-0000-00006B690000}"/>
    <cellStyle name="40% - Accent5 3 2 2 4 5" xfId="21829" xr:uid="{00000000-0005-0000-0000-00006C690000}"/>
    <cellStyle name="40% - Accent5 3 2 2 5" xfId="3086" xr:uid="{00000000-0005-0000-0000-00006D690000}"/>
    <cellStyle name="40% - Accent5 3 2 2 5 2" xfId="7983" xr:uid="{00000000-0005-0000-0000-00006E690000}"/>
    <cellStyle name="40% - Accent5 3 2 2 5 2 2" xfId="17772" xr:uid="{00000000-0005-0000-0000-00006F690000}"/>
    <cellStyle name="40% - Accent5 3 2 2 5 2 2 2" xfId="37323" xr:uid="{00000000-0005-0000-0000-000070690000}"/>
    <cellStyle name="40% - Accent5 3 2 2 5 2 3" xfId="27548" xr:uid="{00000000-0005-0000-0000-000071690000}"/>
    <cellStyle name="40% - Accent5 3 2 2 5 3" xfId="12886" xr:uid="{00000000-0005-0000-0000-000072690000}"/>
    <cellStyle name="40% - Accent5 3 2 2 5 3 2" xfId="32437" xr:uid="{00000000-0005-0000-0000-000073690000}"/>
    <cellStyle name="40% - Accent5 3 2 2 5 4" xfId="22662" xr:uid="{00000000-0005-0000-0000-000074690000}"/>
    <cellStyle name="40% - Accent5 3 2 2 6" xfId="5540" xr:uid="{00000000-0005-0000-0000-000075690000}"/>
    <cellStyle name="40% - Accent5 3 2 2 6 2" xfId="15332" xr:uid="{00000000-0005-0000-0000-000076690000}"/>
    <cellStyle name="40% - Accent5 3 2 2 6 2 2" xfId="34883" xr:uid="{00000000-0005-0000-0000-000077690000}"/>
    <cellStyle name="40% - Accent5 3 2 2 6 3" xfId="25108" xr:uid="{00000000-0005-0000-0000-000078690000}"/>
    <cellStyle name="40% - Accent5 3 2 2 7" xfId="10446" xr:uid="{00000000-0005-0000-0000-000079690000}"/>
    <cellStyle name="40% - Accent5 3 2 2 7 2" xfId="29997" xr:uid="{00000000-0005-0000-0000-00007A690000}"/>
    <cellStyle name="40% - Accent5 3 2 2 8" xfId="20222" xr:uid="{00000000-0005-0000-0000-00007B690000}"/>
    <cellStyle name="40% - Accent5 3 2 3" xfId="478" xr:uid="{00000000-0005-0000-0000-00007C690000}"/>
    <cellStyle name="40% - Accent5 3 2 3 2" xfId="895" xr:uid="{00000000-0005-0000-0000-00007D690000}"/>
    <cellStyle name="40% - Accent5 3 2 3 2 2" xfId="1845" xr:uid="{00000000-0005-0000-0000-00007E690000}"/>
    <cellStyle name="40% - Accent5 3 2 3 2 2 2" xfId="4359" xr:uid="{00000000-0005-0000-0000-00007F690000}"/>
    <cellStyle name="40% - Accent5 3 2 3 2 2 2 2" xfId="9256" xr:uid="{00000000-0005-0000-0000-000080690000}"/>
    <cellStyle name="40% - Accent5 3 2 3 2 2 2 2 2" xfId="19045" xr:uid="{00000000-0005-0000-0000-000081690000}"/>
    <cellStyle name="40% - Accent5 3 2 3 2 2 2 2 2 2" xfId="38596" xr:uid="{00000000-0005-0000-0000-000082690000}"/>
    <cellStyle name="40% - Accent5 3 2 3 2 2 2 2 3" xfId="28821" xr:uid="{00000000-0005-0000-0000-000083690000}"/>
    <cellStyle name="40% - Accent5 3 2 3 2 2 2 3" xfId="14159" xr:uid="{00000000-0005-0000-0000-000084690000}"/>
    <cellStyle name="40% - Accent5 3 2 3 2 2 2 3 2" xfId="33710" xr:uid="{00000000-0005-0000-0000-000085690000}"/>
    <cellStyle name="40% - Accent5 3 2 3 2 2 2 4" xfId="23935" xr:uid="{00000000-0005-0000-0000-000086690000}"/>
    <cellStyle name="40% - Accent5 3 2 3 2 2 3" xfId="6813" xr:uid="{00000000-0005-0000-0000-000087690000}"/>
    <cellStyle name="40% - Accent5 3 2 3 2 2 3 2" xfId="16605" xr:uid="{00000000-0005-0000-0000-000088690000}"/>
    <cellStyle name="40% - Accent5 3 2 3 2 2 3 2 2" xfId="36156" xr:uid="{00000000-0005-0000-0000-000089690000}"/>
    <cellStyle name="40% - Accent5 3 2 3 2 2 3 3" xfId="26381" xr:uid="{00000000-0005-0000-0000-00008A690000}"/>
    <cellStyle name="40% - Accent5 3 2 3 2 2 4" xfId="11719" xr:uid="{00000000-0005-0000-0000-00008B690000}"/>
    <cellStyle name="40% - Accent5 3 2 3 2 2 4 2" xfId="31270" xr:uid="{00000000-0005-0000-0000-00008C690000}"/>
    <cellStyle name="40% - Accent5 3 2 3 2 2 5" xfId="21495" xr:uid="{00000000-0005-0000-0000-00008D690000}"/>
    <cellStyle name="40% - Accent5 3 2 3 2 3" xfId="2760" xr:uid="{00000000-0005-0000-0000-00008E690000}"/>
    <cellStyle name="40% - Accent5 3 2 3 2 3 2" xfId="5205" xr:uid="{00000000-0005-0000-0000-00008F690000}"/>
    <cellStyle name="40% - Accent5 3 2 3 2 3 2 2" xfId="10102" xr:uid="{00000000-0005-0000-0000-000090690000}"/>
    <cellStyle name="40% - Accent5 3 2 3 2 3 2 2 2" xfId="19891" xr:uid="{00000000-0005-0000-0000-000091690000}"/>
    <cellStyle name="40% - Accent5 3 2 3 2 3 2 2 2 2" xfId="39442" xr:uid="{00000000-0005-0000-0000-000092690000}"/>
    <cellStyle name="40% - Accent5 3 2 3 2 3 2 2 3" xfId="29667" xr:uid="{00000000-0005-0000-0000-000093690000}"/>
    <cellStyle name="40% - Accent5 3 2 3 2 3 2 3" xfId="15005" xr:uid="{00000000-0005-0000-0000-000094690000}"/>
    <cellStyle name="40% - Accent5 3 2 3 2 3 2 3 2" xfId="34556" xr:uid="{00000000-0005-0000-0000-000095690000}"/>
    <cellStyle name="40% - Accent5 3 2 3 2 3 2 4" xfId="24781" xr:uid="{00000000-0005-0000-0000-000096690000}"/>
    <cellStyle name="40% - Accent5 3 2 3 2 3 3" xfId="7659" xr:uid="{00000000-0005-0000-0000-000097690000}"/>
    <cellStyle name="40% - Accent5 3 2 3 2 3 3 2" xfId="17451" xr:uid="{00000000-0005-0000-0000-000098690000}"/>
    <cellStyle name="40% - Accent5 3 2 3 2 3 3 2 2" xfId="37002" xr:uid="{00000000-0005-0000-0000-000099690000}"/>
    <cellStyle name="40% - Accent5 3 2 3 2 3 3 3" xfId="27227" xr:uid="{00000000-0005-0000-0000-00009A690000}"/>
    <cellStyle name="40% - Accent5 3 2 3 2 3 4" xfId="12565" xr:uid="{00000000-0005-0000-0000-00009B690000}"/>
    <cellStyle name="40% - Accent5 3 2 3 2 3 4 2" xfId="32116" xr:uid="{00000000-0005-0000-0000-00009C690000}"/>
    <cellStyle name="40% - Accent5 3 2 3 2 3 5" xfId="22341" xr:uid="{00000000-0005-0000-0000-00009D690000}"/>
    <cellStyle name="40% - Accent5 3 2 3 2 4" xfId="3478" xr:uid="{00000000-0005-0000-0000-00009E690000}"/>
    <cellStyle name="40% - Accent5 3 2 3 2 4 2" xfId="8375" xr:uid="{00000000-0005-0000-0000-00009F690000}"/>
    <cellStyle name="40% - Accent5 3 2 3 2 4 2 2" xfId="18164" xr:uid="{00000000-0005-0000-0000-0000A0690000}"/>
    <cellStyle name="40% - Accent5 3 2 3 2 4 2 2 2" xfId="37715" xr:uid="{00000000-0005-0000-0000-0000A1690000}"/>
    <cellStyle name="40% - Accent5 3 2 3 2 4 2 3" xfId="27940" xr:uid="{00000000-0005-0000-0000-0000A2690000}"/>
    <cellStyle name="40% - Accent5 3 2 3 2 4 3" xfId="13278" xr:uid="{00000000-0005-0000-0000-0000A3690000}"/>
    <cellStyle name="40% - Accent5 3 2 3 2 4 3 2" xfId="32829" xr:uid="{00000000-0005-0000-0000-0000A4690000}"/>
    <cellStyle name="40% - Accent5 3 2 3 2 4 4" xfId="23054" xr:uid="{00000000-0005-0000-0000-0000A5690000}"/>
    <cellStyle name="40% - Accent5 3 2 3 2 5" xfId="5932" xr:uid="{00000000-0005-0000-0000-0000A6690000}"/>
    <cellStyle name="40% - Accent5 3 2 3 2 5 2" xfId="15724" xr:uid="{00000000-0005-0000-0000-0000A7690000}"/>
    <cellStyle name="40% - Accent5 3 2 3 2 5 2 2" xfId="35275" xr:uid="{00000000-0005-0000-0000-0000A8690000}"/>
    <cellStyle name="40% - Accent5 3 2 3 2 5 3" xfId="25500" xr:uid="{00000000-0005-0000-0000-0000A9690000}"/>
    <cellStyle name="40% - Accent5 3 2 3 2 6" xfId="10838" xr:uid="{00000000-0005-0000-0000-0000AA690000}"/>
    <cellStyle name="40% - Accent5 3 2 3 2 6 2" xfId="30389" xr:uid="{00000000-0005-0000-0000-0000AB690000}"/>
    <cellStyle name="40% - Accent5 3 2 3 2 7" xfId="20614" xr:uid="{00000000-0005-0000-0000-0000AC690000}"/>
    <cellStyle name="40% - Accent5 3 2 3 3" xfId="1455" xr:uid="{00000000-0005-0000-0000-0000AD690000}"/>
    <cellStyle name="40% - Accent5 3 2 3 3 2" xfId="3974" xr:uid="{00000000-0005-0000-0000-0000AE690000}"/>
    <cellStyle name="40% - Accent5 3 2 3 3 2 2" xfId="8871" xr:uid="{00000000-0005-0000-0000-0000AF690000}"/>
    <cellStyle name="40% - Accent5 3 2 3 3 2 2 2" xfId="18660" xr:uid="{00000000-0005-0000-0000-0000B0690000}"/>
    <cellStyle name="40% - Accent5 3 2 3 3 2 2 2 2" xfId="38211" xr:uid="{00000000-0005-0000-0000-0000B1690000}"/>
    <cellStyle name="40% - Accent5 3 2 3 3 2 2 3" xfId="28436" xr:uid="{00000000-0005-0000-0000-0000B2690000}"/>
    <cellStyle name="40% - Accent5 3 2 3 3 2 3" xfId="13774" xr:uid="{00000000-0005-0000-0000-0000B3690000}"/>
    <cellStyle name="40% - Accent5 3 2 3 3 2 3 2" xfId="33325" xr:uid="{00000000-0005-0000-0000-0000B4690000}"/>
    <cellStyle name="40% - Accent5 3 2 3 3 2 4" xfId="23550" xr:uid="{00000000-0005-0000-0000-0000B5690000}"/>
    <cellStyle name="40% - Accent5 3 2 3 3 3" xfId="6428" xr:uid="{00000000-0005-0000-0000-0000B6690000}"/>
    <cellStyle name="40% - Accent5 3 2 3 3 3 2" xfId="16220" xr:uid="{00000000-0005-0000-0000-0000B7690000}"/>
    <cellStyle name="40% - Accent5 3 2 3 3 3 2 2" xfId="35771" xr:uid="{00000000-0005-0000-0000-0000B8690000}"/>
    <cellStyle name="40% - Accent5 3 2 3 3 3 3" xfId="25996" xr:uid="{00000000-0005-0000-0000-0000B9690000}"/>
    <cellStyle name="40% - Accent5 3 2 3 3 4" xfId="11334" xr:uid="{00000000-0005-0000-0000-0000BA690000}"/>
    <cellStyle name="40% - Accent5 3 2 3 3 4 2" xfId="30885" xr:uid="{00000000-0005-0000-0000-0000BB690000}"/>
    <cellStyle name="40% - Accent5 3 2 3 3 5" xfId="21110" xr:uid="{00000000-0005-0000-0000-0000BC690000}"/>
    <cellStyle name="40% - Accent5 3 2 3 4" xfId="2316" xr:uid="{00000000-0005-0000-0000-0000BD690000}"/>
    <cellStyle name="40% - Accent5 3 2 3 4 2" xfId="4818" xr:uid="{00000000-0005-0000-0000-0000BE690000}"/>
    <cellStyle name="40% - Accent5 3 2 3 4 2 2" xfId="9715" xr:uid="{00000000-0005-0000-0000-0000BF690000}"/>
    <cellStyle name="40% - Accent5 3 2 3 4 2 2 2" xfId="19504" xr:uid="{00000000-0005-0000-0000-0000C0690000}"/>
    <cellStyle name="40% - Accent5 3 2 3 4 2 2 2 2" xfId="39055" xr:uid="{00000000-0005-0000-0000-0000C1690000}"/>
    <cellStyle name="40% - Accent5 3 2 3 4 2 2 3" xfId="29280" xr:uid="{00000000-0005-0000-0000-0000C2690000}"/>
    <cellStyle name="40% - Accent5 3 2 3 4 2 3" xfId="14618" xr:uid="{00000000-0005-0000-0000-0000C3690000}"/>
    <cellStyle name="40% - Accent5 3 2 3 4 2 3 2" xfId="34169" xr:uid="{00000000-0005-0000-0000-0000C4690000}"/>
    <cellStyle name="40% - Accent5 3 2 3 4 2 4" xfId="24394" xr:uid="{00000000-0005-0000-0000-0000C5690000}"/>
    <cellStyle name="40% - Accent5 3 2 3 4 3" xfId="7272" xr:uid="{00000000-0005-0000-0000-0000C6690000}"/>
    <cellStyle name="40% - Accent5 3 2 3 4 3 2" xfId="17064" xr:uid="{00000000-0005-0000-0000-0000C7690000}"/>
    <cellStyle name="40% - Accent5 3 2 3 4 3 2 2" xfId="36615" xr:uid="{00000000-0005-0000-0000-0000C8690000}"/>
    <cellStyle name="40% - Accent5 3 2 3 4 3 3" xfId="26840" xr:uid="{00000000-0005-0000-0000-0000C9690000}"/>
    <cellStyle name="40% - Accent5 3 2 3 4 4" xfId="12178" xr:uid="{00000000-0005-0000-0000-0000CA690000}"/>
    <cellStyle name="40% - Accent5 3 2 3 4 4 2" xfId="31729" xr:uid="{00000000-0005-0000-0000-0000CB690000}"/>
    <cellStyle name="40% - Accent5 3 2 3 4 5" xfId="21954" xr:uid="{00000000-0005-0000-0000-0000CC690000}"/>
    <cellStyle name="40% - Accent5 3 2 3 5" xfId="3087" xr:uid="{00000000-0005-0000-0000-0000CD690000}"/>
    <cellStyle name="40% - Accent5 3 2 3 5 2" xfId="7984" xr:uid="{00000000-0005-0000-0000-0000CE690000}"/>
    <cellStyle name="40% - Accent5 3 2 3 5 2 2" xfId="17773" xr:uid="{00000000-0005-0000-0000-0000CF690000}"/>
    <cellStyle name="40% - Accent5 3 2 3 5 2 2 2" xfId="37324" xr:uid="{00000000-0005-0000-0000-0000D0690000}"/>
    <cellStyle name="40% - Accent5 3 2 3 5 2 3" xfId="27549" xr:uid="{00000000-0005-0000-0000-0000D1690000}"/>
    <cellStyle name="40% - Accent5 3 2 3 5 3" xfId="12887" xr:uid="{00000000-0005-0000-0000-0000D2690000}"/>
    <cellStyle name="40% - Accent5 3 2 3 5 3 2" xfId="32438" xr:uid="{00000000-0005-0000-0000-0000D3690000}"/>
    <cellStyle name="40% - Accent5 3 2 3 5 4" xfId="22663" xr:uid="{00000000-0005-0000-0000-0000D4690000}"/>
    <cellStyle name="40% - Accent5 3 2 3 6" xfId="5541" xr:uid="{00000000-0005-0000-0000-0000D5690000}"/>
    <cellStyle name="40% - Accent5 3 2 3 6 2" xfId="15333" xr:uid="{00000000-0005-0000-0000-0000D6690000}"/>
    <cellStyle name="40% - Accent5 3 2 3 6 2 2" xfId="34884" xr:uid="{00000000-0005-0000-0000-0000D7690000}"/>
    <cellStyle name="40% - Accent5 3 2 3 6 3" xfId="25109" xr:uid="{00000000-0005-0000-0000-0000D8690000}"/>
    <cellStyle name="40% - Accent5 3 2 3 7" xfId="10447" xr:uid="{00000000-0005-0000-0000-0000D9690000}"/>
    <cellStyle name="40% - Accent5 3 2 3 7 2" xfId="29998" xr:uid="{00000000-0005-0000-0000-0000DA690000}"/>
    <cellStyle name="40% - Accent5 3 2 3 8" xfId="20223" xr:uid="{00000000-0005-0000-0000-0000DB690000}"/>
    <cellStyle name="40% - Accent5 3 2 4" xfId="700" xr:uid="{00000000-0005-0000-0000-0000DC690000}"/>
    <cellStyle name="40% - Accent5 3 2 4 2" xfId="1652" xr:uid="{00000000-0005-0000-0000-0000DD690000}"/>
    <cellStyle name="40% - Accent5 3 2 4 2 2" xfId="4166" xr:uid="{00000000-0005-0000-0000-0000DE690000}"/>
    <cellStyle name="40% - Accent5 3 2 4 2 2 2" xfId="9063" xr:uid="{00000000-0005-0000-0000-0000DF690000}"/>
    <cellStyle name="40% - Accent5 3 2 4 2 2 2 2" xfId="18852" xr:uid="{00000000-0005-0000-0000-0000E0690000}"/>
    <cellStyle name="40% - Accent5 3 2 4 2 2 2 2 2" xfId="38403" xr:uid="{00000000-0005-0000-0000-0000E1690000}"/>
    <cellStyle name="40% - Accent5 3 2 4 2 2 2 3" xfId="28628" xr:uid="{00000000-0005-0000-0000-0000E2690000}"/>
    <cellStyle name="40% - Accent5 3 2 4 2 2 3" xfId="13966" xr:uid="{00000000-0005-0000-0000-0000E3690000}"/>
    <cellStyle name="40% - Accent5 3 2 4 2 2 3 2" xfId="33517" xr:uid="{00000000-0005-0000-0000-0000E4690000}"/>
    <cellStyle name="40% - Accent5 3 2 4 2 2 4" xfId="23742" xr:uid="{00000000-0005-0000-0000-0000E5690000}"/>
    <cellStyle name="40% - Accent5 3 2 4 2 3" xfId="6620" xr:uid="{00000000-0005-0000-0000-0000E6690000}"/>
    <cellStyle name="40% - Accent5 3 2 4 2 3 2" xfId="16412" xr:uid="{00000000-0005-0000-0000-0000E7690000}"/>
    <cellStyle name="40% - Accent5 3 2 4 2 3 2 2" xfId="35963" xr:uid="{00000000-0005-0000-0000-0000E8690000}"/>
    <cellStyle name="40% - Accent5 3 2 4 2 3 3" xfId="26188" xr:uid="{00000000-0005-0000-0000-0000E9690000}"/>
    <cellStyle name="40% - Accent5 3 2 4 2 4" xfId="11526" xr:uid="{00000000-0005-0000-0000-0000EA690000}"/>
    <cellStyle name="40% - Accent5 3 2 4 2 4 2" xfId="31077" xr:uid="{00000000-0005-0000-0000-0000EB690000}"/>
    <cellStyle name="40% - Accent5 3 2 4 2 5" xfId="21302" xr:uid="{00000000-0005-0000-0000-0000EC690000}"/>
    <cellStyle name="40% - Accent5 3 2 4 3" xfId="2449" xr:uid="{00000000-0005-0000-0000-0000ED690000}"/>
    <cellStyle name="40% - Accent5 3 2 4 3 2" xfId="4931" xr:uid="{00000000-0005-0000-0000-0000EE690000}"/>
    <cellStyle name="40% - Accent5 3 2 4 3 2 2" xfId="9828" xr:uid="{00000000-0005-0000-0000-0000EF690000}"/>
    <cellStyle name="40% - Accent5 3 2 4 3 2 2 2" xfId="19617" xr:uid="{00000000-0005-0000-0000-0000F0690000}"/>
    <cellStyle name="40% - Accent5 3 2 4 3 2 2 2 2" xfId="39168" xr:uid="{00000000-0005-0000-0000-0000F1690000}"/>
    <cellStyle name="40% - Accent5 3 2 4 3 2 2 3" xfId="29393" xr:uid="{00000000-0005-0000-0000-0000F2690000}"/>
    <cellStyle name="40% - Accent5 3 2 4 3 2 3" xfId="14731" xr:uid="{00000000-0005-0000-0000-0000F3690000}"/>
    <cellStyle name="40% - Accent5 3 2 4 3 2 3 2" xfId="34282" xr:uid="{00000000-0005-0000-0000-0000F4690000}"/>
    <cellStyle name="40% - Accent5 3 2 4 3 2 4" xfId="24507" xr:uid="{00000000-0005-0000-0000-0000F5690000}"/>
    <cellStyle name="40% - Accent5 3 2 4 3 3" xfId="7385" xr:uid="{00000000-0005-0000-0000-0000F6690000}"/>
    <cellStyle name="40% - Accent5 3 2 4 3 3 2" xfId="17177" xr:uid="{00000000-0005-0000-0000-0000F7690000}"/>
    <cellStyle name="40% - Accent5 3 2 4 3 3 2 2" xfId="36728" xr:uid="{00000000-0005-0000-0000-0000F8690000}"/>
    <cellStyle name="40% - Accent5 3 2 4 3 3 3" xfId="26953" xr:uid="{00000000-0005-0000-0000-0000F9690000}"/>
    <cellStyle name="40% - Accent5 3 2 4 3 4" xfId="12291" xr:uid="{00000000-0005-0000-0000-0000FA690000}"/>
    <cellStyle name="40% - Accent5 3 2 4 3 4 2" xfId="31842" xr:uid="{00000000-0005-0000-0000-0000FB690000}"/>
    <cellStyle name="40% - Accent5 3 2 4 3 5" xfId="22067" xr:uid="{00000000-0005-0000-0000-0000FC690000}"/>
    <cellStyle name="40% - Accent5 3 2 4 4" xfId="3285" xr:uid="{00000000-0005-0000-0000-0000FD690000}"/>
    <cellStyle name="40% - Accent5 3 2 4 4 2" xfId="8182" xr:uid="{00000000-0005-0000-0000-0000FE690000}"/>
    <cellStyle name="40% - Accent5 3 2 4 4 2 2" xfId="17971" xr:uid="{00000000-0005-0000-0000-0000FF690000}"/>
    <cellStyle name="40% - Accent5 3 2 4 4 2 2 2" xfId="37522" xr:uid="{00000000-0005-0000-0000-0000006A0000}"/>
    <cellStyle name="40% - Accent5 3 2 4 4 2 3" xfId="27747" xr:uid="{00000000-0005-0000-0000-0000016A0000}"/>
    <cellStyle name="40% - Accent5 3 2 4 4 3" xfId="13085" xr:uid="{00000000-0005-0000-0000-0000026A0000}"/>
    <cellStyle name="40% - Accent5 3 2 4 4 3 2" xfId="32636" xr:uid="{00000000-0005-0000-0000-0000036A0000}"/>
    <cellStyle name="40% - Accent5 3 2 4 4 4" xfId="22861" xr:uid="{00000000-0005-0000-0000-0000046A0000}"/>
    <cellStyle name="40% - Accent5 3 2 4 5" xfId="5739" xr:uid="{00000000-0005-0000-0000-0000056A0000}"/>
    <cellStyle name="40% - Accent5 3 2 4 5 2" xfId="15531" xr:uid="{00000000-0005-0000-0000-0000066A0000}"/>
    <cellStyle name="40% - Accent5 3 2 4 5 2 2" xfId="35082" xr:uid="{00000000-0005-0000-0000-0000076A0000}"/>
    <cellStyle name="40% - Accent5 3 2 4 5 3" xfId="25307" xr:uid="{00000000-0005-0000-0000-0000086A0000}"/>
    <cellStyle name="40% - Accent5 3 2 4 6" xfId="10645" xr:uid="{00000000-0005-0000-0000-0000096A0000}"/>
    <cellStyle name="40% - Accent5 3 2 4 6 2" xfId="30196" xr:uid="{00000000-0005-0000-0000-00000A6A0000}"/>
    <cellStyle name="40% - Accent5 3 2 4 7" xfId="20421" xr:uid="{00000000-0005-0000-0000-00000B6A0000}"/>
    <cellStyle name="40% - Accent5 3 2 5" xfId="1100" xr:uid="{00000000-0005-0000-0000-00000C6A0000}"/>
    <cellStyle name="40% - Accent5 3 2 5 2" xfId="3673" xr:uid="{00000000-0005-0000-0000-00000D6A0000}"/>
    <cellStyle name="40% - Accent5 3 2 5 2 2" xfId="8570" xr:uid="{00000000-0005-0000-0000-00000E6A0000}"/>
    <cellStyle name="40% - Accent5 3 2 5 2 2 2" xfId="18359" xr:uid="{00000000-0005-0000-0000-00000F6A0000}"/>
    <cellStyle name="40% - Accent5 3 2 5 2 2 2 2" xfId="37910" xr:uid="{00000000-0005-0000-0000-0000106A0000}"/>
    <cellStyle name="40% - Accent5 3 2 5 2 2 3" xfId="28135" xr:uid="{00000000-0005-0000-0000-0000116A0000}"/>
    <cellStyle name="40% - Accent5 3 2 5 2 3" xfId="13473" xr:uid="{00000000-0005-0000-0000-0000126A0000}"/>
    <cellStyle name="40% - Accent5 3 2 5 2 3 2" xfId="33024" xr:uid="{00000000-0005-0000-0000-0000136A0000}"/>
    <cellStyle name="40% - Accent5 3 2 5 2 4" xfId="23249" xr:uid="{00000000-0005-0000-0000-0000146A0000}"/>
    <cellStyle name="40% - Accent5 3 2 5 3" xfId="6127" xr:uid="{00000000-0005-0000-0000-0000156A0000}"/>
    <cellStyle name="40% - Accent5 3 2 5 3 2" xfId="15919" xr:uid="{00000000-0005-0000-0000-0000166A0000}"/>
    <cellStyle name="40% - Accent5 3 2 5 3 2 2" xfId="35470" xr:uid="{00000000-0005-0000-0000-0000176A0000}"/>
    <cellStyle name="40% - Accent5 3 2 5 3 3" xfId="25695" xr:uid="{00000000-0005-0000-0000-0000186A0000}"/>
    <cellStyle name="40% - Accent5 3 2 5 4" xfId="11033" xr:uid="{00000000-0005-0000-0000-0000196A0000}"/>
    <cellStyle name="40% - Accent5 3 2 5 4 2" xfId="30584" xr:uid="{00000000-0005-0000-0000-00001A6A0000}"/>
    <cellStyle name="40% - Accent5 3 2 5 5" xfId="20809" xr:uid="{00000000-0005-0000-0000-00001B6A0000}"/>
    <cellStyle name="40% - Accent5 3 2 6" xfId="2042" xr:uid="{00000000-0005-0000-0000-00001C6A0000}"/>
    <cellStyle name="40% - Accent5 3 2 6 2" xfId="4544" xr:uid="{00000000-0005-0000-0000-00001D6A0000}"/>
    <cellStyle name="40% - Accent5 3 2 6 2 2" xfId="9441" xr:uid="{00000000-0005-0000-0000-00001E6A0000}"/>
    <cellStyle name="40% - Accent5 3 2 6 2 2 2" xfId="19230" xr:uid="{00000000-0005-0000-0000-00001F6A0000}"/>
    <cellStyle name="40% - Accent5 3 2 6 2 2 2 2" xfId="38781" xr:uid="{00000000-0005-0000-0000-0000206A0000}"/>
    <cellStyle name="40% - Accent5 3 2 6 2 2 3" xfId="29006" xr:uid="{00000000-0005-0000-0000-0000216A0000}"/>
    <cellStyle name="40% - Accent5 3 2 6 2 3" xfId="14344" xr:uid="{00000000-0005-0000-0000-0000226A0000}"/>
    <cellStyle name="40% - Accent5 3 2 6 2 3 2" xfId="33895" xr:uid="{00000000-0005-0000-0000-0000236A0000}"/>
    <cellStyle name="40% - Accent5 3 2 6 2 4" xfId="24120" xr:uid="{00000000-0005-0000-0000-0000246A0000}"/>
    <cellStyle name="40% - Accent5 3 2 6 3" xfId="6998" xr:uid="{00000000-0005-0000-0000-0000256A0000}"/>
    <cellStyle name="40% - Accent5 3 2 6 3 2" xfId="16790" xr:uid="{00000000-0005-0000-0000-0000266A0000}"/>
    <cellStyle name="40% - Accent5 3 2 6 3 2 2" xfId="36341" xr:uid="{00000000-0005-0000-0000-0000276A0000}"/>
    <cellStyle name="40% - Accent5 3 2 6 3 3" xfId="26566" xr:uid="{00000000-0005-0000-0000-0000286A0000}"/>
    <cellStyle name="40% - Accent5 3 2 6 4" xfId="11904" xr:uid="{00000000-0005-0000-0000-0000296A0000}"/>
    <cellStyle name="40% - Accent5 3 2 6 4 2" xfId="31455" xr:uid="{00000000-0005-0000-0000-00002A6A0000}"/>
    <cellStyle name="40% - Accent5 3 2 6 5" xfId="21680" xr:uid="{00000000-0005-0000-0000-00002B6A0000}"/>
    <cellStyle name="40% - Accent5 3 2 7" xfId="2893" xr:uid="{00000000-0005-0000-0000-00002C6A0000}"/>
    <cellStyle name="40% - Accent5 3 2 7 2" xfId="7791" xr:uid="{00000000-0005-0000-0000-00002D6A0000}"/>
    <cellStyle name="40% - Accent5 3 2 7 2 2" xfId="17580" xr:uid="{00000000-0005-0000-0000-00002E6A0000}"/>
    <cellStyle name="40% - Accent5 3 2 7 2 2 2" xfId="37131" xr:uid="{00000000-0005-0000-0000-00002F6A0000}"/>
    <cellStyle name="40% - Accent5 3 2 7 2 3" xfId="27356" xr:uid="{00000000-0005-0000-0000-0000306A0000}"/>
    <cellStyle name="40% - Accent5 3 2 7 3" xfId="12694" xr:uid="{00000000-0005-0000-0000-0000316A0000}"/>
    <cellStyle name="40% - Accent5 3 2 7 3 2" xfId="32245" xr:uid="{00000000-0005-0000-0000-0000326A0000}"/>
    <cellStyle name="40% - Accent5 3 2 7 4" xfId="22470" xr:uid="{00000000-0005-0000-0000-0000336A0000}"/>
    <cellStyle name="40% - Accent5 3 2 8" xfId="5347" xr:uid="{00000000-0005-0000-0000-0000346A0000}"/>
    <cellStyle name="40% - Accent5 3 2 8 2" xfId="15140" xr:uid="{00000000-0005-0000-0000-0000356A0000}"/>
    <cellStyle name="40% - Accent5 3 2 8 2 2" xfId="34691" xr:uid="{00000000-0005-0000-0000-0000366A0000}"/>
    <cellStyle name="40% - Accent5 3 2 8 3" xfId="24916" xr:uid="{00000000-0005-0000-0000-0000376A0000}"/>
    <cellStyle name="40% - Accent5 3 2 9" xfId="10254" xr:uid="{00000000-0005-0000-0000-0000386A0000}"/>
    <cellStyle name="40% - Accent5 3 2 9 2" xfId="29805" xr:uid="{00000000-0005-0000-0000-0000396A0000}"/>
    <cellStyle name="40% - Accent5 3 3" xfId="479" xr:uid="{00000000-0005-0000-0000-00003A6A0000}"/>
    <cellStyle name="40% - Accent5 3 3 2" xfId="896" xr:uid="{00000000-0005-0000-0000-00003B6A0000}"/>
    <cellStyle name="40% - Accent5 3 3 2 2" xfId="1846" xr:uid="{00000000-0005-0000-0000-00003C6A0000}"/>
    <cellStyle name="40% - Accent5 3 3 2 2 2" xfId="4360" xr:uid="{00000000-0005-0000-0000-00003D6A0000}"/>
    <cellStyle name="40% - Accent5 3 3 2 2 2 2" xfId="9257" xr:uid="{00000000-0005-0000-0000-00003E6A0000}"/>
    <cellStyle name="40% - Accent5 3 3 2 2 2 2 2" xfId="19046" xr:uid="{00000000-0005-0000-0000-00003F6A0000}"/>
    <cellStyle name="40% - Accent5 3 3 2 2 2 2 2 2" xfId="38597" xr:uid="{00000000-0005-0000-0000-0000406A0000}"/>
    <cellStyle name="40% - Accent5 3 3 2 2 2 2 3" xfId="28822" xr:uid="{00000000-0005-0000-0000-0000416A0000}"/>
    <cellStyle name="40% - Accent5 3 3 2 2 2 3" xfId="14160" xr:uid="{00000000-0005-0000-0000-0000426A0000}"/>
    <cellStyle name="40% - Accent5 3 3 2 2 2 3 2" xfId="33711" xr:uid="{00000000-0005-0000-0000-0000436A0000}"/>
    <cellStyle name="40% - Accent5 3 3 2 2 2 4" xfId="23936" xr:uid="{00000000-0005-0000-0000-0000446A0000}"/>
    <cellStyle name="40% - Accent5 3 3 2 2 3" xfId="6814" xr:uid="{00000000-0005-0000-0000-0000456A0000}"/>
    <cellStyle name="40% - Accent5 3 3 2 2 3 2" xfId="16606" xr:uid="{00000000-0005-0000-0000-0000466A0000}"/>
    <cellStyle name="40% - Accent5 3 3 2 2 3 2 2" xfId="36157" xr:uid="{00000000-0005-0000-0000-0000476A0000}"/>
    <cellStyle name="40% - Accent5 3 3 2 2 3 3" xfId="26382" xr:uid="{00000000-0005-0000-0000-0000486A0000}"/>
    <cellStyle name="40% - Accent5 3 3 2 2 4" xfId="11720" xr:uid="{00000000-0005-0000-0000-0000496A0000}"/>
    <cellStyle name="40% - Accent5 3 3 2 2 4 2" xfId="31271" xr:uid="{00000000-0005-0000-0000-00004A6A0000}"/>
    <cellStyle name="40% - Accent5 3 3 2 2 5" xfId="21496" xr:uid="{00000000-0005-0000-0000-00004B6A0000}"/>
    <cellStyle name="40% - Accent5 3 3 2 3" xfId="2520" xr:uid="{00000000-0005-0000-0000-00004C6A0000}"/>
    <cellStyle name="40% - Accent5 3 3 2 3 2" xfId="4996" xr:uid="{00000000-0005-0000-0000-00004D6A0000}"/>
    <cellStyle name="40% - Accent5 3 3 2 3 2 2" xfId="9893" xr:uid="{00000000-0005-0000-0000-00004E6A0000}"/>
    <cellStyle name="40% - Accent5 3 3 2 3 2 2 2" xfId="19682" xr:uid="{00000000-0005-0000-0000-00004F6A0000}"/>
    <cellStyle name="40% - Accent5 3 3 2 3 2 2 2 2" xfId="39233" xr:uid="{00000000-0005-0000-0000-0000506A0000}"/>
    <cellStyle name="40% - Accent5 3 3 2 3 2 2 3" xfId="29458" xr:uid="{00000000-0005-0000-0000-0000516A0000}"/>
    <cellStyle name="40% - Accent5 3 3 2 3 2 3" xfId="14796" xr:uid="{00000000-0005-0000-0000-0000526A0000}"/>
    <cellStyle name="40% - Accent5 3 3 2 3 2 3 2" xfId="34347" xr:uid="{00000000-0005-0000-0000-0000536A0000}"/>
    <cellStyle name="40% - Accent5 3 3 2 3 2 4" xfId="24572" xr:uid="{00000000-0005-0000-0000-0000546A0000}"/>
    <cellStyle name="40% - Accent5 3 3 2 3 3" xfId="7450" xr:uid="{00000000-0005-0000-0000-0000556A0000}"/>
    <cellStyle name="40% - Accent5 3 3 2 3 3 2" xfId="17242" xr:uid="{00000000-0005-0000-0000-0000566A0000}"/>
    <cellStyle name="40% - Accent5 3 3 2 3 3 2 2" xfId="36793" xr:uid="{00000000-0005-0000-0000-0000576A0000}"/>
    <cellStyle name="40% - Accent5 3 3 2 3 3 3" xfId="27018" xr:uid="{00000000-0005-0000-0000-0000586A0000}"/>
    <cellStyle name="40% - Accent5 3 3 2 3 4" xfId="12356" xr:uid="{00000000-0005-0000-0000-0000596A0000}"/>
    <cellStyle name="40% - Accent5 3 3 2 3 4 2" xfId="31907" xr:uid="{00000000-0005-0000-0000-00005A6A0000}"/>
    <cellStyle name="40% - Accent5 3 3 2 3 5" xfId="22132" xr:uid="{00000000-0005-0000-0000-00005B6A0000}"/>
    <cellStyle name="40% - Accent5 3 3 2 4" xfId="3479" xr:uid="{00000000-0005-0000-0000-00005C6A0000}"/>
    <cellStyle name="40% - Accent5 3 3 2 4 2" xfId="8376" xr:uid="{00000000-0005-0000-0000-00005D6A0000}"/>
    <cellStyle name="40% - Accent5 3 3 2 4 2 2" xfId="18165" xr:uid="{00000000-0005-0000-0000-00005E6A0000}"/>
    <cellStyle name="40% - Accent5 3 3 2 4 2 2 2" xfId="37716" xr:uid="{00000000-0005-0000-0000-00005F6A0000}"/>
    <cellStyle name="40% - Accent5 3 3 2 4 2 3" xfId="27941" xr:uid="{00000000-0005-0000-0000-0000606A0000}"/>
    <cellStyle name="40% - Accent5 3 3 2 4 3" xfId="13279" xr:uid="{00000000-0005-0000-0000-0000616A0000}"/>
    <cellStyle name="40% - Accent5 3 3 2 4 3 2" xfId="32830" xr:uid="{00000000-0005-0000-0000-0000626A0000}"/>
    <cellStyle name="40% - Accent5 3 3 2 4 4" xfId="23055" xr:uid="{00000000-0005-0000-0000-0000636A0000}"/>
    <cellStyle name="40% - Accent5 3 3 2 5" xfId="5933" xr:uid="{00000000-0005-0000-0000-0000646A0000}"/>
    <cellStyle name="40% - Accent5 3 3 2 5 2" xfId="15725" xr:uid="{00000000-0005-0000-0000-0000656A0000}"/>
    <cellStyle name="40% - Accent5 3 3 2 5 2 2" xfId="35276" xr:uid="{00000000-0005-0000-0000-0000666A0000}"/>
    <cellStyle name="40% - Accent5 3 3 2 5 3" xfId="25501" xr:uid="{00000000-0005-0000-0000-0000676A0000}"/>
    <cellStyle name="40% - Accent5 3 3 2 6" xfId="10839" xr:uid="{00000000-0005-0000-0000-0000686A0000}"/>
    <cellStyle name="40% - Accent5 3 3 2 6 2" xfId="30390" xr:uid="{00000000-0005-0000-0000-0000696A0000}"/>
    <cellStyle name="40% - Accent5 3 3 2 7" xfId="20615" xr:uid="{00000000-0005-0000-0000-00006A6A0000}"/>
    <cellStyle name="40% - Accent5 3 3 3" xfId="1456" xr:uid="{00000000-0005-0000-0000-00006B6A0000}"/>
    <cellStyle name="40% - Accent5 3 3 3 2" xfId="3975" xr:uid="{00000000-0005-0000-0000-00006C6A0000}"/>
    <cellStyle name="40% - Accent5 3 3 3 2 2" xfId="8872" xr:uid="{00000000-0005-0000-0000-00006D6A0000}"/>
    <cellStyle name="40% - Accent5 3 3 3 2 2 2" xfId="18661" xr:uid="{00000000-0005-0000-0000-00006E6A0000}"/>
    <cellStyle name="40% - Accent5 3 3 3 2 2 2 2" xfId="38212" xr:uid="{00000000-0005-0000-0000-00006F6A0000}"/>
    <cellStyle name="40% - Accent5 3 3 3 2 2 3" xfId="28437" xr:uid="{00000000-0005-0000-0000-0000706A0000}"/>
    <cellStyle name="40% - Accent5 3 3 3 2 3" xfId="13775" xr:uid="{00000000-0005-0000-0000-0000716A0000}"/>
    <cellStyle name="40% - Accent5 3 3 3 2 3 2" xfId="33326" xr:uid="{00000000-0005-0000-0000-0000726A0000}"/>
    <cellStyle name="40% - Accent5 3 3 3 2 4" xfId="23551" xr:uid="{00000000-0005-0000-0000-0000736A0000}"/>
    <cellStyle name="40% - Accent5 3 3 3 3" xfId="6429" xr:uid="{00000000-0005-0000-0000-0000746A0000}"/>
    <cellStyle name="40% - Accent5 3 3 3 3 2" xfId="16221" xr:uid="{00000000-0005-0000-0000-0000756A0000}"/>
    <cellStyle name="40% - Accent5 3 3 3 3 2 2" xfId="35772" xr:uid="{00000000-0005-0000-0000-0000766A0000}"/>
    <cellStyle name="40% - Accent5 3 3 3 3 3" xfId="25997" xr:uid="{00000000-0005-0000-0000-0000776A0000}"/>
    <cellStyle name="40% - Accent5 3 3 3 4" xfId="11335" xr:uid="{00000000-0005-0000-0000-0000786A0000}"/>
    <cellStyle name="40% - Accent5 3 3 3 4 2" xfId="30886" xr:uid="{00000000-0005-0000-0000-0000796A0000}"/>
    <cellStyle name="40% - Accent5 3 3 3 5" xfId="21111" xr:uid="{00000000-0005-0000-0000-00007A6A0000}"/>
    <cellStyle name="40% - Accent5 3 3 4" xfId="2107" xr:uid="{00000000-0005-0000-0000-00007B6A0000}"/>
    <cellStyle name="40% - Accent5 3 3 4 2" xfId="4609" xr:uid="{00000000-0005-0000-0000-00007C6A0000}"/>
    <cellStyle name="40% - Accent5 3 3 4 2 2" xfId="9506" xr:uid="{00000000-0005-0000-0000-00007D6A0000}"/>
    <cellStyle name="40% - Accent5 3 3 4 2 2 2" xfId="19295" xr:uid="{00000000-0005-0000-0000-00007E6A0000}"/>
    <cellStyle name="40% - Accent5 3 3 4 2 2 2 2" xfId="38846" xr:uid="{00000000-0005-0000-0000-00007F6A0000}"/>
    <cellStyle name="40% - Accent5 3 3 4 2 2 3" xfId="29071" xr:uid="{00000000-0005-0000-0000-0000806A0000}"/>
    <cellStyle name="40% - Accent5 3 3 4 2 3" xfId="14409" xr:uid="{00000000-0005-0000-0000-0000816A0000}"/>
    <cellStyle name="40% - Accent5 3 3 4 2 3 2" xfId="33960" xr:uid="{00000000-0005-0000-0000-0000826A0000}"/>
    <cellStyle name="40% - Accent5 3 3 4 2 4" xfId="24185" xr:uid="{00000000-0005-0000-0000-0000836A0000}"/>
    <cellStyle name="40% - Accent5 3 3 4 3" xfId="7063" xr:uid="{00000000-0005-0000-0000-0000846A0000}"/>
    <cellStyle name="40% - Accent5 3 3 4 3 2" xfId="16855" xr:uid="{00000000-0005-0000-0000-0000856A0000}"/>
    <cellStyle name="40% - Accent5 3 3 4 3 2 2" xfId="36406" xr:uid="{00000000-0005-0000-0000-0000866A0000}"/>
    <cellStyle name="40% - Accent5 3 3 4 3 3" xfId="26631" xr:uid="{00000000-0005-0000-0000-0000876A0000}"/>
    <cellStyle name="40% - Accent5 3 3 4 4" xfId="11969" xr:uid="{00000000-0005-0000-0000-0000886A0000}"/>
    <cellStyle name="40% - Accent5 3 3 4 4 2" xfId="31520" xr:uid="{00000000-0005-0000-0000-0000896A0000}"/>
    <cellStyle name="40% - Accent5 3 3 4 5" xfId="21745" xr:uid="{00000000-0005-0000-0000-00008A6A0000}"/>
    <cellStyle name="40% - Accent5 3 3 5" xfId="3088" xr:uid="{00000000-0005-0000-0000-00008B6A0000}"/>
    <cellStyle name="40% - Accent5 3 3 5 2" xfId="7985" xr:uid="{00000000-0005-0000-0000-00008C6A0000}"/>
    <cellStyle name="40% - Accent5 3 3 5 2 2" xfId="17774" xr:uid="{00000000-0005-0000-0000-00008D6A0000}"/>
    <cellStyle name="40% - Accent5 3 3 5 2 2 2" xfId="37325" xr:uid="{00000000-0005-0000-0000-00008E6A0000}"/>
    <cellStyle name="40% - Accent5 3 3 5 2 3" xfId="27550" xr:uid="{00000000-0005-0000-0000-00008F6A0000}"/>
    <cellStyle name="40% - Accent5 3 3 5 3" xfId="12888" xr:uid="{00000000-0005-0000-0000-0000906A0000}"/>
    <cellStyle name="40% - Accent5 3 3 5 3 2" xfId="32439" xr:uid="{00000000-0005-0000-0000-0000916A0000}"/>
    <cellStyle name="40% - Accent5 3 3 5 4" xfId="22664" xr:uid="{00000000-0005-0000-0000-0000926A0000}"/>
    <cellStyle name="40% - Accent5 3 3 6" xfId="5542" xr:uid="{00000000-0005-0000-0000-0000936A0000}"/>
    <cellStyle name="40% - Accent5 3 3 6 2" xfId="15334" xr:uid="{00000000-0005-0000-0000-0000946A0000}"/>
    <cellStyle name="40% - Accent5 3 3 6 2 2" xfId="34885" xr:uid="{00000000-0005-0000-0000-0000956A0000}"/>
    <cellStyle name="40% - Accent5 3 3 6 3" xfId="25110" xr:uid="{00000000-0005-0000-0000-0000966A0000}"/>
    <cellStyle name="40% - Accent5 3 3 7" xfId="10448" xr:uid="{00000000-0005-0000-0000-0000976A0000}"/>
    <cellStyle name="40% - Accent5 3 3 7 2" xfId="29999" xr:uid="{00000000-0005-0000-0000-0000986A0000}"/>
    <cellStyle name="40% - Accent5 3 3 8" xfId="20224" xr:uid="{00000000-0005-0000-0000-0000996A0000}"/>
    <cellStyle name="40% - Accent5 3 4" xfId="480" xr:uid="{00000000-0005-0000-0000-00009A6A0000}"/>
    <cellStyle name="40% - Accent5 3 4 2" xfId="897" xr:uid="{00000000-0005-0000-0000-00009B6A0000}"/>
    <cellStyle name="40% - Accent5 3 4 2 2" xfId="1847" xr:uid="{00000000-0005-0000-0000-00009C6A0000}"/>
    <cellStyle name="40% - Accent5 3 4 2 2 2" xfId="4361" xr:uid="{00000000-0005-0000-0000-00009D6A0000}"/>
    <cellStyle name="40% - Accent5 3 4 2 2 2 2" xfId="9258" xr:uid="{00000000-0005-0000-0000-00009E6A0000}"/>
    <cellStyle name="40% - Accent5 3 4 2 2 2 2 2" xfId="19047" xr:uid="{00000000-0005-0000-0000-00009F6A0000}"/>
    <cellStyle name="40% - Accent5 3 4 2 2 2 2 2 2" xfId="38598" xr:uid="{00000000-0005-0000-0000-0000A06A0000}"/>
    <cellStyle name="40% - Accent5 3 4 2 2 2 2 3" xfId="28823" xr:uid="{00000000-0005-0000-0000-0000A16A0000}"/>
    <cellStyle name="40% - Accent5 3 4 2 2 2 3" xfId="14161" xr:uid="{00000000-0005-0000-0000-0000A26A0000}"/>
    <cellStyle name="40% - Accent5 3 4 2 2 2 3 2" xfId="33712" xr:uid="{00000000-0005-0000-0000-0000A36A0000}"/>
    <cellStyle name="40% - Accent5 3 4 2 2 2 4" xfId="23937" xr:uid="{00000000-0005-0000-0000-0000A46A0000}"/>
    <cellStyle name="40% - Accent5 3 4 2 2 3" xfId="6815" xr:uid="{00000000-0005-0000-0000-0000A56A0000}"/>
    <cellStyle name="40% - Accent5 3 4 2 2 3 2" xfId="16607" xr:uid="{00000000-0005-0000-0000-0000A66A0000}"/>
    <cellStyle name="40% - Accent5 3 4 2 2 3 2 2" xfId="36158" xr:uid="{00000000-0005-0000-0000-0000A76A0000}"/>
    <cellStyle name="40% - Accent5 3 4 2 2 3 3" xfId="26383" xr:uid="{00000000-0005-0000-0000-0000A86A0000}"/>
    <cellStyle name="40% - Accent5 3 4 2 2 4" xfId="11721" xr:uid="{00000000-0005-0000-0000-0000A96A0000}"/>
    <cellStyle name="40% - Accent5 3 4 2 2 4 2" xfId="31272" xr:uid="{00000000-0005-0000-0000-0000AA6A0000}"/>
    <cellStyle name="40% - Accent5 3 4 2 2 5" xfId="21497" xr:uid="{00000000-0005-0000-0000-0000AB6A0000}"/>
    <cellStyle name="40% - Accent5 3 4 2 3" xfId="2676" xr:uid="{00000000-0005-0000-0000-0000AC6A0000}"/>
    <cellStyle name="40% - Accent5 3 4 2 3 2" xfId="5121" xr:uid="{00000000-0005-0000-0000-0000AD6A0000}"/>
    <cellStyle name="40% - Accent5 3 4 2 3 2 2" xfId="10018" xr:uid="{00000000-0005-0000-0000-0000AE6A0000}"/>
    <cellStyle name="40% - Accent5 3 4 2 3 2 2 2" xfId="19807" xr:uid="{00000000-0005-0000-0000-0000AF6A0000}"/>
    <cellStyle name="40% - Accent5 3 4 2 3 2 2 2 2" xfId="39358" xr:uid="{00000000-0005-0000-0000-0000B06A0000}"/>
    <cellStyle name="40% - Accent5 3 4 2 3 2 2 3" xfId="29583" xr:uid="{00000000-0005-0000-0000-0000B16A0000}"/>
    <cellStyle name="40% - Accent5 3 4 2 3 2 3" xfId="14921" xr:uid="{00000000-0005-0000-0000-0000B26A0000}"/>
    <cellStyle name="40% - Accent5 3 4 2 3 2 3 2" xfId="34472" xr:uid="{00000000-0005-0000-0000-0000B36A0000}"/>
    <cellStyle name="40% - Accent5 3 4 2 3 2 4" xfId="24697" xr:uid="{00000000-0005-0000-0000-0000B46A0000}"/>
    <cellStyle name="40% - Accent5 3 4 2 3 3" xfId="7575" xr:uid="{00000000-0005-0000-0000-0000B56A0000}"/>
    <cellStyle name="40% - Accent5 3 4 2 3 3 2" xfId="17367" xr:uid="{00000000-0005-0000-0000-0000B66A0000}"/>
    <cellStyle name="40% - Accent5 3 4 2 3 3 2 2" xfId="36918" xr:uid="{00000000-0005-0000-0000-0000B76A0000}"/>
    <cellStyle name="40% - Accent5 3 4 2 3 3 3" xfId="27143" xr:uid="{00000000-0005-0000-0000-0000B86A0000}"/>
    <cellStyle name="40% - Accent5 3 4 2 3 4" xfId="12481" xr:uid="{00000000-0005-0000-0000-0000B96A0000}"/>
    <cellStyle name="40% - Accent5 3 4 2 3 4 2" xfId="32032" xr:uid="{00000000-0005-0000-0000-0000BA6A0000}"/>
    <cellStyle name="40% - Accent5 3 4 2 3 5" xfId="22257" xr:uid="{00000000-0005-0000-0000-0000BB6A0000}"/>
    <cellStyle name="40% - Accent5 3 4 2 4" xfId="3480" xr:uid="{00000000-0005-0000-0000-0000BC6A0000}"/>
    <cellStyle name="40% - Accent5 3 4 2 4 2" xfId="8377" xr:uid="{00000000-0005-0000-0000-0000BD6A0000}"/>
    <cellStyle name="40% - Accent5 3 4 2 4 2 2" xfId="18166" xr:uid="{00000000-0005-0000-0000-0000BE6A0000}"/>
    <cellStyle name="40% - Accent5 3 4 2 4 2 2 2" xfId="37717" xr:uid="{00000000-0005-0000-0000-0000BF6A0000}"/>
    <cellStyle name="40% - Accent5 3 4 2 4 2 3" xfId="27942" xr:uid="{00000000-0005-0000-0000-0000C06A0000}"/>
    <cellStyle name="40% - Accent5 3 4 2 4 3" xfId="13280" xr:uid="{00000000-0005-0000-0000-0000C16A0000}"/>
    <cellStyle name="40% - Accent5 3 4 2 4 3 2" xfId="32831" xr:uid="{00000000-0005-0000-0000-0000C26A0000}"/>
    <cellStyle name="40% - Accent5 3 4 2 4 4" xfId="23056" xr:uid="{00000000-0005-0000-0000-0000C36A0000}"/>
    <cellStyle name="40% - Accent5 3 4 2 5" xfId="5934" xr:uid="{00000000-0005-0000-0000-0000C46A0000}"/>
    <cellStyle name="40% - Accent5 3 4 2 5 2" xfId="15726" xr:uid="{00000000-0005-0000-0000-0000C56A0000}"/>
    <cellStyle name="40% - Accent5 3 4 2 5 2 2" xfId="35277" xr:uid="{00000000-0005-0000-0000-0000C66A0000}"/>
    <cellStyle name="40% - Accent5 3 4 2 5 3" xfId="25502" xr:uid="{00000000-0005-0000-0000-0000C76A0000}"/>
    <cellStyle name="40% - Accent5 3 4 2 6" xfId="10840" xr:uid="{00000000-0005-0000-0000-0000C86A0000}"/>
    <cellStyle name="40% - Accent5 3 4 2 6 2" xfId="30391" xr:uid="{00000000-0005-0000-0000-0000C96A0000}"/>
    <cellStyle name="40% - Accent5 3 4 2 7" xfId="20616" xr:uid="{00000000-0005-0000-0000-0000CA6A0000}"/>
    <cellStyle name="40% - Accent5 3 4 3" xfId="1457" xr:uid="{00000000-0005-0000-0000-0000CB6A0000}"/>
    <cellStyle name="40% - Accent5 3 4 3 2" xfId="3976" xr:uid="{00000000-0005-0000-0000-0000CC6A0000}"/>
    <cellStyle name="40% - Accent5 3 4 3 2 2" xfId="8873" xr:uid="{00000000-0005-0000-0000-0000CD6A0000}"/>
    <cellStyle name="40% - Accent5 3 4 3 2 2 2" xfId="18662" xr:uid="{00000000-0005-0000-0000-0000CE6A0000}"/>
    <cellStyle name="40% - Accent5 3 4 3 2 2 2 2" xfId="38213" xr:uid="{00000000-0005-0000-0000-0000CF6A0000}"/>
    <cellStyle name="40% - Accent5 3 4 3 2 2 3" xfId="28438" xr:uid="{00000000-0005-0000-0000-0000D06A0000}"/>
    <cellStyle name="40% - Accent5 3 4 3 2 3" xfId="13776" xr:uid="{00000000-0005-0000-0000-0000D16A0000}"/>
    <cellStyle name="40% - Accent5 3 4 3 2 3 2" xfId="33327" xr:uid="{00000000-0005-0000-0000-0000D26A0000}"/>
    <cellStyle name="40% - Accent5 3 4 3 2 4" xfId="23552" xr:uid="{00000000-0005-0000-0000-0000D36A0000}"/>
    <cellStyle name="40% - Accent5 3 4 3 3" xfId="6430" xr:uid="{00000000-0005-0000-0000-0000D46A0000}"/>
    <cellStyle name="40% - Accent5 3 4 3 3 2" xfId="16222" xr:uid="{00000000-0005-0000-0000-0000D56A0000}"/>
    <cellStyle name="40% - Accent5 3 4 3 3 2 2" xfId="35773" xr:uid="{00000000-0005-0000-0000-0000D66A0000}"/>
    <cellStyle name="40% - Accent5 3 4 3 3 3" xfId="25998" xr:uid="{00000000-0005-0000-0000-0000D76A0000}"/>
    <cellStyle name="40% - Accent5 3 4 3 4" xfId="11336" xr:uid="{00000000-0005-0000-0000-0000D86A0000}"/>
    <cellStyle name="40% - Accent5 3 4 3 4 2" xfId="30887" xr:uid="{00000000-0005-0000-0000-0000D96A0000}"/>
    <cellStyle name="40% - Accent5 3 4 3 5" xfId="21112" xr:uid="{00000000-0005-0000-0000-0000DA6A0000}"/>
    <cellStyle name="40% - Accent5 3 4 4" xfId="2232" xr:uid="{00000000-0005-0000-0000-0000DB6A0000}"/>
    <cellStyle name="40% - Accent5 3 4 4 2" xfId="4734" xr:uid="{00000000-0005-0000-0000-0000DC6A0000}"/>
    <cellStyle name="40% - Accent5 3 4 4 2 2" xfId="9631" xr:uid="{00000000-0005-0000-0000-0000DD6A0000}"/>
    <cellStyle name="40% - Accent5 3 4 4 2 2 2" xfId="19420" xr:uid="{00000000-0005-0000-0000-0000DE6A0000}"/>
    <cellStyle name="40% - Accent5 3 4 4 2 2 2 2" xfId="38971" xr:uid="{00000000-0005-0000-0000-0000DF6A0000}"/>
    <cellStyle name="40% - Accent5 3 4 4 2 2 3" xfId="29196" xr:uid="{00000000-0005-0000-0000-0000E06A0000}"/>
    <cellStyle name="40% - Accent5 3 4 4 2 3" xfId="14534" xr:uid="{00000000-0005-0000-0000-0000E16A0000}"/>
    <cellStyle name="40% - Accent5 3 4 4 2 3 2" xfId="34085" xr:uid="{00000000-0005-0000-0000-0000E26A0000}"/>
    <cellStyle name="40% - Accent5 3 4 4 2 4" xfId="24310" xr:uid="{00000000-0005-0000-0000-0000E36A0000}"/>
    <cellStyle name="40% - Accent5 3 4 4 3" xfId="7188" xr:uid="{00000000-0005-0000-0000-0000E46A0000}"/>
    <cellStyle name="40% - Accent5 3 4 4 3 2" xfId="16980" xr:uid="{00000000-0005-0000-0000-0000E56A0000}"/>
    <cellStyle name="40% - Accent5 3 4 4 3 2 2" xfId="36531" xr:uid="{00000000-0005-0000-0000-0000E66A0000}"/>
    <cellStyle name="40% - Accent5 3 4 4 3 3" xfId="26756" xr:uid="{00000000-0005-0000-0000-0000E76A0000}"/>
    <cellStyle name="40% - Accent5 3 4 4 4" xfId="12094" xr:uid="{00000000-0005-0000-0000-0000E86A0000}"/>
    <cellStyle name="40% - Accent5 3 4 4 4 2" xfId="31645" xr:uid="{00000000-0005-0000-0000-0000E96A0000}"/>
    <cellStyle name="40% - Accent5 3 4 4 5" xfId="21870" xr:uid="{00000000-0005-0000-0000-0000EA6A0000}"/>
    <cellStyle name="40% - Accent5 3 4 5" xfId="3089" xr:uid="{00000000-0005-0000-0000-0000EB6A0000}"/>
    <cellStyle name="40% - Accent5 3 4 5 2" xfId="7986" xr:uid="{00000000-0005-0000-0000-0000EC6A0000}"/>
    <cellStyle name="40% - Accent5 3 4 5 2 2" xfId="17775" xr:uid="{00000000-0005-0000-0000-0000ED6A0000}"/>
    <cellStyle name="40% - Accent5 3 4 5 2 2 2" xfId="37326" xr:uid="{00000000-0005-0000-0000-0000EE6A0000}"/>
    <cellStyle name="40% - Accent5 3 4 5 2 3" xfId="27551" xr:uid="{00000000-0005-0000-0000-0000EF6A0000}"/>
    <cellStyle name="40% - Accent5 3 4 5 3" xfId="12889" xr:uid="{00000000-0005-0000-0000-0000F06A0000}"/>
    <cellStyle name="40% - Accent5 3 4 5 3 2" xfId="32440" xr:uid="{00000000-0005-0000-0000-0000F16A0000}"/>
    <cellStyle name="40% - Accent5 3 4 5 4" xfId="22665" xr:uid="{00000000-0005-0000-0000-0000F26A0000}"/>
    <cellStyle name="40% - Accent5 3 4 6" xfId="5543" xr:uid="{00000000-0005-0000-0000-0000F36A0000}"/>
    <cellStyle name="40% - Accent5 3 4 6 2" xfId="15335" xr:uid="{00000000-0005-0000-0000-0000F46A0000}"/>
    <cellStyle name="40% - Accent5 3 4 6 2 2" xfId="34886" xr:uid="{00000000-0005-0000-0000-0000F56A0000}"/>
    <cellStyle name="40% - Accent5 3 4 6 3" xfId="25111" xr:uid="{00000000-0005-0000-0000-0000F66A0000}"/>
    <cellStyle name="40% - Accent5 3 4 7" xfId="10449" xr:uid="{00000000-0005-0000-0000-0000F76A0000}"/>
    <cellStyle name="40% - Accent5 3 4 7 2" xfId="30000" xr:uid="{00000000-0005-0000-0000-0000F86A0000}"/>
    <cellStyle name="40% - Accent5 3 4 8" xfId="20225" xr:uid="{00000000-0005-0000-0000-0000F96A0000}"/>
    <cellStyle name="40% - Accent5 3 5" xfId="615" xr:uid="{00000000-0005-0000-0000-0000FA6A0000}"/>
    <cellStyle name="40% - Accent5 3 5 2" xfId="1568" xr:uid="{00000000-0005-0000-0000-0000FB6A0000}"/>
    <cellStyle name="40% - Accent5 3 5 2 2" xfId="4082" xr:uid="{00000000-0005-0000-0000-0000FC6A0000}"/>
    <cellStyle name="40% - Accent5 3 5 2 2 2" xfId="8979" xr:uid="{00000000-0005-0000-0000-0000FD6A0000}"/>
    <cellStyle name="40% - Accent5 3 5 2 2 2 2" xfId="18768" xr:uid="{00000000-0005-0000-0000-0000FE6A0000}"/>
    <cellStyle name="40% - Accent5 3 5 2 2 2 2 2" xfId="38319" xr:uid="{00000000-0005-0000-0000-0000FF6A0000}"/>
    <cellStyle name="40% - Accent5 3 5 2 2 2 3" xfId="28544" xr:uid="{00000000-0005-0000-0000-0000006B0000}"/>
    <cellStyle name="40% - Accent5 3 5 2 2 3" xfId="13882" xr:uid="{00000000-0005-0000-0000-0000016B0000}"/>
    <cellStyle name="40% - Accent5 3 5 2 2 3 2" xfId="33433" xr:uid="{00000000-0005-0000-0000-0000026B0000}"/>
    <cellStyle name="40% - Accent5 3 5 2 2 4" xfId="23658" xr:uid="{00000000-0005-0000-0000-0000036B0000}"/>
    <cellStyle name="40% - Accent5 3 5 2 3" xfId="6536" xr:uid="{00000000-0005-0000-0000-0000046B0000}"/>
    <cellStyle name="40% - Accent5 3 5 2 3 2" xfId="16328" xr:uid="{00000000-0005-0000-0000-0000056B0000}"/>
    <cellStyle name="40% - Accent5 3 5 2 3 2 2" xfId="35879" xr:uid="{00000000-0005-0000-0000-0000066B0000}"/>
    <cellStyle name="40% - Accent5 3 5 2 3 3" xfId="26104" xr:uid="{00000000-0005-0000-0000-0000076B0000}"/>
    <cellStyle name="40% - Accent5 3 5 2 4" xfId="11442" xr:uid="{00000000-0005-0000-0000-0000086B0000}"/>
    <cellStyle name="40% - Accent5 3 5 2 4 2" xfId="30993" xr:uid="{00000000-0005-0000-0000-0000096B0000}"/>
    <cellStyle name="40% - Accent5 3 5 2 5" xfId="21218" xr:uid="{00000000-0005-0000-0000-00000A6B0000}"/>
    <cellStyle name="40% - Accent5 3 5 3" xfId="2372" xr:uid="{00000000-0005-0000-0000-00000B6B0000}"/>
    <cellStyle name="40% - Accent5 3 5 3 2" xfId="4863" xr:uid="{00000000-0005-0000-0000-00000C6B0000}"/>
    <cellStyle name="40% - Accent5 3 5 3 2 2" xfId="9760" xr:uid="{00000000-0005-0000-0000-00000D6B0000}"/>
    <cellStyle name="40% - Accent5 3 5 3 2 2 2" xfId="19549" xr:uid="{00000000-0005-0000-0000-00000E6B0000}"/>
    <cellStyle name="40% - Accent5 3 5 3 2 2 2 2" xfId="39100" xr:uid="{00000000-0005-0000-0000-00000F6B0000}"/>
    <cellStyle name="40% - Accent5 3 5 3 2 2 3" xfId="29325" xr:uid="{00000000-0005-0000-0000-0000106B0000}"/>
    <cellStyle name="40% - Accent5 3 5 3 2 3" xfId="14663" xr:uid="{00000000-0005-0000-0000-0000116B0000}"/>
    <cellStyle name="40% - Accent5 3 5 3 2 3 2" xfId="34214" xr:uid="{00000000-0005-0000-0000-0000126B0000}"/>
    <cellStyle name="40% - Accent5 3 5 3 2 4" xfId="24439" xr:uid="{00000000-0005-0000-0000-0000136B0000}"/>
    <cellStyle name="40% - Accent5 3 5 3 3" xfId="7317" xr:uid="{00000000-0005-0000-0000-0000146B0000}"/>
    <cellStyle name="40% - Accent5 3 5 3 3 2" xfId="17109" xr:uid="{00000000-0005-0000-0000-0000156B0000}"/>
    <cellStyle name="40% - Accent5 3 5 3 3 2 2" xfId="36660" xr:uid="{00000000-0005-0000-0000-0000166B0000}"/>
    <cellStyle name="40% - Accent5 3 5 3 3 3" xfId="26885" xr:uid="{00000000-0005-0000-0000-0000176B0000}"/>
    <cellStyle name="40% - Accent5 3 5 3 4" xfId="12223" xr:uid="{00000000-0005-0000-0000-0000186B0000}"/>
    <cellStyle name="40% - Accent5 3 5 3 4 2" xfId="31774" xr:uid="{00000000-0005-0000-0000-0000196B0000}"/>
    <cellStyle name="40% - Accent5 3 5 3 5" xfId="21999" xr:uid="{00000000-0005-0000-0000-00001A6B0000}"/>
    <cellStyle name="40% - Accent5 3 5 4" xfId="3201" xr:uid="{00000000-0005-0000-0000-00001B6B0000}"/>
    <cellStyle name="40% - Accent5 3 5 4 2" xfId="8098" xr:uid="{00000000-0005-0000-0000-00001C6B0000}"/>
    <cellStyle name="40% - Accent5 3 5 4 2 2" xfId="17887" xr:uid="{00000000-0005-0000-0000-00001D6B0000}"/>
    <cellStyle name="40% - Accent5 3 5 4 2 2 2" xfId="37438" xr:uid="{00000000-0005-0000-0000-00001E6B0000}"/>
    <cellStyle name="40% - Accent5 3 5 4 2 3" xfId="27663" xr:uid="{00000000-0005-0000-0000-00001F6B0000}"/>
    <cellStyle name="40% - Accent5 3 5 4 3" xfId="13001" xr:uid="{00000000-0005-0000-0000-0000206B0000}"/>
    <cellStyle name="40% - Accent5 3 5 4 3 2" xfId="32552" xr:uid="{00000000-0005-0000-0000-0000216B0000}"/>
    <cellStyle name="40% - Accent5 3 5 4 4" xfId="22777" xr:uid="{00000000-0005-0000-0000-0000226B0000}"/>
    <cellStyle name="40% - Accent5 3 5 5" xfId="5655" xr:uid="{00000000-0005-0000-0000-0000236B0000}"/>
    <cellStyle name="40% - Accent5 3 5 5 2" xfId="15447" xr:uid="{00000000-0005-0000-0000-0000246B0000}"/>
    <cellStyle name="40% - Accent5 3 5 5 2 2" xfId="34998" xr:uid="{00000000-0005-0000-0000-0000256B0000}"/>
    <cellStyle name="40% - Accent5 3 5 5 3" xfId="25223" xr:uid="{00000000-0005-0000-0000-0000266B0000}"/>
    <cellStyle name="40% - Accent5 3 5 6" xfId="10561" xr:uid="{00000000-0005-0000-0000-0000276B0000}"/>
    <cellStyle name="40% - Accent5 3 5 6 2" xfId="30112" xr:uid="{00000000-0005-0000-0000-0000286B0000}"/>
    <cellStyle name="40% - Accent5 3 5 7" xfId="20337" xr:uid="{00000000-0005-0000-0000-0000296B0000}"/>
    <cellStyle name="40% - Accent5 3 6" xfId="1099" xr:uid="{00000000-0005-0000-0000-00002A6B0000}"/>
    <cellStyle name="40% - Accent5 3 6 2" xfId="3672" xr:uid="{00000000-0005-0000-0000-00002B6B0000}"/>
    <cellStyle name="40% - Accent5 3 6 2 2" xfId="8569" xr:uid="{00000000-0005-0000-0000-00002C6B0000}"/>
    <cellStyle name="40% - Accent5 3 6 2 2 2" xfId="18358" xr:uid="{00000000-0005-0000-0000-00002D6B0000}"/>
    <cellStyle name="40% - Accent5 3 6 2 2 2 2" xfId="37909" xr:uid="{00000000-0005-0000-0000-00002E6B0000}"/>
    <cellStyle name="40% - Accent5 3 6 2 2 3" xfId="28134" xr:uid="{00000000-0005-0000-0000-00002F6B0000}"/>
    <cellStyle name="40% - Accent5 3 6 2 3" xfId="13472" xr:uid="{00000000-0005-0000-0000-0000306B0000}"/>
    <cellStyle name="40% - Accent5 3 6 2 3 2" xfId="33023" xr:uid="{00000000-0005-0000-0000-0000316B0000}"/>
    <cellStyle name="40% - Accent5 3 6 2 4" xfId="23248" xr:uid="{00000000-0005-0000-0000-0000326B0000}"/>
    <cellStyle name="40% - Accent5 3 6 3" xfId="6126" xr:uid="{00000000-0005-0000-0000-0000336B0000}"/>
    <cellStyle name="40% - Accent5 3 6 3 2" xfId="15918" xr:uid="{00000000-0005-0000-0000-0000346B0000}"/>
    <cellStyle name="40% - Accent5 3 6 3 2 2" xfId="35469" xr:uid="{00000000-0005-0000-0000-0000356B0000}"/>
    <cellStyle name="40% - Accent5 3 6 3 3" xfId="25694" xr:uid="{00000000-0005-0000-0000-0000366B0000}"/>
    <cellStyle name="40% - Accent5 3 6 4" xfId="11032" xr:uid="{00000000-0005-0000-0000-0000376B0000}"/>
    <cellStyle name="40% - Accent5 3 6 4 2" xfId="30583" xr:uid="{00000000-0005-0000-0000-0000386B0000}"/>
    <cellStyle name="40% - Accent5 3 6 5" xfId="20808" xr:uid="{00000000-0005-0000-0000-0000396B0000}"/>
    <cellStyle name="40% - Accent5 3 7" xfId="1970" xr:uid="{00000000-0005-0000-0000-00003A6B0000}"/>
    <cellStyle name="40% - Accent5 3 7 2" xfId="4476" xr:uid="{00000000-0005-0000-0000-00003B6B0000}"/>
    <cellStyle name="40% - Accent5 3 7 2 2" xfId="9373" xr:uid="{00000000-0005-0000-0000-00003C6B0000}"/>
    <cellStyle name="40% - Accent5 3 7 2 2 2" xfId="19162" xr:uid="{00000000-0005-0000-0000-00003D6B0000}"/>
    <cellStyle name="40% - Accent5 3 7 2 2 2 2" xfId="38713" xr:uid="{00000000-0005-0000-0000-00003E6B0000}"/>
    <cellStyle name="40% - Accent5 3 7 2 2 3" xfId="28938" xr:uid="{00000000-0005-0000-0000-00003F6B0000}"/>
    <cellStyle name="40% - Accent5 3 7 2 3" xfId="14276" xr:uid="{00000000-0005-0000-0000-0000406B0000}"/>
    <cellStyle name="40% - Accent5 3 7 2 3 2" xfId="33827" xr:uid="{00000000-0005-0000-0000-0000416B0000}"/>
    <cellStyle name="40% - Accent5 3 7 2 4" xfId="24052" xr:uid="{00000000-0005-0000-0000-0000426B0000}"/>
    <cellStyle name="40% - Accent5 3 7 3" xfId="6930" xr:uid="{00000000-0005-0000-0000-0000436B0000}"/>
    <cellStyle name="40% - Accent5 3 7 3 2" xfId="16722" xr:uid="{00000000-0005-0000-0000-0000446B0000}"/>
    <cellStyle name="40% - Accent5 3 7 3 2 2" xfId="36273" xr:uid="{00000000-0005-0000-0000-0000456B0000}"/>
    <cellStyle name="40% - Accent5 3 7 3 3" xfId="26498" xr:uid="{00000000-0005-0000-0000-0000466B0000}"/>
    <cellStyle name="40% - Accent5 3 7 4" xfId="11836" xr:uid="{00000000-0005-0000-0000-0000476B0000}"/>
    <cellStyle name="40% - Accent5 3 7 4 2" xfId="31387" xr:uid="{00000000-0005-0000-0000-0000486B0000}"/>
    <cellStyle name="40% - Accent5 3 7 5" xfId="21612" xr:uid="{00000000-0005-0000-0000-0000496B0000}"/>
    <cellStyle name="40% - Accent5 3 8" xfId="2809" xr:uid="{00000000-0005-0000-0000-00004A6B0000}"/>
    <cellStyle name="40% - Accent5 3 8 2" xfId="7707" xr:uid="{00000000-0005-0000-0000-00004B6B0000}"/>
    <cellStyle name="40% - Accent5 3 8 2 2" xfId="17496" xr:uid="{00000000-0005-0000-0000-00004C6B0000}"/>
    <cellStyle name="40% - Accent5 3 8 2 2 2" xfId="37047" xr:uid="{00000000-0005-0000-0000-00004D6B0000}"/>
    <cellStyle name="40% - Accent5 3 8 2 3" xfId="27272" xr:uid="{00000000-0005-0000-0000-00004E6B0000}"/>
    <cellStyle name="40% - Accent5 3 8 3" xfId="12610" xr:uid="{00000000-0005-0000-0000-00004F6B0000}"/>
    <cellStyle name="40% - Accent5 3 8 3 2" xfId="32161" xr:uid="{00000000-0005-0000-0000-0000506B0000}"/>
    <cellStyle name="40% - Accent5 3 8 4" xfId="22386" xr:uid="{00000000-0005-0000-0000-0000516B0000}"/>
    <cellStyle name="40% - Accent5 3 9" xfId="5263" xr:uid="{00000000-0005-0000-0000-0000526B0000}"/>
    <cellStyle name="40% - Accent5 3 9 2" xfId="15056" xr:uid="{00000000-0005-0000-0000-0000536B0000}"/>
    <cellStyle name="40% - Accent5 3 9 2 2" xfId="34607" xr:uid="{00000000-0005-0000-0000-0000546B0000}"/>
    <cellStyle name="40% - Accent5 3 9 3" xfId="24832" xr:uid="{00000000-0005-0000-0000-0000556B0000}"/>
    <cellStyle name="40% - Accent5 4" xfId="193" xr:uid="{00000000-0005-0000-0000-0000566B0000}"/>
    <cellStyle name="40% - Accent5 4 10" xfId="10196" xr:uid="{00000000-0005-0000-0000-0000576B0000}"/>
    <cellStyle name="40% - Accent5 4 10 2" xfId="29747" xr:uid="{00000000-0005-0000-0000-0000586B0000}"/>
    <cellStyle name="40% - Accent5 4 11" xfId="19972" xr:uid="{00000000-0005-0000-0000-0000596B0000}"/>
    <cellStyle name="40% - Accent5 4 2" xfId="481" xr:uid="{00000000-0005-0000-0000-00005A6B0000}"/>
    <cellStyle name="40% - Accent5 4 2 2" xfId="898" xr:uid="{00000000-0005-0000-0000-00005B6B0000}"/>
    <cellStyle name="40% - Accent5 4 2 2 2" xfId="1848" xr:uid="{00000000-0005-0000-0000-00005C6B0000}"/>
    <cellStyle name="40% - Accent5 4 2 2 2 2" xfId="4362" xr:uid="{00000000-0005-0000-0000-00005D6B0000}"/>
    <cellStyle name="40% - Accent5 4 2 2 2 2 2" xfId="9259" xr:uid="{00000000-0005-0000-0000-00005E6B0000}"/>
    <cellStyle name="40% - Accent5 4 2 2 2 2 2 2" xfId="19048" xr:uid="{00000000-0005-0000-0000-00005F6B0000}"/>
    <cellStyle name="40% - Accent5 4 2 2 2 2 2 2 2" xfId="38599" xr:uid="{00000000-0005-0000-0000-0000606B0000}"/>
    <cellStyle name="40% - Accent5 4 2 2 2 2 2 3" xfId="28824" xr:uid="{00000000-0005-0000-0000-0000616B0000}"/>
    <cellStyle name="40% - Accent5 4 2 2 2 2 3" xfId="14162" xr:uid="{00000000-0005-0000-0000-0000626B0000}"/>
    <cellStyle name="40% - Accent5 4 2 2 2 2 3 2" xfId="33713" xr:uid="{00000000-0005-0000-0000-0000636B0000}"/>
    <cellStyle name="40% - Accent5 4 2 2 2 2 4" xfId="23938" xr:uid="{00000000-0005-0000-0000-0000646B0000}"/>
    <cellStyle name="40% - Accent5 4 2 2 2 3" xfId="6816" xr:uid="{00000000-0005-0000-0000-0000656B0000}"/>
    <cellStyle name="40% - Accent5 4 2 2 2 3 2" xfId="16608" xr:uid="{00000000-0005-0000-0000-0000666B0000}"/>
    <cellStyle name="40% - Accent5 4 2 2 2 3 2 2" xfId="36159" xr:uid="{00000000-0005-0000-0000-0000676B0000}"/>
    <cellStyle name="40% - Accent5 4 2 2 2 3 3" xfId="26384" xr:uid="{00000000-0005-0000-0000-0000686B0000}"/>
    <cellStyle name="40% - Accent5 4 2 2 2 4" xfId="11722" xr:uid="{00000000-0005-0000-0000-0000696B0000}"/>
    <cellStyle name="40% - Accent5 4 2 2 2 4 2" xfId="31273" xr:uid="{00000000-0005-0000-0000-00006A6B0000}"/>
    <cellStyle name="40% - Accent5 4 2 2 2 5" xfId="21498" xr:uid="{00000000-0005-0000-0000-00006B6B0000}"/>
    <cellStyle name="40% - Accent5 4 2 2 3" xfId="2476" xr:uid="{00000000-0005-0000-0000-00006C6B0000}"/>
    <cellStyle name="40% - Accent5 4 2 2 3 2" xfId="4958" xr:uid="{00000000-0005-0000-0000-00006D6B0000}"/>
    <cellStyle name="40% - Accent5 4 2 2 3 2 2" xfId="9855" xr:uid="{00000000-0005-0000-0000-00006E6B0000}"/>
    <cellStyle name="40% - Accent5 4 2 2 3 2 2 2" xfId="19644" xr:uid="{00000000-0005-0000-0000-00006F6B0000}"/>
    <cellStyle name="40% - Accent5 4 2 2 3 2 2 2 2" xfId="39195" xr:uid="{00000000-0005-0000-0000-0000706B0000}"/>
    <cellStyle name="40% - Accent5 4 2 2 3 2 2 3" xfId="29420" xr:uid="{00000000-0005-0000-0000-0000716B0000}"/>
    <cellStyle name="40% - Accent5 4 2 2 3 2 3" xfId="14758" xr:uid="{00000000-0005-0000-0000-0000726B0000}"/>
    <cellStyle name="40% - Accent5 4 2 2 3 2 3 2" xfId="34309" xr:uid="{00000000-0005-0000-0000-0000736B0000}"/>
    <cellStyle name="40% - Accent5 4 2 2 3 2 4" xfId="24534" xr:uid="{00000000-0005-0000-0000-0000746B0000}"/>
    <cellStyle name="40% - Accent5 4 2 2 3 3" xfId="7412" xr:uid="{00000000-0005-0000-0000-0000756B0000}"/>
    <cellStyle name="40% - Accent5 4 2 2 3 3 2" xfId="17204" xr:uid="{00000000-0005-0000-0000-0000766B0000}"/>
    <cellStyle name="40% - Accent5 4 2 2 3 3 2 2" xfId="36755" xr:uid="{00000000-0005-0000-0000-0000776B0000}"/>
    <cellStyle name="40% - Accent5 4 2 2 3 3 3" xfId="26980" xr:uid="{00000000-0005-0000-0000-0000786B0000}"/>
    <cellStyle name="40% - Accent5 4 2 2 3 4" xfId="12318" xr:uid="{00000000-0005-0000-0000-0000796B0000}"/>
    <cellStyle name="40% - Accent5 4 2 2 3 4 2" xfId="31869" xr:uid="{00000000-0005-0000-0000-00007A6B0000}"/>
    <cellStyle name="40% - Accent5 4 2 2 3 5" xfId="22094" xr:uid="{00000000-0005-0000-0000-00007B6B0000}"/>
    <cellStyle name="40% - Accent5 4 2 2 4" xfId="3481" xr:uid="{00000000-0005-0000-0000-00007C6B0000}"/>
    <cellStyle name="40% - Accent5 4 2 2 4 2" xfId="8378" xr:uid="{00000000-0005-0000-0000-00007D6B0000}"/>
    <cellStyle name="40% - Accent5 4 2 2 4 2 2" xfId="18167" xr:uid="{00000000-0005-0000-0000-00007E6B0000}"/>
    <cellStyle name="40% - Accent5 4 2 2 4 2 2 2" xfId="37718" xr:uid="{00000000-0005-0000-0000-00007F6B0000}"/>
    <cellStyle name="40% - Accent5 4 2 2 4 2 3" xfId="27943" xr:uid="{00000000-0005-0000-0000-0000806B0000}"/>
    <cellStyle name="40% - Accent5 4 2 2 4 3" xfId="13281" xr:uid="{00000000-0005-0000-0000-0000816B0000}"/>
    <cellStyle name="40% - Accent5 4 2 2 4 3 2" xfId="32832" xr:uid="{00000000-0005-0000-0000-0000826B0000}"/>
    <cellStyle name="40% - Accent5 4 2 2 4 4" xfId="23057" xr:uid="{00000000-0005-0000-0000-0000836B0000}"/>
    <cellStyle name="40% - Accent5 4 2 2 5" xfId="5935" xr:uid="{00000000-0005-0000-0000-0000846B0000}"/>
    <cellStyle name="40% - Accent5 4 2 2 5 2" xfId="15727" xr:uid="{00000000-0005-0000-0000-0000856B0000}"/>
    <cellStyle name="40% - Accent5 4 2 2 5 2 2" xfId="35278" xr:uid="{00000000-0005-0000-0000-0000866B0000}"/>
    <cellStyle name="40% - Accent5 4 2 2 5 3" xfId="25503" xr:uid="{00000000-0005-0000-0000-0000876B0000}"/>
    <cellStyle name="40% - Accent5 4 2 2 6" xfId="10841" xr:uid="{00000000-0005-0000-0000-0000886B0000}"/>
    <cellStyle name="40% - Accent5 4 2 2 6 2" xfId="30392" xr:uid="{00000000-0005-0000-0000-0000896B0000}"/>
    <cellStyle name="40% - Accent5 4 2 2 7" xfId="20617" xr:uid="{00000000-0005-0000-0000-00008A6B0000}"/>
    <cellStyle name="40% - Accent5 4 2 3" xfId="1102" xr:uid="{00000000-0005-0000-0000-00008B6B0000}"/>
    <cellStyle name="40% - Accent5 4 2 3 2" xfId="3675" xr:uid="{00000000-0005-0000-0000-00008C6B0000}"/>
    <cellStyle name="40% - Accent5 4 2 3 2 2" xfId="8572" xr:uid="{00000000-0005-0000-0000-00008D6B0000}"/>
    <cellStyle name="40% - Accent5 4 2 3 2 2 2" xfId="18361" xr:uid="{00000000-0005-0000-0000-00008E6B0000}"/>
    <cellStyle name="40% - Accent5 4 2 3 2 2 2 2" xfId="37912" xr:uid="{00000000-0005-0000-0000-00008F6B0000}"/>
    <cellStyle name="40% - Accent5 4 2 3 2 2 3" xfId="28137" xr:uid="{00000000-0005-0000-0000-0000906B0000}"/>
    <cellStyle name="40% - Accent5 4 2 3 2 3" xfId="13475" xr:uid="{00000000-0005-0000-0000-0000916B0000}"/>
    <cellStyle name="40% - Accent5 4 2 3 2 3 2" xfId="33026" xr:uid="{00000000-0005-0000-0000-0000926B0000}"/>
    <cellStyle name="40% - Accent5 4 2 3 2 4" xfId="23251" xr:uid="{00000000-0005-0000-0000-0000936B0000}"/>
    <cellStyle name="40% - Accent5 4 2 3 3" xfId="6129" xr:uid="{00000000-0005-0000-0000-0000946B0000}"/>
    <cellStyle name="40% - Accent5 4 2 3 3 2" xfId="15921" xr:uid="{00000000-0005-0000-0000-0000956B0000}"/>
    <cellStyle name="40% - Accent5 4 2 3 3 2 2" xfId="35472" xr:uid="{00000000-0005-0000-0000-0000966B0000}"/>
    <cellStyle name="40% - Accent5 4 2 3 3 3" xfId="25697" xr:uid="{00000000-0005-0000-0000-0000976B0000}"/>
    <cellStyle name="40% - Accent5 4 2 3 4" xfId="11035" xr:uid="{00000000-0005-0000-0000-0000986B0000}"/>
    <cellStyle name="40% - Accent5 4 2 3 4 2" xfId="30586" xr:uid="{00000000-0005-0000-0000-0000996B0000}"/>
    <cellStyle name="40% - Accent5 4 2 3 5" xfId="20811" xr:uid="{00000000-0005-0000-0000-00009A6B0000}"/>
    <cellStyle name="40% - Accent5 4 2 4" xfId="2069" xr:uid="{00000000-0005-0000-0000-00009B6B0000}"/>
    <cellStyle name="40% - Accent5 4 2 4 2" xfId="4571" xr:uid="{00000000-0005-0000-0000-00009C6B0000}"/>
    <cellStyle name="40% - Accent5 4 2 4 2 2" xfId="9468" xr:uid="{00000000-0005-0000-0000-00009D6B0000}"/>
    <cellStyle name="40% - Accent5 4 2 4 2 2 2" xfId="19257" xr:uid="{00000000-0005-0000-0000-00009E6B0000}"/>
    <cellStyle name="40% - Accent5 4 2 4 2 2 2 2" xfId="38808" xr:uid="{00000000-0005-0000-0000-00009F6B0000}"/>
    <cellStyle name="40% - Accent5 4 2 4 2 2 3" xfId="29033" xr:uid="{00000000-0005-0000-0000-0000A06B0000}"/>
    <cellStyle name="40% - Accent5 4 2 4 2 3" xfId="14371" xr:uid="{00000000-0005-0000-0000-0000A16B0000}"/>
    <cellStyle name="40% - Accent5 4 2 4 2 3 2" xfId="33922" xr:uid="{00000000-0005-0000-0000-0000A26B0000}"/>
    <cellStyle name="40% - Accent5 4 2 4 2 4" xfId="24147" xr:uid="{00000000-0005-0000-0000-0000A36B0000}"/>
    <cellStyle name="40% - Accent5 4 2 4 3" xfId="7025" xr:uid="{00000000-0005-0000-0000-0000A46B0000}"/>
    <cellStyle name="40% - Accent5 4 2 4 3 2" xfId="16817" xr:uid="{00000000-0005-0000-0000-0000A56B0000}"/>
    <cellStyle name="40% - Accent5 4 2 4 3 2 2" xfId="36368" xr:uid="{00000000-0005-0000-0000-0000A66B0000}"/>
    <cellStyle name="40% - Accent5 4 2 4 3 3" xfId="26593" xr:uid="{00000000-0005-0000-0000-0000A76B0000}"/>
    <cellStyle name="40% - Accent5 4 2 4 4" xfId="11931" xr:uid="{00000000-0005-0000-0000-0000A86B0000}"/>
    <cellStyle name="40% - Accent5 4 2 4 4 2" xfId="31482" xr:uid="{00000000-0005-0000-0000-0000A96B0000}"/>
    <cellStyle name="40% - Accent5 4 2 4 5" xfId="21707" xr:uid="{00000000-0005-0000-0000-0000AA6B0000}"/>
    <cellStyle name="40% - Accent5 4 2 5" xfId="3090" xr:uid="{00000000-0005-0000-0000-0000AB6B0000}"/>
    <cellStyle name="40% - Accent5 4 2 5 2" xfId="7987" xr:uid="{00000000-0005-0000-0000-0000AC6B0000}"/>
    <cellStyle name="40% - Accent5 4 2 5 2 2" xfId="17776" xr:uid="{00000000-0005-0000-0000-0000AD6B0000}"/>
    <cellStyle name="40% - Accent5 4 2 5 2 2 2" xfId="37327" xr:uid="{00000000-0005-0000-0000-0000AE6B0000}"/>
    <cellStyle name="40% - Accent5 4 2 5 2 3" xfId="27552" xr:uid="{00000000-0005-0000-0000-0000AF6B0000}"/>
    <cellStyle name="40% - Accent5 4 2 5 3" xfId="12890" xr:uid="{00000000-0005-0000-0000-0000B06B0000}"/>
    <cellStyle name="40% - Accent5 4 2 5 3 2" xfId="32441" xr:uid="{00000000-0005-0000-0000-0000B16B0000}"/>
    <cellStyle name="40% - Accent5 4 2 5 4" xfId="22666" xr:uid="{00000000-0005-0000-0000-0000B26B0000}"/>
    <cellStyle name="40% - Accent5 4 2 6" xfId="5544" xr:uid="{00000000-0005-0000-0000-0000B36B0000}"/>
    <cellStyle name="40% - Accent5 4 2 6 2" xfId="15336" xr:uid="{00000000-0005-0000-0000-0000B46B0000}"/>
    <cellStyle name="40% - Accent5 4 2 6 2 2" xfId="34887" xr:uid="{00000000-0005-0000-0000-0000B56B0000}"/>
    <cellStyle name="40% - Accent5 4 2 6 3" xfId="25112" xr:uid="{00000000-0005-0000-0000-0000B66B0000}"/>
    <cellStyle name="40% - Accent5 4 2 7" xfId="10450" xr:uid="{00000000-0005-0000-0000-0000B76B0000}"/>
    <cellStyle name="40% - Accent5 4 2 7 2" xfId="30001" xr:uid="{00000000-0005-0000-0000-0000B86B0000}"/>
    <cellStyle name="40% - Accent5 4 2 8" xfId="20226" xr:uid="{00000000-0005-0000-0000-0000B96B0000}"/>
    <cellStyle name="40% - Accent5 4 3" xfId="482" xr:uid="{00000000-0005-0000-0000-0000BA6B0000}"/>
    <cellStyle name="40% - Accent5 4 3 2" xfId="899" xr:uid="{00000000-0005-0000-0000-0000BB6B0000}"/>
    <cellStyle name="40% - Accent5 4 3 2 2" xfId="1849" xr:uid="{00000000-0005-0000-0000-0000BC6B0000}"/>
    <cellStyle name="40% - Accent5 4 3 2 2 2" xfId="4363" xr:uid="{00000000-0005-0000-0000-0000BD6B0000}"/>
    <cellStyle name="40% - Accent5 4 3 2 2 2 2" xfId="9260" xr:uid="{00000000-0005-0000-0000-0000BE6B0000}"/>
    <cellStyle name="40% - Accent5 4 3 2 2 2 2 2" xfId="19049" xr:uid="{00000000-0005-0000-0000-0000BF6B0000}"/>
    <cellStyle name="40% - Accent5 4 3 2 2 2 2 2 2" xfId="38600" xr:uid="{00000000-0005-0000-0000-0000C06B0000}"/>
    <cellStyle name="40% - Accent5 4 3 2 2 2 2 3" xfId="28825" xr:uid="{00000000-0005-0000-0000-0000C16B0000}"/>
    <cellStyle name="40% - Accent5 4 3 2 2 2 3" xfId="14163" xr:uid="{00000000-0005-0000-0000-0000C26B0000}"/>
    <cellStyle name="40% - Accent5 4 3 2 2 2 3 2" xfId="33714" xr:uid="{00000000-0005-0000-0000-0000C36B0000}"/>
    <cellStyle name="40% - Accent5 4 3 2 2 2 4" xfId="23939" xr:uid="{00000000-0005-0000-0000-0000C46B0000}"/>
    <cellStyle name="40% - Accent5 4 3 2 2 3" xfId="6817" xr:uid="{00000000-0005-0000-0000-0000C56B0000}"/>
    <cellStyle name="40% - Accent5 4 3 2 2 3 2" xfId="16609" xr:uid="{00000000-0005-0000-0000-0000C66B0000}"/>
    <cellStyle name="40% - Accent5 4 3 2 2 3 2 2" xfId="36160" xr:uid="{00000000-0005-0000-0000-0000C76B0000}"/>
    <cellStyle name="40% - Accent5 4 3 2 2 3 3" xfId="26385" xr:uid="{00000000-0005-0000-0000-0000C86B0000}"/>
    <cellStyle name="40% - Accent5 4 3 2 2 4" xfId="11723" xr:uid="{00000000-0005-0000-0000-0000C96B0000}"/>
    <cellStyle name="40% - Accent5 4 3 2 2 4 2" xfId="31274" xr:uid="{00000000-0005-0000-0000-0000CA6B0000}"/>
    <cellStyle name="40% - Accent5 4 3 2 2 5" xfId="21499" xr:uid="{00000000-0005-0000-0000-0000CB6B0000}"/>
    <cellStyle name="40% - Accent5 4 3 2 3" xfId="2552" xr:uid="{00000000-0005-0000-0000-0000CC6B0000}"/>
    <cellStyle name="40% - Accent5 4 3 2 3 2" xfId="5022" xr:uid="{00000000-0005-0000-0000-0000CD6B0000}"/>
    <cellStyle name="40% - Accent5 4 3 2 3 2 2" xfId="9919" xr:uid="{00000000-0005-0000-0000-0000CE6B0000}"/>
    <cellStyle name="40% - Accent5 4 3 2 3 2 2 2" xfId="19708" xr:uid="{00000000-0005-0000-0000-0000CF6B0000}"/>
    <cellStyle name="40% - Accent5 4 3 2 3 2 2 2 2" xfId="39259" xr:uid="{00000000-0005-0000-0000-0000D06B0000}"/>
    <cellStyle name="40% - Accent5 4 3 2 3 2 2 3" xfId="29484" xr:uid="{00000000-0005-0000-0000-0000D16B0000}"/>
    <cellStyle name="40% - Accent5 4 3 2 3 2 3" xfId="14822" xr:uid="{00000000-0005-0000-0000-0000D26B0000}"/>
    <cellStyle name="40% - Accent5 4 3 2 3 2 3 2" xfId="34373" xr:uid="{00000000-0005-0000-0000-0000D36B0000}"/>
    <cellStyle name="40% - Accent5 4 3 2 3 2 4" xfId="24598" xr:uid="{00000000-0005-0000-0000-0000D46B0000}"/>
    <cellStyle name="40% - Accent5 4 3 2 3 3" xfId="7476" xr:uid="{00000000-0005-0000-0000-0000D56B0000}"/>
    <cellStyle name="40% - Accent5 4 3 2 3 3 2" xfId="17268" xr:uid="{00000000-0005-0000-0000-0000D66B0000}"/>
    <cellStyle name="40% - Accent5 4 3 2 3 3 2 2" xfId="36819" xr:uid="{00000000-0005-0000-0000-0000D76B0000}"/>
    <cellStyle name="40% - Accent5 4 3 2 3 3 3" xfId="27044" xr:uid="{00000000-0005-0000-0000-0000D86B0000}"/>
    <cellStyle name="40% - Accent5 4 3 2 3 4" xfId="12382" xr:uid="{00000000-0005-0000-0000-0000D96B0000}"/>
    <cellStyle name="40% - Accent5 4 3 2 3 4 2" xfId="31933" xr:uid="{00000000-0005-0000-0000-0000DA6B0000}"/>
    <cellStyle name="40% - Accent5 4 3 2 3 5" xfId="22158" xr:uid="{00000000-0005-0000-0000-0000DB6B0000}"/>
    <cellStyle name="40% - Accent5 4 3 2 4" xfId="3482" xr:uid="{00000000-0005-0000-0000-0000DC6B0000}"/>
    <cellStyle name="40% - Accent5 4 3 2 4 2" xfId="8379" xr:uid="{00000000-0005-0000-0000-0000DD6B0000}"/>
    <cellStyle name="40% - Accent5 4 3 2 4 2 2" xfId="18168" xr:uid="{00000000-0005-0000-0000-0000DE6B0000}"/>
    <cellStyle name="40% - Accent5 4 3 2 4 2 2 2" xfId="37719" xr:uid="{00000000-0005-0000-0000-0000DF6B0000}"/>
    <cellStyle name="40% - Accent5 4 3 2 4 2 3" xfId="27944" xr:uid="{00000000-0005-0000-0000-0000E06B0000}"/>
    <cellStyle name="40% - Accent5 4 3 2 4 3" xfId="13282" xr:uid="{00000000-0005-0000-0000-0000E16B0000}"/>
    <cellStyle name="40% - Accent5 4 3 2 4 3 2" xfId="32833" xr:uid="{00000000-0005-0000-0000-0000E26B0000}"/>
    <cellStyle name="40% - Accent5 4 3 2 4 4" xfId="23058" xr:uid="{00000000-0005-0000-0000-0000E36B0000}"/>
    <cellStyle name="40% - Accent5 4 3 2 5" xfId="5936" xr:uid="{00000000-0005-0000-0000-0000E46B0000}"/>
    <cellStyle name="40% - Accent5 4 3 2 5 2" xfId="15728" xr:uid="{00000000-0005-0000-0000-0000E56B0000}"/>
    <cellStyle name="40% - Accent5 4 3 2 5 2 2" xfId="35279" xr:uid="{00000000-0005-0000-0000-0000E66B0000}"/>
    <cellStyle name="40% - Accent5 4 3 2 5 3" xfId="25504" xr:uid="{00000000-0005-0000-0000-0000E76B0000}"/>
    <cellStyle name="40% - Accent5 4 3 2 6" xfId="10842" xr:uid="{00000000-0005-0000-0000-0000E86B0000}"/>
    <cellStyle name="40% - Accent5 4 3 2 6 2" xfId="30393" xr:uid="{00000000-0005-0000-0000-0000E96B0000}"/>
    <cellStyle name="40% - Accent5 4 3 2 7" xfId="20618" xr:uid="{00000000-0005-0000-0000-0000EA6B0000}"/>
    <cellStyle name="40% - Accent5 4 3 3" xfId="1458" xr:uid="{00000000-0005-0000-0000-0000EB6B0000}"/>
    <cellStyle name="40% - Accent5 4 3 3 2" xfId="3977" xr:uid="{00000000-0005-0000-0000-0000EC6B0000}"/>
    <cellStyle name="40% - Accent5 4 3 3 2 2" xfId="8874" xr:uid="{00000000-0005-0000-0000-0000ED6B0000}"/>
    <cellStyle name="40% - Accent5 4 3 3 2 2 2" xfId="18663" xr:uid="{00000000-0005-0000-0000-0000EE6B0000}"/>
    <cellStyle name="40% - Accent5 4 3 3 2 2 2 2" xfId="38214" xr:uid="{00000000-0005-0000-0000-0000EF6B0000}"/>
    <cellStyle name="40% - Accent5 4 3 3 2 2 3" xfId="28439" xr:uid="{00000000-0005-0000-0000-0000F06B0000}"/>
    <cellStyle name="40% - Accent5 4 3 3 2 3" xfId="13777" xr:uid="{00000000-0005-0000-0000-0000F16B0000}"/>
    <cellStyle name="40% - Accent5 4 3 3 2 3 2" xfId="33328" xr:uid="{00000000-0005-0000-0000-0000F26B0000}"/>
    <cellStyle name="40% - Accent5 4 3 3 2 4" xfId="23553" xr:uid="{00000000-0005-0000-0000-0000F36B0000}"/>
    <cellStyle name="40% - Accent5 4 3 3 3" xfId="6431" xr:uid="{00000000-0005-0000-0000-0000F46B0000}"/>
    <cellStyle name="40% - Accent5 4 3 3 3 2" xfId="16223" xr:uid="{00000000-0005-0000-0000-0000F56B0000}"/>
    <cellStyle name="40% - Accent5 4 3 3 3 2 2" xfId="35774" xr:uid="{00000000-0005-0000-0000-0000F66B0000}"/>
    <cellStyle name="40% - Accent5 4 3 3 3 3" xfId="25999" xr:uid="{00000000-0005-0000-0000-0000F76B0000}"/>
    <cellStyle name="40% - Accent5 4 3 3 4" xfId="11337" xr:uid="{00000000-0005-0000-0000-0000F86B0000}"/>
    <cellStyle name="40% - Accent5 4 3 3 4 2" xfId="30888" xr:uid="{00000000-0005-0000-0000-0000F96B0000}"/>
    <cellStyle name="40% - Accent5 4 3 3 5" xfId="21113" xr:uid="{00000000-0005-0000-0000-0000FA6B0000}"/>
    <cellStyle name="40% - Accent5 4 3 4" xfId="2133" xr:uid="{00000000-0005-0000-0000-0000FB6B0000}"/>
    <cellStyle name="40% - Accent5 4 3 4 2" xfId="4635" xr:uid="{00000000-0005-0000-0000-0000FC6B0000}"/>
    <cellStyle name="40% - Accent5 4 3 4 2 2" xfId="9532" xr:uid="{00000000-0005-0000-0000-0000FD6B0000}"/>
    <cellStyle name="40% - Accent5 4 3 4 2 2 2" xfId="19321" xr:uid="{00000000-0005-0000-0000-0000FE6B0000}"/>
    <cellStyle name="40% - Accent5 4 3 4 2 2 2 2" xfId="38872" xr:uid="{00000000-0005-0000-0000-0000FF6B0000}"/>
    <cellStyle name="40% - Accent5 4 3 4 2 2 3" xfId="29097" xr:uid="{00000000-0005-0000-0000-0000006C0000}"/>
    <cellStyle name="40% - Accent5 4 3 4 2 3" xfId="14435" xr:uid="{00000000-0005-0000-0000-0000016C0000}"/>
    <cellStyle name="40% - Accent5 4 3 4 2 3 2" xfId="33986" xr:uid="{00000000-0005-0000-0000-0000026C0000}"/>
    <cellStyle name="40% - Accent5 4 3 4 2 4" xfId="24211" xr:uid="{00000000-0005-0000-0000-0000036C0000}"/>
    <cellStyle name="40% - Accent5 4 3 4 3" xfId="7089" xr:uid="{00000000-0005-0000-0000-0000046C0000}"/>
    <cellStyle name="40% - Accent5 4 3 4 3 2" xfId="16881" xr:uid="{00000000-0005-0000-0000-0000056C0000}"/>
    <cellStyle name="40% - Accent5 4 3 4 3 2 2" xfId="36432" xr:uid="{00000000-0005-0000-0000-0000066C0000}"/>
    <cellStyle name="40% - Accent5 4 3 4 3 3" xfId="26657" xr:uid="{00000000-0005-0000-0000-0000076C0000}"/>
    <cellStyle name="40% - Accent5 4 3 4 4" xfId="11995" xr:uid="{00000000-0005-0000-0000-0000086C0000}"/>
    <cellStyle name="40% - Accent5 4 3 4 4 2" xfId="31546" xr:uid="{00000000-0005-0000-0000-0000096C0000}"/>
    <cellStyle name="40% - Accent5 4 3 4 5" xfId="21771" xr:uid="{00000000-0005-0000-0000-00000A6C0000}"/>
    <cellStyle name="40% - Accent5 4 3 5" xfId="3091" xr:uid="{00000000-0005-0000-0000-00000B6C0000}"/>
    <cellStyle name="40% - Accent5 4 3 5 2" xfId="7988" xr:uid="{00000000-0005-0000-0000-00000C6C0000}"/>
    <cellStyle name="40% - Accent5 4 3 5 2 2" xfId="17777" xr:uid="{00000000-0005-0000-0000-00000D6C0000}"/>
    <cellStyle name="40% - Accent5 4 3 5 2 2 2" xfId="37328" xr:uid="{00000000-0005-0000-0000-00000E6C0000}"/>
    <cellStyle name="40% - Accent5 4 3 5 2 3" xfId="27553" xr:uid="{00000000-0005-0000-0000-00000F6C0000}"/>
    <cellStyle name="40% - Accent5 4 3 5 3" xfId="12891" xr:uid="{00000000-0005-0000-0000-0000106C0000}"/>
    <cellStyle name="40% - Accent5 4 3 5 3 2" xfId="32442" xr:uid="{00000000-0005-0000-0000-0000116C0000}"/>
    <cellStyle name="40% - Accent5 4 3 5 4" xfId="22667" xr:uid="{00000000-0005-0000-0000-0000126C0000}"/>
    <cellStyle name="40% - Accent5 4 3 6" xfId="5545" xr:uid="{00000000-0005-0000-0000-0000136C0000}"/>
    <cellStyle name="40% - Accent5 4 3 6 2" xfId="15337" xr:uid="{00000000-0005-0000-0000-0000146C0000}"/>
    <cellStyle name="40% - Accent5 4 3 6 2 2" xfId="34888" xr:uid="{00000000-0005-0000-0000-0000156C0000}"/>
    <cellStyle name="40% - Accent5 4 3 6 3" xfId="25113" xr:uid="{00000000-0005-0000-0000-0000166C0000}"/>
    <cellStyle name="40% - Accent5 4 3 7" xfId="10451" xr:uid="{00000000-0005-0000-0000-0000176C0000}"/>
    <cellStyle name="40% - Accent5 4 3 7 2" xfId="30002" xr:uid="{00000000-0005-0000-0000-0000186C0000}"/>
    <cellStyle name="40% - Accent5 4 3 8" xfId="20227" xr:uid="{00000000-0005-0000-0000-0000196C0000}"/>
    <cellStyle name="40% - Accent5 4 4" xfId="483" xr:uid="{00000000-0005-0000-0000-00001A6C0000}"/>
    <cellStyle name="40% - Accent5 4 4 2" xfId="900" xr:uid="{00000000-0005-0000-0000-00001B6C0000}"/>
    <cellStyle name="40% - Accent5 4 4 2 2" xfId="1850" xr:uid="{00000000-0005-0000-0000-00001C6C0000}"/>
    <cellStyle name="40% - Accent5 4 4 2 2 2" xfId="4364" xr:uid="{00000000-0005-0000-0000-00001D6C0000}"/>
    <cellStyle name="40% - Accent5 4 4 2 2 2 2" xfId="9261" xr:uid="{00000000-0005-0000-0000-00001E6C0000}"/>
    <cellStyle name="40% - Accent5 4 4 2 2 2 2 2" xfId="19050" xr:uid="{00000000-0005-0000-0000-00001F6C0000}"/>
    <cellStyle name="40% - Accent5 4 4 2 2 2 2 2 2" xfId="38601" xr:uid="{00000000-0005-0000-0000-0000206C0000}"/>
    <cellStyle name="40% - Accent5 4 4 2 2 2 2 3" xfId="28826" xr:uid="{00000000-0005-0000-0000-0000216C0000}"/>
    <cellStyle name="40% - Accent5 4 4 2 2 2 3" xfId="14164" xr:uid="{00000000-0005-0000-0000-0000226C0000}"/>
    <cellStyle name="40% - Accent5 4 4 2 2 2 3 2" xfId="33715" xr:uid="{00000000-0005-0000-0000-0000236C0000}"/>
    <cellStyle name="40% - Accent5 4 4 2 2 2 4" xfId="23940" xr:uid="{00000000-0005-0000-0000-0000246C0000}"/>
    <cellStyle name="40% - Accent5 4 4 2 2 3" xfId="6818" xr:uid="{00000000-0005-0000-0000-0000256C0000}"/>
    <cellStyle name="40% - Accent5 4 4 2 2 3 2" xfId="16610" xr:uid="{00000000-0005-0000-0000-0000266C0000}"/>
    <cellStyle name="40% - Accent5 4 4 2 2 3 2 2" xfId="36161" xr:uid="{00000000-0005-0000-0000-0000276C0000}"/>
    <cellStyle name="40% - Accent5 4 4 2 2 3 3" xfId="26386" xr:uid="{00000000-0005-0000-0000-0000286C0000}"/>
    <cellStyle name="40% - Accent5 4 4 2 2 4" xfId="11724" xr:uid="{00000000-0005-0000-0000-0000296C0000}"/>
    <cellStyle name="40% - Accent5 4 4 2 2 4 2" xfId="31275" xr:uid="{00000000-0005-0000-0000-00002A6C0000}"/>
    <cellStyle name="40% - Accent5 4 4 2 2 5" xfId="21500" xr:uid="{00000000-0005-0000-0000-00002B6C0000}"/>
    <cellStyle name="40% - Accent5 4 4 2 3" xfId="2702" xr:uid="{00000000-0005-0000-0000-00002C6C0000}"/>
    <cellStyle name="40% - Accent5 4 4 2 3 2" xfId="5147" xr:uid="{00000000-0005-0000-0000-00002D6C0000}"/>
    <cellStyle name="40% - Accent5 4 4 2 3 2 2" xfId="10044" xr:uid="{00000000-0005-0000-0000-00002E6C0000}"/>
    <cellStyle name="40% - Accent5 4 4 2 3 2 2 2" xfId="19833" xr:uid="{00000000-0005-0000-0000-00002F6C0000}"/>
    <cellStyle name="40% - Accent5 4 4 2 3 2 2 2 2" xfId="39384" xr:uid="{00000000-0005-0000-0000-0000306C0000}"/>
    <cellStyle name="40% - Accent5 4 4 2 3 2 2 3" xfId="29609" xr:uid="{00000000-0005-0000-0000-0000316C0000}"/>
    <cellStyle name="40% - Accent5 4 4 2 3 2 3" xfId="14947" xr:uid="{00000000-0005-0000-0000-0000326C0000}"/>
    <cellStyle name="40% - Accent5 4 4 2 3 2 3 2" xfId="34498" xr:uid="{00000000-0005-0000-0000-0000336C0000}"/>
    <cellStyle name="40% - Accent5 4 4 2 3 2 4" xfId="24723" xr:uid="{00000000-0005-0000-0000-0000346C0000}"/>
    <cellStyle name="40% - Accent5 4 4 2 3 3" xfId="7601" xr:uid="{00000000-0005-0000-0000-0000356C0000}"/>
    <cellStyle name="40% - Accent5 4 4 2 3 3 2" xfId="17393" xr:uid="{00000000-0005-0000-0000-0000366C0000}"/>
    <cellStyle name="40% - Accent5 4 4 2 3 3 2 2" xfId="36944" xr:uid="{00000000-0005-0000-0000-0000376C0000}"/>
    <cellStyle name="40% - Accent5 4 4 2 3 3 3" xfId="27169" xr:uid="{00000000-0005-0000-0000-0000386C0000}"/>
    <cellStyle name="40% - Accent5 4 4 2 3 4" xfId="12507" xr:uid="{00000000-0005-0000-0000-0000396C0000}"/>
    <cellStyle name="40% - Accent5 4 4 2 3 4 2" xfId="32058" xr:uid="{00000000-0005-0000-0000-00003A6C0000}"/>
    <cellStyle name="40% - Accent5 4 4 2 3 5" xfId="22283" xr:uid="{00000000-0005-0000-0000-00003B6C0000}"/>
    <cellStyle name="40% - Accent5 4 4 2 4" xfId="3483" xr:uid="{00000000-0005-0000-0000-00003C6C0000}"/>
    <cellStyle name="40% - Accent5 4 4 2 4 2" xfId="8380" xr:uid="{00000000-0005-0000-0000-00003D6C0000}"/>
    <cellStyle name="40% - Accent5 4 4 2 4 2 2" xfId="18169" xr:uid="{00000000-0005-0000-0000-00003E6C0000}"/>
    <cellStyle name="40% - Accent5 4 4 2 4 2 2 2" xfId="37720" xr:uid="{00000000-0005-0000-0000-00003F6C0000}"/>
    <cellStyle name="40% - Accent5 4 4 2 4 2 3" xfId="27945" xr:uid="{00000000-0005-0000-0000-0000406C0000}"/>
    <cellStyle name="40% - Accent5 4 4 2 4 3" xfId="13283" xr:uid="{00000000-0005-0000-0000-0000416C0000}"/>
    <cellStyle name="40% - Accent5 4 4 2 4 3 2" xfId="32834" xr:uid="{00000000-0005-0000-0000-0000426C0000}"/>
    <cellStyle name="40% - Accent5 4 4 2 4 4" xfId="23059" xr:uid="{00000000-0005-0000-0000-0000436C0000}"/>
    <cellStyle name="40% - Accent5 4 4 2 5" xfId="5937" xr:uid="{00000000-0005-0000-0000-0000446C0000}"/>
    <cellStyle name="40% - Accent5 4 4 2 5 2" xfId="15729" xr:uid="{00000000-0005-0000-0000-0000456C0000}"/>
    <cellStyle name="40% - Accent5 4 4 2 5 2 2" xfId="35280" xr:uid="{00000000-0005-0000-0000-0000466C0000}"/>
    <cellStyle name="40% - Accent5 4 4 2 5 3" xfId="25505" xr:uid="{00000000-0005-0000-0000-0000476C0000}"/>
    <cellStyle name="40% - Accent5 4 4 2 6" xfId="10843" xr:uid="{00000000-0005-0000-0000-0000486C0000}"/>
    <cellStyle name="40% - Accent5 4 4 2 6 2" xfId="30394" xr:uid="{00000000-0005-0000-0000-0000496C0000}"/>
    <cellStyle name="40% - Accent5 4 4 2 7" xfId="20619" xr:uid="{00000000-0005-0000-0000-00004A6C0000}"/>
    <cellStyle name="40% - Accent5 4 4 3" xfId="1459" xr:uid="{00000000-0005-0000-0000-00004B6C0000}"/>
    <cellStyle name="40% - Accent5 4 4 3 2" xfId="3978" xr:uid="{00000000-0005-0000-0000-00004C6C0000}"/>
    <cellStyle name="40% - Accent5 4 4 3 2 2" xfId="8875" xr:uid="{00000000-0005-0000-0000-00004D6C0000}"/>
    <cellStyle name="40% - Accent5 4 4 3 2 2 2" xfId="18664" xr:uid="{00000000-0005-0000-0000-00004E6C0000}"/>
    <cellStyle name="40% - Accent5 4 4 3 2 2 2 2" xfId="38215" xr:uid="{00000000-0005-0000-0000-00004F6C0000}"/>
    <cellStyle name="40% - Accent5 4 4 3 2 2 3" xfId="28440" xr:uid="{00000000-0005-0000-0000-0000506C0000}"/>
    <cellStyle name="40% - Accent5 4 4 3 2 3" xfId="13778" xr:uid="{00000000-0005-0000-0000-0000516C0000}"/>
    <cellStyle name="40% - Accent5 4 4 3 2 3 2" xfId="33329" xr:uid="{00000000-0005-0000-0000-0000526C0000}"/>
    <cellStyle name="40% - Accent5 4 4 3 2 4" xfId="23554" xr:uid="{00000000-0005-0000-0000-0000536C0000}"/>
    <cellStyle name="40% - Accent5 4 4 3 3" xfId="6432" xr:uid="{00000000-0005-0000-0000-0000546C0000}"/>
    <cellStyle name="40% - Accent5 4 4 3 3 2" xfId="16224" xr:uid="{00000000-0005-0000-0000-0000556C0000}"/>
    <cellStyle name="40% - Accent5 4 4 3 3 2 2" xfId="35775" xr:uid="{00000000-0005-0000-0000-0000566C0000}"/>
    <cellStyle name="40% - Accent5 4 4 3 3 3" xfId="26000" xr:uid="{00000000-0005-0000-0000-0000576C0000}"/>
    <cellStyle name="40% - Accent5 4 4 3 4" xfId="11338" xr:uid="{00000000-0005-0000-0000-0000586C0000}"/>
    <cellStyle name="40% - Accent5 4 4 3 4 2" xfId="30889" xr:uid="{00000000-0005-0000-0000-0000596C0000}"/>
    <cellStyle name="40% - Accent5 4 4 3 5" xfId="21114" xr:uid="{00000000-0005-0000-0000-00005A6C0000}"/>
    <cellStyle name="40% - Accent5 4 4 4" xfId="2258" xr:uid="{00000000-0005-0000-0000-00005B6C0000}"/>
    <cellStyle name="40% - Accent5 4 4 4 2" xfId="4760" xr:uid="{00000000-0005-0000-0000-00005C6C0000}"/>
    <cellStyle name="40% - Accent5 4 4 4 2 2" xfId="9657" xr:uid="{00000000-0005-0000-0000-00005D6C0000}"/>
    <cellStyle name="40% - Accent5 4 4 4 2 2 2" xfId="19446" xr:uid="{00000000-0005-0000-0000-00005E6C0000}"/>
    <cellStyle name="40% - Accent5 4 4 4 2 2 2 2" xfId="38997" xr:uid="{00000000-0005-0000-0000-00005F6C0000}"/>
    <cellStyle name="40% - Accent5 4 4 4 2 2 3" xfId="29222" xr:uid="{00000000-0005-0000-0000-0000606C0000}"/>
    <cellStyle name="40% - Accent5 4 4 4 2 3" xfId="14560" xr:uid="{00000000-0005-0000-0000-0000616C0000}"/>
    <cellStyle name="40% - Accent5 4 4 4 2 3 2" xfId="34111" xr:uid="{00000000-0005-0000-0000-0000626C0000}"/>
    <cellStyle name="40% - Accent5 4 4 4 2 4" xfId="24336" xr:uid="{00000000-0005-0000-0000-0000636C0000}"/>
    <cellStyle name="40% - Accent5 4 4 4 3" xfId="7214" xr:uid="{00000000-0005-0000-0000-0000646C0000}"/>
    <cellStyle name="40% - Accent5 4 4 4 3 2" xfId="17006" xr:uid="{00000000-0005-0000-0000-0000656C0000}"/>
    <cellStyle name="40% - Accent5 4 4 4 3 2 2" xfId="36557" xr:uid="{00000000-0005-0000-0000-0000666C0000}"/>
    <cellStyle name="40% - Accent5 4 4 4 3 3" xfId="26782" xr:uid="{00000000-0005-0000-0000-0000676C0000}"/>
    <cellStyle name="40% - Accent5 4 4 4 4" xfId="12120" xr:uid="{00000000-0005-0000-0000-0000686C0000}"/>
    <cellStyle name="40% - Accent5 4 4 4 4 2" xfId="31671" xr:uid="{00000000-0005-0000-0000-0000696C0000}"/>
    <cellStyle name="40% - Accent5 4 4 4 5" xfId="21896" xr:uid="{00000000-0005-0000-0000-00006A6C0000}"/>
    <cellStyle name="40% - Accent5 4 4 5" xfId="3092" xr:uid="{00000000-0005-0000-0000-00006B6C0000}"/>
    <cellStyle name="40% - Accent5 4 4 5 2" xfId="7989" xr:uid="{00000000-0005-0000-0000-00006C6C0000}"/>
    <cellStyle name="40% - Accent5 4 4 5 2 2" xfId="17778" xr:uid="{00000000-0005-0000-0000-00006D6C0000}"/>
    <cellStyle name="40% - Accent5 4 4 5 2 2 2" xfId="37329" xr:uid="{00000000-0005-0000-0000-00006E6C0000}"/>
    <cellStyle name="40% - Accent5 4 4 5 2 3" xfId="27554" xr:uid="{00000000-0005-0000-0000-00006F6C0000}"/>
    <cellStyle name="40% - Accent5 4 4 5 3" xfId="12892" xr:uid="{00000000-0005-0000-0000-0000706C0000}"/>
    <cellStyle name="40% - Accent5 4 4 5 3 2" xfId="32443" xr:uid="{00000000-0005-0000-0000-0000716C0000}"/>
    <cellStyle name="40% - Accent5 4 4 5 4" xfId="22668" xr:uid="{00000000-0005-0000-0000-0000726C0000}"/>
    <cellStyle name="40% - Accent5 4 4 6" xfId="5546" xr:uid="{00000000-0005-0000-0000-0000736C0000}"/>
    <cellStyle name="40% - Accent5 4 4 6 2" xfId="15338" xr:uid="{00000000-0005-0000-0000-0000746C0000}"/>
    <cellStyle name="40% - Accent5 4 4 6 2 2" xfId="34889" xr:uid="{00000000-0005-0000-0000-0000756C0000}"/>
    <cellStyle name="40% - Accent5 4 4 6 3" xfId="25114" xr:uid="{00000000-0005-0000-0000-0000766C0000}"/>
    <cellStyle name="40% - Accent5 4 4 7" xfId="10452" xr:uid="{00000000-0005-0000-0000-0000776C0000}"/>
    <cellStyle name="40% - Accent5 4 4 7 2" xfId="30003" xr:uid="{00000000-0005-0000-0000-0000786C0000}"/>
    <cellStyle name="40% - Accent5 4 4 8" xfId="20228" xr:uid="{00000000-0005-0000-0000-0000796C0000}"/>
    <cellStyle name="40% - Accent5 4 5" xfId="641" xr:uid="{00000000-0005-0000-0000-00007A6C0000}"/>
    <cellStyle name="40% - Accent5 4 5 2" xfId="1594" xr:uid="{00000000-0005-0000-0000-00007B6C0000}"/>
    <cellStyle name="40% - Accent5 4 5 2 2" xfId="4108" xr:uid="{00000000-0005-0000-0000-00007C6C0000}"/>
    <cellStyle name="40% - Accent5 4 5 2 2 2" xfId="9005" xr:uid="{00000000-0005-0000-0000-00007D6C0000}"/>
    <cellStyle name="40% - Accent5 4 5 2 2 2 2" xfId="18794" xr:uid="{00000000-0005-0000-0000-00007E6C0000}"/>
    <cellStyle name="40% - Accent5 4 5 2 2 2 2 2" xfId="38345" xr:uid="{00000000-0005-0000-0000-00007F6C0000}"/>
    <cellStyle name="40% - Accent5 4 5 2 2 2 3" xfId="28570" xr:uid="{00000000-0005-0000-0000-0000806C0000}"/>
    <cellStyle name="40% - Accent5 4 5 2 2 3" xfId="13908" xr:uid="{00000000-0005-0000-0000-0000816C0000}"/>
    <cellStyle name="40% - Accent5 4 5 2 2 3 2" xfId="33459" xr:uid="{00000000-0005-0000-0000-0000826C0000}"/>
    <cellStyle name="40% - Accent5 4 5 2 2 4" xfId="23684" xr:uid="{00000000-0005-0000-0000-0000836C0000}"/>
    <cellStyle name="40% - Accent5 4 5 2 3" xfId="6562" xr:uid="{00000000-0005-0000-0000-0000846C0000}"/>
    <cellStyle name="40% - Accent5 4 5 2 3 2" xfId="16354" xr:uid="{00000000-0005-0000-0000-0000856C0000}"/>
    <cellStyle name="40% - Accent5 4 5 2 3 2 2" xfId="35905" xr:uid="{00000000-0005-0000-0000-0000866C0000}"/>
    <cellStyle name="40% - Accent5 4 5 2 3 3" xfId="26130" xr:uid="{00000000-0005-0000-0000-0000876C0000}"/>
    <cellStyle name="40% - Accent5 4 5 2 4" xfId="11468" xr:uid="{00000000-0005-0000-0000-0000886C0000}"/>
    <cellStyle name="40% - Accent5 4 5 2 4 2" xfId="31019" xr:uid="{00000000-0005-0000-0000-0000896C0000}"/>
    <cellStyle name="40% - Accent5 4 5 2 5" xfId="21244" xr:uid="{00000000-0005-0000-0000-00008A6C0000}"/>
    <cellStyle name="40% - Accent5 4 5 3" xfId="2406" xr:uid="{00000000-0005-0000-0000-00008B6C0000}"/>
    <cellStyle name="40% - Accent5 4 5 3 2" xfId="4890" xr:uid="{00000000-0005-0000-0000-00008C6C0000}"/>
    <cellStyle name="40% - Accent5 4 5 3 2 2" xfId="9787" xr:uid="{00000000-0005-0000-0000-00008D6C0000}"/>
    <cellStyle name="40% - Accent5 4 5 3 2 2 2" xfId="19576" xr:uid="{00000000-0005-0000-0000-00008E6C0000}"/>
    <cellStyle name="40% - Accent5 4 5 3 2 2 2 2" xfId="39127" xr:uid="{00000000-0005-0000-0000-00008F6C0000}"/>
    <cellStyle name="40% - Accent5 4 5 3 2 2 3" xfId="29352" xr:uid="{00000000-0005-0000-0000-0000906C0000}"/>
    <cellStyle name="40% - Accent5 4 5 3 2 3" xfId="14690" xr:uid="{00000000-0005-0000-0000-0000916C0000}"/>
    <cellStyle name="40% - Accent5 4 5 3 2 3 2" xfId="34241" xr:uid="{00000000-0005-0000-0000-0000926C0000}"/>
    <cellStyle name="40% - Accent5 4 5 3 2 4" xfId="24466" xr:uid="{00000000-0005-0000-0000-0000936C0000}"/>
    <cellStyle name="40% - Accent5 4 5 3 3" xfId="7344" xr:uid="{00000000-0005-0000-0000-0000946C0000}"/>
    <cellStyle name="40% - Accent5 4 5 3 3 2" xfId="17136" xr:uid="{00000000-0005-0000-0000-0000956C0000}"/>
    <cellStyle name="40% - Accent5 4 5 3 3 2 2" xfId="36687" xr:uid="{00000000-0005-0000-0000-0000966C0000}"/>
    <cellStyle name="40% - Accent5 4 5 3 3 3" xfId="26912" xr:uid="{00000000-0005-0000-0000-0000976C0000}"/>
    <cellStyle name="40% - Accent5 4 5 3 4" xfId="12250" xr:uid="{00000000-0005-0000-0000-0000986C0000}"/>
    <cellStyle name="40% - Accent5 4 5 3 4 2" xfId="31801" xr:uid="{00000000-0005-0000-0000-0000996C0000}"/>
    <cellStyle name="40% - Accent5 4 5 3 5" xfId="22026" xr:uid="{00000000-0005-0000-0000-00009A6C0000}"/>
    <cellStyle name="40% - Accent5 4 5 4" xfId="3227" xr:uid="{00000000-0005-0000-0000-00009B6C0000}"/>
    <cellStyle name="40% - Accent5 4 5 4 2" xfId="8124" xr:uid="{00000000-0005-0000-0000-00009C6C0000}"/>
    <cellStyle name="40% - Accent5 4 5 4 2 2" xfId="17913" xr:uid="{00000000-0005-0000-0000-00009D6C0000}"/>
    <cellStyle name="40% - Accent5 4 5 4 2 2 2" xfId="37464" xr:uid="{00000000-0005-0000-0000-00009E6C0000}"/>
    <cellStyle name="40% - Accent5 4 5 4 2 3" xfId="27689" xr:uid="{00000000-0005-0000-0000-00009F6C0000}"/>
    <cellStyle name="40% - Accent5 4 5 4 3" xfId="13027" xr:uid="{00000000-0005-0000-0000-0000A06C0000}"/>
    <cellStyle name="40% - Accent5 4 5 4 3 2" xfId="32578" xr:uid="{00000000-0005-0000-0000-0000A16C0000}"/>
    <cellStyle name="40% - Accent5 4 5 4 4" xfId="22803" xr:uid="{00000000-0005-0000-0000-0000A26C0000}"/>
    <cellStyle name="40% - Accent5 4 5 5" xfId="5681" xr:uid="{00000000-0005-0000-0000-0000A36C0000}"/>
    <cellStyle name="40% - Accent5 4 5 5 2" xfId="15473" xr:uid="{00000000-0005-0000-0000-0000A46C0000}"/>
    <cellStyle name="40% - Accent5 4 5 5 2 2" xfId="35024" xr:uid="{00000000-0005-0000-0000-0000A56C0000}"/>
    <cellStyle name="40% - Accent5 4 5 5 3" xfId="25249" xr:uid="{00000000-0005-0000-0000-0000A66C0000}"/>
    <cellStyle name="40% - Accent5 4 5 6" xfId="10587" xr:uid="{00000000-0005-0000-0000-0000A76C0000}"/>
    <cellStyle name="40% - Accent5 4 5 6 2" xfId="30138" xr:uid="{00000000-0005-0000-0000-0000A86C0000}"/>
    <cellStyle name="40% - Accent5 4 5 7" xfId="20363" xr:uid="{00000000-0005-0000-0000-0000A96C0000}"/>
    <cellStyle name="40% - Accent5 4 6" xfId="1101" xr:uid="{00000000-0005-0000-0000-0000AA6C0000}"/>
    <cellStyle name="40% - Accent5 4 6 2" xfId="3674" xr:uid="{00000000-0005-0000-0000-0000AB6C0000}"/>
    <cellStyle name="40% - Accent5 4 6 2 2" xfId="8571" xr:uid="{00000000-0005-0000-0000-0000AC6C0000}"/>
    <cellStyle name="40% - Accent5 4 6 2 2 2" xfId="18360" xr:uid="{00000000-0005-0000-0000-0000AD6C0000}"/>
    <cellStyle name="40% - Accent5 4 6 2 2 2 2" xfId="37911" xr:uid="{00000000-0005-0000-0000-0000AE6C0000}"/>
    <cellStyle name="40% - Accent5 4 6 2 2 3" xfId="28136" xr:uid="{00000000-0005-0000-0000-0000AF6C0000}"/>
    <cellStyle name="40% - Accent5 4 6 2 3" xfId="13474" xr:uid="{00000000-0005-0000-0000-0000B06C0000}"/>
    <cellStyle name="40% - Accent5 4 6 2 3 2" xfId="33025" xr:uid="{00000000-0005-0000-0000-0000B16C0000}"/>
    <cellStyle name="40% - Accent5 4 6 2 4" xfId="23250" xr:uid="{00000000-0005-0000-0000-0000B26C0000}"/>
    <cellStyle name="40% - Accent5 4 6 3" xfId="6128" xr:uid="{00000000-0005-0000-0000-0000B36C0000}"/>
    <cellStyle name="40% - Accent5 4 6 3 2" xfId="15920" xr:uid="{00000000-0005-0000-0000-0000B46C0000}"/>
    <cellStyle name="40% - Accent5 4 6 3 2 2" xfId="35471" xr:uid="{00000000-0005-0000-0000-0000B56C0000}"/>
    <cellStyle name="40% - Accent5 4 6 3 3" xfId="25696" xr:uid="{00000000-0005-0000-0000-0000B66C0000}"/>
    <cellStyle name="40% - Accent5 4 6 4" xfId="11034" xr:uid="{00000000-0005-0000-0000-0000B76C0000}"/>
    <cellStyle name="40% - Accent5 4 6 4 2" xfId="30585" xr:uid="{00000000-0005-0000-0000-0000B86C0000}"/>
    <cellStyle name="40% - Accent5 4 6 5" xfId="20810" xr:uid="{00000000-0005-0000-0000-0000B96C0000}"/>
    <cellStyle name="40% - Accent5 4 7" xfId="2000" xr:uid="{00000000-0005-0000-0000-0000BA6C0000}"/>
    <cellStyle name="40% - Accent5 4 7 2" xfId="4503" xr:uid="{00000000-0005-0000-0000-0000BB6C0000}"/>
    <cellStyle name="40% - Accent5 4 7 2 2" xfId="9400" xr:uid="{00000000-0005-0000-0000-0000BC6C0000}"/>
    <cellStyle name="40% - Accent5 4 7 2 2 2" xfId="19189" xr:uid="{00000000-0005-0000-0000-0000BD6C0000}"/>
    <cellStyle name="40% - Accent5 4 7 2 2 2 2" xfId="38740" xr:uid="{00000000-0005-0000-0000-0000BE6C0000}"/>
    <cellStyle name="40% - Accent5 4 7 2 2 3" xfId="28965" xr:uid="{00000000-0005-0000-0000-0000BF6C0000}"/>
    <cellStyle name="40% - Accent5 4 7 2 3" xfId="14303" xr:uid="{00000000-0005-0000-0000-0000C06C0000}"/>
    <cellStyle name="40% - Accent5 4 7 2 3 2" xfId="33854" xr:uid="{00000000-0005-0000-0000-0000C16C0000}"/>
    <cellStyle name="40% - Accent5 4 7 2 4" xfId="24079" xr:uid="{00000000-0005-0000-0000-0000C26C0000}"/>
    <cellStyle name="40% - Accent5 4 7 3" xfId="6957" xr:uid="{00000000-0005-0000-0000-0000C36C0000}"/>
    <cellStyle name="40% - Accent5 4 7 3 2" xfId="16749" xr:uid="{00000000-0005-0000-0000-0000C46C0000}"/>
    <cellStyle name="40% - Accent5 4 7 3 2 2" xfId="36300" xr:uid="{00000000-0005-0000-0000-0000C56C0000}"/>
    <cellStyle name="40% - Accent5 4 7 3 3" xfId="26525" xr:uid="{00000000-0005-0000-0000-0000C66C0000}"/>
    <cellStyle name="40% - Accent5 4 7 4" xfId="11863" xr:uid="{00000000-0005-0000-0000-0000C76C0000}"/>
    <cellStyle name="40% - Accent5 4 7 4 2" xfId="31414" xr:uid="{00000000-0005-0000-0000-0000C86C0000}"/>
    <cellStyle name="40% - Accent5 4 7 5" xfId="21639" xr:uid="{00000000-0005-0000-0000-0000C96C0000}"/>
    <cellStyle name="40% - Accent5 4 8" xfId="2835" xr:uid="{00000000-0005-0000-0000-0000CA6C0000}"/>
    <cellStyle name="40% - Accent5 4 8 2" xfId="7733" xr:uid="{00000000-0005-0000-0000-0000CB6C0000}"/>
    <cellStyle name="40% - Accent5 4 8 2 2" xfId="17522" xr:uid="{00000000-0005-0000-0000-0000CC6C0000}"/>
    <cellStyle name="40% - Accent5 4 8 2 2 2" xfId="37073" xr:uid="{00000000-0005-0000-0000-0000CD6C0000}"/>
    <cellStyle name="40% - Accent5 4 8 2 3" xfId="27298" xr:uid="{00000000-0005-0000-0000-0000CE6C0000}"/>
    <cellStyle name="40% - Accent5 4 8 3" xfId="12636" xr:uid="{00000000-0005-0000-0000-0000CF6C0000}"/>
    <cellStyle name="40% - Accent5 4 8 3 2" xfId="32187" xr:uid="{00000000-0005-0000-0000-0000D06C0000}"/>
    <cellStyle name="40% - Accent5 4 8 4" xfId="22412" xr:uid="{00000000-0005-0000-0000-0000D16C0000}"/>
    <cellStyle name="40% - Accent5 4 9" xfId="5289" xr:uid="{00000000-0005-0000-0000-0000D26C0000}"/>
    <cellStyle name="40% - Accent5 4 9 2" xfId="15082" xr:uid="{00000000-0005-0000-0000-0000D36C0000}"/>
    <cellStyle name="40% - Accent5 4 9 2 2" xfId="34633" xr:uid="{00000000-0005-0000-0000-0000D46C0000}"/>
    <cellStyle name="40% - Accent5 4 9 3" xfId="24858" xr:uid="{00000000-0005-0000-0000-0000D56C0000}"/>
    <cellStyle name="40% - Accent5 5" xfId="240" xr:uid="{00000000-0005-0000-0000-0000D66C0000}"/>
    <cellStyle name="40% - Accent5 5 10" xfId="19993" xr:uid="{00000000-0005-0000-0000-0000D76C0000}"/>
    <cellStyle name="40% - Accent5 5 2" xfId="484" xr:uid="{00000000-0005-0000-0000-0000D86C0000}"/>
    <cellStyle name="40% - Accent5 5 2 2" xfId="901" xr:uid="{00000000-0005-0000-0000-0000D96C0000}"/>
    <cellStyle name="40% - Accent5 5 2 2 2" xfId="1851" xr:uid="{00000000-0005-0000-0000-0000DA6C0000}"/>
    <cellStyle name="40% - Accent5 5 2 2 2 2" xfId="4365" xr:uid="{00000000-0005-0000-0000-0000DB6C0000}"/>
    <cellStyle name="40% - Accent5 5 2 2 2 2 2" xfId="9262" xr:uid="{00000000-0005-0000-0000-0000DC6C0000}"/>
    <cellStyle name="40% - Accent5 5 2 2 2 2 2 2" xfId="19051" xr:uid="{00000000-0005-0000-0000-0000DD6C0000}"/>
    <cellStyle name="40% - Accent5 5 2 2 2 2 2 2 2" xfId="38602" xr:uid="{00000000-0005-0000-0000-0000DE6C0000}"/>
    <cellStyle name="40% - Accent5 5 2 2 2 2 2 3" xfId="28827" xr:uid="{00000000-0005-0000-0000-0000DF6C0000}"/>
    <cellStyle name="40% - Accent5 5 2 2 2 2 3" xfId="14165" xr:uid="{00000000-0005-0000-0000-0000E06C0000}"/>
    <cellStyle name="40% - Accent5 5 2 2 2 2 3 2" xfId="33716" xr:uid="{00000000-0005-0000-0000-0000E16C0000}"/>
    <cellStyle name="40% - Accent5 5 2 2 2 2 4" xfId="23941" xr:uid="{00000000-0005-0000-0000-0000E26C0000}"/>
    <cellStyle name="40% - Accent5 5 2 2 2 3" xfId="6819" xr:uid="{00000000-0005-0000-0000-0000E36C0000}"/>
    <cellStyle name="40% - Accent5 5 2 2 2 3 2" xfId="16611" xr:uid="{00000000-0005-0000-0000-0000E46C0000}"/>
    <cellStyle name="40% - Accent5 5 2 2 2 3 2 2" xfId="36162" xr:uid="{00000000-0005-0000-0000-0000E56C0000}"/>
    <cellStyle name="40% - Accent5 5 2 2 2 3 3" xfId="26387" xr:uid="{00000000-0005-0000-0000-0000E66C0000}"/>
    <cellStyle name="40% - Accent5 5 2 2 2 4" xfId="11725" xr:uid="{00000000-0005-0000-0000-0000E76C0000}"/>
    <cellStyle name="40% - Accent5 5 2 2 2 4 2" xfId="31276" xr:uid="{00000000-0005-0000-0000-0000E86C0000}"/>
    <cellStyle name="40% - Accent5 5 2 2 2 5" xfId="21501" xr:uid="{00000000-0005-0000-0000-0000E96C0000}"/>
    <cellStyle name="40% - Accent5 5 2 2 3" xfId="2595" xr:uid="{00000000-0005-0000-0000-0000EA6C0000}"/>
    <cellStyle name="40% - Accent5 5 2 2 3 2" xfId="5043" xr:uid="{00000000-0005-0000-0000-0000EB6C0000}"/>
    <cellStyle name="40% - Accent5 5 2 2 3 2 2" xfId="9940" xr:uid="{00000000-0005-0000-0000-0000EC6C0000}"/>
    <cellStyle name="40% - Accent5 5 2 2 3 2 2 2" xfId="19729" xr:uid="{00000000-0005-0000-0000-0000ED6C0000}"/>
    <cellStyle name="40% - Accent5 5 2 2 3 2 2 2 2" xfId="39280" xr:uid="{00000000-0005-0000-0000-0000EE6C0000}"/>
    <cellStyle name="40% - Accent5 5 2 2 3 2 2 3" xfId="29505" xr:uid="{00000000-0005-0000-0000-0000EF6C0000}"/>
    <cellStyle name="40% - Accent5 5 2 2 3 2 3" xfId="14843" xr:uid="{00000000-0005-0000-0000-0000F06C0000}"/>
    <cellStyle name="40% - Accent5 5 2 2 3 2 3 2" xfId="34394" xr:uid="{00000000-0005-0000-0000-0000F16C0000}"/>
    <cellStyle name="40% - Accent5 5 2 2 3 2 4" xfId="24619" xr:uid="{00000000-0005-0000-0000-0000F26C0000}"/>
    <cellStyle name="40% - Accent5 5 2 2 3 3" xfId="7497" xr:uid="{00000000-0005-0000-0000-0000F36C0000}"/>
    <cellStyle name="40% - Accent5 5 2 2 3 3 2" xfId="17289" xr:uid="{00000000-0005-0000-0000-0000F46C0000}"/>
    <cellStyle name="40% - Accent5 5 2 2 3 3 2 2" xfId="36840" xr:uid="{00000000-0005-0000-0000-0000F56C0000}"/>
    <cellStyle name="40% - Accent5 5 2 2 3 3 3" xfId="27065" xr:uid="{00000000-0005-0000-0000-0000F66C0000}"/>
    <cellStyle name="40% - Accent5 5 2 2 3 4" xfId="12403" xr:uid="{00000000-0005-0000-0000-0000F76C0000}"/>
    <cellStyle name="40% - Accent5 5 2 2 3 4 2" xfId="31954" xr:uid="{00000000-0005-0000-0000-0000F86C0000}"/>
    <cellStyle name="40% - Accent5 5 2 2 3 5" xfId="22179" xr:uid="{00000000-0005-0000-0000-0000F96C0000}"/>
    <cellStyle name="40% - Accent5 5 2 2 4" xfId="3484" xr:uid="{00000000-0005-0000-0000-0000FA6C0000}"/>
    <cellStyle name="40% - Accent5 5 2 2 4 2" xfId="8381" xr:uid="{00000000-0005-0000-0000-0000FB6C0000}"/>
    <cellStyle name="40% - Accent5 5 2 2 4 2 2" xfId="18170" xr:uid="{00000000-0005-0000-0000-0000FC6C0000}"/>
    <cellStyle name="40% - Accent5 5 2 2 4 2 2 2" xfId="37721" xr:uid="{00000000-0005-0000-0000-0000FD6C0000}"/>
    <cellStyle name="40% - Accent5 5 2 2 4 2 3" xfId="27946" xr:uid="{00000000-0005-0000-0000-0000FE6C0000}"/>
    <cellStyle name="40% - Accent5 5 2 2 4 3" xfId="13284" xr:uid="{00000000-0005-0000-0000-0000FF6C0000}"/>
    <cellStyle name="40% - Accent5 5 2 2 4 3 2" xfId="32835" xr:uid="{00000000-0005-0000-0000-0000006D0000}"/>
    <cellStyle name="40% - Accent5 5 2 2 4 4" xfId="23060" xr:uid="{00000000-0005-0000-0000-0000016D0000}"/>
    <cellStyle name="40% - Accent5 5 2 2 5" xfId="5938" xr:uid="{00000000-0005-0000-0000-0000026D0000}"/>
    <cellStyle name="40% - Accent5 5 2 2 5 2" xfId="15730" xr:uid="{00000000-0005-0000-0000-0000036D0000}"/>
    <cellStyle name="40% - Accent5 5 2 2 5 2 2" xfId="35281" xr:uid="{00000000-0005-0000-0000-0000046D0000}"/>
    <cellStyle name="40% - Accent5 5 2 2 5 3" xfId="25506" xr:uid="{00000000-0005-0000-0000-0000056D0000}"/>
    <cellStyle name="40% - Accent5 5 2 2 6" xfId="10844" xr:uid="{00000000-0005-0000-0000-0000066D0000}"/>
    <cellStyle name="40% - Accent5 5 2 2 6 2" xfId="30395" xr:uid="{00000000-0005-0000-0000-0000076D0000}"/>
    <cellStyle name="40% - Accent5 5 2 2 7" xfId="20620" xr:uid="{00000000-0005-0000-0000-0000086D0000}"/>
    <cellStyle name="40% - Accent5 5 2 3" xfId="1460" xr:uid="{00000000-0005-0000-0000-0000096D0000}"/>
    <cellStyle name="40% - Accent5 5 2 3 2" xfId="3979" xr:uid="{00000000-0005-0000-0000-00000A6D0000}"/>
    <cellStyle name="40% - Accent5 5 2 3 2 2" xfId="8876" xr:uid="{00000000-0005-0000-0000-00000B6D0000}"/>
    <cellStyle name="40% - Accent5 5 2 3 2 2 2" xfId="18665" xr:uid="{00000000-0005-0000-0000-00000C6D0000}"/>
    <cellStyle name="40% - Accent5 5 2 3 2 2 2 2" xfId="38216" xr:uid="{00000000-0005-0000-0000-00000D6D0000}"/>
    <cellStyle name="40% - Accent5 5 2 3 2 2 3" xfId="28441" xr:uid="{00000000-0005-0000-0000-00000E6D0000}"/>
    <cellStyle name="40% - Accent5 5 2 3 2 3" xfId="13779" xr:uid="{00000000-0005-0000-0000-00000F6D0000}"/>
    <cellStyle name="40% - Accent5 5 2 3 2 3 2" xfId="33330" xr:uid="{00000000-0005-0000-0000-0000106D0000}"/>
    <cellStyle name="40% - Accent5 5 2 3 2 4" xfId="23555" xr:uid="{00000000-0005-0000-0000-0000116D0000}"/>
    <cellStyle name="40% - Accent5 5 2 3 3" xfId="6433" xr:uid="{00000000-0005-0000-0000-0000126D0000}"/>
    <cellStyle name="40% - Accent5 5 2 3 3 2" xfId="16225" xr:uid="{00000000-0005-0000-0000-0000136D0000}"/>
    <cellStyle name="40% - Accent5 5 2 3 3 2 2" xfId="35776" xr:uid="{00000000-0005-0000-0000-0000146D0000}"/>
    <cellStyle name="40% - Accent5 5 2 3 3 3" xfId="26001" xr:uid="{00000000-0005-0000-0000-0000156D0000}"/>
    <cellStyle name="40% - Accent5 5 2 3 4" xfId="11339" xr:uid="{00000000-0005-0000-0000-0000166D0000}"/>
    <cellStyle name="40% - Accent5 5 2 3 4 2" xfId="30890" xr:uid="{00000000-0005-0000-0000-0000176D0000}"/>
    <cellStyle name="40% - Accent5 5 2 3 5" xfId="21115" xr:uid="{00000000-0005-0000-0000-0000186D0000}"/>
    <cellStyle name="40% - Accent5 5 2 4" xfId="2154" xr:uid="{00000000-0005-0000-0000-0000196D0000}"/>
    <cellStyle name="40% - Accent5 5 2 4 2" xfId="4656" xr:uid="{00000000-0005-0000-0000-00001A6D0000}"/>
    <cellStyle name="40% - Accent5 5 2 4 2 2" xfId="9553" xr:uid="{00000000-0005-0000-0000-00001B6D0000}"/>
    <cellStyle name="40% - Accent5 5 2 4 2 2 2" xfId="19342" xr:uid="{00000000-0005-0000-0000-00001C6D0000}"/>
    <cellStyle name="40% - Accent5 5 2 4 2 2 2 2" xfId="38893" xr:uid="{00000000-0005-0000-0000-00001D6D0000}"/>
    <cellStyle name="40% - Accent5 5 2 4 2 2 3" xfId="29118" xr:uid="{00000000-0005-0000-0000-00001E6D0000}"/>
    <cellStyle name="40% - Accent5 5 2 4 2 3" xfId="14456" xr:uid="{00000000-0005-0000-0000-00001F6D0000}"/>
    <cellStyle name="40% - Accent5 5 2 4 2 3 2" xfId="34007" xr:uid="{00000000-0005-0000-0000-0000206D0000}"/>
    <cellStyle name="40% - Accent5 5 2 4 2 4" xfId="24232" xr:uid="{00000000-0005-0000-0000-0000216D0000}"/>
    <cellStyle name="40% - Accent5 5 2 4 3" xfId="7110" xr:uid="{00000000-0005-0000-0000-0000226D0000}"/>
    <cellStyle name="40% - Accent5 5 2 4 3 2" xfId="16902" xr:uid="{00000000-0005-0000-0000-0000236D0000}"/>
    <cellStyle name="40% - Accent5 5 2 4 3 2 2" xfId="36453" xr:uid="{00000000-0005-0000-0000-0000246D0000}"/>
    <cellStyle name="40% - Accent5 5 2 4 3 3" xfId="26678" xr:uid="{00000000-0005-0000-0000-0000256D0000}"/>
    <cellStyle name="40% - Accent5 5 2 4 4" xfId="12016" xr:uid="{00000000-0005-0000-0000-0000266D0000}"/>
    <cellStyle name="40% - Accent5 5 2 4 4 2" xfId="31567" xr:uid="{00000000-0005-0000-0000-0000276D0000}"/>
    <cellStyle name="40% - Accent5 5 2 4 5" xfId="21792" xr:uid="{00000000-0005-0000-0000-0000286D0000}"/>
    <cellStyle name="40% - Accent5 5 2 5" xfId="3093" xr:uid="{00000000-0005-0000-0000-0000296D0000}"/>
    <cellStyle name="40% - Accent5 5 2 5 2" xfId="7990" xr:uid="{00000000-0005-0000-0000-00002A6D0000}"/>
    <cellStyle name="40% - Accent5 5 2 5 2 2" xfId="17779" xr:uid="{00000000-0005-0000-0000-00002B6D0000}"/>
    <cellStyle name="40% - Accent5 5 2 5 2 2 2" xfId="37330" xr:uid="{00000000-0005-0000-0000-00002C6D0000}"/>
    <cellStyle name="40% - Accent5 5 2 5 2 3" xfId="27555" xr:uid="{00000000-0005-0000-0000-00002D6D0000}"/>
    <cellStyle name="40% - Accent5 5 2 5 3" xfId="12893" xr:uid="{00000000-0005-0000-0000-00002E6D0000}"/>
    <cellStyle name="40% - Accent5 5 2 5 3 2" xfId="32444" xr:uid="{00000000-0005-0000-0000-00002F6D0000}"/>
    <cellStyle name="40% - Accent5 5 2 5 4" xfId="22669" xr:uid="{00000000-0005-0000-0000-0000306D0000}"/>
    <cellStyle name="40% - Accent5 5 2 6" xfId="5547" xr:uid="{00000000-0005-0000-0000-0000316D0000}"/>
    <cellStyle name="40% - Accent5 5 2 6 2" xfId="15339" xr:uid="{00000000-0005-0000-0000-0000326D0000}"/>
    <cellStyle name="40% - Accent5 5 2 6 2 2" xfId="34890" xr:uid="{00000000-0005-0000-0000-0000336D0000}"/>
    <cellStyle name="40% - Accent5 5 2 6 3" xfId="25115" xr:uid="{00000000-0005-0000-0000-0000346D0000}"/>
    <cellStyle name="40% - Accent5 5 2 7" xfId="10453" xr:uid="{00000000-0005-0000-0000-0000356D0000}"/>
    <cellStyle name="40% - Accent5 5 2 7 2" xfId="30004" xr:uid="{00000000-0005-0000-0000-0000366D0000}"/>
    <cellStyle name="40% - Accent5 5 2 8" xfId="20229" xr:uid="{00000000-0005-0000-0000-0000376D0000}"/>
    <cellStyle name="40% - Accent5 5 3" xfId="485" xr:uid="{00000000-0005-0000-0000-0000386D0000}"/>
    <cellStyle name="40% - Accent5 5 3 2" xfId="902" xr:uid="{00000000-0005-0000-0000-0000396D0000}"/>
    <cellStyle name="40% - Accent5 5 3 2 2" xfId="1852" xr:uid="{00000000-0005-0000-0000-00003A6D0000}"/>
    <cellStyle name="40% - Accent5 5 3 2 2 2" xfId="4366" xr:uid="{00000000-0005-0000-0000-00003B6D0000}"/>
    <cellStyle name="40% - Accent5 5 3 2 2 2 2" xfId="9263" xr:uid="{00000000-0005-0000-0000-00003C6D0000}"/>
    <cellStyle name="40% - Accent5 5 3 2 2 2 2 2" xfId="19052" xr:uid="{00000000-0005-0000-0000-00003D6D0000}"/>
    <cellStyle name="40% - Accent5 5 3 2 2 2 2 2 2" xfId="38603" xr:uid="{00000000-0005-0000-0000-00003E6D0000}"/>
    <cellStyle name="40% - Accent5 5 3 2 2 2 2 3" xfId="28828" xr:uid="{00000000-0005-0000-0000-00003F6D0000}"/>
    <cellStyle name="40% - Accent5 5 3 2 2 2 3" xfId="14166" xr:uid="{00000000-0005-0000-0000-0000406D0000}"/>
    <cellStyle name="40% - Accent5 5 3 2 2 2 3 2" xfId="33717" xr:uid="{00000000-0005-0000-0000-0000416D0000}"/>
    <cellStyle name="40% - Accent5 5 3 2 2 2 4" xfId="23942" xr:uid="{00000000-0005-0000-0000-0000426D0000}"/>
    <cellStyle name="40% - Accent5 5 3 2 2 3" xfId="6820" xr:uid="{00000000-0005-0000-0000-0000436D0000}"/>
    <cellStyle name="40% - Accent5 5 3 2 2 3 2" xfId="16612" xr:uid="{00000000-0005-0000-0000-0000446D0000}"/>
    <cellStyle name="40% - Accent5 5 3 2 2 3 2 2" xfId="36163" xr:uid="{00000000-0005-0000-0000-0000456D0000}"/>
    <cellStyle name="40% - Accent5 5 3 2 2 3 3" xfId="26388" xr:uid="{00000000-0005-0000-0000-0000466D0000}"/>
    <cellStyle name="40% - Accent5 5 3 2 2 4" xfId="11726" xr:uid="{00000000-0005-0000-0000-0000476D0000}"/>
    <cellStyle name="40% - Accent5 5 3 2 2 4 2" xfId="31277" xr:uid="{00000000-0005-0000-0000-0000486D0000}"/>
    <cellStyle name="40% - Accent5 5 3 2 2 5" xfId="21502" xr:uid="{00000000-0005-0000-0000-0000496D0000}"/>
    <cellStyle name="40% - Accent5 5 3 2 3" xfId="2723" xr:uid="{00000000-0005-0000-0000-00004A6D0000}"/>
    <cellStyle name="40% - Accent5 5 3 2 3 2" xfId="5168" xr:uid="{00000000-0005-0000-0000-00004B6D0000}"/>
    <cellStyle name="40% - Accent5 5 3 2 3 2 2" xfId="10065" xr:uid="{00000000-0005-0000-0000-00004C6D0000}"/>
    <cellStyle name="40% - Accent5 5 3 2 3 2 2 2" xfId="19854" xr:uid="{00000000-0005-0000-0000-00004D6D0000}"/>
    <cellStyle name="40% - Accent5 5 3 2 3 2 2 2 2" xfId="39405" xr:uid="{00000000-0005-0000-0000-00004E6D0000}"/>
    <cellStyle name="40% - Accent5 5 3 2 3 2 2 3" xfId="29630" xr:uid="{00000000-0005-0000-0000-00004F6D0000}"/>
    <cellStyle name="40% - Accent5 5 3 2 3 2 3" xfId="14968" xr:uid="{00000000-0005-0000-0000-0000506D0000}"/>
    <cellStyle name="40% - Accent5 5 3 2 3 2 3 2" xfId="34519" xr:uid="{00000000-0005-0000-0000-0000516D0000}"/>
    <cellStyle name="40% - Accent5 5 3 2 3 2 4" xfId="24744" xr:uid="{00000000-0005-0000-0000-0000526D0000}"/>
    <cellStyle name="40% - Accent5 5 3 2 3 3" xfId="7622" xr:uid="{00000000-0005-0000-0000-0000536D0000}"/>
    <cellStyle name="40% - Accent5 5 3 2 3 3 2" xfId="17414" xr:uid="{00000000-0005-0000-0000-0000546D0000}"/>
    <cellStyle name="40% - Accent5 5 3 2 3 3 2 2" xfId="36965" xr:uid="{00000000-0005-0000-0000-0000556D0000}"/>
    <cellStyle name="40% - Accent5 5 3 2 3 3 3" xfId="27190" xr:uid="{00000000-0005-0000-0000-0000566D0000}"/>
    <cellStyle name="40% - Accent5 5 3 2 3 4" xfId="12528" xr:uid="{00000000-0005-0000-0000-0000576D0000}"/>
    <cellStyle name="40% - Accent5 5 3 2 3 4 2" xfId="32079" xr:uid="{00000000-0005-0000-0000-0000586D0000}"/>
    <cellStyle name="40% - Accent5 5 3 2 3 5" xfId="22304" xr:uid="{00000000-0005-0000-0000-0000596D0000}"/>
    <cellStyle name="40% - Accent5 5 3 2 4" xfId="3485" xr:uid="{00000000-0005-0000-0000-00005A6D0000}"/>
    <cellStyle name="40% - Accent5 5 3 2 4 2" xfId="8382" xr:uid="{00000000-0005-0000-0000-00005B6D0000}"/>
    <cellStyle name="40% - Accent5 5 3 2 4 2 2" xfId="18171" xr:uid="{00000000-0005-0000-0000-00005C6D0000}"/>
    <cellStyle name="40% - Accent5 5 3 2 4 2 2 2" xfId="37722" xr:uid="{00000000-0005-0000-0000-00005D6D0000}"/>
    <cellStyle name="40% - Accent5 5 3 2 4 2 3" xfId="27947" xr:uid="{00000000-0005-0000-0000-00005E6D0000}"/>
    <cellStyle name="40% - Accent5 5 3 2 4 3" xfId="13285" xr:uid="{00000000-0005-0000-0000-00005F6D0000}"/>
    <cellStyle name="40% - Accent5 5 3 2 4 3 2" xfId="32836" xr:uid="{00000000-0005-0000-0000-0000606D0000}"/>
    <cellStyle name="40% - Accent5 5 3 2 4 4" xfId="23061" xr:uid="{00000000-0005-0000-0000-0000616D0000}"/>
    <cellStyle name="40% - Accent5 5 3 2 5" xfId="5939" xr:uid="{00000000-0005-0000-0000-0000626D0000}"/>
    <cellStyle name="40% - Accent5 5 3 2 5 2" xfId="15731" xr:uid="{00000000-0005-0000-0000-0000636D0000}"/>
    <cellStyle name="40% - Accent5 5 3 2 5 2 2" xfId="35282" xr:uid="{00000000-0005-0000-0000-0000646D0000}"/>
    <cellStyle name="40% - Accent5 5 3 2 5 3" xfId="25507" xr:uid="{00000000-0005-0000-0000-0000656D0000}"/>
    <cellStyle name="40% - Accent5 5 3 2 6" xfId="10845" xr:uid="{00000000-0005-0000-0000-0000666D0000}"/>
    <cellStyle name="40% - Accent5 5 3 2 6 2" xfId="30396" xr:uid="{00000000-0005-0000-0000-0000676D0000}"/>
    <cellStyle name="40% - Accent5 5 3 2 7" xfId="20621" xr:uid="{00000000-0005-0000-0000-0000686D0000}"/>
    <cellStyle name="40% - Accent5 5 3 3" xfId="1461" xr:uid="{00000000-0005-0000-0000-0000696D0000}"/>
    <cellStyle name="40% - Accent5 5 3 3 2" xfId="3980" xr:uid="{00000000-0005-0000-0000-00006A6D0000}"/>
    <cellStyle name="40% - Accent5 5 3 3 2 2" xfId="8877" xr:uid="{00000000-0005-0000-0000-00006B6D0000}"/>
    <cellStyle name="40% - Accent5 5 3 3 2 2 2" xfId="18666" xr:uid="{00000000-0005-0000-0000-00006C6D0000}"/>
    <cellStyle name="40% - Accent5 5 3 3 2 2 2 2" xfId="38217" xr:uid="{00000000-0005-0000-0000-00006D6D0000}"/>
    <cellStyle name="40% - Accent5 5 3 3 2 2 3" xfId="28442" xr:uid="{00000000-0005-0000-0000-00006E6D0000}"/>
    <cellStyle name="40% - Accent5 5 3 3 2 3" xfId="13780" xr:uid="{00000000-0005-0000-0000-00006F6D0000}"/>
    <cellStyle name="40% - Accent5 5 3 3 2 3 2" xfId="33331" xr:uid="{00000000-0005-0000-0000-0000706D0000}"/>
    <cellStyle name="40% - Accent5 5 3 3 2 4" xfId="23556" xr:uid="{00000000-0005-0000-0000-0000716D0000}"/>
    <cellStyle name="40% - Accent5 5 3 3 3" xfId="6434" xr:uid="{00000000-0005-0000-0000-0000726D0000}"/>
    <cellStyle name="40% - Accent5 5 3 3 3 2" xfId="16226" xr:uid="{00000000-0005-0000-0000-0000736D0000}"/>
    <cellStyle name="40% - Accent5 5 3 3 3 2 2" xfId="35777" xr:uid="{00000000-0005-0000-0000-0000746D0000}"/>
    <cellStyle name="40% - Accent5 5 3 3 3 3" xfId="26002" xr:uid="{00000000-0005-0000-0000-0000756D0000}"/>
    <cellStyle name="40% - Accent5 5 3 3 4" xfId="11340" xr:uid="{00000000-0005-0000-0000-0000766D0000}"/>
    <cellStyle name="40% - Accent5 5 3 3 4 2" xfId="30891" xr:uid="{00000000-0005-0000-0000-0000776D0000}"/>
    <cellStyle name="40% - Accent5 5 3 3 5" xfId="21116" xr:uid="{00000000-0005-0000-0000-0000786D0000}"/>
    <cellStyle name="40% - Accent5 5 3 4" xfId="2279" xr:uid="{00000000-0005-0000-0000-0000796D0000}"/>
    <cellStyle name="40% - Accent5 5 3 4 2" xfId="4781" xr:uid="{00000000-0005-0000-0000-00007A6D0000}"/>
    <cellStyle name="40% - Accent5 5 3 4 2 2" xfId="9678" xr:uid="{00000000-0005-0000-0000-00007B6D0000}"/>
    <cellStyle name="40% - Accent5 5 3 4 2 2 2" xfId="19467" xr:uid="{00000000-0005-0000-0000-00007C6D0000}"/>
    <cellStyle name="40% - Accent5 5 3 4 2 2 2 2" xfId="39018" xr:uid="{00000000-0005-0000-0000-00007D6D0000}"/>
    <cellStyle name="40% - Accent5 5 3 4 2 2 3" xfId="29243" xr:uid="{00000000-0005-0000-0000-00007E6D0000}"/>
    <cellStyle name="40% - Accent5 5 3 4 2 3" xfId="14581" xr:uid="{00000000-0005-0000-0000-00007F6D0000}"/>
    <cellStyle name="40% - Accent5 5 3 4 2 3 2" xfId="34132" xr:uid="{00000000-0005-0000-0000-0000806D0000}"/>
    <cellStyle name="40% - Accent5 5 3 4 2 4" xfId="24357" xr:uid="{00000000-0005-0000-0000-0000816D0000}"/>
    <cellStyle name="40% - Accent5 5 3 4 3" xfId="7235" xr:uid="{00000000-0005-0000-0000-0000826D0000}"/>
    <cellStyle name="40% - Accent5 5 3 4 3 2" xfId="17027" xr:uid="{00000000-0005-0000-0000-0000836D0000}"/>
    <cellStyle name="40% - Accent5 5 3 4 3 2 2" xfId="36578" xr:uid="{00000000-0005-0000-0000-0000846D0000}"/>
    <cellStyle name="40% - Accent5 5 3 4 3 3" xfId="26803" xr:uid="{00000000-0005-0000-0000-0000856D0000}"/>
    <cellStyle name="40% - Accent5 5 3 4 4" xfId="12141" xr:uid="{00000000-0005-0000-0000-0000866D0000}"/>
    <cellStyle name="40% - Accent5 5 3 4 4 2" xfId="31692" xr:uid="{00000000-0005-0000-0000-0000876D0000}"/>
    <cellStyle name="40% - Accent5 5 3 4 5" xfId="21917" xr:uid="{00000000-0005-0000-0000-0000886D0000}"/>
    <cellStyle name="40% - Accent5 5 3 5" xfId="3094" xr:uid="{00000000-0005-0000-0000-0000896D0000}"/>
    <cellStyle name="40% - Accent5 5 3 5 2" xfId="7991" xr:uid="{00000000-0005-0000-0000-00008A6D0000}"/>
    <cellStyle name="40% - Accent5 5 3 5 2 2" xfId="17780" xr:uid="{00000000-0005-0000-0000-00008B6D0000}"/>
    <cellStyle name="40% - Accent5 5 3 5 2 2 2" xfId="37331" xr:uid="{00000000-0005-0000-0000-00008C6D0000}"/>
    <cellStyle name="40% - Accent5 5 3 5 2 3" xfId="27556" xr:uid="{00000000-0005-0000-0000-00008D6D0000}"/>
    <cellStyle name="40% - Accent5 5 3 5 3" xfId="12894" xr:uid="{00000000-0005-0000-0000-00008E6D0000}"/>
    <cellStyle name="40% - Accent5 5 3 5 3 2" xfId="32445" xr:uid="{00000000-0005-0000-0000-00008F6D0000}"/>
    <cellStyle name="40% - Accent5 5 3 5 4" xfId="22670" xr:uid="{00000000-0005-0000-0000-0000906D0000}"/>
    <cellStyle name="40% - Accent5 5 3 6" xfId="5548" xr:uid="{00000000-0005-0000-0000-0000916D0000}"/>
    <cellStyle name="40% - Accent5 5 3 6 2" xfId="15340" xr:uid="{00000000-0005-0000-0000-0000926D0000}"/>
    <cellStyle name="40% - Accent5 5 3 6 2 2" xfId="34891" xr:uid="{00000000-0005-0000-0000-0000936D0000}"/>
    <cellStyle name="40% - Accent5 5 3 6 3" xfId="25116" xr:uid="{00000000-0005-0000-0000-0000946D0000}"/>
    <cellStyle name="40% - Accent5 5 3 7" xfId="10454" xr:uid="{00000000-0005-0000-0000-0000956D0000}"/>
    <cellStyle name="40% - Accent5 5 3 7 2" xfId="30005" xr:uid="{00000000-0005-0000-0000-0000966D0000}"/>
    <cellStyle name="40% - Accent5 5 3 8" xfId="20230" xr:uid="{00000000-0005-0000-0000-0000976D0000}"/>
    <cellStyle name="40% - Accent5 5 4" xfId="663" xr:uid="{00000000-0005-0000-0000-0000986D0000}"/>
    <cellStyle name="40% - Accent5 5 4 2" xfId="1615" xr:uid="{00000000-0005-0000-0000-0000996D0000}"/>
    <cellStyle name="40% - Accent5 5 4 2 2" xfId="4129" xr:uid="{00000000-0005-0000-0000-00009A6D0000}"/>
    <cellStyle name="40% - Accent5 5 4 2 2 2" xfId="9026" xr:uid="{00000000-0005-0000-0000-00009B6D0000}"/>
    <cellStyle name="40% - Accent5 5 4 2 2 2 2" xfId="18815" xr:uid="{00000000-0005-0000-0000-00009C6D0000}"/>
    <cellStyle name="40% - Accent5 5 4 2 2 2 2 2" xfId="38366" xr:uid="{00000000-0005-0000-0000-00009D6D0000}"/>
    <cellStyle name="40% - Accent5 5 4 2 2 2 3" xfId="28591" xr:uid="{00000000-0005-0000-0000-00009E6D0000}"/>
    <cellStyle name="40% - Accent5 5 4 2 2 3" xfId="13929" xr:uid="{00000000-0005-0000-0000-00009F6D0000}"/>
    <cellStyle name="40% - Accent5 5 4 2 2 3 2" xfId="33480" xr:uid="{00000000-0005-0000-0000-0000A06D0000}"/>
    <cellStyle name="40% - Accent5 5 4 2 2 4" xfId="23705" xr:uid="{00000000-0005-0000-0000-0000A16D0000}"/>
    <cellStyle name="40% - Accent5 5 4 2 3" xfId="6583" xr:uid="{00000000-0005-0000-0000-0000A26D0000}"/>
    <cellStyle name="40% - Accent5 5 4 2 3 2" xfId="16375" xr:uid="{00000000-0005-0000-0000-0000A36D0000}"/>
    <cellStyle name="40% - Accent5 5 4 2 3 2 2" xfId="35926" xr:uid="{00000000-0005-0000-0000-0000A46D0000}"/>
    <cellStyle name="40% - Accent5 5 4 2 3 3" xfId="26151" xr:uid="{00000000-0005-0000-0000-0000A56D0000}"/>
    <cellStyle name="40% - Accent5 5 4 2 4" xfId="11489" xr:uid="{00000000-0005-0000-0000-0000A66D0000}"/>
    <cellStyle name="40% - Accent5 5 4 2 4 2" xfId="31040" xr:uid="{00000000-0005-0000-0000-0000A76D0000}"/>
    <cellStyle name="40% - Accent5 5 4 2 5" xfId="21265" xr:uid="{00000000-0005-0000-0000-0000A86D0000}"/>
    <cellStyle name="40% - Accent5 5 4 3" xfId="2426" xr:uid="{00000000-0005-0000-0000-0000A96D0000}"/>
    <cellStyle name="40% - Accent5 5 4 3 2" xfId="4908" xr:uid="{00000000-0005-0000-0000-0000AA6D0000}"/>
    <cellStyle name="40% - Accent5 5 4 3 2 2" xfId="9805" xr:uid="{00000000-0005-0000-0000-0000AB6D0000}"/>
    <cellStyle name="40% - Accent5 5 4 3 2 2 2" xfId="19594" xr:uid="{00000000-0005-0000-0000-0000AC6D0000}"/>
    <cellStyle name="40% - Accent5 5 4 3 2 2 2 2" xfId="39145" xr:uid="{00000000-0005-0000-0000-0000AD6D0000}"/>
    <cellStyle name="40% - Accent5 5 4 3 2 2 3" xfId="29370" xr:uid="{00000000-0005-0000-0000-0000AE6D0000}"/>
    <cellStyle name="40% - Accent5 5 4 3 2 3" xfId="14708" xr:uid="{00000000-0005-0000-0000-0000AF6D0000}"/>
    <cellStyle name="40% - Accent5 5 4 3 2 3 2" xfId="34259" xr:uid="{00000000-0005-0000-0000-0000B06D0000}"/>
    <cellStyle name="40% - Accent5 5 4 3 2 4" xfId="24484" xr:uid="{00000000-0005-0000-0000-0000B16D0000}"/>
    <cellStyle name="40% - Accent5 5 4 3 3" xfId="7362" xr:uid="{00000000-0005-0000-0000-0000B26D0000}"/>
    <cellStyle name="40% - Accent5 5 4 3 3 2" xfId="17154" xr:uid="{00000000-0005-0000-0000-0000B36D0000}"/>
    <cellStyle name="40% - Accent5 5 4 3 3 2 2" xfId="36705" xr:uid="{00000000-0005-0000-0000-0000B46D0000}"/>
    <cellStyle name="40% - Accent5 5 4 3 3 3" xfId="26930" xr:uid="{00000000-0005-0000-0000-0000B56D0000}"/>
    <cellStyle name="40% - Accent5 5 4 3 4" xfId="12268" xr:uid="{00000000-0005-0000-0000-0000B66D0000}"/>
    <cellStyle name="40% - Accent5 5 4 3 4 2" xfId="31819" xr:uid="{00000000-0005-0000-0000-0000B76D0000}"/>
    <cellStyle name="40% - Accent5 5 4 3 5" xfId="22044" xr:uid="{00000000-0005-0000-0000-0000B86D0000}"/>
    <cellStyle name="40% - Accent5 5 4 4" xfId="3248" xr:uid="{00000000-0005-0000-0000-0000B96D0000}"/>
    <cellStyle name="40% - Accent5 5 4 4 2" xfId="8145" xr:uid="{00000000-0005-0000-0000-0000BA6D0000}"/>
    <cellStyle name="40% - Accent5 5 4 4 2 2" xfId="17934" xr:uid="{00000000-0005-0000-0000-0000BB6D0000}"/>
    <cellStyle name="40% - Accent5 5 4 4 2 2 2" xfId="37485" xr:uid="{00000000-0005-0000-0000-0000BC6D0000}"/>
    <cellStyle name="40% - Accent5 5 4 4 2 3" xfId="27710" xr:uid="{00000000-0005-0000-0000-0000BD6D0000}"/>
    <cellStyle name="40% - Accent5 5 4 4 3" xfId="13048" xr:uid="{00000000-0005-0000-0000-0000BE6D0000}"/>
    <cellStyle name="40% - Accent5 5 4 4 3 2" xfId="32599" xr:uid="{00000000-0005-0000-0000-0000BF6D0000}"/>
    <cellStyle name="40% - Accent5 5 4 4 4" xfId="22824" xr:uid="{00000000-0005-0000-0000-0000C06D0000}"/>
    <cellStyle name="40% - Accent5 5 4 5" xfId="5702" xr:uid="{00000000-0005-0000-0000-0000C16D0000}"/>
    <cellStyle name="40% - Accent5 5 4 5 2" xfId="15494" xr:uid="{00000000-0005-0000-0000-0000C26D0000}"/>
    <cellStyle name="40% - Accent5 5 4 5 2 2" xfId="35045" xr:uid="{00000000-0005-0000-0000-0000C36D0000}"/>
    <cellStyle name="40% - Accent5 5 4 5 3" xfId="25270" xr:uid="{00000000-0005-0000-0000-0000C46D0000}"/>
    <cellStyle name="40% - Accent5 5 4 6" xfId="10608" xr:uid="{00000000-0005-0000-0000-0000C56D0000}"/>
    <cellStyle name="40% - Accent5 5 4 6 2" xfId="30159" xr:uid="{00000000-0005-0000-0000-0000C66D0000}"/>
    <cellStyle name="40% - Accent5 5 4 7" xfId="20384" xr:uid="{00000000-0005-0000-0000-0000C76D0000}"/>
    <cellStyle name="40% - Accent5 5 5" xfId="1103" xr:uid="{00000000-0005-0000-0000-0000C86D0000}"/>
    <cellStyle name="40% - Accent5 5 5 2" xfId="3676" xr:uid="{00000000-0005-0000-0000-0000C96D0000}"/>
    <cellStyle name="40% - Accent5 5 5 2 2" xfId="8573" xr:uid="{00000000-0005-0000-0000-0000CA6D0000}"/>
    <cellStyle name="40% - Accent5 5 5 2 2 2" xfId="18362" xr:uid="{00000000-0005-0000-0000-0000CB6D0000}"/>
    <cellStyle name="40% - Accent5 5 5 2 2 2 2" xfId="37913" xr:uid="{00000000-0005-0000-0000-0000CC6D0000}"/>
    <cellStyle name="40% - Accent5 5 5 2 2 3" xfId="28138" xr:uid="{00000000-0005-0000-0000-0000CD6D0000}"/>
    <cellStyle name="40% - Accent5 5 5 2 3" xfId="13476" xr:uid="{00000000-0005-0000-0000-0000CE6D0000}"/>
    <cellStyle name="40% - Accent5 5 5 2 3 2" xfId="33027" xr:uid="{00000000-0005-0000-0000-0000CF6D0000}"/>
    <cellStyle name="40% - Accent5 5 5 2 4" xfId="23252" xr:uid="{00000000-0005-0000-0000-0000D06D0000}"/>
    <cellStyle name="40% - Accent5 5 5 3" xfId="6130" xr:uid="{00000000-0005-0000-0000-0000D16D0000}"/>
    <cellStyle name="40% - Accent5 5 5 3 2" xfId="15922" xr:uid="{00000000-0005-0000-0000-0000D26D0000}"/>
    <cellStyle name="40% - Accent5 5 5 3 2 2" xfId="35473" xr:uid="{00000000-0005-0000-0000-0000D36D0000}"/>
    <cellStyle name="40% - Accent5 5 5 3 3" xfId="25698" xr:uid="{00000000-0005-0000-0000-0000D46D0000}"/>
    <cellStyle name="40% - Accent5 5 5 4" xfId="11036" xr:uid="{00000000-0005-0000-0000-0000D56D0000}"/>
    <cellStyle name="40% - Accent5 5 5 4 2" xfId="30587" xr:uid="{00000000-0005-0000-0000-0000D66D0000}"/>
    <cellStyle name="40% - Accent5 5 5 5" xfId="20812" xr:uid="{00000000-0005-0000-0000-0000D76D0000}"/>
    <cellStyle name="40% - Accent5 5 6" xfId="2018" xr:uid="{00000000-0005-0000-0000-0000D86D0000}"/>
    <cellStyle name="40% - Accent5 5 6 2" xfId="4521" xr:uid="{00000000-0005-0000-0000-0000D96D0000}"/>
    <cellStyle name="40% - Accent5 5 6 2 2" xfId="9418" xr:uid="{00000000-0005-0000-0000-0000DA6D0000}"/>
    <cellStyle name="40% - Accent5 5 6 2 2 2" xfId="19207" xr:uid="{00000000-0005-0000-0000-0000DB6D0000}"/>
    <cellStyle name="40% - Accent5 5 6 2 2 2 2" xfId="38758" xr:uid="{00000000-0005-0000-0000-0000DC6D0000}"/>
    <cellStyle name="40% - Accent5 5 6 2 2 3" xfId="28983" xr:uid="{00000000-0005-0000-0000-0000DD6D0000}"/>
    <cellStyle name="40% - Accent5 5 6 2 3" xfId="14321" xr:uid="{00000000-0005-0000-0000-0000DE6D0000}"/>
    <cellStyle name="40% - Accent5 5 6 2 3 2" xfId="33872" xr:uid="{00000000-0005-0000-0000-0000DF6D0000}"/>
    <cellStyle name="40% - Accent5 5 6 2 4" xfId="24097" xr:uid="{00000000-0005-0000-0000-0000E06D0000}"/>
    <cellStyle name="40% - Accent5 5 6 3" xfId="6975" xr:uid="{00000000-0005-0000-0000-0000E16D0000}"/>
    <cellStyle name="40% - Accent5 5 6 3 2" xfId="16767" xr:uid="{00000000-0005-0000-0000-0000E26D0000}"/>
    <cellStyle name="40% - Accent5 5 6 3 2 2" xfId="36318" xr:uid="{00000000-0005-0000-0000-0000E36D0000}"/>
    <cellStyle name="40% - Accent5 5 6 3 3" xfId="26543" xr:uid="{00000000-0005-0000-0000-0000E46D0000}"/>
    <cellStyle name="40% - Accent5 5 6 4" xfId="11881" xr:uid="{00000000-0005-0000-0000-0000E56D0000}"/>
    <cellStyle name="40% - Accent5 5 6 4 2" xfId="31432" xr:uid="{00000000-0005-0000-0000-0000E66D0000}"/>
    <cellStyle name="40% - Accent5 5 6 5" xfId="21657" xr:uid="{00000000-0005-0000-0000-0000E76D0000}"/>
    <cellStyle name="40% - Accent5 5 7" xfId="2856" xr:uid="{00000000-0005-0000-0000-0000E86D0000}"/>
    <cellStyle name="40% - Accent5 5 7 2" xfId="7754" xr:uid="{00000000-0005-0000-0000-0000E96D0000}"/>
    <cellStyle name="40% - Accent5 5 7 2 2" xfId="17543" xr:uid="{00000000-0005-0000-0000-0000EA6D0000}"/>
    <cellStyle name="40% - Accent5 5 7 2 2 2" xfId="37094" xr:uid="{00000000-0005-0000-0000-0000EB6D0000}"/>
    <cellStyle name="40% - Accent5 5 7 2 3" xfId="27319" xr:uid="{00000000-0005-0000-0000-0000EC6D0000}"/>
    <cellStyle name="40% - Accent5 5 7 3" xfId="12657" xr:uid="{00000000-0005-0000-0000-0000ED6D0000}"/>
    <cellStyle name="40% - Accent5 5 7 3 2" xfId="32208" xr:uid="{00000000-0005-0000-0000-0000EE6D0000}"/>
    <cellStyle name="40% - Accent5 5 7 4" xfId="22433" xr:uid="{00000000-0005-0000-0000-0000EF6D0000}"/>
    <cellStyle name="40% - Accent5 5 8" xfId="5310" xr:uid="{00000000-0005-0000-0000-0000F06D0000}"/>
    <cellStyle name="40% - Accent5 5 8 2" xfId="15103" xr:uid="{00000000-0005-0000-0000-0000F16D0000}"/>
    <cellStyle name="40% - Accent5 5 8 2 2" xfId="34654" xr:uid="{00000000-0005-0000-0000-0000F26D0000}"/>
    <cellStyle name="40% - Accent5 5 8 3" xfId="24879" xr:uid="{00000000-0005-0000-0000-0000F36D0000}"/>
    <cellStyle name="40% - Accent5 5 9" xfId="10217" xr:uid="{00000000-0005-0000-0000-0000F46D0000}"/>
    <cellStyle name="40% - Accent5 5 9 2" xfId="29768" xr:uid="{00000000-0005-0000-0000-0000F56D0000}"/>
    <cellStyle name="40% - Accent5 6" xfId="276" xr:uid="{00000000-0005-0000-0000-0000F66D0000}"/>
    <cellStyle name="40% - Accent5 6 2" xfId="486" xr:uid="{00000000-0005-0000-0000-0000F76D0000}"/>
    <cellStyle name="40% - Accent5 6 2 2" xfId="903" xr:uid="{00000000-0005-0000-0000-0000F86D0000}"/>
    <cellStyle name="40% - Accent5 6 2 2 2" xfId="1853" xr:uid="{00000000-0005-0000-0000-0000F96D0000}"/>
    <cellStyle name="40% - Accent5 6 2 2 2 2" xfId="4367" xr:uid="{00000000-0005-0000-0000-0000FA6D0000}"/>
    <cellStyle name="40% - Accent5 6 2 2 2 2 2" xfId="9264" xr:uid="{00000000-0005-0000-0000-0000FB6D0000}"/>
    <cellStyle name="40% - Accent5 6 2 2 2 2 2 2" xfId="19053" xr:uid="{00000000-0005-0000-0000-0000FC6D0000}"/>
    <cellStyle name="40% - Accent5 6 2 2 2 2 2 2 2" xfId="38604" xr:uid="{00000000-0005-0000-0000-0000FD6D0000}"/>
    <cellStyle name="40% - Accent5 6 2 2 2 2 2 3" xfId="28829" xr:uid="{00000000-0005-0000-0000-0000FE6D0000}"/>
    <cellStyle name="40% - Accent5 6 2 2 2 2 3" xfId="14167" xr:uid="{00000000-0005-0000-0000-0000FF6D0000}"/>
    <cellStyle name="40% - Accent5 6 2 2 2 2 3 2" xfId="33718" xr:uid="{00000000-0005-0000-0000-0000006E0000}"/>
    <cellStyle name="40% - Accent5 6 2 2 2 2 4" xfId="23943" xr:uid="{00000000-0005-0000-0000-0000016E0000}"/>
    <cellStyle name="40% - Accent5 6 2 2 2 3" xfId="6821" xr:uid="{00000000-0005-0000-0000-0000026E0000}"/>
    <cellStyle name="40% - Accent5 6 2 2 2 3 2" xfId="16613" xr:uid="{00000000-0005-0000-0000-0000036E0000}"/>
    <cellStyle name="40% - Accent5 6 2 2 2 3 2 2" xfId="36164" xr:uid="{00000000-0005-0000-0000-0000046E0000}"/>
    <cellStyle name="40% - Accent5 6 2 2 2 3 3" xfId="26389" xr:uid="{00000000-0005-0000-0000-0000056E0000}"/>
    <cellStyle name="40% - Accent5 6 2 2 2 4" xfId="11727" xr:uid="{00000000-0005-0000-0000-0000066E0000}"/>
    <cellStyle name="40% - Accent5 6 2 2 2 4 2" xfId="31278" xr:uid="{00000000-0005-0000-0000-0000076E0000}"/>
    <cellStyle name="40% - Accent5 6 2 2 2 5" xfId="21503" xr:uid="{00000000-0005-0000-0000-0000086E0000}"/>
    <cellStyle name="40% - Accent5 6 2 2 3" xfId="2759" xr:uid="{00000000-0005-0000-0000-0000096E0000}"/>
    <cellStyle name="40% - Accent5 6 2 2 3 2" xfId="5204" xr:uid="{00000000-0005-0000-0000-00000A6E0000}"/>
    <cellStyle name="40% - Accent5 6 2 2 3 2 2" xfId="10101" xr:uid="{00000000-0005-0000-0000-00000B6E0000}"/>
    <cellStyle name="40% - Accent5 6 2 2 3 2 2 2" xfId="19890" xr:uid="{00000000-0005-0000-0000-00000C6E0000}"/>
    <cellStyle name="40% - Accent5 6 2 2 3 2 2 2 2" xfId="39441" xr:uid="{00000000-0005-0000-0000-00000D6E0000}"/>
    <cellStyle name="40% - Accent5 6 2 2 3 2 2 3" xfId="29666" xr:uid="{00000000-0005-0000-0000-00000E6E0000}"/>
    <cellStyle name="40% - Accent5 6 2 2 3 2 3" xfId="15004" xr:uid="{00000000-0005-0000-0000-00000F6E0000}"/>
    <cellStyle name="40% - Accent5 6 2 2 3 2 3 2" xfId="34555" xr:uid="{00000000-0005-0000-0000-0000106E0000}"/>
    <cellStyle name="40% - Accent5 6 2 2 3 2 4" xfId="24780" xr:uid="{00000000-0005-0000-0000-0000116E0000}"/>
    <cellStyle name="40% - Accent5 6 2 2 3 3" xfId="7658" xr:uid="{00000000-0005-0000-0000-0000126E0000}"/>
    <cellStyle name="40% - Accent5 6 2 2 3 3 2" xfId="17450" xr:uid="{00000000-0005-0000-0000-0000136E0000}"/>
    <cellStyle name="40% - Accent5 6 2 2 3 3 2 2" xfId="37001" xr:uid="{00000000-0005-0000-0000-0000146E0000}"/>
    <cellStyle name="40% - Accent5 6 2 2 3 3 3" xfId="27226" xr:uid="{00000000-0005-0000-0000-0000156E0000}"/>
    <cellStyle name="40% - Accent5 6 2 2 3 4" xfId="12564" xr:uid="{00000000-0005-0000-0000-0000166E0000}"/>
    <cellStyle name="40% - Accent5 6 2 2 3 4 2" xfId="32115" xr:uid="{00000000-0005-0000-0000-0000176E0000}"/>
    <cellStyle name="40% - Accent5 6 2 2 3 5" xfId="22340" xr:uid="{00000000-0005-0000-0000-0000186E0000}"/>
    <cellStyle name="40% - Accent5 6 2 2 4" xfId="3486" xr:uid="{00000000-0005-0000-0000-0000196E0000}"/>
    <cellStyle name="40% - Accent5 6 2 2 4 2" xfId="8383" xr:uid="{00000000-0005-0000-0000-00001A6E0000}"/>
    <cellStyle name="40% - Accent5 6 2 2 4 2 2" xfId="18172" xr:uid="{00000000-0005-0000-0000-00001B6E0000}"/>
    <cellStyle name="40% - Accent5 6 2 2 4 2 2 2" xfId="37723" xr:uid="{00000000-0005-0000-0000-00001C6E0000}"/>
    <cellStyle name="40% - Accent5 6 2 2 4 2 3" xfId="27948" xr:uid="{00000000-0005-0000-0000-00001D6E0000}"/>
    <cellStyle name="40% - Accent5 6 2 2 4 3" xfId="13286" xr:uid="{00000000-0005-0000-0000-00001E6E0000}"/>
    <cellStyle name="40% - Accent5 6 2 2 4 3 2" xfId="32837" xr:uid="{00000000-0005-0000-0000-00001F6E0000}"/>
    <cellStyle name="40% - Accent5 6 2 2 4 4" xfId="23062" xr:uid="{00000000-0005-0000-0000-0000206E0000}"/>
    <cellStyle name="40% - Accent5 6 2 2 5" xfId="5940" xr:uid="{00000000-0005-0000-0000-0000216E0000}"/>
    <cellStyle name="40% - Accent5 6 2 2 5 2" xfId="15732" xr:uid="{00000000-0005-0000-0000-0000226E0000}"/>
    <cellStyle name="40% - Accent5 6 2 2 5 2 2" xfId="35283" xr:uid="{00000000-0005-0000-0000-0000236E0000}"/>
    <cellStyle name="40% - Accent5 6 2 2 5 3" xfId="25508" xr:uid="{00000000-0005-0000-0000-0000246E0000}"/>
    <cellStyle name="40% - Accent5 6 2 2 6" xfId="10846" xr:uid="{00000000-0005-0000-0000-0000256E0000}"/>
    <cellStyle name="40% - Accent5 6 2 2 6 2" xfId="30397" xr:uid="{00000000-0005-0000-0000-0000266E0000}"/>
    <cellStyle name="40% - Accent5 6 2 2 7" xfId="20622" xr:uid="{00000000-0005-0000-0000-0000276E0000}"/>
    <cellStyle name="40% - Accent5 6 2 3" xfId="1462" xr:uid="{00000000-0005-0000-0000-0000286E0000}"/>
    <cellStyle name="40% - Accent5 6 2 3 2" xfId="3981" xr:uid="{00000000-0005-0000-0000-0000296E0000}"/>
    <cellStyle name="40% - Accent5 6 2 3 2 2" xfId="8878" xr:uid="{00000000-0005-0000-0000-00002A6E0000}"/>
    <cellStyle name="40% - Accent5 6 2 3 2 2 2" xfId="18667" xr:uid="{00000000-0005-0000-0000-00002B6E0000}"/>
    <cellStyle name="40% - Accent5 6 2 3 2 2 2 2" xfId="38218" xr:uid="{00000000-0005-0000-0000-00002C6E0000}"/>
    <cellStyle name="40% - Accent5 6 2 3 2 2 3" xfId="28443" xr:uid="{00000000-0005-0000-0000-00002D6E0000}"/>
    <cellStyle name="40% - Accent5 6 2 3 2 3" xfId="13781" xr:uid="{00000000-0005-0000-0000-00002E6E0000}"/>
    <cellStyle name="40% - Accent5 6 2 3 2 3 2" xfId="33332" xr:uid="{00000000-0005-0000-0000-00002F6E0000}"/>
    <cellStyle name="40% - Accent5 6 2 3 2 4" xfId="23557" xr:uid="{00000000-0005-0000-0000-0000306E0000}"/>
    <cellStyle name="40% - Accent5 6 2 3 3" xfId="6435" xr:uid="{00000000-0005-0000-0000-0000316E0000}"/>
    <cellStyle name="40% - Accent5 6 2 3 3 2" xfId="16227" xr:uid="{00000000-0005-0000-0000-0000326E0000}"/>
    <cellStyle name="40% - Accent5 6 2 3 3 2 2" xfId="35778" xr:uid="{00000000-0005-0000-0000-0000336E0000}"/>
    <cellStyle name="40% - Accent5 6 2 3 3 3" xfId="26003" xr:uid="{00000000-0005-0000-0000-0000346E0000}"/>
    <cellStyle name="40% - Accent5 6 2 3 4" xfId="11341" xr:uid="{00000000-0005-0000-0000-0000356E0000}"/>
    <cellStyle name="40% - Accent5 6 2 3 4 2" xfId="30892" xr:uid="{00000000-0005-0000-0000-0000366E0000}"/>
    <cellStyle name="40% - Accent5 6 2 3 5" xfId="21117" xr:uid="{00000000-0005-0000-0000-0000376E0000}"/>
    <cellStyle name="40% - Accent5 6 2 4" xfId="2315" xr:uid="{00000000-0005-0000-0000-0000386E0000}"/>
    <cellStyle name="40% - Accent5 6 2 4 2" xfId="4817" xr:uid="{00000000-0005-0000-0000-0000396E0000}"/>
    <cellStyle name="40% - Accent5 6 2 4 2 2" xfId="9714" xr:uid="{00000000-0005-0000-0000-00003A6E0000}"/>
    <cellStyle name="40% - Accent5 6 2 4 2 2 2" xfId="19503" xr:uid="{00000000-0005-0000-0000-00003B6E0000}"/>
    <cellStyle name="40% - Accent5 6 2 4 2 2 2 2" xfId="39054" xr:uid="{00000000-0005-0000-0000-00003C6E0000}"/>
    <cellStyle name="40% - Accent5 6 2 4 2 2 3" xfId="29279" xr:uid="{00000000-0005-0000-0000-00003D6E0000}"/>
    <cellStyle name="40% - Accent5 6 2 4 2 3" xfId="14617" xr:uid="{00000000-0005-0000-0000-00003E6E0000}"/>
    <cellStyle name="40% - Accent5 6 2 4 2 3 2" xfId="34168" xr:uid="{00000000-0005-0000-0000-00003F6E0000}"/>
    <cellStyle name="40% - Accent5 6 2 4 2 4" xfId="24393" xr:uid="{00000000-0005-0000-0000-0000406E0000}"/>
    <cellStyle name="40% - Accent5 6 2 4 3" xfId="7271" xr:uid="{00000000-0005-0000-0000-0000416E0000}"/>
    <cellStyle name="40% - Accent5 6 2 4 3 2" xfId="17063" xr:uid="{00000000-0005-0000-0000-0000426E0000}"/>
    <cellStyle name="40% - Accent5 6 2 4 3 2 2" xfId="36614" xr:uid="{00000000-0005-0000-0000-0000436E0000}"/>
    <cellStyle name="40% - Accent5 6 2 4 3 3" xfId="26839" xr:uid="{00000000-0005-0000-0000-0000446E0000}"/>
    <cellStyle name="40% - Accent5 6 2 4 4" xfId="12177" xr:uid="{00000000-0005-0000-0000-0000456E0000}"/>
    <cellStyle name="40% - Accent5 6 2 4 4 2" xfId="31728" xr:uid="{00000000-0005-0000-0000-0000466E0000}"/>
    <cellStyle name="40% - Accent5 6 2 4 5" xfId="21953" xr:uid="{00000000-0005-0000-0000-0000476E0000}"/>
    <cellStyle name="40% - Accent5 6 2 5" xfId="3095" xr:uid="{00000000-0005-0000-0000-0000486E0000}"/>
    <cellStyle name="40% - Accent5 6 2 5 2" xfId="7992" xr:uid="{00000000-0005-0000-0000-0000496E0000}"/>
    <cellStyle name="40% - Accent5 6 2 5 2 2" xfId="17781" xr:uid="{00000000-0005-0000-0000-00004A6E0000}"/>
    <cellStyle name="40% - Accent5 6 2 5 2 2 2" xfId="37332" xr:uid="{00000000-0005-0000-0000-00004B6E0000}"/>
    <cellStyle name="40% - Accent5 6 2 5 2 3" xfId="27557" xr:uid="{00000000-0005-0000-0000-00004C6E0000}"/>
    <cellStyle name="40% - Accent5 6 2 5 3" xfId="12895" xr:uid="{00000000-0005-0000-0000-00004D6E0000}"/>
    <cellStyle name="40% - Accent5 6 2 5 3 2" xfId="32446" xr:uid="{00000000-0005-0000-0000-00004E6E0000}"/>
    <cellStyle name="40% - Accent5 6 2 5 4" xfId="22671" xr:uid="{00000000-0005-0000-0000-00004F6E0000}"/>
    <cellStyle name="40% - Accent5 6 2 6" xfId="5549" xr:uid="{00000000-0005-0000-0000-0000506E0000}"/>
    <cellStyle name="40% - Accent5 6 2 6 2" xfId="15341" xr:uid="{00000000-0005-0000-0000-0000516E0000}"/>
    <cellStyle name="40% - Accent5 6 2 6 2 2" xfId="34892" xr:uid="{00000000-0005-0000-0000-0000526E0000}"/>
    <cellStyle name="40% - Accent5 6 2 6 3" xfId="25117" xr:uid="{00000000-0005-0000-0000-0000536E0000}"/>
    <cellStyle name="40% - Accent5 6 2 7" xfId="10455" xr:uid="{00000000-0005-0000-0000-0000546E0000}"/>
    <cellStyle name="40% - Accent5 6 2 7 2" xfId="30006" xr:uid="{00000000-0005-0000-0000-0000556E0000}"/>
    <cellStyle name="40% - Accent5 6 2 8" xfId="20231" xr:uid="{00000000-0005-0000-0000-0000566E0000}"/>
    <cellStyle name="40% - Accent5 6 3" xfId="699" xr:uid="{00000000-0005-0000-0000-0000576E0000}"/>
    <cellStyle name="40% - Accent5 6 3 2" xfId="1651" xr:uid="{00000000-0005-0000-0000-0000586E0000}"/>
    <cellStyle name="40% - Accent5 6 3 2 2" xfId="4165" xr:uid="{00000000-0005-0000-0000-0000596E0000}"/>
    <cellStyle name="40% - Accent5 6 3 2 2 2" xfId="9062" xr:uid="{00000000-0005-0000-0000-00005A6E0000}"/>
    <cellStyle name="40% - Accent5 6 3 2 2 2 2" xfId="18851" xr:uid="{00000000-0005-0000-0000-00005B6E0000}"/>
    <cellStyle name="40% - Accent5 6 3 2 2 2 2 2" xfId="38402" xr:uid="{00000000-0005-0000-0000-00005C6E0000}"/>
    <cellStyle name="40% - Accent5 6 3 2 2 2 3" xfId="28627" xr:uid="{00000000-0005-0000-0000-00005D6E0000}"/>
    <cellStyle name="40% - Accent5 6 3 2 2 3" xfId="13965" xr:uid="{00000000-0005-0000-0000-00005E6E0000}"/>
    <cellStyle name="40% - Accent5 6 3 2 2 3 2" xfId="33516" xr:uid="{00000000-0005-0000-0000-00005F6E0000}"/>
    <cellStyle name="40% - Accent5 6 3 2 2 4" xfId="23741" xr:uid="{00000000-0005-0000-0000-0000606E0000}"/>
    <cellStyle name="40% - Accent5 6 3 2 3" xfId="6619" xr:uid="{00000000-0005-0000-0000-0000616E0000}"/>
    <cellStyle name="40% - Accent5 6 3 2 3 2" xfId="16411" xr:uid="{00000000-0005-0000-0000-0000626E0000}"/>
    <cellStyle name="40% - Accent5 6 3 2 3 2 2" xfId="35962" xr:uid="{00000000-0005-0000-0000-0000636E0000}"/>
    <cellStyle name="40% - Accent5 6 3 2 3 3" xfId="26187" xr:uid="{00000000-0005-0000-0000-0000646E0000}"/>
    <cellStyle name="40% - Accent5 6 3 2 4" xfId="11525" xr:uid="{00000000-0005-0000-0000-0000656E0000}"/>
    <cellStyle name="40% - Accent5 6 3 2 4 2" xfId="31076" xr:uid="{00000000-0005-0000-0000-0000666E0000}"/>
    <cellStyle name="40% - Accent5 6 3 2 5" xfId="21301" xr:uid="{00000000-0005-0000-0000-0000676E0000}"/>
    <cellStyle name="40% - Accent5 6 3 3" xfId="2631" xr:uid="{00000000-0005-0000-0000-0000686E0000}"/>
    <cellStyle name="40% - Accent5 6 3 3 2" xfId="5079" xr:uid="{00000000-0005-0000-0000-0000696E0000}"/>
    <cellStyle name="40% - Accent5 6 3 3 2 2" xfId="9976" xr:uid="{00000000-0005-0000-0000-00006A6E0000}"/>
    <cellStyle name="40% - Accent5 6 3 3 2 2 2" xfId="19765" xr:uid="{00000000-0005-0000-0000-00006B6E0000}"/>
    <cellStyle name="40% - Accent5 6 3 3 2 2 2 2" xfId="39316" xr:uid="{00000000-0005-0000-0000-00006C6E0000}"/>
    <cellStyle name="40% - Accent5 6 3 3 2 2 3" xfId="29541" xr:uid="{00000000-0005-0000-0000-00006D6E0000}"/>
    <cellStyle name="40% - Accent5 6 3 3 2 3" xfId="14879" xr:uid="{00000000-0005-0000-0000-00006E6E0000}"/>
    <cellStyle name="40% - Accent5 6 3 3 2 3 2" xfId="34430" xr:uid="{00000000-0005-0000-0000-00006F6E0000}"/>
    <cellStyle name="40% - Accent5 6 3 3 2 4" xfId="24655" xr:uid="{00000000-0005-0000-0000-0000706E0000}"/>
    <cellStyle name="40% - Accent5 6 3 3 3" xfId="7533" xr:uid="{00000000-0005-0000-0000-0000716E0000}"/>
    <cellStyle name="40% - Accent5 6 3 3 3 2" xfId="17325" xr:uid="{00000000-0005-0000-0000-0000726E0000}"/>
    <cellStyle name="40% - Accent5 6 3 3 3 2 2" xfId="36876" xr:uid="{00000000-0005-0000-0000-0000736E0000}"/>
    <cellStyle name="40% - Accent5 6 3 3 3 3" xfId="27101" xr:uid="{00000000-0005-0000-0000-0000746E0000}"/>
    <cellStyle name="40% - Accent5 6 3 3 4" xfId="12439" xr:uid="{00000000-0005-0000-0000-0000756E0000}"/>
    <cellStyle name="40% - Accent5 6 3 3 4 2" xfId="31990" xr:uid="{00000000-0005-0000-0000-0000766E0000}"/>
    <cellStyle name="40% - Accent5 6 3 3 5" xfId="22215" xr:uid="{00000000-0005-0000-0000-0000776E0000}"/>
    <cellStyle name="40% - Accent5 6 3 4" xfId="3284" xr:uid="{00000000-0005-0000-0000-0000786E0000}"/>
    <cellStyle name="40% - Accent5 6 3 4 2" xfId="8181" xr:uid="{00000000-0005-0000-0000-0000796E0000}"/>
    <cellStyle name="40% - Accent5 6 3 4 2 2" xfId="17970" xr:uid="{00000000-0005-0000-0000-00007A6E0000}"/>
    <cellStyle name="40% - Accent5 6 3 4 2 2 2" xfId="37521" xr:uid="{00000000-0005-0000-0000-00007B6E0000}"/>
    <cellStyle name="40% - Accent5 6 3 4 2 3" xfId="27746" xr:uid="{00000000-0005-0000-0000-00007C6E0000}"/>
    <cellStyle name="40% - Accent5 6 3 4 3" xfId="13084" xr:uid="{00000000-0005-0000-0000-00007D6E0000}"/>
    <cellStyle name="40% - Accent5 6 3 4 3 2" xfId="32635" xr:uid="{00000000-0005-0000-0000-00007E6E0000}"/>
    <cellStyle name="40% - Accent5 6 3 4 4" xfId="22860" xr:uid="{00000000-0005-0000-0000-00007F6E0000}"/>
    <cellStyle name="40% - Accent5 6 3 5" xfId="5738" xr:uid="{00000000-0005-0000-0000-0000806E0000}"/>
    <cellStyle name="40% - Accent5 6 3 5 2" xfId="15530" xr:uid="{00000000-0005-0000-0000-0000816E0000}"/>
    <cellStyle name="40% - Accent5 6 3 5 2 2" xfId="35081" xr:uid="{00000000-0005-0000-0000-0000826E0000}"/>
    <cellStyle name="40% - Accent5 6 3 5 3" xfId="25306" xr:uid="{00000000-0005-0000-0000-0000836E0000}"/>
    <cellStyle name="40% - Accent5 6 3 6" xfId="10644" xr:uid="{00000000-0005-0000-0000-0000846E0000}"/>
    <cellStyle name="40% - Accent5 6 3 6 2" xfId="30195" xr:uid="{00000000-0005-0000-0000-0000856E0000}"/>
    <cellStyle name="40% - Accent5 6 3 7" xfId="20420" xr:uid="{00000000-0005-0000-0000-0000866E0000}"/>
    <cellStyle name="40% - Accent5 6 4" xfId="1104" xr:uid="{00000000-0005-0000-0000-0000876E0000}"/>
    <cellStyle name="40% - Accent5 6 4 2" xfId="3677" xr:uid="{00000000-0005-0000-0000-0000886E0000}"/>
    <cellStyle name="40% - Accent5 6 4 2 2" xfId="8574" xr:uid="{00000000-0005-0000-0000-0000896E0000}"/>
    <cellStyle name="40% - Accent5 6 4 2 2 2" xfId="18363" xr:uid="{00000000-0005-0000-0000-00008A6E0000}"/>
    <cellStyle name="40% - Accent5 6 4 2 2 2 2" xfId="37914" xr:uid="{00000000-0005-0000-0000-00008B6E0000}"/>
    <cellStyle name="40% - Accent5 6 4 2 2 3" xfId="28139" xr:uid="{00000000-0005-0000-0000-00008C6E0000}"/>
    <cellStyle name="40% - Accent5 6 4 2 3" xfId="13477" xr:uid="{00000000-0005-0000-0000-00008D6E0000}"/>
    <cellStyle name="40% - Accent5 6 4 2 3 2" xfId="33028" xr:uid="{00000000-0005-0000-0000-00008E6E0000}"/>
    <cellStyle name="40% - Accent5 6 4 2 4" xfId="23253" xr:uid="{00000000-0005-0000-0000-00008F6E0000}"/>
    <cellStyle name="40% - Accent5 6 4 3" xfId="6131" xr:uid="{00000000-0005-0000-0000-0000906E0000}"/>
    <cellStyle name="40% - Accent5 6 4 3 2" xfId="15923" xr:uid="{00000000-0005-0000-0000-0000916E0000}"/>
    <cellStyle name="40% - Accent5 6 4 3 2 2" xfId="35474" xr:uid="{00000000-0005-0000-0000-0000926E0000}"/>
    <cellStyle name="40% - Accent5 6 4 3 3" xfId="25699" xr:uid="{00000000-0005-0000-0000-0000936E0000}"/>
    <cellStyle name="40% - Accent5 6 4 4" xfId="11037" xr:uid="{00000000-0005-0000-0000-0000946E0000}"/>
    <cellStyle name="40% - Accent5 6 4 4 2" xfId="30588" xr:uid="{00000000-0005-0000-0000-0000956E0000}"/>
    <cellStyle name="40% - Accent5 6 4 5" xfId="20813" xr:uid="{00000000-0005-0000-0000-0000966E0000}"/>
    <cellStyle name="40% - Accent5 6 5" xfId="2190" xr:uid="{00000000-0005-0000-0000-0000976E0000}"/>
    <cellStyle name="40% - Accent5 6 5 2" xfId="4692" xr:uid="{00000000-0005-0000-0000-0000986E0000}"/>
    <cellStyle name="40% - Accent5 6 5 2 2" xfId="9589" xr:uid="{00000000-0005-0000-0000-0000996E0000}"/>
    <cellStyle name="40% - Accent5 6 5 2 2 2" xfId="19378" xr:uid="{00000000-0005-0000-0000-00009A6E0000}"/>
    <cellStyle name="40% - Accent5 6 5 2 2 2 2" xfId="38929" xr:uid="{00000000-0005-0000-0000-00009B6E0000}"/>
    <cellStyle name="40% - Accent5 6 5 2 2 3" xfId="29154" xr:uid="{00000000-0005-0000-0000-00009C6E0000}"/>
    <cellStyle name="40% - Accent5 6 5 2 3" xfId="14492" xr:uid="{00000000-0005-0000-0000-00009D6E0000}"/>
    <cellStyle name="40% - Accent5 6 5 2 3 2" xfId="34043" xr:uid="{00000000-0005-0000-0000-00009E6E0000}"/>
    <cellStyle name="40% - Accent5 6 5 2 4" xfId="24268" xr:uid="{00000000-0005-0000-0000-00009F6E0000}"/>
    <cellStyle name="40% - Accent5 6 5 3" xfId="7146" xr:uid="{00000000-0005-0000-0000-0000A06E0000}"/>
    <cellStyle name="40% - Accent5 6 5 3 2" xfId="16938" xr:uid="{00000000-0005-0000-0000-0000A16E0000}"/>
    <cellStyle name="40% - Accent5 6 5 3 2 2" xfId="36489" xr:uid="{00000000-0005-0000-0000-0000A26E0000}"/>
    <cellStyle name="40% - Accent5 6 5 3 3" xfId="26714" xr:uid="{00000000-0005-0000-0000-0000A36E0000}"/>
    <cellStyle name="40% - Accent5 6 5 4" xfId="12052" xr:uid="{00000000-0005-0000-0000-0000A46E0000}"/>
    <cellStyle name="40% - Accent5 6 5 4 2" xfId="31603" xr:uid="{00000000-0005-0000-0000-0000A56E0000}"/>
    <cellStyle name="40% - Accent5 6 5 5" xfId="21828" xr:uid="{00000000-0005-0000-0000-0000A66E0000}"/>
    <cellStyle name="40% - Accent5 6 6" xfId="2892" xr:uid="{00000000-0005-0000-0000-0000A76E0000}"/>
    <cellStyle name="40% - Accent5 6 6 2" xfId="7790" xr:uid="{00000000-0005-0000-0000-0000A86E0000}"/>
    <cellStyle name="40% - Accent5 6 6 2 2" xfId="17579" xr:uid="{00000000-0005-0000-0000-0000A96E0000}"/>
    <cellStyle name="40% - Accent5 6 6 2 2 2" xfId="37130" xr:uid="{00000000-0005-0000-0000-0000AA6E0000}"/>
    <cellStyle name="40% - Accent5 6 6 2 3" xfId="27355" xr:uid="{00000000-0005-0000-0000-0000AB6E0000}"/>
    <cellStyle name="40% - Accent5 6 6 3" xfId="12693" xr:uid="{00000000-0005-0000-0000-0000AC6E0000}"/>
    <cellStyle name="40% - Accent5 6 6 3 2" xfId="32244" xr:uid="{00000000-0005-0000-0000-0000AD6E0000}"/>
    <cellStyle name="40% - Accent5 6 6 4" xfId="22469" xr:uid="{00000000-0005-0000-0000-0000AE6E0000}"/>
    <cellStyle name="40% - Accent5 6 7" xfId="5346" xr:uid="{00000000-0005-0000-0000-0000AF6E0000}"/>
    <cellStyle name="40% - Accent5 6 7 2" xfId="15139" xr:uid="{00000000-0005-0000-0000-0000B06E0000}"/>
    <cellStyle name="40% - Accent5 6 7 2 2" xfId="34690" xr:uid="{00000000-0005-0000-0000-0000B16E0000}"/>
    <cellStyle name="40% - Accent5 6 7 3" xfId="24915" xr:uid="{00000000-0005-0000-0000-0000B26E0000}"/>
    <cellStyle name="40% - Accent5 6 8" xfId="10253" xr:uid="{00000000-0005-0000-0000-0000B36E0000}"/>
    <cellStyle name="40% - Accent5 6 8 2" xfId="29804" xr:uid="{00000000-0005-0000-0000-0000B46E0000}"/>
    <cellStyle name="40% - Accent5 6 9" xfId="20029" xr:uid="{00000000-0005-0000-0000-0000B56E0000}"/>
    <cellStyle name="40% - Accent5 7" xfId="487" xr:uid="{00000000-0005-0000-0000-0000B66E0000}"/>
    <cellStyle name="40% - Accent5 7 2" xfId="904" xr:uid="{00000000-0005-0000-0000-0000B76E0000}"/>
    <cellStyle name="40% - Accent5 7 2 2" xfId="1854" xr:uid="{00000000-0005-0000-0000-0000B86E0000}"/>
    <cellStyle name="40% - Accent5 7 2 2 2" xfId="4368" xr:uid="{00000000-0005-0000-0000-0000B96E0000}"/>
    <cellStyle name="40% - Accent5 7 2 2 2 2" xfId="9265" xr:uid="{00000000-0005-0000-0000-0000BA6E0000}"/>
    <cellStyle name="40% - Accent5 7 2 2 2 2 2" xfId="19054" xr:uid="{00000000-0005-0000-0000-0000BB6E0000}"/>
    <cellStyle name="40% - Accent5 7 2 2 2 2 2 2" xfId="38605" xr:uid="{00000000-0005-0000-0000-0000BC6E0000}"/>
    <cellStyle name="40% - Accent5 7 2 2 2 2 3" xfId="28830" xr:uid="{00000000-0005-0000-0000-0000BD6E0000}"/>
    <cellStyle name="40% - Accent5 7 2 2 2 3" xfId="14168" xr:uid="{00000000-0005-0000-0000-0000BE6E0000}"/>
    <cellStyle name="40% - Accent5 7 2 2 2 3 2" xfId="33719" xr:uid="{00000000-0005-0000-0000-0000BF6E0000}"/>
    <cellStyle name="40% - Accent5 7 2 2 2 4" xfId="23944" xr:uid="{00000000-0005-0000-0000-0000C06E0000}"/>
    <cellStyle name="40% - Accent5 7 2 2 3" xfId="6822" xr:uid="{00000000-0005-0000-0000-0000C16E0000}"/>
    <cellStyle name="40% - Accent5 7 2 2 3 2" xfId="16614" xr:uid="{00000000-0005-0000-0000-0000C26E0000}"/>
    <cellStyle name="40% - Accent5 7 2 2 3 2 2" xfId="36165" xr:uid="{00000000-0005-0000-0000-0000C36E0000}"/>
    <cellStyle name="40% - Accent5 7 2 2 3 3" xfId="26390" xr:uid="{00000000-0005-0000-0000-0000C46E0000}"/>
    <cellStyle name="40% - Accent5 7 2 2 4" xfId="11728" xr:uid="{00000000-0005-0000-0000-0000C56E0000}"/>
    <cellStyle name="40% - Accent5 7 2 2 4 2" xfId="31279" xr:uid="{00000000-0005-0000-0000-0000C66E0000}"/>
    <cellStyle name="40% - Accent5 7 2 2 5" xfId="21504" xr:uid="{00000000-0005-0000-0000-0000C76E0000}"/>
    <cellStyle name="40% - Accent5 7 2 3" xfId="2499" xr:uid="{00000000-0005-0000-0000-0000C86E0000}"/>
    <cellStyle name="40% - Accent5 7 2 3 2" xfId="4981" xr:uid="{00000000-0005-0000-0000-0000C96E0000}"/>
    <cellStyle name="40% - Accent5 7 2 3 2 2" xfId="9878" xr:uid="{00000000-0005-0000-0000-0000CA6E0000}"/>
    <cellStyle name="40% - Accent5 7 2 3 2 2 2" xfId="19667" xr:uid="{00000000-0005-0000-0000-0000CB6E0000}"/>
    <cellStyle name="40% - Accent5 7 2 3 2 2 2 2" xfId="39218" xr:uid="{00000000-0005-0000-0000-0000CC6E0000}"/>
    <cellStyle name="40% - Accent5 7 2 3 2 2 3" xfId="29443" xr:uid="{00000000-0005-0000-0000-0000CD6E0000}"/>
    <cellStyle name="40% - Accent5 7 2 3 2 3" xfId="14781" xr:uid="{00000000-0005-0000-0000-0000CE6E0000}"/>
    <cellStyle name="40% - Accent5 7 2 3 2 3 2" xfId="34332" xr:uid="{00000000-0005-0000-0000-0000CF6E0000}"/>
    <cellStyle name="40% - Accent5 7 2 3 2 4" xfId="24557" xr:uid="{00000000-0005-0000-0000-0000D06E0000}"/>
    <cellStyle name="40% - Accent5 7 2 3 3" xfId="7435" xr:uid="{00000000-0005-0000-0000-0000D16E0000}"/>
    <cellStyle name="40% - Accent5 7 2 3 3 2" xfId="17227" xr:uid="{00000000-0005-0000-0000-0000D26E0000}"/>
    <cellStyle name="40% - Accent5 7 2 3 3 2 2" xfId="36778" xr:uid="{00000000-0005-0000-0000-0000D36E0000}"/>
    <cellStyle name="40% - Accent5 7 2 3 3 3" xfId="27003" xr:uid="{00000000-0005-0000-0000-0000D46E0000}"/>
    <cellStyle name="40% - Accent5 7 2 3 4" xfId="12341" xr:uid="{00000000-0005-0000-0000-0000D56E0000}"/>
    <cellStyle name="40% - Accent5 7 2 3 4 2" xfId="31892" xr:uid="{00000000-0005-0000-0000-0000D66E0000}"/>
    <cellStyle name="40% - Accent5 7 2 3 5" xfId="22117" xr:uid="{00000000-0005-0000-0000-0000D76E0000}"/>
    <cellStyle name="40% - Accent5 7 2 4" xfId="3487" xr:uid="{00000000-0005-0000-0000-0000D86E0000}"/>
    <cellStyle name="40% - Accent5 7 2 4 2" xfId="8384" xr:uid="{00000000-0005-0000-0000-0000D96E0000}"/>
    <cellStyle name="40% - Accent5 7 2 4 2 2" xfId="18173" xr:uid="{00000000-0005-0000-0000-0000DA6E0000}"/>
    <cellStyle name="40% - Accent5 7 2 4 2 2 2" xfId="37724" xr:uid="{00000000-0005-0000-0000-0000DB6E0000}"/>
    <cellStyle name="40% - Accent5 7 2 4 2 3" xfId="27949" xr:uid="{00000000-0005-0000-0000-0000DC6E0000}"/>
    <cellStyle name="40% - Accent5 7 2 4 3" xfId="13287" xr:uid="{00000000-0005-0000-0000-0000DD6E0000}"/>
    <cellStyle name="40% - Accent5 7 2 4 3 2" xfId="32838" xr:uid="{00000000-0005-0000-0000-0000DE6E0000}"/>
    <cellStyle name="40% - Accent5 7 2 4 4" xfId="23063" xr:uid="{00000000-0005-0000-0000-0000DF6E0000}"/>
    <cellStyle name="40% - Accent5 7 2 5" xfId="5941" xr:uid="{00000000-0005-0000-0000-0000E06E0000}"/>
    <cellStyle name="40% - Accent5 7 2 5 2" xfId="15733" xr:uid="{00000000-0005-0000-0000-0000E16E0000}"/>
    <cellStyle name="40% - Accent5 7 2 5 2 2" xfId="35284" xr:uid="{00000000-0005-0000-0000-0000E26E0000}"/>
    <cellStyle name="40% - Accent5 7 2 5 3" xfId="25509" xr:uid="{00000000-0005-0000-0000-0000E36E0000}"/>
    <cellStyle name="40% - Accent5 7 2 6" xfId="10847" xr:uid="{00000000-0005-0000-0000-0000E46E0000}"/>
    <cellStyle name="40% - Accent5 7 2 6 2" xfId="30398" xr:uid="{00000000-0005-0000-0000-0000E56E0000}"/>
    <cellStyle name="40% - Accent5 7 2 7" xfId="20623" xr:uid="{00000000-0005-0000-0000-0000E66E0000}"/>
    <cellStyle name="40% - Accent5 7 3" xfId="1105" xr:uid="{00000000-0005-0000-0000-0000E76E0000}"/>
    <cellStyle name="40% - Accent5 7 3 2" xfId="3678" xr:uid="{00000000-0005-0000-0000-0000E86E0000}"/>
    <cellStyle name="40% - Accent5 7 3 2 2" xfId="8575" xr:uid="{00000000-0005-0000-0000-0000E96E0000}"/>
    <cellStyle name="40% - Accent5 7 3 2 2 2" xfId="18364" xr:uid="{00000000-0005-0000-0000-0000EA6E0000}"/>
    <cellStyle name="40% - Accent5 7 3 2 2 2 2" xfId="37915" xr:uid="{00000000-0005-0000-0000-0000EB6E0000}"/>
    <cellStyle name="40% - Accent5 7 3 2 2 3" xfId="28140" xr:uid="{00000000-0005-0000-0000-0000EC6E0000}"/>
    <cellStyle name="40% - Accent5 7 3 2 3" xfId="13478" xr:uid="{00000000-0005-0000-0000-0000ED6E0000}"/>
    <cellStyle name="40% - Accent5 7 3 2 3 2" xfId="33029" xr:uid="{00000000-0005-0000-0000-0000EE6E0000}"/>
    <cellStyle name="40% - Accent5 7 3 2 4" xfId="23254" xr:uid="{00000000-0005-0000-0000-0000EF6E0000}"/>
    <cellStyle name="40% - Accent5 7 3 3" xfId="6132" xr:uid="{00000000-0005-0000-0000-0000F06E0000}"/>
    <cellStyle name="40% - Accent5 7 3 3 2" xfId="15924" xr:uid="{00000000-0005-0000-0000-0000F16E0000}"/>
    <cellStyle name="40% - Accent5 7 3 3 2 2" xfId="35475" xr:uid="{00000000-0005-0000-0000-0000F26E0000}"/>
    <cellStyle name="40% - Accent5 7 3 3 3" xfId="25700" xr:uid="{00000000-0005-0000-0000-0000F36E0000}"/>
    <cellStyle name="40% - Accent5 7 3 4" xfId="11038" xr:uid="{00000000-0005-0000-0000-0000F46E0000}"/>
    <cellStyle name="40% - Accent5 7 3 4 2" xfId="30589" xr:uid="{00000000-0005-0000-0000-0000F56E0000}"/>
    <cellStyle name="40% - Accent5 7 3 5" xfId="20814" xr:uid="{00000000-0005-0000-0000-0000F66E0000}"/>
    <cellStyle name="40% - Accent5 7 4" xfId="2092" xr:uid="{00000000-0005-0000-0000-0000F76E0000}"/>
    <cellStyle name="40% - Accent5 7 4 2" xfId="4594" xr:uid="{00000000-0005-0000-0000-0000F86E0000}"/>
    <cellStyle name="40% - Accent5 7 4 2 2" xfId="9491" xr:uid="{00000000-0005-0000-0000-0000F96E0000}"/>
    <cellStyle name="40% - Accent5 7 4 2 2 2" xfId="19280" xr:uid="{00000000-0005-0000-0000-0000FA6E0000}"/>
    <cellStyle name="40% - Accent5 7 4 2 2 2 2" xfId="38831" xr:uid="{00000000-0005-0000-0000-0000FB6E0000}"/>
    <cellStyle name="40% - Accent5 7 4 2 2 3" xfId="29056" xr:uid="{00000000-0005-0000-0000-0000FC6E0000}"/>
    <cellStyle name="40% - Accent5 7 4 2 3" xfId="14394" xr:uid="{00000000-0005-0000-0000-0000FD6E0000}"/>
    <cellStyle name="40% - Accent5 7 4 2 3 2" xfId="33945" xr:uid="{00000000-0005-0000-0000-0000FE6E0000}"/>
    <cellStyle name="40% - Accent5 7 4 2 4" xfId="24170" xr:uid="{00000000-0005-0000-0000-0000FF6E0000}"/>
    <cellStyle name="40% - Accent5 7 4 3" xfId="7048" xr:uid="{00000000-0005-0000-0000-0000006F0000}"/>
    <cellStyle name="40% - Accent5 7 4 3 2" xfId="16840" xr:uid="{00000000-0005-0000-0000-0000016F0000}"/>
    <cellStyle name="40% - Accent5 7 4 3 2 2" xfId="36391" xr:uid="{00000000-0005-0000-0000-0000026F0000}"/>
    <cellStyle name="40% - Accent5 7 4 3 3" xfId="26616" xr:uid="{00000000-0005-0000-0000-0000036F0000}"/>
    <cellStyle name="40% - Accent5 7 4 4" xfId="11954" xr:uid="{00000000-0005-0000-0000-0000046F0000}"/>
    <cellStyle name="40% - Accent5 7 4 4 2" xfId="31505" xr:uid="{00000000-0005-0000-0000-0000056F0000}"/>
    <cellStyle name="40% - Accent5 7 4 5" xfId="21730" xr:uid="{00000000-0005-0000-0000-0000066F0000}"/>
    <cellStyle name="40% - Accent5 7 5" xfId="3096" xr:uid="{00000000-0005-0000-0000-0000076F0000}"/>
    <cellStyle name="40% - Accent5 7 5 2" xfId="7993" xr:uid="{00000000-0005-0000-0000-0000086F0000}"/>
    <cellStyle name="40% - Accent5 7 5 2 2" xfId="17782" xr:uid="{00000000-0005-0000-0000-0000096F0000}"/>
    <cellStyle name="40% - Accent5 7 5 2 2 2" xfId="37333" xr:uid="{00000000-0005-0000-0000-00000A6F0000}"/>
    <cellStyle name="40% - Accent5 7 5 2 3" xfId="27558" xr:uid="{00000000-0005-0000-0000-00000B6F0000}"/>
    <cellStyle name="40% - Accent5 7 5 3" xfId="12896" xr:uid="{00000000-0005-0000-0000-00000C6F0000}"/>
    <cellStyle name="40% - Accent5 7 5 3 2" xfId="32447" xr:uid="{00000000-0005-0000-0000-00000D6F0000}"/>
    <cellStyle name="40% - Accent5 7 5 4" xfId="22672" xr:uid="{00000000-0005-0000-0000-00000E6F0000}"/>
    <cellStyle name="40% - Accent5 7 6" xfId="5550" xr:uid="{00000000-0005-0000-0000-00000F6F0000}"/>
    <cellStyle name="40% - Accent5 7 6 2" xfId="15342" xr:uid="{00000000-0005-0000-0000-0000106F0000}"/>
    <cellStyle name="40% - Accent5 7 6 2 2" xfId="34893" xr:uid="{00000000-0005-0000-0000-0000116F0000}"/>
    <cellStyle name="40% - Accent5 7 6 3" xfId="25118" xr:uid="{00000000-0005-0000-0000-0000126F0000}"/>
    <cellStyle name="40% - Accent5 7 7" xfId="10456" xr:uid="{00000000-0005-0000-0000-0000136F0000}"/>
    <cellStyle name="40% - Accent5 7 7 2" xfId="30007" xr:uid="{00000000-0005-0000-0000-0000146F0000}"/>
    <cellStyle name="40% - Accent5 7 8" xfId="20232" xr:uid="{00000000-0005-0000-0000-0000156F0000}"/>
    <cellStyle name="40% - Accent5 8" xfId="488" xr:uid="{00000000-0005-0000-0000-0000166F0000}"/>
    <cellStyle name="40% - Accent5 8 2" xfId="905" xr:uid="{00000000-0005-0000-0000-0000176F0000}"/>
    <cellStyle name="40% - Accent5 8 2 2" xfId="1855" xr:uid="{00000000-0005-0000-0000-0000186F0000}"/>
    <cellStyle name="40% - Accent5 8 2 2 2" xfId="4369" xr:uid="{00000000-0005-0000-0000-0000196F0000}"/>
    <cellStyle name="40% - Accent5 8 2 2 2 2" xfId="9266" xr:uid="{00000000-0005-0000-0000-00001A6F0000}"/>
    <cellStyle name="40% - Accent5 8 2 2 2 2 2" xfId="19055" xr:uid="{00000000-0005-0000-0000-00001B6F0000}"/>
    <cellStyle name="40% - Accent5 8 2 2 2 2 2 2" xfId="38606" xr:uid="{00000000-0005-0000-0000-00001C6F0000}"/>
    <cellStyle name="40% - Accent5 8 2 2 2 2 3" xfId="28831" xr:uid="{00000000-0005-0000-0000-00001D6F0000}"/>
    <cellStyle name="40% - Accent5 8 2 2 2 3" xfId="14169" xr:uid="{00000000-0005-0000-0000-00001E6F0000}"/>
    <cellStyle name="40% - Accent5 8 2 2 2 3 2" xfId="33720" xr:uid="{00000000-0005-0000-0000-00001F6F0000}"/>
    <cellStyle name="40% - Accent5 8 2 2 2 4" xfId="23945" xr:uid="{00000000-0005-0000-0000-0000206F0000}"/>
    <cellStyle name="40% - Accent5 8 2 2 3" xfId="6823" xr:uid="{00000000-0005-0000-0000-0000216F0000}"/>
    <cellStyle name="40% - Accent5 8 2 2 3 2" xfId="16615" xr:uid="{00000000-0005-0000-0000-0000226F0000}"/>
    <cellStyle name="40% - Accent5 8 2 2 3 2 2" xfId="36166" xr:uid="{00000000-0005-0000-0000-0000236F0000}"/>
    <cellStyle name="40% - Accent5 8 2 2 3 3" xfId="26391" xr:uid="{00000000-0005-0000-0000-0000246F0000}"/>
    <cellStyle name="40% - Accent5 8 2 2 4" xfId="11729" xr:uid="{00000000-0005-0000-0000-0000256F0000}"/>
    <cellStyle name="40% - Accent5 8 2 2 4 2" xfId="31280" xr:uid="{00000000-0005-0000-0000-0000266F0000}"/>
    <cellStyle name="40% - Accent5 8 2 2 5" xfId="21505" xr:uid="{00000000-0005-0000-0000-0000276F0000}"/>
    <cellStyle name="40% - Accent5 8 2 3" xfId="2661" xr:uid="{00000000-0005-0000-0000-0000286F0000}"/>
    <cellStyle name="40% - Accent5 8 2 3 2" xfId="5106" xr:uid="{00000000-0005-0000-0000-0000296F0000}"/>
    <cellStyle name="40% - Accent5 8 2 3 2 2" xfId="10003" xr:uid="{00000000-0005-0000-0000-00002A6F0000}"/>
    <cellStyle name="40% - Accent5 8 2 3 2 2 2" xfId="19792" xr:uid="{00000000-0005-0000-0000-00002B6F0000}"/>
    <cellStyle name="40% - Accent5 8 2 3 2 2 2 2" xfId="39343" xr:uid="{00000000-0005-0000-0000-00002C6F0000}"/>
    <cellStyle name="40% - Accent5 8 2 3 2 2 3" xfId="29568" xr:uid="{00000000-0005-0000-0000-00002D6F0000}"/>
    <cellStyle name="40% - Accent5 8 2 3 2 3" xfId="14906" xr:uid="{00000000-0005-0000-0000-00002E6F0000}"/>
    <cellStyle name="40% - Accent5 8 2 3 2 3 2" xfId="34457" xr:uid="{00000000-0005-0000-0000-00002F6F0000}"/>
    <cellStyle name="40% - Accent5 8 2 3 2 4" xfId="24682" xr:uid="{00000000-0005-0000-0000-0000306F0000}"/>
    <cellStyle name="40% - Accent5 8 2 3 3" xfId="7560" xr:uid="{00000000-0005-0000-0000-0000316F0000}"/>
    <cellStyle name="40% - Accent5 8 2 3 3 2" xfId="17352" xr:uid="{00000000-0005-0000-0000-0000326F0000}"/>
    <cellStyle name="40% - Accent5 8 2 3 3 2 2" xfId="36903" xr:uid="{00000000-0005-0000-0000-0000336F0000}"/>
    <cellStyle name="40% - Accent5 8 2 3 3 3" xfId="27128" xr:uid="{00000000-0005-0000-0000-0000346F0000}"/>
    <cellStyle name="40% - Accent5 8 2 3 4" xfId="12466" xr:uid="{00000000-0005-0000-0000-0000356F0000}"/>
    <cellStyle name="40% - Accent5 8 2 3 4 2" xfId="32017" xr:uid="{00000000-0005-0000-0000-0000366F0000}"/>
    <cellStyle name="40% - Accent5 8 2 3 5" xfId="22242" xr:uid="{00000000-0005-0000-0000-0000376F0000}"/>
    <cellStyle name="40% - Accent5 8 2 4" xfId="3488" xr:uid="{00000000-0005-0000-0000-0000386F0000}"/>
    <cellStyle name="40% - Accent5 8 2 4 2" xfId="8385" xr:uid="{00000000-0005-0000-0000-0000396F0000}"/>
    <cellStyle name="40% - Accent5 8 2 4 2 2" xfId="18174" xr:uid="{00000000-0005-0000-0000-00003A6F0000}"/>
    <cellStyle name="40% - Accent5 8 2 4 2 2 2" xfId="37725" xr:uid="{00000000-0005-0000-0000-00003B6F0000}"/>
    <cellStyle name="40% - Accent5 8 2 4 2 3" xfId="27950" xr:uid="{00000000-0005-0000-0000-00003C6F0000}"/>
    <cellStyle name="40% - Accent5 8 2 4 3" xfId="13288" xr:uid="{00000000-0005-0000-0000-00003D6F0000}"/>
    <cellStyle name="40% - Accent5 8 2 4 3 2" xfId="32839" xr:uid="{00000000-0005-0000-0000-00003E6F0000}"/>
    <cellStyle name="40% - Accent5 8 2 4 4" xfId="23064" xr:uid="{00000000-0005-0000-0000-00003F6F0000}"/>
    <cellStyle name="40% - Accent5 8 2 5" xfId="5942" xr:uid="{00000000-0005-0000-0000-0000406F0000}"/>
    <cellStyle name="40% - Accent5 8 2 5 2" xfId="15734" xr:uid="{00000000-0005-0000-0000-0000416F0000}"/>
    <cellStyle name="40% - Accent5 8 2 5 2 2" xfId="35285" xr:uid="{00000000-0005-0000-0000-0000426F0000}"/>
    <cellStyle name="40% - Accent5 8 2 5 3" xfId="25510" xr:uid="{00000000-0005-0000-0000-0000436F0000}"/>
    <cellStyle name="40% - Accent5 8 2 6" xfId="10848" xr:uid="{00000000-0005-0000-0000-0000446F0000}"/>
    <cellStyle name="40% - Accent5 8 2 6 2" xfId="30399" xr:uid="{00000000-0005-0000-0000-0000456F0000}"/>
    <cellStyle name="40% - Accent5 8 2 7" xfId="20624" xr:uid="{00000000-0005-0000-0000-0000466F0000}"/>
    <cellStyle name="40% - Accent5 8 3" xfId="1463" xr:uid="{00000000-0005-0000-0000-0000476F0000}"/>
    <cellStyle name="40% - Accent5 8 3 2" xfId="3982" xr:uid="{00000000-0005-0000-0000-0000486F0000}"/>
    <cellStyle name="40% - Accent5 8 3 2 2" xfId="8879" xr:uid="{00000000-0005-0000-0000-0000496F0000}"/>
    <cellStyle name="40% - Accent5 8 3 2 2 2" xfId="18668" xr:uid="{00000000-0005-0000-0000-00004A6F0000}"/>
    <cellStyle name="40% - Accent5 8 3 2 2 2 2" xfId="38219" xr:uid="{00000000-0005-0000-0000-00004B6F0000}"/>
    <cellStyle name="40% - Accent5 8 3 2 2 3" xfId="28444" xr:uid="{00000000-0005-0000-0000-00004C6F0000}"/>
    <cellStyle name="40% - Accent5 8 3 2 3" xfId="13782" xr:uid="{00000000-0005-0000-0000-00004D6F0000}"/>
    <cellStyle name="40% - Accent5 8 3 2 3 2" xfId="33333" xr:uid="{00000000-0005-0000-0000-00004E6F0000}"/>
    <cellStyle name="40% - Accent5 8 3 2 4" xfId="23558" xr:uid="{00000000-0005-0000-0000-00004F6F0000}"/>
    <cellStyle name="40% - Accent5 8 3 3" xfId="6436" xr:uid="{00000000-0005-0000-0000-0000506F0000}"/>
    <cellStyle name="40% - Accent5 8 3 3 2" xfId="16228" xr:uid="{00000000-0005-0000-0000-0000516F0000}"/>
    <cellStyle name="40% - Accent5 8 3 3 2 2" xfId="35779" xr:uid="{00000000-0005-0000-0000-0000526F0000}"/>
    <cellStyle name="40% - Accent5 8 3 3 3" xfId="26004" xr:uid="{00000000-0005-0000-0000-0000536F0000}"/>
    <cellStyle name="40% - Accent5 8 3 4" xfId="11342" xr:uid="{00000000-0005-0000-0000-0000546F0000}"/>
    <cellStyle name="40% - Accent5 8 3 4 2" xfId="30893" xr:uid="{00000000-0005-0000-0000-0000556F0000}"/>
    <cellStyle name="40% - Accent5 8 3 5" xfId="21118" xr:uid="{00000000-0005-0000-0000-0000566F0000}"/>
    <cellStyle name="40% - Accent5 8 4" xfId="2217" xr:uid="{00000000-0005-0000-0000-0000576F0000}"/>
    <cellStyle name="40% - Accent5 8 4 2" xfId="4719" xr:uid="{00000000-0005-0000-0000-0000586F0000}"/>
    <cellStyle name="40% - Accent5 8 4 2 2" xfId="9616" xr:uid="{00000000-0005-0000-0000-0000596F0000}"/>
    <cellStyle name="40% - Accent5 8 4 2 2 2" xfId="19405" xr:uid="{00000000-0005-0000-0000-00005A6F0000}"/>
    <cellStyle name="40% - Accent5 8 4 2 2 2 2" xfId="38956" xr:uid="{00000000-0005-0000-0000-00005B6F0000}"/>
    <cellStyle name="40% - Accent5 8 4 2 2 3" xfId="29181" xr:uid="{00000000-0005-0000-0000-00005C6F0000}"/>
    <cellStyle name="40% - Accent5 8 4 2 3" xfId="14519" xr:uid="{00000000-0005-0000-0000-00005D6F0000}"/>
    <cellStyle name="40% - Accent5 8 4 2 3 2" xfId="34070" xr:uid="{00000000-0005-0000-0000-00005E6F0000}"/>
    <cellStyle name="40% - Accent5 8 4 2 4" xfId="24295" xr:uid="{00000000-0005-0000-0000-00005F6F0000}"/>
    <cellStyle name="40% - Accent5 8 4 3" xfId="7173" xr:uid="{00000000-0005-0000-0000-0000606F0000}"/>
    <cellStyle name="40% - Accent5 8 4 3 2" xfId="16965" xr:uid="{00000000-0005-0000-0000-0000616F0000}"/>
    <cellStyle name="40% - Accent5 8 4 3 2 2" xfId="36516" xr:uid="{00000000-0005-0000-0000-0000626F0000}"/>
    <cellStyle name="40% - Accent5 8 4 3 3" xfId="26741" xr:uid="{00000000-0005-0000-0000-0000636F0000}"/>
    <cellStyle name="40% - Accent5 8 4 4" xfId="12079" xr:uid="{00000000-0005-0000-0000-0000646F0000}"/>
    <cellStyle name="40% - Accent5 8 4 4 2" xfId="31630" xr:uid="{00000000-0005-0000-0000-0000656F0000}"/>
    <cellStyle name="40% - Accent5 8 4 5" xfId="21855" xr:uid="{00000000-0005-0000-0000-0000666F0000}"/>
    <cellStyle name="40% - Accent5 8 5" xfId="3097" xr:uid="{00000000-0005-0000-0000-0000676F0000}"/>
    <cellStyle name="40% - Accent5 8 5 2" xfId="7994" xr:uid="{00000000-0005-0000-0000-0000686F0000}"/>
    <cellStyle name="40% - Accent5 8 5 2 2" xfId="17783" xr:uid="{00000000-0005-0000-0000-0000696F0000}"/>
    <cellStyle name="40% - Accent5 8 5 2 2 2" xfId="37334" xr:uid="{00000000-0005-0000-0000-00006A6F0000}"/>
    <cellStyle name="40% - Accent5 8 5 2 3" xfId="27559" xr:uid="{00000000-0005-0000-0000-00006B6F0000}"/>
    <cellStyle name="40% - Accent5 8 5 3" xfId="12897" xr:uid="{00000000-0005-0000-0000-00006C6F0000}"/>
    <cellStyle name="40% - Accent5 8 5 3 2" xfId="32448" xr:uid="{00000000-0005-0000-0000-00006D6F0000}"/>
    <cellStyle name="40% - Accent5 8 5 4" xfId="22673" xr:uid="{00000000-0005-0000-0000-00006E6F0000}"/>
    <cellStyle name="40% - Accent5 8 6" xfId="5551" xr:uid="{00000000-0005-0000-0000-00006F6F0000}"/>
    <cellStyle name="40% - Accent5 8 6 2" xfId="15343" xr:uid="{00000000-0005-0000-0000-0000706F0000}"/>
    <cellStyle name="40% - Accent5 8 6 2 2" xfId="34894" xr:uid="{00000000-0005-0000-0000-0000716F0000}"/>
    <cellStyle name="40% - Accent5 8 6 3" xfId="25119" xr:uid="{00000000-0005-0000-0000-0000726F0000}"/>
    <cellStyle name="40% - Accent5 8 7" xfId="10457" xr:uid="{00000000-0005-0000-0000-0000736F0000}"/>
    <cellStyle name="40% - Accent5 8 7 2" xfId="30008" xr:uid="{00000000-0005-0000-0000-0000746F0000}"/>
    <cellStyle name="40% - Accent5 8 8" xfId="20233" xr:uid="{00000000-0005-0000-0000-0000756F0000}"/>
    <cellStyle name="40% - Accent5 9" xfId="590" xr:uid="{00000000-0005-0000-0000-0000766F0000}"/>
    <cellStyle name="40% - Accent5 9 2" xfId="1546" xr:uid="{00000000-0005-0000-0000-0000776F0000}"/>
    <cellStyle name="40% - Accent5 9 2 2" xfId="4061" xr:uid="{00000000-0005-0000-0000-0000786F0000}"/>
    <cellStyle name="40% - Accent5 9 2 2 2" xfId="8958" xr:uid="{00000000-0005-0000-0000-0000796F0000}"/>
    <cellStyle name="40% - Accent5 9 2 2 2 2" xfId="18747" xr:uid="{00000000-0005-0000-0000-00007A6F0000}"/>
    <cellStyle name="40% - Accent5 9 2 2 2 2 2" xfId="38298" xr:uid="{00000000-0005-0000-0000-00007B6F0000}"/>
    <cellStyle name="40% - Accent5 9 2 2 2 3" xfId="28523" xr:uid="{00000000-0005-0000-0000-00007C6F0000}"/>
    <cellStyle name="40% - Accent5 9 2 2 3" xfId="13861" xr:uid="{00000000-0005-0000-0000-00007D6F0000}"/>
    <cellStyle name="40% - Accent5 9 2 2 3 2" xfId="33412" xr:uid="{00000000-0005-0000-0000-00007E6F0000}"/>
    <cellStyle name="40% - Accent5 9 2 2 4" xfId="23637" xr:uid="{00000000-0005-0000-0000-00007F6F0000}"/>
    <cellStyle name="40% - Accent5 9 2 3" xfId="6515" xr:uid="{00000000-0005-0000-0000-0000806F0000}"/>
    <cellStyle name="40% - Accent5 9 2 3 2" xfId="16307" xr:uid="{00000000-0005-0000-0000-0000816F0000}"/>
    <cellStyle name="40% - Accent5 9 2 3 2 2" xfId="35858" xr:uid="{00000000-0005-0000-0000-0000826F0000}"/>
    <cellStyle name="40% - Accent5 9 2 3 3" xfId="26083" xr:uid="{00000000-0005-0000-0000-0000836F0000}"/>
    <cellStyle name="40% - Accent5 9 2 4" xfId="11421" xr:uid="{00000000-0005-0000-0000-0000846F0000}"/>
    <cellStyle name="40% - Accent5 9 2 4 2" xfId="30972" xr:uid="{00000000-0005-0000-0000-0000856F0000}"/>
    <cellStyle name="40% - Accent5 9 2 5" xfId="21197" xr:uid="{00000000-0005-0000-0000-0000866F0000}"/>
    <cellStyle name="40% - Accent5 9 3" xfId="2344" xr:uid="{00000000-0005-0000-0000-0000876F0000}"/>
    <cellStyle name="40% - Accent5 9 3 2" xfId="4846" xr:uid="{00000000-0005-0000-0000-0000886F0000}"/>
    <cellStyle name="40% - Accent5 9 3 2 2" xfId="9743" xr:uid="{00000000-0005-0000-0000-0000896F0000}"/>
    <cellStyle name="40% - Accent5 9 3 2 2 2" xfId="19532" xr:uid="{00000000-0005-0000-0000-00008A6F0000}"/>
    <cellStyle name="40% - Accent5 9 3 2 2 2 2" xfId="39083" xr:uid="{00000000-0005-0000-0000-00008B6F0000}"/>
    <cellStyle name="40% - Accent5 9 3 2 2 3" xfId="29308" xr:uid="{00000000-0005-0000-0000-00008C6F0000}"/>
    <cellStyle name="40% - Accent5 9 3 2 3" xfId="14646" xr:uid="{00000000-0005-0000-0000-00008D6F0000}"/>
    <cellStyle name="40% - Accent5 9 3 2 3 2" xfId="34197" xr:uid="{00000000-0005-0000-0000-00008E6F0000}"/>
    <cellStyle name="40% - Accent5 9 3 2 4" xfId="24422" xr:uid="{00000000-0005-0000-0000-00008F6F0000}"/>
    <cellStyle name="40% - Accent5 9 3 3" xfId="7300" xr:uid="{00000000-0005-0000-0000-0000906F0000}"/>
    <cellStyle name="40% - Accent5 9 3 3 2" xfId="17092" xr:uid="{00000000-0005-0000-0000-0000916F0000}"/>
    <cellStyle name="40% - Accent5 9 3 3 2 2" xfId="36643" xr:uid="{00000000-0005-0000-0000-0000926F0000}"/>
    <cellStyle name="40% - Accent5 9 3 3 3" xfId="26868" xr:uid="{00000000-0005-0000-0000-0000936F0000}"/>
    <cellStyle name="40% - Accent5 9 3 4" xfId="12206" xr:uid="{00000000-0005-0000-0000-0000946F0000}"/>
    <cellStyle name="40% - Accent5 9 3 4 2" xfId="31757" xr:uid="{00000000-0005-0000-0000-0000956F0000}"/>
    <cellStyle name="40% - Accent5 9 3 5" xfId="21982" xr:uid="{00000000-0005-0000-0000-0000966F0000}"/>
    <cellStyle name="40% - Accent5 9 4" xfId="3180" xr:uid="{00000000-0005-0000-0000-0000976F0000}"/>
    <cellStyle name="40% - Accent5 9 4 2" xfId="8077" xr:uid="{00000000-0005-0000-0000-0000986F0000}"/>
    <cellStyle name="40% - Accent5 9 4 2 2" xfId="17866" xr:uid="{00000000-0005-0000-0000-0000996F0000}"/>
    <cellStyle name="40% - Accent5 9 4 2 2 2" xfId="37417" xr:uid="{00000000-0005-0000-0000-00009A6F0000}"/>
    <cellStyle name="40% - Accent5 9 4 2 3" xfId="27642" xr:uid="{00000000-0005-0000-0000-00009B6F0000}"/>
    <cellStyle name="40% - Accent5 9 4 3" xfId="12980" xr:uid="{00000000-0005-0000-0000-00009C6F0000}"/>
    <cellStyle name="40% - Accent5 9 4 3 2" xfId="32531" xr:uid="{00000000-0005-0000-0000-00009D6F0000}"/>
    <cellStyle name="40% - Accent5 9 4 4" xfId="22756" xr:uid="{00000000-0005-0000-0000-00009E6F0000}"/>
    <cellStyle name="40% - Accent5 9 5" xfId="5634" xr:uid="{00000000-0005-0000-0000-00009F6F0000}"/>
    <cellStyle name="40% - Accent5 9 5 2" xfId="15426" xr:uid="{00000000-0005-0000-0000-0000A06F0000}"/>
    <cellStyle name="40% - Accent5 9 5 2 2" xfId="34977" xr:uid="{00000000-0005-0000-0000-0000A16F0000}"/>
    <cellStyle name="40% - Accent5 9 5 3" xfId="25202" xr:uid="{00000000-0005-0000-0000-0000A26F0000}"/>
    <cellStyle name="40% - Accent5 9 6" xfId="10540" xr:uid="{00000000-0005-0000-0000-0000A36F0000}"/>
    <cellStyle name="40% - Accent5 9 6 2" xfId="30091" xr:uid="{00000000-0005-0000-0000-0000A46F0000}"/>
    <cellStyle name="40% - Accent5 9 7" xfId="20316" xr:uid="{00000000-0005-0000-0000-0000A56F0000}"/>
    <cellStyle name="40% - Accent6" xfId="28" builtinId="51" customBuiltin="1"/>
    <cellStyle name="40% - Accent6 10" xfId="1106" xr:uid="{00000000-0005-0000-0000-0000A76F0000}"/>
    <cellStyle name="40% - Accent6 10 2" xfId="3679" xr:uid="{00000000-0005-0000-0000-0000A86F0000}"/>
    <cellStyle name="40% - Accent6 10 2 2" xfId="8576" xr:uid="{00000000-0005-0000-0000-0000A96F0000}"/>
    <cellStyle name="40% - Accent6 10 2 2 2" xfId="18365" xr:uid="{00000000-0005-0000-0000-0000AA6F0000}"/>
    <cellStyle name="40% - Accent6 10 2 2 2 2" xfId="37916" xr:uid="{00000000-0005-0000-0000-0000AB6F0000}"/>
    <cellStyle name="40% - Accent6 10 2 2 3" xfId="28141" xr:uid="{00000000-0005-0000-0000-0000AC6F0000}"/>
    <cellStyle name="40% - Accent6 10 2 3" xfId="13479" xr:uid="{00000000-0005-0000-0000-0000AD6F0000}"/>
    <cellStyle name="40% - Accent6 10 2 3 2" xfId="33030" xr:uid="{00000000-0005-0000-0000-0000AE6F0000}"/>
    <cellStyle name="40% - Accent6 10 2 4" xfId="23255" xr:uid="{00000000-0005-0000-0000-0000AF6F0000}"/>
    <cellStyle name="40% - Accent6 10 3" xfId="6133" xr:uid="{00000000-0005-0000-0000-0000B06F0000}"/>
    <cellStyle name="40% - Accent6 10 3 2" xfId="15925" xr:uid="{00000000-0005-0000-0000-0000B16F0000}"/>
    <cellStyle name="40% - Accent6 10 3 2 2" xfId="35476" xr:uid="{00000000-0005-0000-0000-0000B26F0000}"/>
    <cellStyle name="40% - Accent6 10 3 3" xfId="25701" xr:uid="{00000000-0005-0000-0000-0000B36F0000}"/>
    <cellStyle name="40% - Accent6 10 4" xfId="11039" xr:uid="{00000000-0005-0000-0000-0000B46F0000}"/>
    <cellStyle name="40% - Accent6 10 4 2" xfId="30590" xr:uid="{00000000-0005-0000-0000-0000B56F0000}"/>
    <cellStyle name="40% - Accent6 10 5" xfId="20815" xr:uid="{00000000-0005-0000-0000-0000B66F0000}"/>
    <cellStyle name="40% - Accent6 11" xfId="1950" xr:uid="{00000000-0005-0000-0000-0000B76F0000}"/>
    <cellStyle name="40% - Accent6 11 2" xfId="4460" xr:uid="{00000000-0005-0000-0000-0000B86F0000}"/>
    <cellStyle name="40% - Accent6 11 2 2" xfId="9357" xr:uid="{00000000-0005-0000-0000-0000B96F0000}"/>
    <cellStyle name="40% - Accent6 11 2 2 2" xfId="19146" xr:uid="{00000000-0005-0000-0000-0000BA6F0000}"/>
    <cellStyle name="40% - Accent6 11 2 2 2 2" xfId="38697" xr:uid="{00000000-0005-0000-0000-0000BB6F0000}"/>
    <cellStyle name="40% - Accent6 11 2 2 3" xfId="28922" xr:uid="{00000000-0005-0000-0000-0000BC6F0000}"/>
    <cellStyle name="40% - Accent6 11 2 3" xfId="14260" xr:uid="{00000000-0005-0000-0000-0000BD6F0000}"/>
    <cellStyle name="40% - Accent6 11 2 3 2" xfId="33811" xr:uid="{00000000-0005-0000-0000-0000BE6F0000}"/>
    <cellStyle name="40% - Accent6 11 2 4" xfId="24036" xr:uid="{00000000-0005-0000-0000-0000BF6F0000}"/>
    <cellStyle name="40% - Accent6 11 3" xfId="6914" xr:uid="{00000000-0005-0000-0000-0000C06F0000}"/>
    <cellStyle name="40% - Accent6 11 3 2" xfId="16706" xr:uid="{00000000-0005-0000-0000-0000C16F0000}"/>
    <cellStyle name="40% - Accent6 11 3 2 2" xfId="36257" xr:uid="{00000000-0005-0000-0000-0000C26F0000}"/>
    <cellStyle name="40% - Accent6 11 3 3" xfId="26482" xr:uid="{00000000-0005-0000-0000-0000C36F0000}"/>
    <cellStyle name="40% - Accent6 11 4" xfId="11820" xr:uid="{00000000-0005-0000-0000-0000C46F0000}"/>
    <cellStyle name="40% - Accent6 11 4 2" xfId="31371" xr:uid="{00000000-0005-0000-0000-0000C56F0000}"/>
    <cellStyle name="40% - Accent6 11 5" xfId="21596" xr:uid="{00000000-0005-0000-0000-0000C66F0000}"/>
    <cellStyle name="40% - Accent6 12" xfId="2788" xr:uid="{00000000-0005-0000-0000-0000C76F0000}"/>
    <cellStyle name="40% - Accent6 12 2" xfId="7687" xr:uid="{00000000-0005-0000-0000-0000C86F0000}"/>
    <cellStyle name="40% - Accent6 12 2 2" xfId="17477" xr:uid="{00000000-0005-0000-0000-0000C96F0000}"/>
    <cellStyle name="40% - Accent6 12 2 2 2" xfId="37028" xr:uid="{00000000-0005-0000-0000-0000CA6F0000}"/>
    <cellStyle name="40% - Accent6 12 2 3" xfId="27253" xr:uid="{00000000-0005-0000-0000-0000CB6F0000}"/>
    <cellStyle name="40% - Accent6 12 3" xfId="12591" xr:uid="{00000000-0005-0000-0000-0000CC6F0000}"/>
    <cellStyle name="40% - Accent6 12 3 2" xfId="32142" xr:uid="{00000000-0005-0000-0000-0000CD6F0000}"/>
    <cellStyle name="40% - Accent6 12 4" xfId="22367" xr:uid="{00000000-0005-0000-0000-0000CE6F0000}"/>
    <cellStyle name="40% - Accent6 13" xfId="5242" xr:uid="{00000000-0005-0000-0000-0000CF6F0000}"/>
    <cellStyle name="40% - Accent6 13 2" xfId="15037" xr:uid="{00000000-0005-0000-0000-0000D06F0000}"/>
    <cellStyle name="40% - Accent6 13 2 2" xfId="34588" xr:uid="{00000000-0005-0000-0000-0000D16F0000}"/>
    <cellStyle name="40% - Accent6 13 3" xfId="24813" xr:uid="{00000000-0005-0000-0000-0000D26F0000}"/>
    <cellStyle name="40% - Accent6 14" xfId="10143" xr:uid="{00000000-0005-0000-0000-0000D36F0000}"/>
    <cellStyle name="40% - Accent6 14 2" xfId="29703" xr:uid="{00000000-0005-0000-0000-0000D46F0000}"/>
    <cellStyle name="40% - Accent6 15" xfId="19927" xr:uid="{00000000-0005-0000-0000-0000D56F0000}"/>
    <cellStyle name="40% - Accent6 2" xfId="29" xr:uid="{00000000-0005-0000-0000-0000D66F0000}"/>
    <cellStyle name="40% - Accent6 2 2" xfId="1108" xr:uid="{00000000-0005-0000-0000-0000D76F0000}"/>
    <cellStyle name="40% - Accent6 2 2 2" xfId="3681" xr:uid="{00000000-0005-0000-0000-0000D86F0000}"/>
    <cellStyle name="40% - Accent6 2 2 2 2" xfId="8578" xr:uid="{00000000-0005-0000-0000-0000D96F0000}"/>
    <cellStyle name="40% - Accent6 2 2 2 2 2" xfId="18367" xr:uid="{00000000-0005-0000-0000-0000DA6F0000}"/>
    <cellStyle name="40% - Accent6 2 2 2 2 2 2" xfId="37918" xr:uid="{00000000-0005-0000-0000-0000DB6F0000}"/>
    <cellStyle name="40% - Accent6 2 2 2 2 3" xfId="28143" xr:uid="{00000000-0005-0000-0000-0000DC6F0000}"/>
    <cellStyle name="40% - Accent6 2 2 2 3" xfId="13481" xr:uid="{00000000-0005-0000-0000-0000DD6F0000}"/>
    <cellStyle name="40% - Accent6 2 2 2 3 2" xfId="33032" xr:uid="{00000000-0005-0000-0000-0000DE6F0000}"/>
    <cellStyle name="40% - Accent6 2 2 2 4" xfId="23257" xr:uid="{00000000-0005-0000-0000-0000DF6F0000}"/>
    <cellStyle name="40% - Accent6 2 2 3" xfId="6135" xr:uid="{00000000-0005-0000-0000-0000E06F0000}"/>
    <cellStyle name="40% - Accent6 2 2 3 2" xfId="15927" xr:uid="{00000000-0005-0000-0000-0000E16F0000}"/>
    <cellStyle name="40% - Accent6 2 2 3 2 2" xfId="35478" xr:uid="{00000000-0005-0000-0000-0000E26F0000}"/>
    <cellStyle name="40% - Accent6 2 2 3 3" xfId="25703" xr:uid="{00000000-0005-0000-0000-0000E36F0000}"/>
    <cellStyle name="40% - Accent6 2 2 4" xfId="11041" xr:uid="{00000000-0005-0000-0000-0000E46F0000}"/>
    <cellStyle name="40% - Accent6 2 2 4 2" xfId="30592" xr:uid="{00000000-0005-0000-0000-0000E56F0000}"/>
    <cellStyle name="40% - Accent6 2 2 5" xfId="20817" xr:uid="{00000000-0005-0000-0000-0000E66F0000}"/>
    <cellStyle name="40% - Accent6 2 3" xfId="1185" xr:uid="{00000000-0005-0000-0000-0000E76F0000}"/>
    <cellStyle name="40% - Accent6 2 4" xfId="1107" xr:uid="{00000000-0005-0000-0000-0000E86F0000}"/>
    <cellStyle name="40% - Accent6 2 4 2" xfId="3680" xr:uid="{00000000-0005-0000-0000-0000E96F0000}"/>
    <cellStyle name="40% - Accent6 2 4 2 2" xfId="8577" xr:uid="{00000000-0005-0000-0000-0000EA6F0000}"/>
    <cellStyle name="40% - Accent6 2 4 2 2 2" xfId="18366" xr:uid="{00000000-0005-0000-0000-0000EB6F0000}"/>
    <cellStyle name="40% - Accent6 2 4 2 2 2 2" xfId="37917" xr:uid="{00000000-0005-0000-0000-0000EC6F0000}"/>
    <cellStyle name="40% - Accent6 2 4 2 2 3" xfId="28142" xr:uid="{00000000-0005-0000-0000-0000ED6F0000}"/>
    <cellStyle name="40% - Accent6 2 4 2 3" xfId="13480" xr:uid="{00000000-0005-0000-0000-0000EE6F0000}"/>
    <cellStyle name="40% - Accent6 2 4 2 3 2" xfId="33031" xr:uid="{00000000-0005-0000-0000-0000EF6F0000}"/>
    <cellStyle name="40% - Accent6 2 4 2 4" xfId="23256" xr:uid="{00000000-0005-0000-0000-0000F06F0000}"/>
    <cellStyle name="40% - Accent6 2 4 3" xfId="6134" xr:uid="{00000000-0005-0000-0000-0000F16F0000}"/>
    <cellStyle name="40% - Accent6 2 4 3 2" xfId="15926" xr:uid="{00000000-0005-0000-0000-0000F26F0000}"/>
    <cellStyle name="40% - Accent6 2 4 3 2 2" xfId="35477" xr:uid="{00000000-0005-0000-0000-0000F36F0000}"/>
    <cellStyle name="40% - Accent6 2 4 3 3" xfId="25702" xr:uid="{00000000-0005-0000-0000-0000F46F0000}"/>
    <cellStyle name="40% - Accent6 2 4 4" xfId="11040" xr:uid="{00000000-0005-0000-0000-0000F56F0000}"/>
    <cellStyle name="40% - Accent6 2 4 4 2" xfId="30591" xr:uid="{00000000-0005-0000-0000-0000F66F0000}"/>
    <cellStyle name="40% - Accent6 2 4 5" xfId="20816" xr:uid="{00000000-0005-0000-0000-0000F76F0000}"/>
    <cellStyle name="40% - Accent6 3" xfId="163" xr:uid="{00000000-0005-0000-0000-0000F86F0000}"/>
    <cellStyle name="40% - Accent6 3 10" xfId="10172" xr:uid="{00000000-0005-0000-0000-0000F96F0000}"/>
    <cellStyle name="40% - Accent6 3 10 2" xfId="29723" xr:uid="{00000000-0005-0000-0000-0000FA6F0000}"/>
    <cellStyle name="40% - Accent6 3 11" xfId="19948" xr:uid="{00000000-0005-0000-0000-0000FB6F0000}"/>
    <cellStyle name="40% - Accent6 3 2" xfId="279" xr:uid="{00000000-0005-0000-0000-0000FC6F0000}"/>
    <cellStyle name="40% - Accent6 3 2 10" xfId="20032" xr:uid="{00000000-0005-0000-0000-0000FD6F0000}"/>
    <cellStyle name="40% - Accent6 3 2 2" xfId="489" xr:uid="{00000000-0005-0000-0000-0000FE6F0000}"/>
    <cellStyle name="40% - Accent6 3 2 2 2" xfId="906" xr:uid="{00000000-0005-0000-0000-0000FF6F0000}"/>
    <cellStyle name="40% - Accent6 3 2 2 2 2" xfId="1856" xr:uid="{00000000-0005-0000-0000-000000700000}"/>
    <cellStyle name="40% - Accent6 3 2 2 2 2 2" xfId="4370" xr:uid="{00000000-0005-0000-0000-000001700000}"/>
    <cellStyle name="40% - Accent6 3 2 2 2 2 2 2" xfId="9267" xr:uid="{00000000-0005-0000-0000-000002700000}"/>
    <cellStyle name="40% - Accent6 3 2 2 2 2 2 2 2" xfId="19056" xr:uid="{00000000-0005-0000-0000-000003700000}"/>
    <cellStyle name="40% - Accent6 3 2 2 2 2 2 2 2 2" xfId="38607" xr:uid="{00000000-0005-0000-0000-000004700000}"/>
    <cellStyle name="40% - Accent6 3 2 2 2 2 2 2 3" xfId="28832" xr:uid="{00000000-0005-0000-0000-000005700000}"/>
    <cellStyle name="40% - Accent6 3 2 2 2 2 2 3" xfId="14170" xr:uid="{00000000-0005-0000-0000-000006700000}"/>
    <cellStyle name="40% - Accent6 3 2 2 2 2 2 3 2" xfId="33721" xr:uid="{00000000-0005-0000-0000-000007700000}"/>
    <cellStyle name="40% - Accent6 3 2 2 2 2 2 4" xfId="23946" xr:uid="{00000000-0005-0000-0000-000008700000}"/>
    <cellStyle name="40% - Accent6 3 2 2 2 2 3" xfId="6824" xr:uid="{00000000-0005-0000-0000-000009700000}"/>
    <cellStyle name="40% - Accent6 3 2 2 2 2 3 2" xfId="16616" xr:uid="{00000000-0005-0000-0000-00000A700000}"/>
    <cellStyle name="40% - Accent6 3 2 2 2 2 3 2 2" xfId="36167" xr:uid="{00000000-0005-0000-0000-00000B700000}"/>
    <cellStyle name="40% - Accent6 3 2 2 2 2 3 3" xfId="26392" xr:uid="{00000000-0005-0000-0000-00000C700000}"/>
    <cellStyle name="40% - Accent6 3 2 2 2 2 4" xfId="11730" xr:uid="{00000000-0005-0000-0000-00000D700000}"/>
    <cellStyle name="40% - Accent6 3 2 2 2 2 4 2" xfId="31281" xr:uid="{00000000-0005-0000-0000-00000E700000}"/>
    <cellStyle name="40% - Accent6 3 2 2 2 2 5" xfId="21506" xr:uid="{00000000-0005-0000-0000-00000F700000}"/>
    <cellStyle name="40% - Accent6 3 2 2 2 3" xfId="2634" xr:uid="{00000000-0005-0000-0000-000010700000}"/>
    <cellStyle name="40% - Accent6 3 2 2 2 3 2" xfId="5082" xr:uid="{00000000-0005-0000-0000-000011700000}"/>
    <cellStyle name="40% - Accent6 3 2 2 2 3 2 2" xfId="9979" xr:uid="{00000000-0005-0000-0000-000012700000}"/>
    <cellStyle name="40% - Accent6 3 2 2 2 3 2 2 2" xfId="19768" xr:uid="{00000000-0005-0000-0000-000013700000}"/>
    <cellStyle name="40% - Accent6 3 2 2 2 3 2 2 2 2" xfId="39319" xr:uid="{00000000-0005-0000-0000-000014700000}"/>
    <cellStyle name="40% - Accent6 3 2 2 2 3 2 2 3" xfId="29544" xr:uid="{00000000-0005-0000-0000-000015700000}"/>
    <cellStyle name="40% - Accent6 3 2 2 2 3 2 3" xfId="14882" xr:uid="{00000000-0005-0000-0000-000016700000}"/>
    <cellStyle name="40% - Accent6 3 2 2 2 3 2 3 2" xfId="34433" xr:uid="{00000000-0005-0000-0000-000017700000}"/>
    <cellStyle name="40% - Accent6 3 2 2 2 3 2 4" xfId="24658" xr:uid="{00000000-0005-0000-0000-000018700000}"/>
    <cellStyle name="40% - Accent6 3 2 2 2 3 3" xfId="7536" xr:uid="{00000000-0005-0000-0000-000019700000}"/>
    <cellStyle name="40% - Accent6 3 2 2 2 3 3 2" xfId="17328" xr:uid="{00000000-0005-0000-0000-00001A700000}"/>
    <cellStyle name="40% - Accent6 3 2 2 2 3 3 2 2" xfId="36879" xr:uid="{00000000-0005-0000-0000-00001B700000}"/>
    <cellStyle name="40% - Accent6 3 2 2 2 3 3 3" xfId="27104" xr:uid="{00000000-0005-0000-0000-00001C700000}"/>
    <cellStyle name="40% - Accent6 3 2 2 2 3 4" xfId="12442" xr:uid="{00000000-0005-0000-0000-00001D700000}"/>
    <cellStyle name="40% - Accent6 3 2 2 2 3 4 2" xfId="31993" xr:uid="{00000000-0005-0000-0000-00001E700000}"/>
    <cellStyle name="40% - Accent6 3 2 2 2 3 5" xfId="22218" xr:uid="{00000000-0005-0000-0000-00001F700000}"/>
    <cellStyle name="40% - Accent6 3 2 2 2 4" xfId="3489" xr:uid="{00000000-0005-0000-0000-000020700000}"/>
    <cellStyle name="40% - Accent6 3 2 2 2 4 2" xfId="8386" xr:uid="{00000000-0005-0000-0000-000021700000}"/>
    <cellStyle name="40% - Accent6 3 2 2 2 4 2 2" xfId="18175" xr:uid="{00000000-0005-0000-0000-000022700000}"/>
    <cellStyle name="40% - Accent6 3 2 2 2 4 2 2 2" xfId="37726" xr:uid="{00000000-0005-0000-0000-000023700000}"/>
    <cellStyle name="40% - Accent6 3 2 2 2 4 2 3" xfId="27951" xr:uid="{00000000-0005-0000-0000-000024700000}"/>
    <cellStyle name="40% - Accent6 3 2 2 2 4 3" xfId="13289" xr:uid="{00000000-0005-0000-0000-000025700000}"/>
    <cellStyle name="40% - Accent6 3 2 2 2 4 3 2" xfId="32840" xr:uid="{00000000-0005-0000-0000-000026700000}"/>
    <cellStyle name="40% - Accent6 3 2 2 2 4 4" xfId="23065" xr:uid="{00000000-0005-0000-0000-000027700000}"/>
    <cellStyle name="40% - Accent6 3 2 2 2 5" xfId="5943" xr:uid="{00000000-0005-0000-0000-000028700000}"/>
    <cellStyle name="40% - Accent6 3 2 2 2 5 2" xfId="15735" xr:uid="{00000000-0005-0000-0000-000029700000}"/>
    <cellStyle name="40% - Accent6 3 2 2 2 5 2 2" xfId="35286" xr:uid="{00000000-0005-0000-0000-00002A700000}"/>
    <cellStyle name="40% - Accent6 3 2 2 2 5 3" xfId="25511" xr:uid="{00000000-0005-0000-0000-00002B700000}"/>
    <cellStyle name="40% - Accent6 3 2 2 2 6" xfId="10849" xr:uid="{00000000-0005-0000-0000-00002C700000}"/>
    <cellStyle name="40% - Accent6 3 2 2 2 6 2" xfId="30400" xr:uid="{00000000-0005-0000-0000-00002D700000}"/>
    <cellStyle name="40% - Accent6 3 2 2 2 7" xfId="20625" xr:uid="{00000000-0005-0000-0000-00002E700000}"/>
    <cellStyle name="40% - Accent6 3 2 2 3" xfId="1464" xr:uid="{00000000-0005-0000-0000-00002F700000}"/>
    <cellStyle name="40% - Accent6 3 2 2 3 2" xfId="3983" xr:uid="{00000000-0005-0000-0000-000030700000}"/>
    <cellStyle name="40% - Accent6 3 2 2 3 2 2" xfId="8880" xr:uid="{00000000-0005-0000-0000-000031700000}"/>
    <cellStyle name="40% - Accent6 3 2 2 3 2 2 2" xfId="18669" xr:uid="{00000000-0005-0000-0000-000032700000}"/>
    <cellStyle name="40% - Accent6 3 2 2 3 2 2 2 2" xfId="38220" xr:uid="{00000000-0005-0000-0000-000033700000}"/>
    <cellStyle name="40% - Accent6 3 2 2 3 2 2 3" xfId="28445" xr:uid="{00000000-0005-0000-0000-000034700000}"/>
    <cellStyle name="40% - Accent6 3 2 2 3 2 3" xfId="13783" xr:uid="{00000000-0005-0000-0000-000035700000}"/>
    <cellStyle name="40% - Accent6 3 2 2 3 2 3 2" xfId="33334" xr:uid="{00000000-0005-0000-0000-000036700000}"/>
    <cellStyle name="40% - Accent6 3 2 2 3 2 4" xfId="23559" xr:uid="{00000000-0005-0000-0000-000037700000}"/>
    <cellStyle name="40% - Accent6 3 2 2 3 3" xfId="6437" xr:uid="{00000000-0005-0000-0000-000038700000}"/>
    <cellStyle name="40% - Accent6 3 2 2 3 3 2" xfId="16229" xr:uid="{00000000-0005-0000-0000-000039700000}"/>
    <cellStyle name="40% - Accent6 3 2 2 3 3 2 2" xfId="35780" xr:uid="{00000000-0005-0000-0000-00003A700000}"/>
    <cellStyle name="40% - Accent6 3 2 2 3 3 3" xfId="26005" xr:uid="{00000000-0005-0000-0000-00003B700000}"/>
    <cellStyle name="40% - Accent6 3 2 2 3 4" xfId="11343" xr:uid="{00000000-0005-0000-0000-00003C700000}"/>
    <cellStyle name="40% - Accent6 3 2 2 3 4 2" xfId="30894" xr:uid="{00000000-0005-0000-0000-00003D700000}"/>
    <cellStyle name="40% - Accent6 3 2 2 3 5" xfId="21119" xr:uid="{00000000-0005-0000-0000-00003E700000}"/>
    <cellStyle name="40% - Accent6 3 2 2 4" xfId="2193" xr:uid="{00000000-0005-0000-0000-00003F700000}"/>
    <cellStyle name="40% - Accent6 3 2 2 4 2" xfId="4695" xr:uid="{00000000-0005-0000-0000-000040700000}"/>
    <cellStyle name="40% - Accent6 3 2 2 4 2 2" xfId="9592" xr:uid="{00000000-0005-0000-0000-000041700000}"/>
    <cellStyle name="40% - Accent6 3 2 2 4 2 2 2" xfId="19381" xr:uid="{00000000-0005-0000-0000-000042700000}"/>
    <cellStyle name="40% - Accent6 3 2 2 4 2 2 2 2" xfId="38932" xr:uid="{00000000-0005-0000-0000-000043700000}"/>
    <cellStyle name="40% - Accent6 3 2 2 4 2 2 3" xfId="29157" xr:uid="{00000000-0005-0000-0000-000044700000}"/>
    <cellStyle name="40% - Accent6 3 2 2 4 2 3" xfId="14495" xr:uid="{00000000-0005-0000-0000-000045700000}"/>
    <cellStyle name="40% - Accent6 3 2 2 4 2 3 2" xfId="34046" xr:uid="{00000000-0005-0000-0000-000046700000}"/>
    <cellStyle name="40% - Accent6 3 2 2 4 2 4" xfId="24271" xr:uid="{00000000-0005-0000-0000-000047700000}"/>
    <cellStyle name="40% - Accent6 3 2 2 4 3" xfId="7149" xr:uid="{00000000-0005-0000-0000-000048700000}"/>
    <cellStyle name="40% - Accent6 3 2 2 4 3 2" xfId="16941" xr:uid="{00000000-0005-0000-0000-000049700000}"/>
    <cellStyle name="40% - Accent6 3 2 2 4 3 2 2" xfId="36492" xr:uid="{00000000-0005-0000-0000-00004A700000}"/>
    <cellStyle name="40% - Accent6 3 2 2 4 3 3" xfId="26717" xr:uid="{00000000-0005-0000-0000-00004B700000}"/>
    <cellStyle name="40% - Accent6 3 2 2 4 4" xfId="12055" xr:uid="{00000000-0005-0000-0000-00004C700000}"/>
    <cellStyle name="40% - Accent6 3 2 2 4 4 2" xfId="31606" xr:uid="{00000000-0005-0000-0000-00004D700000}"/>
    <cellStyle name="40% - Accent6 3 2 2 4 5" xfId="21831" xr:uid="{00000000-0005-0000-0000-00004E700000}"/>
    <cellStyle name="40% - Accent6 3 2 2 5" xfId="3098" xr:uid="{00000000-0005-0000-0000-00004F700000}"/>
    <cellStyle name="40% - Accent6 3 2 2 5 2" xfId="7995" xr:uid="{00000000-0005-0000-0000-000050700000}"/>
    <cellStyle name="40% - Accent6 3 2 2 5 2 2" xfId="17784" xr:uid="{00000000-0005-0000-0000-000051700000}"/>
    <cellStyle name="40% - Accent6 3 2 2 5 2 2 2" xfId="37335" xr:uid="{00000000-0005-0000-0000-000052700000}"/>
    <cellStyle name="40% - Accent6 3 2 2 5 2 3" xfId="27560" xr:uid="{00000000-0005-0000-0000-000053700000}"/>
    <cellStyle name="40% - Accent6 3 2 2 5 3" xfId="12898" xr:uid="{00000000-0005-0000-0000-000054700000}"/>
    <cellStyle name="40% - Accent6 3 2 2 5 3 2" xfId="32449" xr:uid="{00000000-0005-0000-0000-000055700000}"/>
    <cellStyle name="40% - Accent6 3 2 2 5 4" xfId="22674" xr:uid="{00000000-0005-0000-0000-000056700000}"/>
    <cellStyle name="40% - Accent6 3 2 2 6" xfId="5552" xr:uid="{00000000-0005-0000-0000-000057700000}"/>
    <cellStyle name="40% - Accent6 3 2 2 6 2" xfId="15344" xr:uid="{00000000-0005-0000-0000-000058700000}"/>
    <cellStyle name="40% - Accent6 3 2 2 6 2 2" xfId="34895" xr:uid="{00000000-0005-0000-0000-000059700000}"/>
    <cellStyle name="40% - Accent6 3 2 2 6 3" xfId="25120" xr:uid="{00000000-0005-0000-0000-00005A700000}"/>
    <cellStyle name="40% - Accent6 3 2 2 7" xfId="10458" xr:uid="{00000000-0005-0000-0000-00005B700000}"/>
    <cellStyle name="40% - Accent6 3 2 2 7 2" xfId="30009" xr:uid="{00000000-0005-0000-0000-00005C700000}"/>
    <cellStyle name="40% - Accent6 3 2 2 8" xfId="20234" xr:uid="{00000000-0005-0000-0000-00005D700000}"/>
    <cellStyle name="40% - Accent6 3 2 3" xfId="490" xr:uid="{00000000-0005-0000-0000-00005E700000}"/>
    <cellStyle name="40% - Accent6 3 2 3 2" xfId="907" xr:uid="{00000000-0005-0000-0000-00005F700000}"/>
    <cellStyle name="40% - Accent6 3 2 3 2 2" xfId="1857" xr:uid="{00000000-0005-0000-0000-000060700000}"/>
    <cellStyle name="40% - Accent6 3 2 3 2 2 2" xfId="4371" xr:uid="{00000000-0005-0000-0000-000061700000}"/>
    <cellStyle name="40% - Accent6 3 2 3 2 2 2 2" xfId="9268" xr:uid="{00000000-0005-0000-0000-000062700000}"/>
    <cellStyle name="40% - Accent6 3 2 3 2 2 2 2 2" xfId="19057" xr:uid="{00000000-0005-0000-0000-000063700000}"/>
    <cellStyle name="40% - Accent6 3 2 3 2 2 2 2 2 2" xfId="38608" xr:uid="{00000000-0005-0000-0000-000064700000}"/>
    <cellStyle name="40% - Accent6 3 2 3 2 2 2 2 3" xfId="28833" xr:uid="{00000000-0005-0000-0000-000065700000}"/>
    <cellStyle name="40% - Accent6 3 2 3 2 2 2 3" xfId="14171" xr:uid="{00000000-0005-0000-0000-000066700000}"/>
    <cellStyle name="40% - Accent6 3 2 3 2 2 2 3 2" xfId="33722" xr:uid="{00000000-0005-0000-0000-000067700000}"/>
    <cellStyle name="40% - Accent6 3 2 3 2 2 2 4" xfId="23947" xr:uid="{00000000-0005-0000-0000-000068700000}"/>
    <cellStyle name="40% - Accent6 3 2 3 2 2 3" xfId="6825" xr:uid="{00000000-0005-0000-0000-000069700000}"/>
    <cellStyle name="40% - Accent6 3 2 3 2 2 3 2" xfId="16617" xr:uid="{00000000-0005-0000-0000-00006A700000}"/>
    <cellStyle name="40% - Accent6 3 2 3 2 2 3 2 2" xfId="36168" xr:uid="{00000000-0005-0000-0000-00006B700000}"/>
    <cellStyle name="40% - Accent6 3 2 3 2 2 3 3" xfId="26393" xr:uid="{00000000-0005-0000-0000-00006C700000}"/>
    <cellStyle name="40% - Accent6 3 2 3 2 2 4" xfId="11731" xr:uid="{00000000-0005-0000-0000-00006D700000}"/>
    <cellStyle name="40% - Accent6 3 2 3 2 2 4 2" xfId="31282" xr:uid="{00000000-0005-0000-0000-00006E700000}"/>
    <cellStyle name="40% - Accent6 3 2 3 2 2 5" xfId="21507" xr:uid="{00000000-0005-0000-0000-00006F700000}"/>
    <cellStyle name="40% - Accent6 3 2 3 2 3" xfId="2762" xr:uid="{00000000-0005-0000-0000-000070700000}"/>
    <cellStyle name="40% - Accent6 3 2 3 2 3 2" xfId="5207" xr:uid="{00000000-0005-0000-0000-000071700000}"/>
    <cellStyle name="40% - Accent6 3 2 3 2 3 2 2" xfId="10104" xr:uid="{00000000-0005-0000-0000-000072700000}"/>
    <cellStyle name="40% - Accent6 3 2 3 2 3 2 2 2" xfId="19893" xr:uid="{00000000-0005-0000-0000-000073700000}"/>
    <cellStyle name="40% - Accent6 3 2 3 2 3 2 2 2 2" xfId="39444" xr:uid="{00000000-0005-0000-0000-000074700000}"/>
    <cellStyle name="40% - Accent6 3 2 3 2 3 2 2 3" xfId="29669" xr:uid="{00000000-0005-0000-0000-000075700000}"/>
    <cellStyle name="40% - Accent6 3 2 3 2 3 2 3" xfId="15007" xr:uid="{00000000-0005-0000-0000-000076700000}"/>
    <cellStyle name="40% - Accent6 3 2 3 2 3 2 3 2" xfId="34558" xr:uid="{00000000-0005-0000-0000-000077700000}"/>
    <cellStyle name="40% - Accent6 3 2 3 2 3 2 4" xfId="24783" xr:uid="{00000000-0005-0000-0000-000078700000}"/>
    <cellStyle name="40% - Accent6 3 2 3 2 3 3" xfId="7661" xr:uid="{00000000-0005-0000-0000-000079700000}"/>
    <cellStyle name="40% - Accent6 3 2 3 2 3 3 2" xfId="17453" xr:uid="{00000000-0005-0000-0000-00007A700000}"/>
    <cellStyle name="40% - Accent6 3 2 3 2 3 3 2 2" xfId="37004" xr:uid="{00000000-0005-0000-0000-00007B700000}"/>
    <cellStyle name="40% - Accent6 3 2 3 2 3 3 3" xfId="27229" xr:uid="{00000000-0005-0000-0000-00007C700000}"/>
    <cellStyle name="40% - Accent6 3 2 3 2 3 4" xfId="12567" xr:uid="{00000000-0005-0000-0000-00007D700000}"/>
    <cellStyle name="40% - Accent6 3 2 3 2 3 4 2" xfId="32118" xr:uid="{00000000-0005-0000-0000-00007E700000}"/>
    <cellStyle name="40% - Accent6 3 2 3 2 3 5" xfId="22343" xr:uid="{00000000-0005-0000-0000-00007F700000}"/>
    <cellStyle name="40% - Accent6 3 2 3 2 4" xfId="3490" xr:uid="{00000000-0005-0000-0000-000080700000}"/>
    <cellStyle name="40% - Accent6 3 2 3 2 4 2" xfId="8387" xr:uid="{00000000-0005-0000-0000-000081700000}"/>
    <cellStyle name="40% - Accent6 3 2 3 2 4 2 2" xfId="18176" xr:uid="{00000000-0005-0000-0000-000082700000}"/>
    <cellStyle name="40% - Accent6 3 2 3 2 4 2 2 2" xfId="37727" xr:uid="{00000000-0005-0000-0000-000083700000}"/>
    <cellStyle name="40% - Accent6 3 2 3 2 4 2 3" xfId="27952" xr:uid="{00000000-0005-0000-0000-000084700000}"/>
    <cellStyle name="40% - Accent6 3 2 3 2 4 3" xfId="13290" xr:uid="{00000000-0005-0000-0000-000085700000}"/>
    <cellStyle name="40% - Accent6 3 2 3 2 4 3 2" xfId="32841" xr:uid="{00000000-0005-0000-0000-000086700000}"/>
    <cellStyle name="40% - Accent6 3 2 3 2 4 4" xfId="23066" xr:uid="{00000000-0005-0000-0000-000087700000}"/>
    <cellStyle name="40% - Accent6 3 2 3 2 5" xfId="5944" xr:uid="{00000000-0005-0000-0000-000088700000}"/>
    <cellStyle name="40% - Accent6 3 2 3 2 5 2" xfId="15736" xr:uid="{00000000-0005-0000-0000-000089700000}"/>
    <cellStyle name="40% - Accent6 3 2 3 2 5 2 2" xfId="35287" xr:uid="{00000000-0005-0000-0000-00008A700000}"/>
    <cellStyle name="40% - Accent6 3 2 3 2 5 3" xfId="25512" xr:uid="{00000000-0005-0000-0000-00008B700000}"/>
    <cellStyle name="40% - Accent6 3 2 3 2 6" xfId="10850" xr:uid="{00000000-0005-0000-0000-00008C700000}"/>
    <cellStyle name="40% - Accent6 3 2 3 2 6 2" xfId="30401" xr:uid="{00000000-0005-0000-0000-00008D700000}"/>
    <cellStyle name="40% - Accent6 3 2 3 2 7" xfId="20626" xr:uid="{00000000-0005-0000-0000-00008E700000}"/>
    <cellStyle name="40% - Accent6 3 2 3 3" xfId="1465" xr:uid="{00000000-0005-0000-0000-00008F700000}"/>
    <cellStyle name="40% - Accent6 3 2 3 3 2" xfId="3984" xr:uid="{00000000-0005-0000-0000-000090700000}"/>
    <cellStyle name="40% - Accent6 3 2 3 3 2 2" xfId="8881" xr:uid="{00000000-0005-0000-0000-000091700000}"/>
    <cellStyle name="40% - Accent6 3 2 3 3 2 2 2" xfId="18670" xr:uid="{00000000-0005-0000-0000-000092700000}"/>
    <cellStyle name="40% - Accent6 3 2 3 3 2 2 2 2" xfId="38221" xr:uid="{00000000-0005-0000-0000-000093700000}"/>
    <cellStyle name="40% - Accent6 3 2 3 3 2 2 3" xfId="28446" xr:uid="{00000000-0005-0000-0000-000094700000}"/>
    <cellStyle name="40% - Accent6 3 2 3 3 2 3" xfId="13784" xr:uid="{00000000-0005-0000-0000-000095700000}"/>
    <cellStyle name="40% - Accent6 3 2 3 3 2 3 2" xfId="33335" xr:uid="{00000000-0005-0000-0000-000096700000}"/>
    <cellStyle name="40% - Accent6 3 2 3 3 2 4" xfId="23560" xr:uid="{00000000-0005-0000-0000-000097700000}"/>
    <cellStyle name="40% - Accent6 3 2 3 3 3" xfId="6438" xr:uid="{00000000-0005-0000-0000-000098700000}"/>
    <cellStyle name="40% - Accent6 3 2 3 3 3 2" xfId="16230" xr:uid="{00000000-0005-0000-0000-000099700000}"/>
    <cellStyle name="40% - Accent6 3 2 3 3 3 2 2" xfId="35781" xr:uid="{00000000-0005-0000-0000-00009A700000}"/>
    <cellStyle name="40% - Accent6 3 2 3 3 3 3" xfId="26006" xr:uid="{00000000-0005-0000-0000-00009B700000}"/>
    <cellStyle name="40% - Accent6 3 2 3 3 4" xfId="11344" xr:uid="{00000000-0005-0000-0000-00009C700000}"/>
    <cellStyle name="40% - Accent6 3 2 3 3 4 2" xfId="30895" xr:uid="{00000000-0005-0000-0000-00009D700000}"/>
    <cellStyle name="40% - Accent6 3 2 3 3 5" xfId="21120" xr:uid="{00000000-0005-0000-0000-00009E700000}"/>
    <cellStyle name="40% - Accent6 3 2 3 4" xfId="2318" xr:uid="{00000000-0005-0000-0000-00009F700000}"/>
    <cellStyle name="40% - Accent6 3 2 3 4 2" xfId="4820" xr:uid="{00000000-0005-0000-0000-0000A0700000}"/>
    <cellStyle name="40% - Accent6 3 2 3 4 2 2" xfId="9717" xr:uid="{00000000-0005-0000-0000-0000A1700000}"/>
    <cellStyle name="40% - Accent6 3 2 3 4 2 2 2" xfId="19506" xr:uid="{00000000-0005-0000-0000-0000A2700000}"/>
    <cellStyle name="40% - Accent6 3 2 3 4 2 2 2 2" xfId="39057" xr:uid="{00000000-0005-0000-0000-0000A3700000}"/>
    <cellStyle name="40% - Accent6 3 2 3 4 2 2 3" xfId="29282" xr:uid="{00000000-0005-0000-0000-0000A4700000}"/>
    <cellStyle name="40% - Accent6 3 2 3 4 2 3" xfId="14620" xr:uid="{00000000-0005-0000-0000-0000A5700000}"/>
    <cellStyle name="40% - Accent6 3 2 3 4 2 3 2" xfId="34171" xr:uid="{00000000-0005-0000-0000-0000A6700000}"/>
    <cellStyle name="40% - Accent6 3 2 3 4 2 4" xfId="24396" xr:uid="{00000000-0005-0000-0000-0000A7700000}"/>
    <cellStyle name="40% - Accent6 3 2 3 4 3" xfId="7274" xr:uid="{00000000-0005-0000-0000-0000A8700000}"/>
    <cellStyle name="40% - Accent6 3 2 3 4 3 2" xfId="17066" xr:uid="{00000000-0005-0000-0000-0000A9700000}"/>
    <cellStyle name="40% - Accent6 3 2 3 4 3 2 2" xfId="36617" xr:uid="{00000000-0005-0000-0000-0000AA700000}"/>
    <cellStyle name="40% - Accent6 3 2 3 4 3 3" xfId="26842" xr:uid="{00000000-0005-0000-0000-0000AB700000}"/>
    <cellStyle name="40% - Accent6 3 2 3 4 4" xfId="12180" xr:uid="{00000000-0005-0000-0000-0000AC700000}"/>
    <cellStyle name="40% - Accent6 3 2 3 4 4 2" xfId="31731" xr:uid="{00000000-0005-0000-0000-0000AD700000}"/>
    <cellStyle name="40% - Accent6 3 2 3 4 5" xfId="21956" xr:uid="{00000000-0005-0000-0000-0000AE700000}"/>
    <cellStyle name="40% - Accent6 3 2 3 5" xfId="3099" xr:uid="{00000000-0005-0000-0000-0000AF700000}"/>
    <cellStyle name="40% - Accent6 3 2 3 5 2" xfId="7996" xr:uid="{00000000-0005-0000-0000-0000B0700000}"/>
    <cellStyle name="40% - Accent6 3 2 3 5 2 2" xfId="17785" xr:uid="{00000000-0005-0000-0000-0000B1700000}"/>
    <cellStyle name="40% - Accent6 3 2 3 5 2 2 2" xfId="37336" xr:uid="{00000000-0005-0000-0000-0000B2700000}"/>
    <cellStyle name="40% - Accent6 3 2 3 5 2 3" xfId="27561" xr:uid="{00000000-0005-0000-0000-0000B3700000}"/>
    <cellStyle name="40% - Accent6 3 2 3 5 3" xfId="12899" xr:uid="{00000000-0005-0000-0000-0000B4700000}"/>
    <cellStyle name="40% - Accent6 3 2 3 5 3 2" xfId="32450" xr:uid="{00000000-0005-0000-0000-0000B5700000}"/>
    <cellStyle name="40% - Accent6 3 2 3 5 4" xfId="22675" xr:uid="{00000000-0005-0000-0000-0000B6700000}"/>
    <cellStyle name="40% - Accent6 3 2 3 6" xfId="5553" xr:uid="{00000000-0005-0000-0000-0000B7700000}"/>
    <cellStyle name="40% - Accent6 3 2 3 6 2" xfId="15345" xr:uid="{00000000-0005-0000-0000-0000B8700000}"/>
    <cellStyle name="40% - Accent6 3 2 3 6 2 2" xfId="34896" xr:uid="{00000000-0005-0000-0000-0000B9700000}"/>
    <cellStyle name="40% - Accent6 3 2 3 6 3" xfId="25121" xr:uid="{00000000-0005-0000-0000-0000BA700000}"/>
    <cellStyle name="40% - Accent6 3 2 3 7" xfId="10459" xr:uid="{00000000-0005-0000-0000-0000BB700000}"/>
    <cellStyle name="40% - Accent6 3 2 3 7 2" xfId="30010" xr:uid="{00000000-0005-0000-0000-0000BC700000}"/>
    <cellStyle name="40% - Accent6 3 2 3 8" xfId="20235" xr:uid="{00000000-0005-0000-0000-0000BD700000}"/>
    <cellStyle name="40% - Accent6 3 2 4" xfId="702" xr:uid="{00000000-0005-0000-0000-0000BE700000}"/>
    <cellStyle name="40% - Accent6 3 2 4 2" xfId="1654" xr:uid="{00000000-0005-0000-0000-0000BF700000}"/>
    <cellStyle name="40% - Accent6 3 2 4 2 2" xfId="4168" xr:uid="{00000000-0005-0000-0000-0000C0700000}"/>
    <cellStyle name="40% - Accent6 3 2 4 2 2 2" xfId="9065" xr:uid="{00000000-0005-0000-0000-0000C1700000}"/>
    <cellStyle name="40% - Accent6 3 2 4 2 2 2 2" xfId="18854" xr:uid="{00000000-0005-0000-0000-0000C2700000}"/>
    <cellStyle name="40% - Accent6 3 2 4 2 2 2 2 2" xfId="38405" xr:uid="{00000000-0005-0000-0000-0000C3700000}"/>
    <cellStyle name="40% - Accent6 3 2 4 2 2 2 3" xfId="28630" xr:uid="{00000000-0005-0000-0000-0000C4700000}"/>
    <cellStyle name="40% - Accent6 3 2 4 2 2 3" xfId="13968" xr:uid="{00000000-0005-0000-0000-0000C5700000}"/>
    <cellStyle name="40% - Accent6 3 2 4 2 2 3 2" xfId="33519" xr:uid="{00000000-0005-0000-0000-0000C6700000}"/>
    <cellStyle name="40% - Accent6 3 2 4 2 2 4" xfId="23744" xr:uid="{00000000-0005-0000-0000-0000C7700000}"/>
    <cellStyle name="40% - Accent6 3 2 4 2 3" xfId="6622" xr:uid="{00000000-0005-0000-0000-0000C8700000}"/>
    <cellStyle name="40% - Accent6 3 2 4 2 3 2" xfId="16414" xr:uid="{00000000-0005-0000-0000-0000C9700000}"/>
    <cellStyle name="40% - Accent6 3 2 4 2 3 2 2" xfId="35965" xr:uid="{00000000-0005-0000-0000-0000CA700000}"/>
    <cellStyle name="40% - Accent6 3 2 4 2 3 3" xfId="26190" xr:uid="{00000000-0005-0000-0000-0000CB700000}"/>
    <cellStyle name="40% - Accent6 3 2 4 2 4" xfId="11528" xr:uid="{00000000-0005-0000-0000-0000CC700000}"/>
    <cellStyle name="40% - Accent6 3 2 4 2 4 2" xfId="31079" xr:uid="{00000000-0005-0000-0000-0000CD700000}"/>
    <cellStyle name="40% - Accent6 3 2 4 2 5" xfId="21304" xr:uid="{00000000-0005-0000-0000-0000CE700000}"/>
    <cellStyle name="40% - Accent6 3 2 4 3" xfId="2450" xr:uid="{00000000-0005-0000-0000-0000CF700000}"/>
    <cellStyle name="40% - Accent6 3 2 4 3 2" xfId="4932" xr:uid="{00000000-0005-0000-0000-0000D0700000}"/>
    <cellStyle name="40% - Accent6 3 2 4 3 2 2" xfId="9829" xr:uid="{00000000-0005-0000-0000-0000D1700000}"/>
    <cellStyle name="40% - Accent6 3 2 4 3 2 2 2" xfId="19618" xr:uid="{00000000-0005-0000-0000-0000D2700000}"/>
    <cellStyle name="40% - Accent6 3 2 4 3 2 2 2 2" xfId="39169" xr:uid="{00000000-0005-0000-0000-0000D3700000}"/>
    <cellStyle name="40% - Accent6 3 2 4 3 2 2 3" xfId="29394" xr:uid="{00000000-0005-0000-0000-0000D4700000}"/>
    <cellStyle name="40% - Accent6 3 2 4 3 2 3" xfId="14732" xr:uid="{00000000-0005-0000-0000-0000D5700000}"/>
    <cellStyle name="40% - Accent6 3 2 4 3 2 3 2" xfId="34283" xr:uid="{00000000-0005-0000-0000-0000D6700000}"/>
    <cellStyle name="40% - Accent6 3 2 4 3 2 4" xfId="24508" xr:uid="{00000000-0005-0000-0000-0000D7700000}"/>
    <cellStyle name="40% - Accent6 3 2 4 3 3" xfId="7386" xr:uid="{00000000-0005-0000-0000-0000D8700000}"/>
    <cellStyle name="40% - Accent6 3 2 4 3 3 2" xfId="17178" xr:uid="{00000000-0005-0000-0000-0000D9700000}"/>
    <cellStyle name="40% - Accent6 3 2 4 3 3 2 2" xfId="36729" xr:uid="{00000000-0005-0000-0000-0000DA700000}"/>
    <cellStyle name="40% - Accent6 3 2 4 3 3 3" xfId="26954" xr:uid="{00000000-0005-0000-0000-0000DB700000}"/>
    <cellStyle name="40% - Accent6 3 2 4 3 4" xfId="12292" xr:uid="{00000000-0005-0000-0000-0000DC700000}"/>
    <cellStyle name="40% - Accent6 3 2 4 3 4 2" xfId="31843" xr:uid="{00000000-0005-0000-0000-0000DD700000}"/>
    <cellStyle name="40% - Accent6 3 2 4 3 5" xfId="22068" xr:uid="{00000000-0005-0000-0000-0000DE700000}"/>
    <cellStyle name="40% - Accent6 3 2 4 4" xfId="3287" xr:uid="{00000000-0005-0000-0000-0000DF700000}"/>
    <cellStyle name="40% - Accent6 3 2 4 4 2" xfId="8184" xr:uid="{00000000-0005-0000-0000-0000E0700000}"/>
    <cellStyle name="40% - Accent6 3 2 4 4 2 2" xfId="17973" xr:uid="{00000000-0005-0000-0000-0000E1700000}"/>
    <cellStyle name="40% - Accent6 3 2 4 4 2 2 2" xfId="37524" xr:uid="{00000000-0005-0000-0000-0000E2700000}"/>
    <cellStyle name="40% - Accent6 3 2 4 4 2 3" xfId="27749" xr:uid="{00000000-0005-0000-0000-0000E3700000}"/>
    <cellStyle name="40% - Accent6 3 2 4 4 3" xfId="13087" xr:uid="{00000000-0005-0000-0000-0000E4700000}"/>
    <cellStyle name="40% - Accent6 3 2 4 4 3 2" xfId="32638" xr:uid="{00000000-0005-0000-0000-0000E5700000}"/>
    <cellStyle name="40% - Accent6 3 2 4 4 4" xfId="22863" xr:uid="{00000000-0005-0000-0000-0000E6700000}"/>
    <cellStyle name="40% - Accent6 3 2 4 5" xfId="5741" xr:uid="{00000000-0005-0000-0000-0000E7700000}"/>
    <cellStyle name="40% - Accent6 3 2 4 5 2" xfId="15533" xr:uid="{00000000-0005-0000-0000-0000E8700000}"/>
    <cellStyle name="40% - Accent6 3 2 4 5 2 2" xfId="35084" xr:uid="{00000000-0005-0000-0000-0000E9700000}"/>
    <cellStyle name="40% - Accent6 3 2 4 5 3" xfId="25309" xr:uid="{00000000-0005-0000-0000-0000EA700000}"/>
    <cellStyle name="40% - Accent6 3 2 4 6" xfId="10647" xr:uid="{00000000-0005-0000-0000-0000EB700000}"/>
    <cellStyle name="40% - Accent6 3 2 4 6 2" xfId="30198" xr:uid="{00000000-0005-0000-0000-0000EC700000}"/>
    <cellStyle name="40% - Accent6 3 2 4 7" xfId="20423" xr:uid="{00000000-0005-0000-0000-0000ED700000}"/>
    <cellStyle name="40% - Accent6 3 2 5" xfId="1110" xr:uid="{00000000-0005-0000-0000-0000EE700000}"/>
    <cellStyle name="40% - Accent6 3 2 5 2" xfId="3683" xr:uid="{00000000-0005-0000-0000-0000EF700000}"/>
    <cellStyle name="40% - Accent6 3 2 5 2 2" xfId="8580" xr:uid="{00000000-0005-0000-0000-0000F0700000}"/>
    <cellStyle name="40% - Accent6 3 2 5 2 2 2" xfId="18369" xr:uid="{00000000-0005-0000-0000-0000F1700000}"/>
    <cellStyle name="40% - Accent6 3 2 5 2 2 2 2" xfId="37920" xr:uid="{00000000-0005-0000-0000-0000F2700000}"/>
    <cellStyle name="40% - Accent6 3 2 5 2 2 3" xfId="28145" xr:uid="{00000000-0005-0000-0000-0000F3700000}"/>
    <cellStyle name="40% - Accent6 3 2 5 2 3" xfId="13483" xr:uid="{00000000-0005-0000-0000-0000F4700000}"/>
    <cellStyle name="40% - Accent6 3 2 5 2 3 2" xfId="33034" xr:uid="{00000000-0005-0000-0000-0000F5700000}"/>
    <cellStyle name="40% - Accent6 3 2 5 2 4" xfId="23259" xr:uid="{00000000-0005-0000-0000-0000F6700000}"/>
    <cellStyle name="40% - Accent6 3 2 5 3" xfId="6137" xr:uid="{00000000-0005-0000-0000-0000F7700000}"/>
    <cellStyle name="40% - Accent6 3 2 5 3 2" xfId="15929" xr:uid="{00000000-0005-0000-0000-0000F8700000}"/>
    <cellStyle name="40% - Accent6 3 2 5 3 2 2" xfId="35480" xr:uid="{00000000-0005-0000-0000-0000F9700000}"/>
    <cellStyle name="40% - Accent6 3 2 5 3 3" xfId="25705" xr:uid="{00000000-0005-0000-0000-0000FA700000}"/>
    <cellStyle name="40% - Accent6 3 2 5 4" xfId="11043" xr:uid="{00000000-0005-0000-0000-0000FB700000}"/>
    <cellStyle name="40% - Accent6 3 2 5 4 2" xfId="30594" xr:uid="{00000000-0005-0000-0000-0000FC700000}"/>
    <cellStyle name="40% - Accent6 3 2 5 5" xfId="20819" xr:uid="{00000000-0005-0000-0000-0000FD700000}"/>
    <cellStyle name="40% - Accent6 3 2 6" xfId="2043" xr:uid="{00000000-0005-0000-0000-0000FE700000}"/>
    <cellStyle name="40% - Accent6 3 2 6 2" xfId="4545" xr:uid="{00000000-0005-0000-0000-0000FF700000}"/>
    <cellStyle name="40% - Accent6 3 2 6 2 2" xfId="9442" xr:uid="{00000000-0005-0000-0000-000000710000}"/>
    <cellStyle name="40% - Accent6 3 2 6 2 2 2" xfId="19231" xr:uid="{00000000-0005-0000-0000-000001710000}"/>
    <cellStyle name="40% - Accent6 3 2 6 2 2 2 2" xfId="38782" xr:uid="{00000000-0005-0000-0000-000002710000}"/>
    <cellStyle name="40% - Accent6 3 2 6 2 2 3" xfId="29007" xr:uid="{00000000-0005-0000-0000-000003710000}"/>
    <cellStyle name="40% - Accent6 3 2 6 2 3" xfId="14345" xr:uid="{00000000-0005-0000-0000-000004710000}"/>
    <cellStyle name="40% - Accent6 3 2 6 2 3 2" xfId="33896" xr:uid="{00000000-0005-0000-0000-000005710000}"/>
    <cellStyle name="40% - Accent6 3 2 6 2 4" xfId="24121" xr:uid="{00000000-0005-0000-0000-000006710000}"/>
    <cellStyle name="40% - Accent6 3 2 6 3" xfId="6999" xr:uid="{00000000-0005-0000-0000-000007710000}"/>
    <cellStyle name="40% - Accent6 3 2 6 3 2" xfId="16791" xr:uid="{00000000-0005-0000-0000-000008710000}"/>
    <cellStyle name="40% - Accent6 3 2 6 3 2 2" xfId="36342" xr:uid="{00000000-0005-0000-0000-000009710000}"/>
    <cellStyle name="40% - Accent6 3 2 6 3 3" xfId="26567" xr:uid="{00000000-0005-0000-0000-00000A710000}"/>
    <cellStyle name="40% - Accent6 3 2 6 4" xfId="11905" xr:uid="{00000000-0005-0000-0000-00000B710000}"/>
    <cellStyle name="40% - Accent6 3 2 6 4 2" xfId="31456" xr:uid="{00000000-0005-0000-0000-00000C710000}"/>
    <cellStyle name="40% - Accent6 3 2 6 5" xfId="21681" xr:uid="{00000000-0005-0000-0000-00000D710000}"/>
    <cellStyle name="40% - Accent6 3 2 7" xfId="2895" xr:uid="{00000000-0005-0000-0000-00000E710000}"/>
    <cellStyle name="40% - Accent6 3 2 7 2" xfId="7793" xr:uid="{00000000-0005-0000-0000-00000F710000}"/>
    <cellStyle name="40% - Accent6 3 2 7 2 2" xfId="17582" xr:uid="{00000000-0005-0000-0000-000010710000}"/>
    <cellStyle name="40% - Accent6 3 2 7 2 2 2" xfId="37133" xr:uid="{00000000-0005-0000-0000-000011710000}"/>
    <cellStyle name="40% - Accent6 3 2 7 2 3" xfId="27358" xr:uid="{00000000-0005-0000-0000-000012710000}"/>
    <cellStyle name="40% - Accent6 3 2 7 3" xfId="12696" xr:uid="{00000000-0005-0000-0000-000013710000}"/>
    <cellStyle name="40% - Accent6 3 2 7 3 2" xfId="32247" xr:uid="{00000000-0005-0000-0000-000014710000}"/>
    <cellStyle name="40% - Accent6 3 2 7 4" xfId="22472" xr:uid="{00000000-0005-0000-0000-000015710000}"/>
    <cellStyle name="40% - Accent6 3 2 8" xfId="5349" xr:uid="{00000000-0005-0000-0000-000016710000}"/>
    <cellStyle name="40% - Accent6 3 2 8 2" xfId="15142" xr:uid="{00000000-0005-0000-0000-000017710000}"/>
    <cellStyle name="40% - Accent6 3 2 8 2 2" xfId="34693" xr:uid="{00000000-0005-0000-0000-000018710000}"/>
    <cellStyle name="40% - Accent6 3 2 8 3" xfId="24918" xr:uid="{00000000-0005-0000-0000-000019710000}"/>
    <cellStyle name="40% - Accent6 3 2 9" xfId="10256" xr:uid="{00000000-0005-0000-0000-00001A710000}"/>
    <cellStyle name="40% - Accent6 3 2 9 2" xfId="29807" xr:uid="{00000000-0005-0000-0000-00001B710000}"/>
    <cellStyle name="40% - Accent6 3 3" xfId="491" xr:uid="{00000000-0005-0000-0000-00001C710000}"/>
    <cellStyle name="40% - Accent6 3 3 2" xfId="908" xr:uid="{00000000-0005-0000-0000-00001D710000}"/>
    <cellStyle name="40% - Accent6 3 3 2 2" xfId="1858" xr:uid="{00000000-0005-0000-0000-00001E710000}"/>
    <cellStyle name="40% - Accent6 3 3 2 2 2" xfId="4372" xr:uid="{00000000-0005-0000-0000-00001F710000}"/>
    <cellStyle name="40% - Accent6 3 3 2 2 2 2" xfId="9269" xr:uid="{00000000-0005-0000-0000-000020710000}"/>
    <cellStyle name="40% - Accent6 3 3 2 2 2 2 2" xfId="19058" xr:uid="{00000000-0005-0000-0000-000021710000}"/>
    <cellStyle name="40% - Accent6 3 3 2 2 2 2 2 2" xfId="38609" xr:uid="{00000000-0005-0000-0000-000022710000}"/>
    <cellStyle name="40% - Accent6 3 3 2 2 2 2 3" xfId="28834" xr:uid="{00000000-0005-0000-0000-000023710000}"/>
    <cellStyle name="40% - Accent6 3 3 2 2 2 3" xfId="14172" xr:uid="{00000000-0005-0000-0000-000024710000}"/>
    <cellStyle name="40% - Accent6 3 3 2 2 2 3 2" xfId="33723" xr:uid="{00000000-0005-0000-0000-000025710000}"/>
    <cellStyle name="40% - Accent6 3 3 2 2 2 4" xfId="23948" xr:uid="{00000000-0005-0000-0000-000026710000}"/>
    <cellStyle name="40% - Accent6 3 3 2 2 3" xfId="6826" xr:uid="{00000000-0005-0000-0000-000027710000}"/>
    <cellStyle name="40% - Accent6 3 3 2 2 3 2" xfId="16618" xr:uid="{00000000-0005-0000-0000-000028710000}"/>
    <cellStyle name="40% - Accent6 3 3 2 2 3 2 2" xfId="36169" xr:uid="{00000000-0005-0000-0000-000029710000}"/>
    <cellStyle name="40% - Accent6 3 3 2 2 3 3" xfId="26394" xr:uid="{00000000-0005-0000-0000-00002A710000}"/>
    <cellStyle name="40% - Accent6 3 3 2 2 4" xfId="11732" xr:uid="{00000000-0005-0000-0000-00002B710000}"/>
    <cellStyle name="40% - Accent6 3 3 2 2 4 2" xfId="31283" xr:uid="{00000000-0005-0000-0000-00002C710000}"/>
    <cellStyle name="40% - Accent6 3 3 2 2 5" xfId="21508" xr:uid="{00000000-0005-0000-0000-00002D710000}"/>
    <cellStyle name="40% - Accent6 3 3 2 3" xfId="2522" xr:uid="{00000000-0005-0000-0000-00002E710000}"/>
    <cellStyle name="40% - Accent6 3 3 2 3 2" xfId="4998" xr:uid="{00000000-0005-0000-0000-00002F710000}"/>
    <cellStyle name="40% - Accent6 3 3 2 3 2 2" xfId="9895" xr:uid="{00000000-0005-0000-0000-000030710000}"/>
    <cellStyle name="40% - Accent6 3 3 2 3 2 2 2" xfId="19684" xr:uid="{00000000-0005-0000-0000-000031710000}"/>
    <cellStyle name="40% - Accent6 3 3 2 3 2 2 2 2" xfId="39235" xr:uid="{00000000-0005-0000-0000-000032710000}"/>
    <cellStyle name="40% - Accent6 3 3 2 3 2 2 3" xfId="29460" xr:uid="{00000000-0005-0000-0000-000033710000}"/>
    <cellStyle name="40% - Accent6 3 3 2 3 2 3" xfId="14798" xr:uid="{00000000-0005-0000-0000-000034710000}"/>
    <cellStyle name="40% - Accent6 3 3 2 3 2 3 2" xfId="34349" xr:uid="{00000000-0005-0000-0000-000035710000}"/>
    <cellStyle name="40% - Accent6 3 3 2 3 2 4" xfId="24574" xr:uid="{00000000-0005-0000-0000-000036710000}"/>
    <cellStyle name="40% - Accent6 3 3 2 3 3" xfId="7452" xr:uid="{00000000-0005-0000-0000-000037710000}"/>
    <cellStyle name="40% - Accent6 3 3 2 3 3 2" xfId="17244" xr:uid="{00000000-0005-0000-0000-000038710000}"/>
    <cellStyle name="40% - Accent6 3 3 2 3 3 2 2" xfId="36795" xr:uid="{00000000-0005-0000-0000-000039710000}"/>
    <cellStyle name="40% - Accent6 3 3 2 3 3 3" xfId="27020" xr:uid="{00000000-0005-0000-0000-00003A710000}"/>
    <cellStyle name="40% - Accent6 3 3 2 3 4" xfId="12358" xr:uid="{00000000-0005-0000-0000-00003B710000}"/>
    <cellStyle name="40% - Accent6 3 3 2 3 4 2" xfId="31909" xr:uid="{00000000-0005-0000-0000-00003C710000}"/>
    <cellStyle name="40% - Accent6 3 3 2 3 5" xfId="22134" xr:uid="{00000000-0005-0000-0000-00003D710000}"/>
    <cellStyle name="40% - Accent6 3 3 2 4" xfId="3491" xr:uid="{00000000-0005-0000-0000-00003E710000}"/>
    <cellStyle name="40% - Accent6 3 3 2 4 2" xfId="8388" xr:uid="{00000000-0005-0000-0000-00003F710000}"/>
    <cellStyle name="40% - Accent6 3 3 2 4 2 2" xfId="18177" xr:uid="{00000000-0005-0000-0000-000040710000}"/>
    <cellStyle name="40% - Accent6 3 3 2 4 2 2 2" xfId="37728" xr:uid="{00000000-0005-0000-0000-000041710000}"/>
    <cellStyle name="40% - Accent6 3 3 2 4 2 3" xfId="27953" xr:uid="{00000000-0005-0000-0000-000042710000}"/>
    <cellStyle name="40% - Accent6 3 3 2 4 3" xfId="13291" xr:uid="{00000000-0005-0000-0000-000043710000}"/>
    <cellStyle name="40% - Accent6 3 3 2 4 3 2" xfId="32842" xr:uid="{00000000-0005-0000-0000-000044710000}"/>
    <cellStyle name="40% - Accent6 3 3 2 4 4" xfId="23067" xr:uid="{00000000-0005-0000-0000-000045710000}"/>
    <cellStyle name="40% - Accent6 3 3 2 5" xfId="5945" xr:uid="{00000000-0005-0000-0000-000046710000}"/>
    <cellStyle name="40% - Accent6 3 3 2 5 2" xfId="15737" xr:uid="{00000000-0005-0000-0000-000047710000}"/>
    <cellStyle name="40% - Accent6 3 3 2 5 2 2" xfId="35288" xr:uid="{00000000-0005-0000-0000-000048710000}"/>
    <cellStyle name="40% - Accent6 3 3 2 5 3" xfId="25513" xr:uid="{00000000-0005-0000-0000-000049710000}"/>
    <cellStyle name="40% - Accent6 3 3 2 6" xfId="10851" xr:uid="{00000000-0005-0000-0000-00004A710000}"/>
    <cellStyle name="40% - Accent6 3 3 2 6 2" xfId="30402" xr:uid="{00000000-0005-0000-0000-00004B710000}"/>
    <cellStyle name="40% - Accent6 3 3 2 7" xfId="20627" xr:uid="{00000000-0005-0000-0000-00004C710000}"/>
    <cellStyle name="40% - Accent6 3 3 3" xfId="1466" xr:uid="{00000000-0005-0000-0000-00004D710000}"/>
    <cellStyle name="40% - Accent6 3 3 3 2" xfId="3985" xr:uid="{00000000-0005-0000-0000-00004E710000}"/>
    <cellStyle name="40% - Accent6 3 3 3 2 2" xfId="8882" xr:uid="{00000000-0005-0000-0000-00004F710000}"/>
    <cellStyle name="40% - Accent6 3 3 3 2 2 2" xfId="18671" xr:uid="{00000000-0005-0000-0000-000050710000}"/>
    <cellStyle name="40% - Accent6 3 3 3 2 2 2 2" xfId="38222" xr:uid="{00000000-0005-0000-0000-000051710000}"/>
    <cellStyle name="40% - Accent6 3 3 3 2 2 3" xfId="28447" xr:uid="{00000000-0005-0000-0000-000052710000}"/>
    <cellStyle name="40% - Accent6 3 3 3 2 3" xfId="13785" xr:uid="{00000000-0005-0000-0000-000053710000}"/>
    <cellStyle name="40% - Accent6 3 3 3 2 3 2" xfId="33336" xr:uid="{00000000-0005-0000-0000-000054710000}"/>
    <cellStyle name="40% - Accent6 3 3 3 2 4" xfId="23561" xr:uid="{00000000-0005-0000-0000-000055710000}"/>
    <cellStyle name="40% - Accent6 3 3 3 3" xfId="6439" xr:uid="{00000000-0005-0000-0000-000056710000}"/>
    <cellStyle name="40% - Accent6 3 3 3 3 2" xfId="16231" xr:uid="{00000000-0005-0000-0000-000057710000}"/>
    <cellStyle name="40% - Accent6 3 3 3 3 2 2" xfId="35782" xr:uid="{00000000-0005-0000-0000-000058710000}"/>
    <cellStyle name="40% - Accent6 3 3 3 3 3" xfId="26007" xr:uid="{00000000-0005-0000-0000-000059710000}"/>
    <cellStyle name="40% - Accent6 3 3 3 4" xfId="11345" xr:uid="{00000000-0005-0000-0000-00005A710000}"/>
    <cellStyle name="40% - Accent6 3 3 3 4 2" xfId="30896" xr:uid="{00000000-0005-0000-0000-00005B710000}"/>
    <cellStyle name="40% - Accent6 3 3 3 5" xfId="21121" xr:uid="{00000000-0005-0000-0000-00005C710000}"/>
    <cellStyle name="40% - Accent6 3 3 4" xfId="2109" xr:uid="{00000000-0005-0000-0000-00005D710000}"/>
    <cellStyle name="40% - Accent6 3 3 4 2" xfId="4611" xr:uid="{00000000-0005-0000-0000-00005E710000}"/>
    <cellStyle name="40% - Accent6 3 3 4 2 2" xfId="9508" xr:uid="{00000000-0005-0000-0000-00005F710000}"/>
    <cellStyle name="40% - Accent6 3 3 4 2 2 2" xfId="19297" xr:uid="{00000000-0005-0000-0000-000060710000}"/>
    <cellStyle name="40% - Accent6 3 3 4 2 2 2 2" xfId="38848" xr:uid="{00000000-0005-0000-0000-000061710000}"/>
    <cellStyle name="40% - Accent6 3 3 4 2 2 3" xfId="29073" xr:uid="{00000000-0005-0000-0000-000062710000}"/>
    <cellStyle name="40% - Accent6 3 3 4 2 3" xfId="14411" xr:uid="{00000000-0005-0000-0000-000063710000}"/>
    <cellStyle name="40% - Accent6 3 3 4 2 3 2" xfId="33962" xr:uid="{00000000-0005-0000-0000-000064710000}"/>
    <cellStyle name="40% - Accent6 3 3 4 2 4" xfId="24187" xr:uid="{00000000-0005-0000-0000-000065710000}"/>
    <cellStyle name="40% - Accent6 3 3 4 3" xfId="7065" xr:uid="{00000000-0005-0000-0000-000066710000}"/>
    <cellStyle name="40% - Accent6 3 3 4 3 2" xfId="16857" xr:uid="{00000000-0005-0000-0000-000067710000}"/>
    <cellStyle name="40% - Accent6 3 3 4 3 2 2" xfId="36408" xr:uid="{00000000-0005-0000-0000-000068710000}"/>
    <cellStyle name="40% - Accent6 3 3 4 3 3" xfId="26633" xr:uid="{00000000-0005-0000-0000-000069710000}"/>
    <cellStyle name="40% - Accent6 3 3 4 4" xfId="11971" xr:uid="{00000000-0005-0000-0000-00006A710000}"/>
    <cellStyle name="40% - Accent6 3 3 4 4 2" xfId="31522" xr:uid="{00000000-0005-0000-0000-00006B710000}"/>
    <cellStyle name="40% - Accent6 3 3 4 5" xfId="21747" xr:uid="{00000000-0005-0000-0000-00006C710000}"/>
    <cellStyle name="40% - Accent6 3 3 5" xfId="3100" xr:uid="{00000000-0005-0000-0000-00006D710000}"/>
    <cellStyle name="40% - Accent6 3 3 5 2" xfId="7997" xr:uid="{00000000-0005-0000-0000-00006E710000}"/>
    <cellStyle name="40% - Accent6 3 3 5 2 2" xfId="17786" xr:uid="{00000000-0005-0000-0000-00006F710000}"/>
    <cellStyle name="40% - Accent6 3 3 5 2 2 2" xfId="37337" xr:uid="{00000000-0005-0000-0000-000070710000}"/>
    <cellStyle name="40% - Accent6 3 3 5 2 3" xfId="27562" xr:uid="{00000000-0005-0000-0000-000071710000}"/>
    <cellStyle name="40% - Accent6 3 3 5 3" xfId="12900" xr:uid="{00000000-0005-0000-0000-000072710000}"/>
    <cellStyle name="40% - Accent6 3 3 5 3 2" xfId="32451" xr:uid="{00000000-0005-0000-0000-000073710000}"/>
    <cellStyle name="40% - Accent6 3 3 5 4" xfId="22676" xr:uid="{00000000-0005-0000-0000-000074710000}"/>
    <cellStyle name="40% - Accent6 3 3 6" xfId="5554" xr:uid="{00000000-0005-0000-0000-000075710000}"/>
    <cellStyle name="40% - Accent6 3 3 6 2" xfId="15346" xr:uid="{00000000-0005-0000-0000-000076710000}"/>
    <cellStyle name="40% - Accent6 3 3 6 2 2" xfId="34897" xr:uid="{00000000-0005-0000-0000-000077710000}"/>
    <cellStyle name="40% - Accent6 3 3 6 3" xfId="25122" xr:uid="{00000000-0005-0000-0000-000078710000}"/>
    <cellStyle name="40% - Accent6 3 3 7" xfId="10460" xr:uid="{00000000-0005-0000-0000-000079710000}"/>
    <cellStyle name="40% - Accent6 3 3 7 2" xfId="30011" xr:uid="{00000000-0005-0000-0000-00007A710000}"/>
    <cellStyle name="40% - Accent6 3 3 8" xfId="20236" xr:uid="{00000000-0005-0000-0000-00007B710000}"/>
    <cellStyle name="40% - Accent6 3 4" xfId="492" xr:uid="{00000000-0005-0000-0000-00007C710000}"/>
    <cellStyle name="40% - Accent6 3 4 2" xfId="909" xr:uid="{00000000-0005-0000-0000-00007D710000}"/>
    <cellStyle name="40% - Accent6 3 4 2 2" xfId="1859" xr:uid="{00000000-0005-0000-0000-00007E710000}"/>
    <cellStyle name="40% - Accent6 3 4 2 2 2" xfId="4373" xr:uid="{00000000-0005-0000-0000-00007F710000}"/>
    <cellStyle name="40% - Accent6 3 4 2 2 2 2" xfId="9270" xr:uid="{00000000-0005-0000-0000-000080710000}"/>
    <cellStyle name="40% - Accent6 3 4 2 2 2 2 2" xfId="19059" xr:uid="{00000000-0005-0000-0000-000081710000}"/>
    <cellStyle name="40% - Accent6 3 4 2 2 2 2 2 2" xfId="38610" xr:uid="{00000000-0005-0000-0000-000082710000}"/>
    <cellStyle name="40% - Accent6 3 4 2 2 2 2 3" xfId="28835" xr:uid="{00000000-0005-0000-0000-000083710000}"/>
    <cellStyle name="40% - Accent6 3 4 2 2 2 3" xfId="14173" xr:uid="{00000000-0005-0000-0000-000084710000}"/>
    <cellStyle name="40% - Accent6 3 4 2 2 2 3 2" xfId="33724" xr:uid="{00000000-0005-0000-0000-000085710000}"/>
    <cellStyle name="40% - Accent6 3 4 2 2 2 4" xfId="23949" xr:uid="{00000000-0005-0000-0000-000086710000}"/>
    <cellStyle name="40% - Accent6 3 4 2 2 3" xfId="6827" xr:uid="{00000000-0005-0000-0000-000087710000}"/>
    <cellStyle name="40% - Accent6 3 4 2 2 3 2" xfId="16619" xr:uid="{00000000-0005-0000-0000-000088710000}"/>
    <cellStyle name="40% - Accent6 3 4 2 2 3 2 2" xfId="36170" xr:uid="{00000000-0005-0000-0000-000089710000}"/>
    <cellStyle name="40% - Accent6 3 4 2 2 3 3" xfId="26395" xr:uid="{00000000-0005-0000-0000-00008A710000}"/>
    <cellStyle name="40% - Accent6 3 4 2 2 4" xfId="11733" xr:uid="{00000000-0005-0000-0000-00008B710000}"/>
    <cellStyle name="40% - Accent6 3 4 2 2 4 2" xfId="31284" xr:uid="{00000000-0005-0000-0000-00008C710000}"/>
    <cellStyle name="40% - Accent6 3 4 2 2 5" xfId="21509" xr:uid="{00000000-0005-0000-0000-00008D710000}"/>
    <cellStyle name="40% - Accent6 3 4 2 3" xfId="2678" xr:uid="{00000000-0005-0000-0000-00008E710000}"/>
    <cellStyle name="40% - Accent6 3 4 2 3 2" xfId="5123" xr:uid="{00000000-0005-0000-0000-00008F710000}"/>
    <cellStyle name="40% - Accent6 3 4 2 3 2 2" xfId="10020" xr:uid="{00000000-0005-0000-0000-000090710000}"/>
    <cellStyle name="40% - Accent6 3 4 2 3 2 2 2" xfId="19809" xr:uid="{00000000-0005-0000-0000-000091710000}"/>
    <cellStyle name="40% - Accent6 3 4 2 3 2 2 2 2" xfId="39360" xr:uid="{00000000-0005-0000-0000-000092710000}"/>
    <cellStyle name="40% - Accent6 3 4 2 3 2 2 3" xfId="29585" xr:uid="{00000000-0005-0000-0000-000093710000}"/>
    <cellStyle name="40% - Accent6 3 4 2 3 2 3" xfId="14923" xr:uid="{00000000-0005-0000-0000-000094710000}"/>
    <cellStyle name="40% - Accent6 3 4 2 3 2 3 2" xfId="34474" xr:uid="{00000000-0005-0000-0000-000095710000}"/>
    <cellStyle name="40% - Accent6 3 4 2 3 2 4" xfId="24699" xr:uid="{00000000-0005-0000-0000-000096710000}"/>
    <cellStyle name="40% - Accent6 3 4 2 3 3" xfId="7577" xr:uid="{00000000-0005-0000-0000-000097710000}"/>
    <cellStyle name="40% - Accent6 3 4 2 3 3 2" xfId="17369" xr:uid="{00000000-0005-0000-0000-000098710000}"/>
    <cellStyle name="40% - Accent6 3 4 2 3 3 2 2" xfId="36920" xr:uid="{00000000-0005-0000-0000-000099710000}"/>
    <cellStyle name="40% - Accent6 3 4 2 3 3 3" xfId="27145" xr:uid="{00000000-0005-0000-0000-00009A710000}"/>
    <cellStyle name="40% - Accent6 3 4 2 3 4" xfId="12483" xr:uid="{00000000-0005-0000-0000-00009B710000}"/>
    <cellStyle name="40% - Accent6 3 4 2 3 4 2" xfId="32034" xr:uid="{00000000-0005-0000-0000-00009C710000}"/>
    <cellStyle name="40% - Accent6 3 4 2 3 5" xfId="22259" xr:uid="{00000000-0005-0000-0000-00009D710000}"/>
    <cellStyle name="40% - Accent6 3 4 2 4" xfId="3492" xr:uid="{00000000-0005-0000-0000-00009E710000}"/>
    <cellStyle name="40% - Accent6 3 4 2 4 2" xfId="8389" xr:uid="{00000000-0005-0000-0000-00009F710000}"/>
    <cellStyle name="40% - Accent6 3 4 2 4 2 2" xfId="18178" xr:uid="{00000000-0005-0000-0000-0000A0710000}"/>
    <cellStyle name="40% - Accent6 3 4 2 4 2 2 2" xfId="37729" xr:uid="{00000000-0005-0000-0000-0000A1710000}"/>
    <cellStyle name="40% - Accent6 3 4 2 4 2 3" xfId="27954" xr:uid="{00000000-0005-0000-0000-0000A2710000}"/>
    <cellStyle name="40% - Accent6 3 4 2 4 3" xfId="13292" xr:uid="{00000000-0005-0000-0000-0000A3710000}"/>
    <cellStyle name="40% - Accent6 3 4 2 4 3 2" xfId="32843" xr:uid="{00000000-0005-0000-0000-0000A4710000}"/>
    <cellStyle name="40% - Accent6 3 4 2 4 4" xfId="23068" xr:uid="{00000000-0005-0000-0000-0000A5710000}"/>
    <cellStyle name="40% - Accent6 3 4 2 5" xfId="5946" xr:uid="{00000000-0005-0000-0000-0000A6710000}"/>
    <cellStyle name="40% - Accent6 3 4 2 5 2" xfId="15738" xr:uid="{00000000-0005-0000-0000-0000A7710000}"/>
    <cellStyle name="40% - Accent6 3 4 2 5 2 2" xfId="35289" xr:uid="{00000000-0005-0000-0000-0000A8710000}"/>
    <cellStyle name="40% - Accent6 3 4 2 5 3" xfId="25514" xr:uid="{00000000-0005-0000-0000-0000A9710000}"/>
    <cellStyle name="40% - Accent6 3 4 2 6" xfId="10852" xr:uid="{00000000-0005-0000-0000-0000AA710000}"/>
    <cellStyle name="40% - Accent6 3 4 2 6 2" xfId="30403" xr:uid="{00000000-0005-0000-0000-0000AB710000}"/>
    <cellStyle name="40% - Accent6 3 4 2 7" xfId="20628" xr:uid="{00000000-0005-0000-0000-0000AC710000}"/>
    <cellStyle name="40% - Accent6 3 4 3" xfId="1467" xr:uid="{00000000-0005-0000-0000-0000AD710000}"/>
    <cellStyle name="40% - Accent6 3 4 3 2" xfId="3986" xr:uid="{00000000-0005-0000-0000-0000AE710000}"/>
    <cellStyle name="40% - Accent6 3 4 3 2 2" xfId="8883" xr:uid="{00000000-0005-0000-0000-0000AF710000}"/>
    <cellStyle name="40% - Accent6 3 4 3 2 2 2" xfId="18672" xr:uid="{00000000-0005-0000-0000-0000B0710000}"/>
    <cellStyle name="40% - Accent6 3 4 3 2 2 2 2" xfId="38223" xr:uid="{00000000-0005-0000-0000-0000B1710000}"/>
    <cellStyle name="40% - Accent6 3 4 3 2 2 3" xfId="28448" xr:uid="{00000000-0005-0000-0000-0000B2710000}"/>
    <cellStyle name="40% - Accent6 3 4 3 2 3" xfId="13786" xr:uid="{00000000-0005-0000-0000-0000B3710000}"/>
    <cellStyle name="40% - Accent6 3 4 3 2 3 2" xfId="33337" xr:uid="{00000000-0005-0000-0000-0000B4710000}"/>
    <cellStyle name="40% - Accent6 3 4 3 2 4" xfId="23562" xr:uid="{00000000-0005-0000-0000-0000B5710000}"/>
    <cellStyle name="40% - Accent6 3 4 3 3" xfId="6440" xr:uid="{00000000-0005-0000-0000-0000B6710000}"/>
    <cellStyle name="40% - Accent6 3 4 3 3 2" xfId="16232" xr:uid="{00000000-0005-0000-0000-0000B7710000}"/>
    <cellStyle name="40% - Accent6 3 4 3 3 2 2" xfId="35783" xr:uid="{00000000-0005-0000-0000-0000B8710000}"/>
    <cellStyle name="40% - Accent6 3 4 3 3 3" xfId="26008" xr:uid="{00000000-0005-0000-0000-0000B9710000}"/>
    <cellStyle name="40% - Accent6 3 4 3 4" xfId="11346" xr:uid="{00000000-0005-0000-0000-0000BA710000}"/>
    <cellStyle name="40% - Accent6 3 4 3 4 2" xfId="30897" xr:uid="{00000000-0005-0000-0000-0000BB710000}"/>
    <cellStyle name="40% - Accent6 3 4 3 5" xfId="21122" xr:uid="{00000000-0005-0000-0000-0000BC710000}"/>
    <cellStyle name="40% - Accent6 3 4 4" xfId="2234" xr:uid="{00000000-0005-0000-0000-0000BD710000}"/>
    <cellStyle name="40% - Accent6 3 4 4 2" xfId="4736" xr:uid="{00000000-0005-0000-0000-0000BE710000}"/>
    <cellStyle name="40% - Accent6 3 4 4 2 2" xfId="9633" xr:uid="{00000000-0005-0000-0000-0000BF710000}"/>
    <cellStyle name="40% - Accent6 3 4 4 2 2 2" xfId="19422" xr:uid="{00000000-0005-0000-0000-0000C0710000}"/>
    <cellStyle name="40% - Accent6 3 4 4 2 2 2 2" xfId="38973" xr:uid="{00000000-0005-0000-0000-0000C1710000}"/>
    <cellStyle name="40% - Accent6 3 4 4 2 2 3" xfId="29198" xr:uid="{00000000-0005-0000-0000-0000C2710000}"/>
    <cellStyle name="40% - Accent6 3 4 4 2 3" xfId="14536" xr:uid="{00000000-0005-0000-0000-0000C3710000}"/>
    <cellStyle name="40% - Accent6 3 4 4 2 3 2" xfId="34087" xr:uid="{00000000-0005-0000-0000-0000C4710000}"/>
    <cellStyle name="40% - Accent6 3 4 4 2 4" xfId="24312" xr:uid="{00000000-0005-0000-0000-0000C5710000}"/>
    <cellStyle name="40% - Accent6 3 4 4 3" xfId="7190" xr:uid="{00000000-0005-0000-0000-0000C6710000}"/>
    <cellStyle name="40% - Accent6 3 4 4 3 2" xfId="16982" xr:uid="{00000000-0005-0000-0000-0000C7710000}"/>
    <cellStyle name="40% - Accent6 3 4 4 3 2 2" xfId="36533" xr:uid="{00000000-0005-0000-0000-0000C8710000}"/>
    <cellStyle name="40% - Accent6 3 4 4 3 3" xfId="26758" xr:uid="{00000000-0005-0000-0000-0000C9710000}"/>
    <cellStyle name="40% - Accent6 3 4 4 4" xfId="12096" xr:uid="{00000000-0005-0000-0000-0000CA710000}"/>
    <cellStyle name="40% - Accent6 3 4 4 4 2" xfId="31647" xr:uid="{00000000-0005-0000-0000-0000CB710000}"/>
    <cellStyle name="40% - Accent6 3 4 4 5" xfId="21872" xr:uid="{00000000-0005-0000-0000-0000CC710000}"/>
    <cellStyle name="40% - Accent6 3 4 5" xfId="3101" xr:uid="{00000000-0005-0000-0000-0000CD710000}"/>
    <cellStyle name="40% - Accent6 3 4 5 2" xfId="7998" xr:uid="{00000000-0005-0000-0000-0000CE710000}"/>
    <cellStyle name="40% - Accent6 3 4 5 2 2" xfId="17787" xr:uid="{00000000-0005-0000-0000-0000CF710000}"/>
    <cellStyle name="40% - Accent6 3 4 5 2 2 2" xfId="37338" xr:uid="{00000000-0005-0000-0000-0000D0710000}"/>
    <cellStyle name="40% - Accent6 3 4 5 2 3" xfId="27563" xr:uid="{00000000-0005-0000-0000-0000D1710000}"/>
    <cellStyle name="40% - Accent6 3 4 5 3" xfId="12901" xr:uid="{00000000-0005-0000-0000-0000D2710000}"/>
    <cellStyle name="40% - Accent6 3 4 5 3 2" xfId="32452" xr:uid="{00000000-0005-0000-0000-0000D3710000}"/>
    <cellStyle name="40% - Accent6 3 4 5 4" xfId="22677" xr:uid="{00000000-0005-0000-0000-0000D4710000}"/>
    <cellStyle name="40% - Accent6 3 4 6" xfId="5555" xr:uid="{00000000-0005-0000-0000-0000D5710000}"/>
    <cellStyle name="40% - Accent6 3 4 6 2" xfId="15347" xr:uid="{00000000-0005-0000-0000-0000D6710000}"/>
    <cellStyle name="40% - Accent6 3 4 6 2 2" xfId="34898" xr:uid="{00000000-0005-0000-0000-0000D7710000}"/>
    <cellStyle name="40% - Accent6 3 4 6 3" xfId="25123" xr:uid="{00000000-0005-0000-0000-0000D8710000}"/>
    <cellStyle name="40% - Accent6 3 4 7" xfId="10461" xr:uid="{00000000-0005-0000-0000-0000D9710000}"/>
    <cellStyle name="40% - Accent6 3 4 7 2" xfId="30012" xr:uid="{00000000-0005-0000-0000-0000DA710000}"/>
    <cellStyle name="40% - Accent6 3 4 8" xfId="20237" xr:uid="{00000000-0005-0000-0000-0000DB710000}"/>
    <cellStyle name="40% - Accent6 3 5" xfId="617" xr:uid="{00000000-0005-0000-0000-0000DC710000}"/>
    <cellStyle name="40% - Accent6 3 5 2" xfId="1570" xr:uid="{00000000-0005-0000-0000-0000DD710000}"/>
    <cellStyle name="40% - Accent6 3 5 2 2" xfId="4084" xr:uid="{00000000-0005-0000-0000-0000DE710000}"/>
    <cellStyle name="40% - Accent6 3 5 2 2 2" xfId="8981" xr:uid="{00000000-0005-0000-0000-0000DF710000}"/>
    <cellStyle name="40% - Accent6 3 5 2 2 2 2" xfId="18770" xr:uid="{00000000-0005-0000-0000-0000E0710000}"/>
    <cellStyle name="40% - Accent6 3 5 2 2 2 2 2" xfId="38321" xr:uid="{00000000-0005-0000-0000-0000E1710000}"/>
    <cellStyle name="40% - Accent6 3 5 2 2 2 3" xfId="28546" xr:uid="{00000000-0005-0000-0000-0000E2710000}"/>
    <cellStyle name="40% - Accent6 3 5 2 2 3" xfId="13884" xr:uid="{00000000-0005-0000-0000-0000E3710000}"/>
    <cellStyle name="40% - Accent6 3 5 2 2 3 2" xfId="33435" xr:uid="{00000000-0005-0000-0000-0000E4710000}"/>
    <cellStyle name="40% - Accent6 3 5 2 2 4" xfId="23660" xr:uid="{00000000-0005-0000-0000-0000E5710000}"/>
    <cellStyle name="40% - Accent6 3 5 2 3" xfId="6538" xr:uid="{00000000-0005-0000-0000-0000E6710000}"/>
    <cellStyle name="40% - Accent6 3 5 2 3 2" xfId="16330" xr:uid="{00000000-0005-0000-0000-0000E7710000}"/>
    <cellStyle name="40% - Accent6 3 5 2 3 2 2" xfId="35881" xr:uid="{00000000-0005-0000-0000-0000E8710000}"/>
    <cellStyle name="40% - Accent6 3 5 2 3 3" xfId="26106" xr:uid="{00000000-0005-0000-0000-0000E9710000}"/>
    <cellStyle name="40% - Accent6 3 5 2 4" xfId="11444" xr:uid="{00000000-0005-0000-0000-0000EA710000}"/>
    <cellStyle name="40% - Accent6 3 5 2 4 2" xfId="30995" xr:uid="{00000000-0005-0000-0000-0000EB710000}"/>
    <cellStyle name="40% - Accent6 3 5 2 5" xfId="21220" xr:uid="{00000000-0005-0000-0000-0000EC710000}"/>
    <cellStyle name="40% - Accent6 3 5 3" xfId="2373" xr:uid="{00000000-0005-0000-0000-0000ED710000}"/>
    <cellStyle name="40% - Accent6 3 5 3 2" xfId="4864" xr:uid="{00000000-0005-0000-0000-0000EE710000}"/>
    <cellStyle name="40% - Accent6 3 5 3 2 2" xfId="9761" xr:uid="{00000000-0005-0000-0000-0000EF710000}"/>
    <cellStyle name="40% - Accent6 3 5 3 2 2 2" xfId="19550" xr:uid="{00000000-0005-0000-0000-0000F0710000}"/>
    <cellStyle name="40% - Accent6 3 5 3 2 2 2 2" xfId="39101" xr:uid="{00000000-0005-0000-0000-0000F1710000}"/>
    <cellStyle name="40% - Accent6 3 5 3 2 2 3" xfId="29326" xr:uid="{00000000-0005-0000-0000-0000F2710000}"/>
    <cellStyle name="40% - Accent6 3 5 3 2 3" xfId="14664" xr:uid="{00000000-0005-0000-0000-0000F3710000}"/>
    <cellStyle name="40% - Accent6 3 5 3 2 3 2" xfId="34215" xr:uid="{00000000-0005-0000-0000-0000F4710000}"/>
    <cellStyle name="40% - Accent6 3 5 3 2 4" xfId="24440" xr:uid="{00000000-0005-0000-0000-0000F5710000}"/>
    <cellStyle name="40% - Accent6 3 5 3 3" xfId="7318" xr:uid="{00000000-0005-0000-0000-0000F6710000}"/>
    <cellStyle name="40% - Accent6 3 5 3 3 2" xfId="17110" xr:uid="{00000000-0005-0000-0000-0000F7710000}"/>
    <cellStyle name="40% - Accent6 3 5 3 3 2 2" xfId="36661" xr:uid="{00000000-0005-0000-0000-0000F8710000}"/>
    <cellStyle name="40% - Accent6 3 5 3 3 3" xfId="26886" xr:uid="{00000000-0005-0000-0000-0000F9710000}"/>
    <cellStyle name="40% - Accent6 3 5 3 4" xfId="12224" xr:uid="{00000000-0005-0000-0000-0000FA710000}"/>
    <cellStyle name="40% - Accent6 3 5 3 4 2" xfId="31775" xr:uid="{00000000-0005-0000-0000-0000FB710000}"/>
    <cellStyle name="40% - Accent6 3 5 3 5" xfId="22000" xr:uid="{00000000-0005-0000-0000-0000FC710000}"/>
    <cellStyle name="40% - Accent6 3 5 4" xfId="3203" xr:uid="{00000000-0005-0000-0000-0000FD710000}"/>
    <cellStyle name="40% - Accent6 3 5 4 2" xfId="8100" xr:uid="{00000000-0005-0000-0000-0000FE710000}"/>
    <cellStyle name="40% - Accent6 3 5 4 2 2" xfId="17889" xr:uid="{00000000-0005-0000-0000-0000FF710000}"/>
    <cellStyle name="40% - Accent6 3 5 4 2 2 2" xfId="37440" xr:uid="{00000000-0005-0000-0000-000000720000}"/>
    <cellStyle name="40% - Accent6 3 5 4 2 3" xfId="27665" xr:uid="{00000000-0005-0000-0000-000001720000}"/>
    <cellStyle name="40% - Accent6 3 5 4 3" xfId="13003" xr:uid="{00000000-0005-0000-0000-000002720000}"/>
    <cellStyle name="40% - Accent6 3 5 4 3 2" xfId="32554" xr:uid="{00000000-0005-0000-0000-000003720000}"/>
    <cellStyle name="40% - Accent6 3 5 4 4" xfId="22779" xr:uid="{00000000-0005-0000-0000-000004720000}"/>
    <cellStyle name="40% - Accent6 3 5 5" xfId="5657" xr:uid="{00000000-0005-0000-0000-000005720000}"/>
    <cellStyle name="40% - Accent6 3 5 5 2" xfId="15449" xr:uid="{00000000-0005-0000-0000-000006720000}"/>
    <cellStyle name="40% - Accent6 3 5 5 2 2" xfId="35000" xr:uid="{00000000-0005-0000-0000-000007720000}"/>
    <cellStyle name="40% - Accent6 3 5 5 3" xfId="25225" xr:uid="{00000000-0005-0000-0000-000008720000}"/>
    <cellStyle name="40% - Accent6 3 5 6" xfId="10563" xr:uid="{00000000-0005-0000-0000-000009720000}"/>
    <cellStyle name="40% - Accent6 3 5 6 2" xfId="30114" xr:uid="{00000000-0005-0000-0000-00000A720000}"/>
    <cellStyle name="40% - Accent6 3 5 7" xfId="20339" xr:uid="{00000000-0005-0000-0000-00000B720000}"/>
    <cellStyle name="40% - Accent6 3 6" xfId="1109" xr:uid="{00000000-0005-0000-0000-00000C720000}"/>
    <cellStyle name="40% - Accent6 3 6 2" xfId="3682" xr:uid="{00000000-0005-0000-0000-00000D720000}"/>
    <cellStyle name="40% - Accent6 3 6 2 2" xfId="8579" xr:uid="{00000000-0005-0000-0000-00000E720000}"/>
    <cellStyle name="40% - Accent6 3 6 2 2 2" xfId="18368" xr:uid="{00000000-0005-0000-0000-00000F720000}"/>
    <cellStyle name="40% - Accent6 3 6 2 2 2 2" xfId="37919" xr:uid="{00000000-0005-0000-0000-000010720000}"/>
    <cellStyle name="40% - Accent6 3 6 2 2 3" xfId="28144" xr:uid="{00000000-0005-0000-0000-000011720000}"/>
    <cellStyle name="40% - Accent6 3 6 2 3" xfId="13482" xr:uid="{00000000-0005-0000-0000-000012720000}"/>
    <cellStyle name="40% - Accent6 3 6 2 3 2" xfId="33033" xr:uid="{00000000-0005-0000-0000-000013720000}"/>
    <cellStyle name="40% - Accent6 3 6 2 4" xfId="23258" xr:uid="{00000000-0005-0000-0000-000014720000}"/>
    <cellStyle name="40% - Accent6 3 6 3" xfId="6136" xr:uid="{00000000-0005-0000-0000-000015720000}"/>
    <cellStyle name="40% - Accent6 3 6 3 2" xfId="15928" xr:uid="{00000000-0005-0000-0000-000016720000}"/>
    <cellStyle name="40% - Accent6 3 6 3 2 2" xfId="35479" xr:uid="{00000000-0005-0000-0000-000017720000}"/>
    <cellStyle name="40% - Accent6 3 6 3 3" xfId="25704" xr:uid="{00000000-0005-0000-0000-000018720000}"/>
    <cellStyle name="40% - Accent6 3 6 4" xfId="11042" xr:uid="{00000000-0005-0000-0000-000019720000}"/>
    <cellStyle name="40% - Accent6 3 6 4 2" xfId="30593" xr:uid="{00000000-0005-0000-0000-00001A720000}"/>
    <cellStyle name="40% - Accent6 3 6 5" xfId="20818" xr:uid="{00000000-0005-0000-0000-00001B720000}"/>
    <cellStyle name="40% - Accent6 3 7" xfId="1971" xr:uid="{00000000-0005-0000-0000-00001C720000}"/>
    <cellStyle name="40% - Accent6 3 7 2" xfId="4477" xr:uid="{00000000-0005-0000-0000-00001D720000}"/>
    <cellStyle name="40% - Accent6 3 7 2 2" xfId="9374" xr:uid="{00000000-0005-0000-0000-00001E720000}"/>
    <cellStyle name="40% - Accent6 3 7 2 2 2" xfId="19163" xr:uid="{00000000-0005-0000-0000-00001F720000}"/>
    <cellStyle name="40% - Accent6 3 7 2 2 2 2" xfId="38714" xr:uid="{00000000-0005-0000-0000-000020720000}"/>
    <cellStyle name="40% - Accent6 3 7 2 2 3" xfId="28939" xr:uid="{00000000-0005-0000-0000-000021720000}"/>
    <cellStyle name="40% - Accent6 3 7 2 3" xfId="14277" xr:uid="{00000000-0005-0000-0000-000022720000}"/>
    <cellStyle name="40% - Accent6 3 7 2 3 2" xfId="33828" xr:uid="{00000000-0005-0000-0000-000023720000}"/>
    <cellStyle name="40% - Accent6 3 7 2 4" xfId="24053" xr:uid="{00000000-0005-0000-0000-000024720000}"/>
    <cellStyle name="40% - Accent6 3 7 3" xfId="6931" xr:uid="{00000000-0005-0000-0000-000025720000}"/>
    <cellStyle name="40% - Accent6 3 7 3 2" xfId="16723" xr:uid="{00000000-0005-0000-0000-000026720000}"/>
    <cellStyle name="40% - Accent6 3 7 3 2 2" xfId="36274" xr:uid="{00000000-0005-0000-0000-000027720000}"/>
    <cellStyle name="40% - Accent6 3 7 3 3" xfId="26499" xr:uid="{00000000-0005-0000-0000-000028720000}"/>
    <cellStyle name="40% - Accent6 3 7 4" xfId="11837" xr:uid="{00000000-0005-0000-0000-000029720000}"/>
    <cellStyle name="40% - Accent6 3 7 4 2" xfId="31388" xr:uid="{00000000-0005-0000-0000-00002A720000}"/>
    <cellStyle name="40% - Accent6 3 7 5" xfId="21613" xr:uid="{00000000-0005-0000-0000-00002B720000}"/>
    <cellStyle name="40% - Accent6 3 8" xfId="2811" xr:uid="{00000000-0005-0000-0000-00002C720000}"/>
    <cellStyle name="40% - Accent6 3 8 2" xfId="7709" xr:uid="{00000000-0005-0000-0000-00002D720000}"/>
    <cellStyle name="40% - Accent6 3 8 2 2" xfId="17498" xr:uid="{00000000-0005-0000-0000-00002E720000}"/>
    <cellStyle name="40% - Accent6 3 8 2 2 2" xfId="37049" xr:uid="{00000000-0005-0000-0000-00002F720000}"/>
    <cellStyle name="40% - Accent6 3 8 2 3" xfId="27274" xr:uid="{00000000-0005-0000-0000-000030720000}"/>
    <cellStyle name="40% - Accent6 3 8 3" xfId="12612" xr:uid="{00000000-0005-0000-0000-000031720000}"/>
    <cellStyle name="40% - Accent6 3 8 3 2" xfId="32163" xr:uid="{00000000-0005-0000-0000-000032720000}"/>
    <cellStyle name="40% - Accent6 3 8 4" xfId="22388" xr:uid="{00000000-0005-0000-0000-000033720000}"/>
    <cellStyle name="40% - Accent6 3 9" xfId="5265" xr:uid="{00000000-0005-0000-0000-000034720000}"/>
    <cellStyle name="40% - Accent6 3 9 2" xfId="15058" xr:uid="{00000000-0005-0000-0000-000035720000}"/>
    <cellStyle name="40% - Accent6 3 9 2 2" xfId="34609" xr:uid="{00000000-0005-0000-0000-000036720000}"/>
    <cellStyle name="40% - Accent6 3 9 3" xfId="24834" xr:uid="{00000000-0005-0000-0000-000037720000}"/>
    <cellStyle name="40% - Accent6 4" xfId="194" xr:uid="{00000000-0005-0000-0000-000038720000}"/>
    <cellStyle name="40% - Accent6 4 10" xfId="10197" xr:uid="{00000000-0005-0000-0000-000039720000}"/>
    <cellStyle name="40% - Accent6 4 10 2" xfId="29748" xr:uid="{00000000-0005-0000-0000-00003A720000}"/>
    <cellStyle name="40% - Accent6 4 11" xfId="19973" xr:uid="{00000000-0005-0000-0000-00003B720000}"/>
    <cellStyle name="40% - Accent6 4 2" xfId="493" xr:uid="{00000000-0005-0000-0000-00003C720000}"/>
    <cellStyle name="40% - Accent6 4 2 2" xfId="910" xr:uid="{00000000-0005-0000-0000-00003D720000}"/>
    <cellStyle name="40% - Accent6 4 2 2 2" xfId="1860" xr:uid="{00000000-0005-0000-0000-00003E720000}"/>
    <cellStyle name="40% - Accent6 4 2 2 2 2" xfId="4374" xr:uid="{00000000-0005-0000-0000-00003F720000}"/>
    <cellStyle name="40% - Accent6 4 2 2 2 2 2" xfId="9271" xr:uid="{00000000-0005-0000-0000-000040720000}"/>
    <cellStyle name="40% - Accent6 4 2 2 2 2 2 2" xfId="19060" xr:uid="{00000000-0005-0000-0000-000041720000}"/>
    <cellStyle name="40% - Accent6 4 2 2 2 2 2 2 2" xfId="38611" xr:uid="{00000000-0005-0000-0000-000042720000}"/>
    <cellStyle name="40% - Accent6 4 2 2 2 2 2 3" xfId="28836" xr:uid="{00000000-0005-0000-0000-000043720000}"/>
    <cellStyle name="40% - Accent6 4 2 2 2 2 3" xfId="14174" xr:uid="{00000000-0005-0000-0000-000044720000}"/>
    <cellStyle name="40% - Accent6 4 2 2 2 2 3 2" xfId="33725" xr:uid="{00000000-0005-0000-0000-000045720000}"/>
    <cellStyle name="40% - Accent6 4 2 2 2 2 4" xfId="23950" xr:uid="{00000000-0005-0000-0000-000046720000}"/>
    <cellStyle name="40% - Accent6 4 2 2 2 3" xfId="6828" xr:uid="{00000000-0005-0000-0000-000047720000}"/>
    <cellStyle name="40% - Accent6 4 2 2 2 3 2" xfId="16620" xr:uid="{00000000-0005-0000-0000-000048720000}"/>
    <cellStyle name="40% - Accent6 4 2 2 2 3 2 2" xfId="36171" xr:uid="{00000000-0005-0000-0000-000049720000}"/>
    <cellStyle name="40% - Accent6 4 2 2 2 3 3" xfId="26396" xr:uid="{00000000-0005-0000-0000-00004A720000}"/>
    <cellStyle name="40% - Accent6 4 2 2 2 4" xfId="11734" xr:uid="{00000000-0005-0000-0000-00004B720000}"/>
    <cellStyle name="40% - Accent6 4 2 2 2 4 2" xfId="31285" xr:uid="{00000000-0005-0000-0000-00004C720000}"/>
    <cellStyle name="40% - Accent6 4 2 2 2 5" xfId="21510" xr:uid="{00000000-0005-0000-0000-00004D720000}"/>
    <cellStyle name="40% - Accent6 4 2 2 3" xfId="2477" xr:uid="{00000000-0005-0000-0000-00004E720000}"/>
    <cellStyle name="40% - Accent6 4 2 2 3 2" xfId="4959" xr:uid="{00000000-0005-0000-0000-00004F720000}"/>
    <cellStyle name="40% - Accent6 4 2 2 3 2 2" xfId="9856" xr:uid="{00000000-0005-0000-0000-000050720000}"/>
    <cellStyle name="40% - Accent6 4 2 2 3 2 2 2" xfId="19645" xr:uid="{00000000-0005-0000-0000-000051720000}"/>
    <cellStyle name="40% - Accent6 4 2 2 3 2 2 2 2" xfId="39196" xr:uid="{00000000-0005-0000-0000-000052720000}"/>
    <cellStyle name="40% - Accent6 4 2 2 3 2 2 3" xfId="29421" xr:uid="{00000000-0005-0000-0000-000053720000}"/>
    <cellStyle name="40% - Accent6 4 2 2 3 2 3" xfId="14759" xr:uid="{00000000-0005-0000-0000-000054720000}"/>
    <cellStyle name="40% - Accent6 4 2 2 3 2 3 2" xfId="34310" xr:uid="{00000000-0005-0000-0000-000055720000}"/>
    <cellStyle name="40% - Accent6 4 2 2 3 2 4" xfId="24535" xr:uid="{00000000-0005-0000-0000-000056720000}"/>
    <cellStyle name="40% - Accent6 4 2 2 3 3" xfId="7413" xr:uid="{00000000-0005-0000-0000-000057720000}"/>
    <cellStyle name="40% - Accent6 4 2 2 3 3 2" xfId="17205" xr:uid="{00000000-0005-0000-0000-000058720000}"/>
    <cellStyle name="40% - Accent6 4 2 2 3 3 2 2" xfId="36756" xr:uid="{00000000-0005-0000-0000-000059720000}"/>
    <cellStyle name="40% - Accent6 4 2 2 3 3 3" xfId="26981" xr:uid="{00000000-0005-0000-0000-00005A720000}"/>
    <cellStyle name="40% - Accent6 4 2 2 3 4" xfId="12319" xr:uid="{00000000-0005-0000-0000-00005B720000}"/>
    <cellStyle name="40% - Accent6 4 2 2 3 4 2" xfId="31870" xr:uid="{00000000-0005-0000-0000-00005C720000}"/>
    <cellStyle name="40% - Accent6 4 2 2 3 5" xfId="22095" xr:uid="{00000000-0005-0000-0000-00005D720000}"/>
    <cellStyle name="40% - Accent6 4 2 2 4" xfId="3493" xr:uid="{00000000-0005-0000-0000-00005E720000}"/>
    <cellStyle name="40% - Accent6 4 2 2 4 2" xfId="8390" xr:uid="{00000000-0005-0000-0000-00005F720000}"/>
    <cellStyle name="40% - Accent6 4 2 2 4 2 2" xfId="18179" xr:uid="{00000000-0005-0000-0000-000060720000}"/>
    <cellStyle name="40% - Accent6 4 2 2 4 2 2 2" xfId="37730" xr:uid="{00000000-0005-0000-0000-000061720000}"/>
    <cellStyle name="40% - Accent6 4 2 2 4 2 3" xfId="27955" xr:uid="{00000000-0005-0000-0000-000062720000}"/>
    <cellStyle name="40% - Accent6 4 2 2 4 3" xfId="13293" xr:uid="{00000000-0005-0000-0000-000063720000}"/>
    <cellStyle name="40% - Accent6 4 2 2 4 3 2" xfId="32844" xr:uid="{00000000-0005-0000-0000-000064720000}"/>
    <cellStyle name="40% - Accent6 4 2 2 4 4" xfId="23069" xr:uid="{00000000-0005-0000-0000-000065720000}"/>
    <cellStyle name="40% - Accent6 4 2 2 5" xfId="5947" xr:uid="{00000000-0005-0000-0000-000066720000}"/>
    <cellStyle name="40% - Accent6 4 2 2 5 2" xfId="15739" xr:uid="{00000000-0005-0000-0000-000067720000}"/>
    <cellStyle name="40% - Accent6 4 2 2 5 2 2" xfId="35290" xr:uid="{00000000-0005-0000-0000-000068720000}"/>
    <cellStyle name="40% - Accent6 4 2 2 5 3" xfId="25515" xr:uid="{00000000-0005-0000-0000-000069720000}"/>
    <cellStyle name="40% - Accent6 4 2 2 6" xfId="10853" xr:uid="{00000000-0005-0000-0000-00006A720000}"/>
    <cellStyle name="40% - Accent6 4 2 2 6 2" xfId="30404" xr:uid="{00000000-0005-0000-0000-00006B720000}"/>
    <cellStyle name="40% - Accent6 4 2 2 7" xfId="20629" xr:uid="{00000000-0005-0000-0000-00006C720000}"/>
    <cellStyle name="40% - Accent6 4 2 3" xfId="1112" xr:uid="{00000000-0005-0000-0000-00006D720000}"/>
    <cellStyle name="40% - Accent6 4 2 3 2" xfId="3685" xr:uid="{00000000-0005-0000-0000-00006E720000}"/>
    <cellStyle name="40% - Accent6 4 2 3 2 2" xfId="8582" xr:uid="{00000000-0005-0000-0000-00006F720000}"/>
    <cellStyle name="40% - Accent6 4 2 3 2 2 2" xfId="18371" xr:uid="{00000000-0005-0000-0000-000070720000}"/>
    <cellStyle name="40% - Accent6 4 2 3 2 2 2 2" xfId="37922" xr:uid="{00000000-0005-0000-0000-000071720000}"/>
    <cellStyle name="40% - Accent6 4 2 3 2 2 3" xfId="28147" xr:uid="{00000000-0005-0000-0000-000072720000}"/>
    <cellStyle name="40% - Accent6 4 2 3 2 3" xfId="13485" xr:uid="{00000000-0005-0000-0000-000073720000}"/>
    <cellStyle name="40% - Accent6 4 2 3 2 3 2" xfId="33036" xr:uid="{00000000-0005-0000-0000-000074720000}"/>
    <cellStyle name="40% - Accent6 4 2 3 2 4" xfId="23261" xr:uid="{00000000-0005-0000-0000-000075720000}"/>
    <cellStyle name="40% - Accent6 4 2 3 3" xfId="6139" xr:uid="{00000000-0005-0000-0000-000076720000}"/>
    <cellStyle name="40% - Accent6 4 2 3 3 2" xfId="15931" xr:uid="{00000000-0005-0000-0000-000077720000}"/>
    <cellStyle name="40% - Accent6 4 2 3 3 2 2" xfId="35482" xr:uid="{00000000-0005-0000-0000-000078720000}"/>
    <cellStyle name="40% - Accent6 4 2 3 3 3" xfId="25707" xr:uid="{00000000-0005-0000-0000-000079720000}"/>
    <cellStyle name="40% - Accent6 4 2 3 4" xfId="11045" xr:uid="{00000000-0005-0000-0000-00007A720000}"/>
    <cellStyle name="40% - Accent6 4 2 3 4 2" xfId="30596" xr:uid="{00000000-0005-0000-0000-00007B720000}"/>
    <cellStyle name="40% - Accent6 4 2 3 5" xfId="20821" xr:uid="{00000000-0005-0000-0000-00007C720000}"/>
    <cellStyle name="40% - Accent6 4 2 4" xfId="2070" xr:uid="{00000000-0005-0000-0000-00007D720000}"/>
    <cellStyle name="40% - Accent6 4 2 4 2" xfId="4572" xr:uid="{00000000-0005-0000-0000-00007E720000}"/>
    <cellStyle name="40% - Accent6 4 2 4 2 2" xfId="9469" xr:uid="{00000000-0005-0000-0000-00007F720000}"/>
    <cellStyle name="40% - Accent6 4 2 4 2 2 2" xfId="19258" xr:uid="{00000000-0005-0000-0000-000080720000}"/>
    <cellStyle name="40% - Accent6 4 2 4 2 2 2 2" xfId="38809" xr:uid="{00000000-0005-0000-0000-000081720000}"/>
    <cellStyle name="40% - Accent6 4 2 4 2 2 3" xfId="29034" xr:uid="{00000000-0005-0000-0000-000082720000}"/>
    <cellStyle name="40% - Accent6 4 2 4 2 3" xfId="14372" xr:uid="{00000000-0005-0000-0000-000083720000}"/>
    <cellStyle name="40% - Accent6 4 2 4 2 3 2" xfId="33923" xr:uid="{00000000-0005-0000-0000-000084720000}"/>
    <cellStyle name="40% - Accent6 4 2 4 2 4" xfId="24148" xr:uid="{00000000-0005-0000-0000-000085720000}"/>
    <cellStyle name="40% - Accent6 4 2 4 3" xfId="7026" xr:uid="{00000000-0005-0000-0000-000086720000}"/>
    <cellStyle name="40% - Accent6 4 2 4 3 2" xfId="16818" xr:uid="{00000000-0005-0000-0000-000087720000}"/>
    <cellStyle name="40% - Accent6 4 2 4 3 2 2" xfId="36369" xr:uid="{00000000-0005-0000-0000-000088720000}"/>
    <cellStyle name="40% - Accent6 4 2 4 3 3" xfId="26594" xr:uid="{00000000-0005-0000-0000-000089720000}"/>
    <cellStyle name="40% - Accent6 4 2 4 4" xfId="11932" xr:uid="{00000000-0005-0000-0000-00008A720000}"/>
    <cellStyle name="40% - Accent6 4 2 4 4 2" xfId="31483" xr:uid="{00000000-0005-0000-0000-00008B720000}"/>
    <cellStyle name="40% - Accent6 4 2 4 5" xfId="21708" xr:uid="{00000000-0005-0000-0000-00008C720000}"/>
    <cellStyle name="40% - Accent6 4 2 5" xfId="3102" xr:uid="{00000000-0005-0000-0000-00008D720000}"/>
    <cellStyle name="40% - Accent6 4 2 5 2" xfId="7999" xr:uid="{00000000-0005-0000-0000-00008E720000}"/>
    <cellStyle name="40% - Accent6 4 2 5 2 2" xfId="17788" xr:uid="{00000000-0005-0000-0000-00008F720000}"/>
    <cellStyle name="40% - Accent6 4 2 5 2 2 2" xfId="37339" xr:uid="{00000000-0005-0000-0000-000090720000}"/>
    <cellStyle name="40% - Accent6 4 2 5 2 3" xfId="27564" xr:uid="{00000000-0005-0000-0000-000091720000}"/>
    <cellStyle name="40% - Accent6 4 2 5 3" xfId="12902" xr:uid="{00000000-0005-0000-0000-000092720000}"/>
    <cellStyle name="40% - Accent6 4 2 5 3 2" xfId="32453" xr:uid="{00000000-0005-0000-0000-000093720000}"/>
    <cellStyle name="40% - Accent6 4 2 5 4" xfId="22678" xr:uid="{00000000-0005-0000-0000-000094720000}"/>
    <cellStyle name="40% - Accent6 4 2 6" xfId="5556" xr:uid="{00000000-0005-0000-0000-000095720000}"/>
    <cellStyle name="40% - Accent6 4 2 6 2" xfId="15348" xr:uid="{00000000-0005-0000-0000-000096720000}"/>
    <cellStyle name="40% - Accent6 4 2 6 2 2" xfId="34899" xr:uid="{00000000-0005-0000-0000-000097720000}"/>
    <cellStyle name="40% - Accent6 4 2 6 3" xfId="25124" xr:uid="{00000000-0005-0000-0000-000098720000}"/>
    <cellStyle name="40% - Accent6 4 2 7" xfId="10462" xr:uid="{00000000-0005-0000-0000-000099720000}"/>
    <cellStyle name="40% - Accent6 4 2 7 2" xfId="30013" xr:uid="{00000000-0005-0000-0000-00009A720000}"/>
    <cellStyle name="40% - Accent6 4 2 8" xfId="20238" xr:uid="{00000000-0005-0000-0000-00009B720000}"/>
    <cellStyle name="40% - Accent6 4 3" xfId="494" xr:uid="{00000000-0005-0000-0000-00009C720000}"/>
    <cellStyle name="40% - Accent6 4 3 2" xfId="911" xr:uid="{00000000-0005-0000-0000-00009D720000}"/>
    <cellStyle name="40% - Accent6 4 3 2 2" xfId="1861" xr:uid="{00000000-0005-0000-0000-00009E720000}"/>
    <cellStyle name="40% - Accent6 4 3 2 2 2" xfId="4375" xr:uid="{00000000-0005-0000-0000-00009F720000}"/>
    <cellStyle name="40% - Accent6 4 3 2 2 2 2" xfId="9272" xr:uid="{00000000-0005-0000-0000-0000A0720000}"/>
    <cellStyle name="40% - Accent6 4 3 2 2 2 2 2" xfId="19061" xr:uid="{00000000-0005-0000-0000-0000A1720000}"/>
    <cellStyle name="40% - Accent6 4 3 2 2 2 2 2 2" xfId="38612" xr:uid="{00000000-0005-0000-0000-0000A2720000}"/>
    <cellStyle name="40% - Accent6 4 3 2 2 2 2 3" xfId="28837" xr:uid="{00000000-0005-0000-0000-0000A3720000}"/>
    <cellStyle name="40% - Accent6 4 3 2 2 2 3" xfId="14175" xr:uid="{00000000-0005-0000-0000-0000A4720000}"/>
    <cellStyle name="40% - Accent6 4 3 2 2 2 3 2" xfId="33726" xr:uid="{00000000-0005-0000-0000-0000A5720000}"/>
    <cellStyle name="40% - Accent6 4 3 2 2 2 4" xfId="23951" xr:uid="{00000000-0005-0000-0000-0000A6720000}"/>
    <cellStyle name="40% - Accent6 4 3 2 2 3" xfId="6829" xr:uid="{00000000-0005-0000-0000-0000A7720000}"/>
    <cellStyle name="40% - Accent6 4 3 2 2 3 2" xfId="16621" xr:uid="{00000000-0005-0000-0000-0000A8720000}"/>
    <cellStyle name="40% - Accent6 4 3 2 2 3 2 2" xfId="36172" xr:uid="{00000000-0005-0000-0000-0000A9720000}"/>
    <cellStyle name="40% - Accent6 4 3 2 2 3 3" xfId="26397" xr:uid="{00000000-0005-0000-0000-0000AA720000}"/>
    <cellStyle name="40% - Accent6 4 3 2 2 4" xfId="11735" xr:uid="{00000000-0005-0000-0000-0000AB720000}"/>
    <cellStyle name="40% - Accent6 4 3 2 2 4 2" xfId="31286" xr:uid="{00000000-0005-0000-0000-0000AC720000}"/>
    <cellStyle name="40% - Accent6 4 3 2 2 5" xfId="21511" xr:uid="{00000000-0005-0000-0000-0000AD720000}"/>
    <cellStyle name="40% - Accent6 4 3 2 3" xfId="2553" xr:uid="{00000000-0005-0000-0000-0000AE720000}"/>
    <cellStyle name="40% - Accent6 4 3 2 3 2" xfId="5023" xr:uid="{00000000-0005-0000-0000-0000AF720000}"/>
    <cellStyle name="40% - Accent6 4 3 2 3 2 2" xfId="9920" xr:uid="{00000000-0005-0000-0000-0000B0720000}"/>
    <cellStyle name="40% - Accent6 4 3 2 3 2 2 2" xfId="19709" xr:uid="{00000000-0005-0000-0000-0000B1720000}"/>
    <cellStyle name="40% - Accent6 4 3 2 3 2 2 2 2" xfId="39260" xr:uid="{00000000-0005-0000-0000-0000B2720000}"/>
    <cellStyle name="40% - Accent6 4 3 2 3 2 2 3" xfId="29485" xr:uid="{00000000-0005-0000-0000-0000B3720000}"/>
    <cellStyle name="40% - Accent6 4 3 2 3 2 3" xfId="14823" xr:uid="{00000000-0005-0000-0000-0000B4720000}"/>
    <cellStyle name="40% - Accent6 4 3 2 3 2 3 2" xfId="34374" xr:uid="{00000000-0005-0000-0000-0000B5720000}"/>
    <cellStyle name="40% - Accent6 4 3 2 3 2 4" xfId="24599" xr:uid="{00000000-0005-0000-0000-0000B6720000}"/>
    <cellStyle name="40% - Accent6 4 3 2 3 3" xfId="7477" xr:uid="{00000000-0005-0000-0000-0000B7720000}"/>
    <cellStyle name="40% - Accent6 4 3 2 3 3 2" xfId="17269" xr:uid="{00000000-0005-0000-0000-0000B8720000}"/>
    <cellStyle name="40% - Accent6 4 3 2 3 3 2 2" xfId="36820" xr:uid="{00000000-0005-0000-0000-0000B9720000}"/>
    <cellStyle name="40% - Accent6 4 3 2 3 3 3" xfId="27045" xr:uid="{00000000-0005-0000-0000-0000BA720000}"/>
    <cellStyle name="40% - Accent6 4 3 2 3 4" xfId="12383" xr:uid="{00000000-0005-0000-0000-0000BB720000}"/>
    <cellStyle name="40% - Accent6 4 3 2 3 4 2" xfId="31934" xr:uid="{00000000-0005-0000-0000-0000BC720000}"/>
    <cellStyle name="40% - Accent6 4 3 2 3 5" xfId="22159" xr:uid="{00000000-0005-0000-0000-0000BD720000}"/>
    <cellStyle name="40% - Accent6 4 3 2 4" xfId="3494" xr:uid="{00000000-0005-0000-0000-0000BE720000}"/>
    <cellStyle name="40% - Accent6 4 3 2 4 2" xfId="8391" xr:uid="{00000000-0005-0000-0000-0000BF720000}"/>
    <cellStyle name="40% - Accent6 4 3 2 4 2 2" xfId="18180" xr:uid="{00000000-0005-0000-0000-0000C0720000}"/>
    <cellStyle name="40% - Accent6 4 3 2 4 2 2 2" xfId="37731" xr:uid="{00000000-0005-0000-0000-0000C1720000}"/>
    <cellStyle name="40% - Accent6 4 3 2 4 2 3" xfId="27956" xr:uid="{00000000-0005-0000-0000-0000C2720000}"/>
    <cellStyle name="40% - Accent6 4 3 2 4 3" xfId="13294" xr:uid="{00000000-0005-0000-0000-0000C3720000}"/>
    <cellStyle name="40% - Accent6 4 3 2 4 3 2" xfId="32845" xr:uid="{00000000-0005-0000-0000-0000C4720000}"/>
    <cellStyle name="40% - Accent6 4 3 2 4 4" xfId="23070" xr:uid="{00000000-0005-0000-0000-0000C5720000}"/>
    <cellStyle name="40% - Accent6 4 3 2 5" xfId="5948" xr:uid="{00000000-0005-0000-0000-0000C6720000}"/>
    <cellStyle name="40% - Accent6 4 3 2 5 2" xfId="15740" xr:uid="{00000000-0005-0000-0000-0000C7720000}"/>
    <cellStyle name="40% - Accent6 4 3 2 5 2 2" xfId="35291" xr:uid="{00000000-0005-0000-0000-0000C8720000}"/>
    <cellStyle name="40% - Accent6 4 3 2 5 3" xfId="25516" xr:uid="{00000000-0005-0000-0000-0000C9720000}"/>
    <cellStyle name="40% - Accent6 4 3 2 6" xfId="10854" xr:uid="{00000000-0005-0000-0000-0000CA720000}"/>
    <cellStyle name="40% - Accent6 4 3 2 6 2" xfId="30405" xr:uid="{00000000-0005-0000-0000-0000CB720000}"/>
    <cellStyle name="40% - Accent6 4 3 2 7" xfId="20630" xr:uid="{00000000-0005-0000-0000-0000CC720000}"/>
    <cellStyle name="40% - Accent6 4 3 3" xfId="1468" xr:uid="{00000000-0005-0000-0000-0000CD720000}"/>
    <cellStyle name="40% - Accent6 4 3 3 2" xfId="3987" xr:uid="{00000000-0005-0000-0000-0000CE720000}"/>
    <cellStyle name="40% - Accent6 4 3 3 2 2" xfId="8884" xr:uid="{00000000-0005-0000-0000-0000CF720000}"/>
    <cellStyle name="40% - Accent6 4 3 3 2 2 2" xfId="18673" xr:uid="{00000000-0005-0000-0000-0000D0720000}"/>
    <cellStyle name="40% - Accent6 4 3 3 2 2 2 2" xfId="38224" xr:uid="{00000000-0005-0000-0000-0000D1720000}"/>
    <cellStyle name="40% - Accent6 4 3 3 2 2 3" xfId="28449" xr:uid="{00000000-0005-0000-0000-0000D2720000}"/>
    <cellStyle name="40% - Accent6 4 3 3 2 3" xfId="13787" xr:uid="{00000000-0005-0000-0000-0000D3720000}"/>
    <cellStyle name="40% - Accent6 4 3 3 2 3 2" xfId="33338" xr:uid="{00000000-0005-0000-0000-0000D4720000}"/>
    <cellStyle name="40% - Accent6 4 3 3 2 4" xfId="23563" xr:uid="{00000000-0005-0000-0000-0000D5720000}"/>
    <cellStyle name="40% - Accent6 4 3 3 3" xfId="6441" xr:uid="{00000000-0005-0000-0000-0000D6720000}"/>
    <cellStyle name="40% - Accent6 4 3 3 3 2" xfId="16233" xr:uid="{00000000-0005-0000-0000-0000D7720000}"/>
    <cellStyle name="40% - Accent6 4 3 3 3 2 2" xfId="35784" xr:uid="{00000000-0005-0000-0000-0000D8720000}"/>
    <cellStyle name="40% - Accent6 4 3 3 3 3" xfId="26009" xr:uid="{00000000-0005-0000-0000-0000D9720000}"/>
    <cellStyle name="40% - Accent6 4 3 3 4" xfId="11347" xr:uid="{00000000-0005-0000-0000-0000DA720000}"/>
    <cellStyle name="40% - Accent6 4 3 3 4 2" xfId="30898" xr:uid="{00000000-0005-0000-0000-0000DB720000}"/>
    <cellStyle name="40% - Accent6 4 3 3 5" xfId="21123" xr:uid="{00000000-0005-0000-0000-0000DC720000}"/>
    <cellStyle name="40% - Accent6 4 3 4" xfId="2134" xr:uid="{00000000-0005-0000-0000-0000DD720000}"/>
    <cellStyle name="40% - Accent6 4 3 4 2" xfId="4636" xr:uid="{00000000-0005-0000-0000-0000DE720000}"/>
    <cellStyle name="40% - Accent6 4 3 4 2 2" xfId="9533" xr:uid="{00000000-0005-0000-0000-0000DF720000}"/>
    <cellStyle name="40% - Accent6 4 3 4 2 2 2" xfId="19322" xr:uid="{00000000-0005-0000-0000-0000E0720000}"/>
    <cellStyle name="40% - Accent6 4 3 4 2 2 2 2" xfId="38873" xr:uid="{00000000-0005-0000-0000-0000E1720000}"/>
    <cellStyle name="40% - Accent6 4 3 4 2 2 3" xfId="29098" xr:uid="{00000000-0005-0000-0000-0000E2720000}"/>
    <cellStyle name="40% - Accent6 4 3 4 2 3" xfId="14436" xr:uid="{00000000-0005-0000-0000-0000E3720000}"/>
    <cellStyle name="40% - Accent6 4 3 4 2 3 2" xfId="33987" xr:uid="{00000000-0005-0000-0000-0000E4720000}"/>
    <cellStyle name="40% - Accent6 4 3 4 2 4" xfId="24212" xr:uid="{00000000-0005-0000-0000-0000E5720000}"/>
    <cellStyle name="40% - Accent6 4 3 4 3" xfId="7090" xr:uid="{00000000-0005-0000-0000-0000E6720000}"/>
    <cellStyle name="40% - Accent6 4 3 4 3 2" xfId="16882" xr:uid="{00000000-0005-0000-0000-0000E7720000}"/>
    <cellStyle name="40% - Accent6 4 3 4 3 2 2" xfId="36433" xr:uid="{00000000-0005-0000-0000-0000E8720000}"/>
    <cellStyle name="40% - Accent6 4 3 4 3 3" xfId="26658" xr:uid="{00000000-0005-0000-0000-0000E9720000}"/>
    <cellStyle name="40% - Accent6 4 3 4 4" xfId="11996" xr:uid="{00000000-0005-0000-0000-0000EA720000}"/>
    <cellStyle name="40% - Accent6 4 3 4 4 2" xfId="31547" xr:uid="{00000000-0005-0000-0000-0000EB720000}"/>
    <cellStyle name="40% - Accent6 4 3 4 5" xfId="21772" xr:uid="{00000000-0005-0000-0000-0000EC720000}"/>
    <cellStyle name="40% - Accent6 4 3 5" xfId="3103" xr:uid="{00000000-0005-0000-0000-0000ED720000}"/>
    <cellStyle name="40% - Accent6 4 3 5 2" xfId="8000" xr:uid="{00000000-0005-0000-0000-0000EE720000}"/>
    <cellStyle name="40% - Accent6 4 3 5 2 2" xfId="17789" xr:uid="{00000000-0005-0000-0000-0000EF720000}"/>
    <cellStyle name="40% - Accent6 4 3 5 2 2 2" xfId="37340" xr:uid="{00000000-0005-0000-0000-0000F0720000}"/>
    <cellStyle name="40% - Accent6 4 3 5 2 3" xfId="27565" xr:uid="{00000000-0005-0000-0000-0000F1720000}"/>
    <cellStyle name="40% - Accent6 4 3 5 3" xfId="12903" xr:uid="{00000000-0005-0000-0000-0000F2720000}"/>
    <cellStyle name="40% - Accent6 4 3 5 3 2" xfId="32454" xr:uid="{00000000-0005-0000-0000-0000F3720000}"/>
    <cellStyle name="40% - Accent6 4 3 5 4" xfId="22679" xr:uid="{00000000-0005-0000-0000-0000F4720000}"/>
    <cellStyle name="40% - Accent6 4 3 6" xfId="5557" xr:uid="{00000000-0005-0000-0000-0000F5720000}"/>
    <cellStyle name="40% - Accent6 4 3 6 2" xfId="15349" xr:uid="{00000000-0005-0000-0000-0000F6720000}"/>
    <cellStyle name="40% - Accent6 4 3 6 2 2" xfId="34900" xr:uid="{00000000-0005-0000-0000-0000F7720000}"/>
    <cellStyle name="40% - Accent6 4 3 6 3" xfId="25125" xr:uid="{00000000-0005-0000-0000-0000F8720000}"/>
    <cellStyle name="40% - Accent6 4 3 7" xfId="10463" xr:uid="{00000000-0005-0000-0000-0000F9720000}"/>
    <cellStyle name="40% - Accent6 4 3 7 2" xfId="30014" xr:uid="{00000000-0005-0000-0000-0000FA720000}"/>
    <cellStyle name="40% - Accent6 4 3 8" xfId="20239" xr:uid="{00000000-0005-0000-0000-0000FB720000}"/>
    <cellStyle name="40% - Accent6 4 4" xfId="495" xr:uid="{00000000-0005-0000-0000-0000FC720000}"/>
    <cellStyle name="40% - Accent6 4 4 2" xfId="912" xr:uid="{00000000-0005-0000-0000-0000FD720000}"/>
    <cellStyle name="40% - Accent6 4 4 2 2" xfId="1862" xr:uid="{00000000-0005-0000-0000-0000FE720000}"/>
    <cellStyle name="40% - Accent6 4 4 2 2 2" xfId="4376" xr:uid="{00000000-0005-0000-0000-0000FF720000}"/>
    <cellStyle name="40% - Accent6 4 4 2 2 2 2" xfId="9273" xr:uid="{00000000-0005-0000-0000-000000730000}"/>
    <cellStyle name="40% - Accent6 4 4 2 2 2 2 2" xfId="19062" xr:uid="{00000000-0005-0000-0000-000001730000}"/>
    <cellStyle name="40% - Accent6 4 4 2 2 2 2 2 2" xfId="38613" xr:uid="{00000000-0005-0000-0000-000002730000}"/>
    <cellStyle name="40% - Accent6 4 4 2 2 2 2 3" xfId="28838" xr:uid="{00000000-0005-0000-0000-000003730000}"/>
    <cellStyle name="40% - Accent6 4 4 2 2 2 3" xfId="14176" xr:uid="{00000000-0005-0000-0000-000004730000}"/>
    <cellStyle name="40% - Accent6 4 4 2 2 2 3 2" xfId="33727" xr:uid="{00000000-0005-0000-0000-000005730000}"/>
    <cellStyle name="40% - Accent6 4 4 2 2 2 4" xfId="23952" xr:uid="{00000000-0005-0000-0000-000006730000}"/>
    <cellStyle name="40% - Accent6 4 4 2 2 3" xfId="6830" xr:uid="{00000000-0005-0000-0000-000007730000}"/>
    <cellStyle name="40% - Accent6 4 4 2 2 3 2" xfId="16622" xr:uid="{00000000-0005-0000-0000-000008730000}"/>
    <cellStyle name="40% - Accent6 4 4 2 2 3 2 2" xfId="36173" xr:uid="{00000000-0005-0000-0000-000009730000}"/>
    <cellStyle name="40% - Accent6 4 4 2 2 3 3" xfId="26398" xr:uid="{00000000-0005-0000-0000-00000A730000}"/>
    <cellStyle name="40% - Accent6 4 4 2 2 4" xfId="11736" xr:uid="{00000000-0005-0000-0000-00000B730000}"/>
    <cellStyle name="40% - Accent6 4 4 2 2 4 2" xfId="31287" xr:uid="{00000000-0005-0000-0000-00000C730000}"/>
    <cellStyle name="40% - Accent6 4 4 2 2 5" xfId="21512" xr:uid="{00000000-0005-0000-0000-00000D730000}"/>
    <cellStyle name="40% - Accent6 4 4 2 3" xfId="2703" xr:uid="{00000000-0005-0000-0000-00000E730000}"/>
    <cellStyle name="40% - Accent6 4 4 2 3 2" xfId="5148" xr:uid="{00000000-0005-0000-0000-00000F730000}"/>
    <cellStyle name="40% - Accent6 4 4 2 3 2 2" xfId="10045" xr:uid="{00000000-0005-0000-0000-000010730000}"/>
    <cellStyle name="40% - Accent6 4 4 2 3 2 2 2" xfId="19834" xr:uid="{00000000-0005-0000-0000-000011730000}"/>
    <cellStyle name="40% - Accent6 4 4 2 3 2 2 2 2" xfId="39385" xr:uid="{00000000-0005-0000-0000-000012730000}"/>
    <cellStyle name="40% - Accent6 4 4 2 3 2 2 3" xfId="29610" xr:uid="{00000000-0005-0000-0000-000013730000}"/>
    <cellStyle name="40% - Accent6 4 4 2 3 2 3" xfId="14948" xr:uid="{00000000-0005-0000-0000-000014730000}"/>
    <cellStyle name="40% - Accent6 4 4 2 3 2 3 2" xfId="34499" xr:uid="{00000000-0005-0000-0000-000015730000}"/>
    <cellStyle name="40% - Accent6 4 4 2 3 2 4" xfId="24724" xr:uid="{00000000-0005-0000-0000-000016730000}"/>
    <cellStyle name="40% - Accent6 4 4 2 3 3" xfId="7602" xr:uid="{00000000-0005-0000-0000-000017730000}"/>
    <cellStyle name="40% - Accent6 4 4 2 3 3 2" xfId="17394" xr:uid="{00000000-0005-0000-0000-000018730000}"/>
    <cellStyle name="40% - Accent6 4 4 2 3 3 2 2" xfId="36945" xr:uid="{00000000-0005-0000-0000-000019730000}"/>
    <cellStyle name="40% - Accent6 4 4 2 3 3 3" xfId="27170" xr:uid="{00000000-0005-0000-0000-00001A730000}"/>
    <cellStyle name="40% - Accent6 4 4 2 3 4" xfId="12508" xr:uid="{00000000-0005-0000-0000-00001B730000}"/>
    <cellStyle name="40% - Accent6 4 4 2 3 4 2" xfId="32059" xr:uid="{00000000-0005-0000-0000-00001C730000}"/>
    <cellStyle name="40% - Accent6 4 4 2 3 5" xfId="22284" xr:uid="{00000000-0005-0000-0000-00001D730000}"/>
    <cellStyle name="40% - Accent6 4 4 2 4" xfId="3495" xr:uid="{00000000-0005-0000-0000-00001E730000}"/>
    <cellStyle name="40% - Accent6 4 4 2 4 2" xfId="8392" xr:uid="{00000000-0005-0000-0000-00001F730000}"/>
    <cellStyle name="40% - Accent6 4 4 2 4 2 2" xfId="18181" xr:uid="{00000000-0005-0000-0000-000020730000}"/>
    <cellStyle name="40% - Accent6 4 4 2 4 2 2 2" xfId="37732" xr:uid="{00000000-0005-0000-0000-000021730000}"/>
    <cellStyle name="40% - Accent6 4 4 2 4 2 3" xfId="27957" xr:uid="{00000000-0005-0000-0000-000022730000}"/>
    <cellStyle name="40% - Accent6 4 4 2 4 3" xfId="13295" xr:uid="{00000000-0005-0000-0000-000023730000}"/>
    <cellStyle name="40% - Accent6 4 4 2 4 3 2" xfId="32846" xr:uid="{00000000-0005-0000-0000-000024730000}"/>
    <cellStyle name="40% - Accent6 4 4 2 4 4" xfId="23071" xr:uid="{00000000-0005-0000-0000-000025730000}"/>
    <cellStyle name="40% - Accent6 4 4 2 5" xfId="5949" xr:uid="{00000000-0005-0000-0000-000026730000}"/>
    <cellStyle name="40% - Accent6 4 4 2 5 2" xfId="15741" xr:uid="{00000000-0005-0000-0000-000027730000}"/>
    <cellStyle name="40% - Accent6 4 4 2 5 2 2" xfId="35292" xr:uid="{00000000-0005-0000-0000-000028730000}"/>
    <cellStyle name="40% - Accent6 4 4 2 5 3" xfId="25517" xr:uid="{00000000-0005-0000-0000-000029730000}"/>
    <cellStyle name="40% - Accent6 4 4 2 6" xfId="10855" xr:uid="{00000000-0005-0000-0000-00002A730000}"/>
    <cellStyle name="40% - Accent6 4 4 2 6 2" xfId="30406" xr:uid="{00000000-0005-0000-0000-00002B730000}"/>
    <cellStyle name="40% - Accent6 4 4 2 7" xfId="20631" xr:uid="{00000000-0005-0000-0000-00002C730000}"/>
    <cellStyle name="40% - Accent6 4 4 3" xfId="1469" xr:uid="{00000000-0005-0000-0000-00002D730000}"/>
    <cellStyle name="40% - Accent6 4 4 3 2" xfId="3988" xr:uid="{00000000-0005-0000-0000-00002E730000}"/>
    <cellStyle name="40% - Accent6 4 4 3 2 2" xfId="8885" xr:uid="{00000000-0005-0000-0000-00002F730000}"/>
    <cellStyle name="40% - Accent6 4 4 3 2 2 2" xfId="18674" xr:uid="{00000000-0005-0000-0000-000030730000}"/>
    <cellStyle name="40% - Accent6 4 4 3 2 2 2 2" xfId="38225" xr:uid="{00000000-0005-0000-0000-000031730000}"/>
    <cellStyle name="40% - Accent6 4 4 3 2 2 3" xfId="28450" xr:uid="{00000000-0005-0000-0000-000032730000}"/>
    <cellStyle name="40% - Accent6 4 4 3 2 3" xfId="13788" xr:uid="{00000000-0005-0000-0000-000033730000}"/>
    <cellStyle name="40% - Accent6 4 4 3 2 3 2" xfId="33339" xr:uid="{00000000-0005-0000-0000-000034730000}"/>
    <cellStyle name="40% - Accent6 4 4 3 2 4" xfId="23564" xr:uid="{00000000-0005-0000-0000-000035730000}"/>
    <cellStyle name="40% - Accent6 4 4 3 3" xfId="6442" xr:uid="{00000000-0005-0000-0000-000036730000}"/>
    <cellStyle name="40% - Accent6 4 4 3 3 2" xfId="16234" xr:uid="{00000000-0005-0000-0000-000037730000}"/>
    <cellStyle name="40% - Accent6 4 4 3 3 2 2" xfId="35785" xr:uid="{00000000-0005-0000-0000-000038730000}"/>
    <cellStyle name="40% - Accent6 4 4 3 3 3" xfId="26010" xr:uid="{00000000-0005-0000-0000-000039730000}"/>
    <cellStyle name="40% - Accent6 4 4 3 4" xfId="11348" xr:uid="{00000000-0005-0000-0000-00003A730000}"/>
    <cellStyle name="40% - Accent6 4 4 3 4 2" xfId="30899" xr:uid="{00000000-0005-0000-0000-00003B730000}"/>
    <cellStyle name="40% - Accent6 4 4 3 5" xfId="21124" xr:uid="{00000000-0005-0000-0000-00003C730000}"/>
    <cellStyle name="40% - Accent6 4 4 4" xfId="2259" xr:uid="{00000000-0005-0000-0000-00003D730000}"/>
    <cellStyle name="40% - Accent6 4 4 4 2" xfId="4761" xr:uid="{00000000-0005-0000-0000-00003E730000}"/>
    <cellStyle name="40% - Accent6 4 4 4 2 2" xfId="9658" xr:uid="{00000000-0005-0000-0000-00003F730000}"/>
    <cellStyle name="40% - Accent6 4 4 4 2 2 2" xfId="19447" xr:uid="{00000000-0005-0000-0000-000040730000}"/>
    <cellStyle name="40% - Accent6 4 4 4 2 2 2 2" xfId="38998" xr:uid="{00000000-0005-0000-0000-000041730000}"/>
    <cellStyle name="40% - Accent6 4 4 4 2 2 3" xfId="29223" xr:uid="{00000000-0005-0000-0000-000042730000}"/>
    <cellStyle name="40% - Accent6 4 4 4 2 3" xfId="14561" xr:uid="{00000000-0005-0000-0000-000043730000}"/>
    <cellStyle name="40% - Accent6 4 4 4 2 3 2" xfId="34112" xr:uid="{00000000-0005-0000-0000-000044730000}"/>
    <cellStyle name="40% - Accent6 4 4 4 2 4" xfId="24337" xr:uid="{00000000-0005-0000-0000-000045730000}"/>
    <cellStyle name="40% - Accent6 4 4 4 3" xfId="7215" xr:uid="{00000000-0005-0000-0000-000046730000}"/>
    <cellStyle name="40% - Accent6 4 4 4 3 2" xfId="17007" xr:uid="{00000000-0005-0000-0000-000047730000}"/>
    <cellStyle name="40% - Accent6 4 4 4 3 2 2" xfId="36558" xr:uid="{00000000-0005-0000-0000-000048730000}"/>
    <cellStyle name="40% - Accent6 4 4 4 3 3" xfId="26783" xr:uid="{00000000-0005-0000-0000-000049730000}"/>
    <cellStyle name="40% - Accent6 4 4 4 4" xfId="12121" xr:uid="{00000000-0005-0000-0000-00004A730000}"/>
    <cellStyle name="40% - Accent6 4 4 4 4 2" xfId="31672" xr:uid="{00000000-0005-0000-0000-00004B730000}"/>
    <cellStyle name="40% - Accent6 4 4 4 5" xfId="21897" xr:uid="{00000000-0005-0000-0000-00004C730000}"/>
    <cellStyle name="40% - Accent6 4 4 5" xfId="3104" xr:uid="{00000000-0005-0000-0000-00004D730000}"/>
    <cellStyle name="40% - Accent6 4 4 5 2" xfId="8001" xr:uid="{00000000-0005-0000-0000-00004E730000}"/>
    <cellStyle name="40% - Accent6 4 4 5 2 2" xfId="17790" xr:uid="{00000000-0005-0000-0000-00004F730000}"/>
    <cellStyle name="40% - Accent6 4 4 5 2 2 2" xfId="37341" xr:uid="{00000000-0005-0000-0000-000050730000}"/>
    <cellStyle name="40% - Accent6 4 4 5 2 3" xfId="27566" xr:uid="{00000000-0005-0000-0000-000051730000}"/>
    <cellStyle name="40% - Accent6 4 4 5 3" xfId="12904" xr:uid="{00000000-0005-0000-0000-000052730000}"/>
    <cellStyle name="40% - Accent6 4 4 5 3 2" xfId="32455" xr:uid="{00000000-0005-0000-0000-000053730000}"/>
    <cellStyle name="40% - Accent6 4 4 5 4" xfId="22680" xr:uid="{00000000-0005-0000-0000-000054730000}"/>
    <cellStyle name="40% - Accent6 4 4 6" xfId="5558" xr:uid="{00000000-0005-0000-0000-000055730000}"/>
    <cellStyle name="40% - Accent6 4 4 6 2" xfId="15350" xr:uid="{00000000-0005-0000-0000-000056730000}"/>
    <cellStyle name="40% - Accent6 4 4 6 2 2" xfId="34901" xr:uid="{00000000-0005-0000-0000-000057730000}"/>
    <cellStyle name="40% - Accent6 4 4 6 3" xfId="25126" xr:uid="{00000000-0005-0000-0000-000058730000}"/>
    <cellStyle name="40% - Accent6 4 4 7" xfId="10464" xr:uid="{00000000-0005-0000-0000-000059730000}"/>
    <cellStyle name="40% - Accent6 4 4 7 2" xfId="30015" xr:uid="{00000000-0005-0000-0000-00005A730000}"/>
    <cellStyle name="40% - Accent6 4 4 8" xfId="20240" xr:uid="{00000000-0005-0000-0000-00005B730000}"/>
    <cellStyle name="40% - Accent6 4 5" xfId="642" xr:uid="{00000000-0005-0000-0000-00005C730000}"/>
    <cellStyle name="40% - Accent6 4 5 2" xfId="1595" xr:uid="{00000000-0005-0000-0000-00005D730000}"/>
    <cellStyle name="40% - Accent6 4 5 2 2" xfId="4109" xr:uid="{00000000-0005-0000-0000-00005E730000}"/>
    <cellStyle name="40% - Accent6 4 5 2 2 2" xfId="9006" xr:uid="{00000000-0005-0000-0000-00005F730000}"/>
    <cellStyle name="40% - Accent6 4 5 2 2 2 2" xfId="18795" xr:uid="{00000000-0005-0000-0000-000060730000}"/>
    <cellStyle name="40% - Accent6 4 5 2 2 2 2 2" xfId="38346" xr:uid="{00000000-0005-0000-0000-000061730000}"/>
    <cellStyle name="40% - Accent6 4 5 2 2 2 3" xfId="28571" xr:uid="{00000000-0005-0000-0000-000062730000}"/>
    <cellStyle name="40% - Accent6 4 5 2 2 3" xfId="13909" xr:uid="{00000000-0005-0000-0000-000063730000}"/>
    <cellStyle name="40% - Accent6 4 5 2 2 3 2" xfId="33460" xr:uid="{00000000-0005-0000-0000-000064730000}"/>
    <cellStyle name="40% - Accent6 4 5 2 2 4" xfId="23685" xr:uid="{00000000-0005-0000-0000-000065730000}"/>
    <cellStyle name="40% - Accent6 4 5 2 3" xfId="6563" xr:uid="{00000000-0005-0000-0000-000066730000}"/>
    <cellStyle name="40% - Accent6 4 5 2 3 2" xfId="16355" xr:uid="{00000000-0005-0000-0000-000067730000}"/>
    <cellStyle name="40% - Accent6 4 5 2 3 2 2" xfId="35906" xr:uid="{00000000-0005-0000-0000-000068730000}"/>
    <cellStyle name="40% - Accent6 4 5 2 3 3" xfId="26131" xr:uid="{00000000-0005-0000-0000-000069730000}"/>
    <cellStyle name="40% - Accent6 4 5 2 4" xfId="11469" xr:uid="{00000000-0005-0000-0000-00006A730000}"/>
    <cellStyle name="40% - Accent6 4 5 2 4 2" xfId="31020" xr:uid="{00000000-0005-0000-0000-00006B730000}"/>
    <cellStyle name="40% - Accent6 4 5 2 5" xfId="21245" xr:uid="{00000000-0005-0000-0000-00006C730000}"/>
    <cellStyle name="40% - Accent6 4 5 3" xfId="2407" xr:uid="{00000000-0005-0000-0000-00006D730000}"/>
    <cellStyle name="40% - Accent6 4 5 3 2" xfId="4891" xr:uid="{00000000-0005-0000-0000-00006E730000}"/>
    <cellStyle name="40% - Accent6 4 5 3 2 2" xfId="9788" xr:uid="{00000000-0005-0000-0000-00006F730000}"/>
    <cellStyle name="40% - Accent6 4 5 3 2 2 2" xfId="19577" xr:uid="{00000000-0005-0000-0000-000070730000}"/>
    <cellStyle name="40% - Accent6 4 5 3 2 2 2 2" xfId="39128" xr:uid="{00000000-0005-0000-0000-000071730000}"/>
    <cellStyle name="40% - Accent6 4 5 3 2 2 3" xfId="29353" xr:uid="{00000000-0005-0000-0000-000072730000}"/>
    <cellStyle name="40% - Accent6 4 5 3 2 3" xfId="14691" xr:uid="{00000000-0005-0000-0000-000073730000}"/>
    <cellStyle name="40% - Accent6 4 5 3 2 3 2" xfId="34242" xr:uid="{00000000-0005-0000-0000-000074730000}"/>
    <cellStyle name="40% - Accent6 4 5 3 2 4" xfId="24467" xr:uid="{00000000-0005-0000-0000-000075730000}"/>
    <cellStyle name="40% - Accent6 4 5 3 3" xfId="7345" xr:uid="{00000000-0005-0000-0000-000076730000}"/>
    <cellStyle name="40% - Accent6 4 5 3 3 2" xfId="17137" xr:uid="{00000000-0005-0000-0000-000077730000}"/>
    <cellStyle name="40% - Accent6 4 5 3 3 2 2" xfId="36688" xr:uid="{00000000-0005-0000-0000-000078730000}"/>
    <cellStyle name="40% - Accent6 4 5 3 3 3" xfId="26913" xr:uid="{00000000-0005-0000-0000-000079730000}"/>
    <cellStyle name="40% - Accent6 4 5 3 4" xfId="12251" xr:uid="{00000000-0005-0000-0000-00007A730000}"/>
    <cellStyle name="40% - Accent6 4 5 3 4 2" xfId="31802" xr:uid="{00000000-0005-0000-0000-00007B730000}"/>
    <cellStyle name="40% - Accent6 4 5 3 5" xfId="22027" xr:uid="{00000000-0005-0000-0000-00007C730000}"/>
    <cellStyle name="40% - Accent6 4 5 4" xfId="3228" xr:uid="{00000000-0005-0000-0000-00007D730000}"/>
    <cellStyle name="40% - Accent6 4 5 4 2" xfId="8125" xr:uid="{00000000-0005-0000-0000-00007E730000}"/>
    <cellStyle name="40% - Accent6 4 5 4 2 2" xfId="17914" xr:uid="{00000000-0005-0000-0000-00007F730000}"/>
    <cellStyle name="40% - Accent6 4 5 4 2 2 2" xfId="37465" xr:uid="{00000000-0005-0000-0000-000080730000}"/>
    <cellStyle name="40% - Accent6 4 5 4 2 3" xfId="27690" xr:uid="{00000000-0005-0000-0000-000081730000}"/>
    <cellStyle name="40% - Accent6 4 5 4 3" xfId="13028" xr:uid="{00000000-0005-0000-0000-000082730000}"/>
    <cellStyle name="40% - Accent6 4 5 4 3 2" xfId="32579" xr:uid="{00000000-0005-0000-0000-000083730000}"/>
    <cellStyle name="40% - Accent6 4 5 4 4" xfId="22804" xr:uid="{00000000-0005-0000-0000-000084730000}"/>
    <cellStyle name="40% - Accent6 4 5 5" xfId="5682" xr:uid="{00000000-0005-0000-0000-000085730000}"/>
    <cellStyle name="40% - Accent6 4 5 5 2" xfId="15474" xr:uid="{00000000-0005-0000-0000-000086730000}"/>
    <cellStyle name="40% - Accent6 4 5 5 2 2" xfId="35025" xr:uid="{00000000-0005-0000-0000-000087730000}"/>
    <cellStyle name="40% - Accent6 4 5 5 3" xfId="25250" xr:uid="{00000000-0005-0000-0000-000088730000}"/>
    <cellStyle name="40% - Accent6 4 5 6" xfId="10588" xr:uid="{00000000-0005-0000-0000-000089730000}"/>
    <cellStyle name="40% - Accent6 4 5 6 2" xfId="30139" xr:uid="{00000000-0005-0000-0000-00008A730000}"/>
    <cellStyle name="40% - Accent6 4 5 7" xfId="20364" xr:uid="{00000000-0005-0000-0000-00008B730000}"/>
    <cellStyle name="40% - Accent6 4 6" xfId="1111" xr:uid="{00000000-0005-0000-0000-00008C730000}"/>
    <cellStyle name="40% - Accent6 4 6 2" xfId="3684" xr:uid="{00000000-0005-0000-0000-00008D730000}"/>
    <cellStyle name="40% - Accent6 4 6 2 2" xfId="8581" xr:uid="{00000000-0005-0000-0000-00008E730000}"/>
    <cellStyle name="40% - Accent6 4 6 2 2 2" xfId="18370" xr:uid="{00000000-0005-0000-0000-00008F730000}"/>
    <cellStyle name="40% - Accent6 4 6 2 2 2 2" xfId="37921" xr:uid="{00000000-0005-0000-0000-000090730000}"/>
    <cellStyle name="40% - Accent6 4 6 2 2 3" xfId="28146" xr:uid="{00000000-0005-0000-0000-000091730000}"/>
    <cellStyle name="40% - Accent6 4 6 2 3" xfId="13484" xr:uid="{00000000-0005-0000-0000-000092730000}"/>
    <cellStyle name="40% - Accent6 4 6 2 3 2" xfId="33035" xr:uid="{00000000-0005-0000-0000-000093730000}"/>
    <cellStyle name="40% - Accent6 4 6 2 4" xfId="23260" xr:uid="{00000000-0005-0000-0000-000094730000}"/>
    <cellStyle name="40% - Accent6 4 6 3" xfId="6138" xr:uid="{00000000-0005-0000-0000-000095730000}"/>
    <cellStyle name="40% - Accent6 4 6 3 2" xfId="15930" xr:uid="{00000000-0005-0000-0000-000096730000}"/>
    <cellStyle name="40% - Accent6 4 6 3 2 2" xfId="35481" xr:uid="{00000000-0005-0000-0000-000097730000}"/>
    <cellStyle name="40% - Accent6 4 6 3 3" xfId="25706" xr:uid="{00000000-0005-0000-0000-000098730000}"/>
    <cellStyle name="40% - Accent6 4 6 4" xfId="11044" xr:uid="{00000000-0005-0000-0000-000099730000}"/>
    <cellStyle name="40% - Accent6 4 6 4 2" xfId="30595" xr:uid="{00000000-0005-0000-0000-00009A730000}"/>
    <cellStyle name="40% - Accent6 4 6 5" xfId="20820" xr:uid="{00000000-0005-0000-0000-00009B730000}"/>
    <cellStyle name="40% - Accent6 4 7" xfId="2001" xr:uid="{00000000-0005-0000-0000-00009C730000}"/>
    <cellStyle name="40% - Accent6 4 7 2" xfId="4504" xr:uid="{00000000-0005-0000-0000-00009D730000}"/>
    <cellStyle name="40% - Accent6 4 7 2 2" xfId="9401" xr:uid="{00000000-0005-0000-0000-00009E730000}"/>
    <cellStyle name="40% - Accent6 4 7 2 2 2" xfId="19190" xr:uid="{00000000-0005-0000-0000-00009F730000}"/>
    <cellStyle name="40% - Accent6 4 7 2 2 2 2" xfId="38741" xr:uid="{00000000-0005-0000-0000-0000A0730000}"/>
    <cellStyle name="40% - Accent6 4 7 2 2 3" xfId="28966" xr:uid="{00000000-0005-0000-0000-0000A1730000}"/>
    <cellStyle name="40% - Accent6 4 7 2 3" xfId="14304" xr:uid="{00000000-0005-0000-0000-0000A2730000}"/>
    <cellStyle name="40% - Accent6 4 7 2 3 2" xfId="33855" xr:uid="{00000000-0005-0000-0000-0000A3730000}"/>
    <cellStyle name="40% - Accent6 4 7 2 4" xfId="24080" xr:uid="{00000000-0005-0000-0000-0000A4730000}"/>
    <cellStyle name="40% - Accent6 4 7 3" xfId="6958" xr:uid="{00000000-0005-0000-0000-0000A5730000}"/>
    <cellStyle name="40% - Accent6 4 7 3 2" xfId="16750" xr:uid="{00000000-0005-0000-0000-0000A6730000}"/>
    <cellStyle name="40% - Accent6 4 7 3 2 2" xfId="36301" xr:uid="{00000000-0005-0000-0000-0000A7730000}"/>
    <cellStyle name="40% - Accent6 4 7 3 3" xfId="26526" xr:uid="{00000000-0005-0000-0000-0000A8730000}"/>
    <cellStyle name="40% - Accent6 4 7 4" xfId="11864" xr:uid="{00000000-0005-0000-0000-0000A9730000}"/>
    <cellStyle name="40% - Accent6 4 7 4 2" xfId="31415" xr:uid="{00000000-0005-0000-0000-0000AA730000}"/>
    <cellStyle name="40% - Accent6 4 7 5" xfId="21640" xr:uid="{00000000-0005-0000-0000-0000AB730000}"/>
    <cellStyle name="40% - Accent6 4 8" xfId="2836" xr:uid="{00000000-0005-0000-0000-0000AC730000}"/>
    <cellStyle name="40% - Accent6 4 8 2" xfId="7734" xr:uid="{00000000-0005-0000-0000-0000AD730000}"/>
    <cellStyle name="40% - Accent6 4 8 2 2" xfId="17523" xr:uid="{00000000-0005-0000-0000-0000AE730000}"/>
    <cellStyle name="40% - Accent6 4 8 2 2 2" xfId="37074" xr:uid="{00000000-0005-0000-0000-0000AF730000}"/>
    <cellStyle name="40% - Accent6 4 8 2 3" xfId="27299" xr:uid="{00000000-0005-0000-0000-0000B0730000}"/>
    <cellStyle name="40% - Accent6 4 8 3" xfId="12637" xr:uid="{00000000-0005-0000-0000-0000B1730000}"/>
    <cellStyle name="40% - Accent6 4 8 3 2" xfId="32188" xr:uid="{00000000-0005-0000-0000-0000B2730000}"/>
    <cellStyle name="40% - Accent6 4 8 4" xfId="22413" xr:uid="{00000000-0005-0000-0000-0000B3730000}"/>
    <cellStyle name="40% - Accent6 4 9" xfId="5290" xr:uid="{00000000-0005-0000-0000-0000B4730000}"/>
    <cellStyle name="40% - Accent6 4 9 2" xfId="15083" xr:uid="{00000000-0005-0000-0000-0000B5730000}"/>
    <cellStyle name="40% - Accent6 4 9 2 2" xfId="34634" xr:uid="{00000000-0005-0000-0000-0000B6730000}"/>
    <cellStyle name="40% - Accent6 4 9 3" xfId="24859" xr:uid="{00000000-0005-0000-0000-0000B7730000}"/>
    <cellStyle name="40% - Accent6 5" xfId="241" xr:uid="{00000000-0005-0000-0000-0000B8730000}"/>
    <cellStyle name="40% - Accent6 5 10" xfId="19994" xr:uid="{00000000-0005-0000-0000-0000B9730000}"/>
    <cellStyle name="40% - Accent6 5 2" xfId="496" xr:uid="{00000000-0005-0000-0000-0000BA730000}"/>
    <cellStyle name="40% - Accent6 5 2 2" xfId="913" xr:uid="{00000000-0005-0000-0000-0000BB730000}"/>
    <cellStyle name="40% - Accent6 5 2 2 2" xfId="1863" xr:uid="{00000000-0005-0000-0000-0000BC730000}"/>
    <cellStyle name="40% - Accent6 5 2 2 2 2" xfId="4377" xr:uid="{00000000-0005-0000-0000-0000BD730000}"/>
    <cellStyle name="40% - Accent6 5 2 2 2 2 2" xfId="9274" xr:uid="{00000000-0005-0000-0000-0000BE730000}"/>
    <cellStyle name="40% - Accent6 5 2 2 2 2 2 2" xfId="19063" xr:uid="{00000000-0005-0000-0000-0000BF730000}"/>
    <cellStyle name="40% - Accent6 5 2 2 2 2 2 2 2" xfId="38614" xr:uid="{00000000-0005-0000-0000-0000C0730000}"/>
    <cellStyle name="40% - Accent6 5 2 2 2 2 2 3" xfId="28839" xr:uid="{00000000-0005-0000-0000-0000C1730000}"/>
    <cellStyle name="40% - Accent6 5 2 2 2 2 3" xfId="14177" xr:uid="{00000000-0005-0000-0000-0000C2730000}"/>
    <cellStyle name="40% - Accent6 5 2 2 2 2 3 2" xfId="33728" xr:uid="{00000000-0005-0000-0000-0000C3730000}"/>
    <cellStyle name="40% - Accent6 5 2 2 2 2 4" xfId="23953" xr:uid="{00000000-0005-0000-0000-0000C4730000}"/>
    <cellStyle name="40% - Accent6 5 2 2 2 3" xfId="6831" xr:uid="{00000000-0005-0000-0000-0000C5730000}"/>
    <cellStyle name="40% - Accent6 5 2 2 2 3 2" xfId="16623" xr:uid="{00000000-0005-0000-0000-0000C6730000}"/>
    <cellStyle name="40% - Accent6 5 2 2 2 3 2 2" xfId="36174" xr:uid="{00000000-0005-0000-0000-0000C7730000}"/>
    <cellStyle name="40% - Accent6 5 2 2 2 3 3" xfId="26399" xr:uid="{00000000-0005-0000-0000-0000C8730000}"/>
    <cellStyle name="40% - Accent6 5 2 2 2 4" xfId="11737" xr:uid="{00000000-0005-0000-0000-0000C9730000}"/>
    <cellStyle name="40% - Accent6 5 2 2 2 4 2" xfId="31288" xr:uid="{00000000-0005-0000-0000-0000CA730000}"/>
    <cellStyle name="40% - Accent6 5 2 2 2 5" xfId="21513" xr:uid="{00000000-0005-0000-0000-0000CB730000}"/>
    <cellStyle name="40% - Accent6 5 2 2 3" xfId="2596" xr:uid="{00000000-0005-0000-0000-0000CC730000}"/>
    <cellStyle name="40% - Accent6 5 2 2 3 2" xfId="5044" xr:uid="{00000000-0005-0000-0000-0000CD730000}"/>
    <cellStyle name="40% - Accent6 5 2 2 3 2 2" xfId="9941" xr:uid="{00000000-0005-0000-0000-0000CE730000}"/>
    <cellStyle name="40% - Accent6 5 2 2 3 2 2 2" xfId="19730" xr:uid="{00000000-0005-0000-0000-0000CF730000}"/>
    <cellStyle name="40% - Accent6 5 2 2 3 2 2 2 2" xfId="39281" xr:uid="{00000000-0005-0000-0000-0000D0730000}"/>
    <cellStyle name="40% - Accent6 5 2 2 3 2 2 3" xfId="29506" xr:uid="{00000000-0005-0000-0000-0000D1730000}"/>
    <cellStyle name="40% - Accent6 5 2 2 3 2 3" xfId="14844" xr:uid="{00000000-0005-0000-0000-0000D2730000}"/>
    <cellStyle name="40% - Accent6 5 2 2 3 2 3 2" xfId="34395" xr:uid="{00000000-0005-0000-0000-0000D3730000}"/>
    <cellStyle name="40% - Accent6 5 2 2 3 2 4" xfId="24620" xr:uid="{00000000-0005-0000-0000-0000D4730000}"/>
    <cellStyle name="40% - Accent6 5 2 2 3 3" xfId="7498" xr:uid="{00000000-0005-0000-0000-0000D5730000}"/>
    <cellStyle name="40% - Accent6 5 2 2 3 3 2" xfId="17290" xr:uid="{00000000-0005-0000-0000-0000D6730000}"/>
    <cellStyle name="40% - Accent6 5 2 2 3 3 2 2" xfId="36841" xr:uid="{00000000-0005-0000-0000-0000D7730000}"/>
    <cellStyle name="40% - Accent6 5 2 2 3 3 3" xfId="27066" xr:uid="{00000000-0005-0000-0000-0000D8730000}"/>
    <cellStyle name="40% - Accent6 5 2 2 3 4" xfId="12404" xr:uid="{00000000-0005-0000-0000-0000D9730000}"/>
    <cellStyle name="40% - Accent6 5 2 2 3 4 2" xfId="31955" xr:uid="{00000000-0005-0000-0000-0000DA730000}"/>
    <cellStyle name="40% - Accent6 5 2 2 3 5" xfId="22180" xr:uid="{00000000-0005-0000-0000-0000DB730000}"/>
    <cellStyle name="40% - Accent6 5 2 2 4" xfId="3496" xr:uid="{00000000-0005-0000-0000-0000DC730000}"/>
    <cellStyle name="40% - Accent6 5 2 2 4 2" xfId="8393" xr:uid="{00000000-0005-0000-0000-0000DD730000}"/>
    <cellStyle name="40% - Accent6 5 2 2 4 2 2" xfId="18182" xr:uid="{00000000-0005-0000-0000-0000DE730000}"/>
    <cellStyle name="40% - Accent6 5 2 2 4 2 2 2" xfId="37733" xr:uid="{00000000-0005-0000-0000-0000DF730000}"/>
    <cellStyle name="40% - Accent6 5 2 2 4 2 3" xfId="27958" xr:uid="{00000000-0005-0000-0000-0000E0730000}"/>
    <cellStyle name="40% - Accent6 5 2 2 4 3" xfId="13296" xr:uid="{00000000-0005-0000-0000-0000E1730000}"/>
    <cellStyle name="40% - Accent6 5 2 2 4 3 2" xfId="32847" xr:uid="{00000000-0005-0000-0000-0000E2730000}"/>
    <cellStyle name="40% - Accent6 5 2 2 4 4" xfId="23072" xr:uid="{00000000-0005-0000-0000-0000E3730000}"/>
    <cellStyle name="40% - Accent6 5 2 2 5" xfId="5950" xr:uid="{00000000-0005-0000-0000-0000E4730000}"/>
    <cellStyle name="40% - Accent6 5 2 2 5 2" xfId="15742" xr:uid="{00000000-0005-0000-0000-0000E5730000}"/>
    <cellStyle name="40% - Accent6 5 2 2 5 2 2" xfId="35293" xr:uid="{00000000-0005-0000-0000-0000E6730000}"/>
    <cellStyle name="40% - Accent6 5 2 2 5 3" xfId="25518" xr:uid="{00000000-0005-0000-0000-0000E7730000}"/>
    <cellStyle name="40% - Accent6 5 2 2 6" xfId="10856" xr:uid="{00000000-0005-0000-0000-0000E8730000}"/>
    <cellStyle name="40% - Accent6 5 2 2 6 2" xfId="30407" xr:uid="{00000000-0005-0000-0000-0000E9730000}"/>
    <cellStyle name="40% - Accent6 5 2 2 7" xfId="20632" xr:uid="{00000000-0005-0000-0000-0000EA730000}"/>
    <cellStyle name="40% - Accent6 5 2 3" xfId="1470" xr:uid="{00000000-0005-0000-0000-0000EB730000}"/>
    <cellStyle name="40% - Accent6 5 2 3 2" xfId="3989" xr:uid="{00000000-0005-0000-0000-0000EC730000}"/>
    <cellStyle name="40% - Accent6 5 2 3 2 2" xfId="8886" xr:uid="{00000000-0005-0000-0000-0000ED730000}"/>
    <cellStyle name="40% - Accent6 5 2 3 2 2 2" xfId="18675" xr:uid="{00000000-0005-0000-0000-0000EE730000}"/>
    <cellStyle name="40% - Accent6 5 2 3 2 2 2 2" xfId="38226" xr:uid="{00000000-0005-0000-0000-0000EF730000}"/>
    <cellStyle name="40% - Accent6 5 2 3 2 2 3" xfId="28451" xr:uid="{00000000-0005-0000-0000-0000F0730000}"/>
    <cellStyle name="40% - Accent6 5 2 3 2 3" xfId="13789" xr:uid="{00000000-0005-0000-0000-0000F1730000}"/>
    <cellStyle name="40% - Accent6 5 2 3 2 3 2" xfId="33340" xr:uid="{00000000-0005-0000-0000-0000F2730000}"/>
    <cellStyle name="40% - Accent6 5 2 3 2 4" xfId="23565" xr:uid="{00000000-0005-0000-0000-0000F3730000}"/>
    <cellStyle name="40% - Accent6 5 2 3 3" xfId="6443" xr:uid="{00000000-0005-0000-0000-0000F4730000}"/>
    <cellStyle name="40% - Accent6 5 2 3 3 2" xfId="16235" xr:uid="{00000000-0005-0000-0000-0000F5730000}"/>
    <cellStyle name="40% - Accent6 5 2 3 3 2 2" xfId="35786" xr:uid="{00000000-0005-0000-0000-0000F6730000}"/>
    <cellStyle name="40% - Accent6 5 2 3 3 3" xfId="26011" xr:uid="{00000000-0005-0000-0000-0000F7730000}"/>
    <cellStyle name="40% - Accent6 5 2 3 4" xfId="11349" xr:uid="{00000000-0005-0000-0000-0000F8730000}"/>
    <cellStyle name="40% - Accent6 5 2 3 4 2" xfId="30900" xr:uid="{00000000-0005-0000-0000-0000F9730000}"/>
    <cellStyle name="40% - Accent6 5 2 3 5" xfId="21125" xr:uid="{00000000-0005-0000-0000-0000FA730000}"/>
    <cellStyle name="40% - Accent6 5 2 4" xfId="2155" xr:uid="{00000000-0005-0000-0000-0000FB730000}"/>
    <cellStyle name="40% - Accent6 5 2 4 2" xfId="4657" xr:uid="{00000000-0005-0000-0000-0000FC730000}"/>
    <cellStyle name="40% - Accent6 5 2 4 2 2" xfId="9554" xr:uid="{00000000-0005-0000-0000-0000FD730000}"/>
    <cellStyle name="40% - Accent6 5 2 4 2 2 2" xfId="19343" xr:uid="{00000000-0005-0000-0000-0000FE730000}"/>
    <cellStyle name="40% - Accent6 5 2 4 2 2 2 2" xfId="38894" xr:uid="{00000000-0005-0000-0000-0000FF730000}"/>
    <cellStyle name="40% - Accent6 5 2 4 2 2 3" xfId="29119" xr:uid="{00000000-0005-0000-0000-000000740000}"/>
    <cellStyle name="40% - Accent6 5 2 4 2 3" xfId="14457" xr:uid="{00000000-0005-0000-0000-000001740000}"/>
    <cellStyle name="40% - Accent6 5 2 4 2 3 2" xfId="34008" xr:uid="{00000000-0005-0000-0000-000002740000}"/>
    <cellStyle name="40% - Accent6 5 2 4 2 4" xfId="24233" xr:uid="{00000000-0005-0000-0000-000003740000}"/>
    <cellStyle name="40% - Accent6 5 2 4 3" xfId="7111" xr:uid="{00000000-0005-0000-0000-000004740000}"/>
    <cellStyle name="40% - Accent6 5 2 4 3 2" xfId="16903" xr:uid="{00000000-0005-0000-0000-000005740000}"/>
    <cellStyle name="40% - Accent6 5 2 4 3 2 2" xfId="36454" xr:uid="{00000000-0005-0000-0000-000006740000}"/>
    <cellStyle name="40% - Accent6 5 2 4 3 3" xfId="26679" xr:uid="{00000000-0005-0000-0000-000007740000}"/>
    <cellStyle name="40% - Accent6 5 2 4 4" xfId="12017" xr:uid="{00000000-0005-0000-0000-000008740000}"/>
    <cellStyle name="40% - Accent6 5 2 4 4 2" xfId="31568" xr:uid="{00000000-0005-0000-0000-000009740000}"/>
    <cellStyle name="40% - Accent6 5 2 4 5" xfId="21793" xr:uid="{00000000-0005-0000-0000-00000A740000}"/>
    <cellStyle name="40% - Accent6 5 2 5" xfId="3105" xr:uid="{00000000-0005-0000-0000-00000B740000}"/>
    <cellStyle name="40% - Accent6 5 2 5 2" xfId="8002" xr:uid="{00000000-0005-0000-0000-00000C740000}"/>
    <cellStyle name="40% - Accent6 5 2 5 2 2" xfId="17791" xr:uid="{00000000-0005-0000-0000-00000D740000}"/>
    <cellStyle name="40% - Accent6 5 2 5 2 2 2" xfId="37342" xr:uid="{00000000-0005-0000-0000-00000E740000}"/>
    <cellStyle name="40% - Accent6 5 2 5 2 3" xfId="27567" xr:uid="{00000000-0005-0000-0000-00000F740000}"/>
    <cellStyle name="40% - Accent6 5 2 5 3" xfId="12905" xr:uid="{00000000-0005-0000-0000-000010740000}"/>
    <cellStyle name="40% - Accent6 5 2 5 3 2" xfId="32456" xr:uid="{00000000-0005-0000-0000-000011740000}"/>
    <cellStyle name="40% - Accent6 5 2 5 4" xfId="22681" xr:uid="{00000000-0005-0000-0000-000012740000}"/>
    <cellStyle name="40% - Accent6 5 2 6" xfId="5559" xr:uid="{00000000-0005-0000-0000-000013740000}"/>
    <cellStyle name="40% - Accent6 5 2 6 2" xfId="15351" xr:uid="{00000000-0005-0000-0000-000014740000}"/>
    <cellStyle name="40% - Accent6 5 2 6 2 2" xfId="34902" xr:uid="{00000000-0005-0000-0000-000015740000}"/>
    <cellStyle name="40% - Accent6 5 2 6 3" xfId="25127" xr:uid="{00000000-0005-0000-0000-000016740000}"/>
    <cellStyle name="40% - Accent6 5 2 7" xfId="10465" xr:uid="{00000000-0005-0000-0000-000017740000}"/>
    <cellStyle name="40% - Accent6 5 2 7 2" xfId="30016" xr:uid="{00000000-0005-0000-0000-000018740000}"/>
    <cellStyle name="40% - Accent6 5 2 8" xfId="20241" xr:uid="{00000000-0005-0000-0000-000019740000}"/>
    <cellStyle name="40% - Accent6 5 3" xfId="497" xr:uid="{00000000-0005-0000-0000-00001A740000}"/>
    <cellStyle name="40% - Accent6 5 3 2" xfId="914" xr:uid="{00000000-0005-0000-0000-00001B740000}"/>
    <cellStyle name="40% - Accent6 5 3 2 2" xfId="1864" xr:uid="{00000000-0005-0000-0000-00001C740000}"/>
    <cellStyle name="40% - Accent6 5 3 2 2 2" xfId="4378" xr:uid="{00000000-0005-0000-0000-00001D740000}"/>
    <cellStyle name="40% - Accent6 5 3 2 2 2 2" xfId="9275" xr:uid="{00000000-0005-0000-0000-00001E740000}"/>
    <cellStyle name="40% - Accent6 5 3 2 2 2 2 2" xfId="19064" xr:uid="{00000000-0005-0000-0000-00001F740000}"/>
    <cellStyle name="40% - Accent6 5 3 2 2 2 2 2 2" xfId="38615" xr:uid="{00000000-0005-0000-0000-000020740000}"/>
    <cellStyle name="40% - Accent6 5 3 2 2 2 2 3" xfId="28840" xr:uid="{00000000-0005-0000-0000-000021740000}"/>
    <cellStyle name="40% - Accent6 5 3 2 2 2 3" xfId="14178" xr:uid="{00000000-0005-0000-0000-000022740000}"/>
    <cellStyle name="40% - Accent6 5 3 2 2 2 3 2" xfId="33729" xr:uid="{00000000-0005-0000-0000-000023740000}"/>
    <cellStyle name="40% - Accent6 5 3 2 2 2 4" xfId="23954" xr:uid="{00000000-0005-0000-0000-000024740000}"/>
    <cellStyle name="40% - Accent6 5 3 2 2 3" xfId="6832" xr:uid="{00000000-0005-0000-0000-000025740000}"/>
    <cellStyle name="40% - Accent6 5 3 2 2 3 2" xfId="16624" xr:uid="{00000000-0005-0000-0000-000026740000}"/>
    <cellStyle name="40% - Accent6 5 3 2 2 3 2 2" xfId="36175" xr:uid="{00000000-0005-0000-0000-000027740000}"/>
    <cellStyle name="40% - Accent6 5 3 2 2 3 3" xfId="26400" xr:uid="{00000000-0005-0000-0000-000028740000}"/>
    <cellStyle name="40% - Accent6 5 3 2 2 4" xfId="11738" xr:uid="{00000000-0005-0000-0000-000029740000}"/>
    <cellStyle name="40% - Accent6 5 3 2 2 4 2" xfId="31289" xr:uid="{00000000-0005-0000-0000-00002A740000}"/>
    <cellStyle name="40% - Accent6 5 3 2 2 5" xfId="21514" xr:uid="{00000000-0005-0000-0000-00002B740000}"/>
    <cellStyle name="40% - Accent6 5 3 2 3" xfId="2724" xr:uid="{00000000-0005-0000-0000-00002C740000}"/>
    <cellStyle name="40% - Accent6 5 3 2 3 2" xfId="5169" xr:uid="{00000000-0005-0000-0000-00002D740000}"/>
    <cellStyle name="40% - Accent6 5 3 2 3 2 2" xfId="10066" xr:uid="{00000000-0005-0000-0000-00002E740000}"/>
    <cellStyle name="40% - Accent6 5 3 2 3 2 2 2" xfId="19855" xr:uid="{00000000-0005-0000-0000-00002F740000}"/>
    <cellStyle name="40% - Accent6 5 3 2 3 2 2 2 2" xfId="39406" xr:uid="{00000000-0005-0000-0000-000030740000}"/>
    <cellStyle name="40% - Accent6 5 3 2 3 2 2 3" xfId="29631" xr:uid="{00000000-0005-0000-0000-000031740000}"/>
    <cellStyle name="40% - Accent6 5 3 2 3 2 3" xfId="14969" xr:uid="{00000000-0005-0000-0000-000032740000}"/>
    <cellStyle name="40% - Accent6 5 3 2 3 2 3 2" xfId="34520" xr:uid="{00000000-0005-0000-0000-000033740000}"/>
    <cellStyle name="40% - Accent6 5 3 2 3 2 4" xfId="24745" xr:uid="{00000000-0005-0000-0000-000034740000}"/>
    <cellStyle name="40% - Accent6 5 3 2 3 3" xfId="7623" xr:uid="{00000000-0005-0000-0000-000035740000}"/>
    <cellStyle name="40% - Accent6 5 3 2 3 3 2" xfId="17415" xr:uid="{00000000-0005-0000-0000-000036740000}"/>
    <cellStyle name="40% - Accent6 5 3 2 3 3 2 2" xfId="36966" xr:uid="{00000000-0005-0000-0000-000037740000}"/>
    <cellStyle name="40% - Accent6 5 3 2 3 3 3" xfId="27191" xr:uid="{00000000-0005-0000-0000-000038740000}"/>
    <cellStyle name="40% - Accent6 5 3 2 3 4" xfId="12529" xr:uid="{00000000-0005-0000-0000-000039740000}"/>
    <cellStyle name="40% - Accent6 5 3 2 3 4 2" xfId="32080" xr:uid="{00000000-0005-0000-0000-00003A740000}"/>
    <cellStyle name="40% - Accent6 5 3 2 3 5" xfId="22305" xr:uid="{00000000-0005-0000-0000-00003B740000}"/>
    <cellStyle name="40% - Accent6 5 3 2 4" xfId="3497" xr:uid="{00000000-0005-0000-0000-00003C740000}"/>
    <cellStyle name="40% - Accent6 5 3 2 4 2" xfId="8394" xr:uid="{00000000-0005-0000-0000-00003D740000}"/>
    <cellStyle name="40% - Accent6 5 3 2 4 2 2" xfId="18183" xr:uid="{00000000-0005-0000-0000-00003E740000}"/>
    <cellStyle name="40% - Accent6 5 3 2 4 2 2 2" xfId="37734" xr:uid="{00000000-0005-0000-0000-00003F740000}"/>
    <cellStyle name="40% - Accent6 5 3 2 4 2 3" xfId="27959" xr:uid="{00000000-0005-0000-0000-000040740000}"/>
    <cellStyle name="40% - Accent6 5 3 2 4 3" xfId="13297" xr:uid="{00000000-0005-0000-0000-000041740000}"/>
    <cellStyle name="40% - Accent6 5 3 2 4 3 2" xfId="32848" xr:uid="{00000000-0005-0000-0000-000042740000}"/>
    <cellStyle name="40% - Accent6 5 3 2 4 4" xfId="23073" xr:uid="{00000000-0005-0000-0000-000043740000}"/>
    <cellStyle name="40% - Accent6 5 3 2 5" xfId="5951" xr:uid="{00000000-0005-0000-0000-000044740000}"/>
    <cellStyle name="40% - Accent6 5 3 2 5 2" xfId="15743" xr:uid="{00000000-0005-0000-0000-000045740000}"/>
    <cellStyle name="40% - Accent6 5 3 2 5 2 2" xfId="35294" xr:uid="{00000000-0005-0000-0000-000046740000}"/>
    <cellStyle name="40% - Accent6 5 3 2 5 3" xfId="25519" xr:uid="{00000000-0005-0000-0000-000047740000}"/>
    <cellStyle name="40% - Accent6 5 3 2 6" xfId="10857" xr:uid="{00000000-0005-0000-0000-000048740000}"/>
    <cellStyle name="40% - Accent6 5 3 2 6 2" xfId="30408" xr:uid="{00000000-0005-0000-0000-000049740000}"/>
    <cellStyle name="40% - Accent6 5 3 2 7" xfId="20633" xr:uid="{00000000-0005-0000-0000-00004A740000}"/>
    <cellStyle name="40% - Accent6 5 3 3" xfId="1471" xr:uid="{00000000-0005-0000-0000-00004B740000}"/>
    <cellStyle name="40% - Accent6 5 3 3 2" xfId="3990" xr:uid="{00000000-0005-0000-0000-00004C740000}"/>
    <cellStyle name="40% - Accent6 5 3 3 2 2" xfId="8887" xr:uid="{00000000-0005-0000-0000-00004D740000}"/>
    <cellStyle name="40% - Accent6 5 3 3 2 2 2" xfId="18676" xr:uid="{00000000-0005-0000-0000-00004E740000}"/>
    <cellStyle name="40% - Accent6 5 3 3 2 2 2 2" xfId="38227" xr:uid="{00000000-0005-0000-0000-00004F740000}"/>
    <cellStyle name="40% - Accent6 5 3 3 2 2 3" xfId="28452" xr:uid="{00000000-0005-0000-0000-000050740000}"/>
    <cellStyle name="40% - Accent6 5 3 3 2 3" xfId="13790" xr:uid="{00000000-0005-0000-0000-000051740000}"/>
    <cellStyle name="40% - Accent6 5 3 3 2 3 2" xfId="33341" xr:uid="{00000000-0005-0000-0000-000052740000}"/>
    <cellStyle name="40% - Accent6 5 3 3 2 4" xfId="23566" xr:uid="{00000000-0005-0000-0000-000053740000}"/>
    <cellStyle name="40% - Accent6 5 3 3 3" xfId="6444" xr:uid="{00000000-0005-0000-0000-000054740000}"/>
    <cellStyle name="40% - Accent6 5 3 3 3 2" xfId="16236" xr:uid="{00000000-0005-0000-0000-000055740000}"/>
    <cellStyle name="40% - Accent6 5 3 3 3 2 2" xfId="35787" xr:uid="{00000000-0005-0000-0000-000056740000}"/>
    <cellStyle name="40% - Accent6 5 3 3 3 3" xfId="26012" xr:uid="{00000000-0005-0000-0000-000057740000}"/>
    <cellStyle name="40% - Accent6 5 3 3 4" xfId="11350" xr:uid="{00000000-0005-0000-0000-000058740000}"/>
    <cellStyle name="40% - Accent6 5 3 3 4 2" xfId="30901" xr:uid="{00000000-0005-0000-0000-000059740000}"/>
    <cellStyle name="40% - Accent6 5 3 3 5" xfId="21126" xr:uid="{00000000-0005-0000-0000-00005A740000}"/>
    <cellStyle name="40% - Accent6 5 3 4" xfId="2280" xr:uid="{00000000-0005-0000-0000-00005B740000}"/>
    <cellStyle name="40% - Accent6 5 3 4 2" xfId="4782" xr:uid="{00000000-0005-0000-0000-00005C740000}"/>
    <cellStyle name="40% - Accent6 5 3 4 2 2" xfId="9679" xr:uid="{00000000-0005-0000-0000-00005D740000}"/>
    <cellStyle name="40% - Accent6 5 3 4 2 2 2" xfId="19468" xr:uid="{00000000-0005-0000-0000-00005E740000}"/>
    <cellStyle name="40% - Accent6 5 3 4 2 2 2 2" xfId="39019" xr:uid="{00000000-0005-0000-0000-00005F740000}"/>
    <cellStyle name="40% - Accent6 5 3 4 2 2 3" xfId="29244" xr:uid="{00000000-0005-0000-0000-000060740000}"/>
    <cellStyle name="40% - Accent6 5 3 4 2 3" xfId="14582" xr:uid="{00000000-0005-0000-0000-000061740000}"/>
    <cellStyle name="40% - Accent6 5 3 4 2 3 2" xfId="34133" xr:uid="{00000000-0005-0000-0000-000062740000}"/>
    <cellStyle name="40% - Accent6 5 3 4 2 4" xfId="24358" xr:uid="{00000000-0005-0000-0000-000063740000}"/>
    <cellStyle name="40% - Accent6 5 3 4 3" xfId="7236" xr:uid="{00000000-0005-0000-0000-000064740000}"/>
    <cellStyle name="40% - Accent6 5 3 4 3 2" xfId="17028" xr:uid="{00000000-0005-0000-0000-000065740000}"/>
    <cellStyle name="40% - Accent6 5 3 4 3 2 2" xfId="36579" xr:uid="{00000000-0005-0000-0000-000066740000}"/>
    <cellStyle name="40% - Accent6 5 3 4 3 3" xfId="26804" xr:uid="{00000000-0005-0000-0000-000067740000}"/>
    <cellStyle name="40% - Accent6 5 3 4 4" xfId="12142" xr:uid="{00000000-0005-0000-0000-000068740000}"/>
    <cellStyle name="40% - Accent6 5 3 4 4 2" xfId="31693" xr:uid="{00000000-0005-0000-0000-000069740000}"/>
    <cellStyle name="40% - Accent6 5 3 4 5" xfId="21918" xr:uid="{00000000-0005-0000-0000-00006A740000}"/>
    <cellStyle name="40% - Accent6 5 3 5" xfId="3106" xr:uid="{00000000-0005-0000-0000-00006B740000}"/>
    <cellStyle name="40% - Accent6 5 3 5 2" xfId="8003" xr:uid="{00000000-0005-0000-0000-00006C740000}"/>
    <cellStyle name="40% - Accent6 5 3 5 2 2" xfId="17792" xr:uid="{00000000-0005-0000-0000-00006D740000}"/>
    <cellStyle name="40% - Accent6 5 3 5 2 2 2" xfId="37343" xr:uid="{00000000-0005-0000-0000-00006E740000}"/>
    <cellStyle name="40% - Accent6 5 3 5 2 3" xfId="27568" xr:uid="{00000000-0005-0000-0000-00006F740000}"/>
    <cellStyle name="40% - Accent6 5 3 5 3" xfId="12906" xr:uid="{00000000-0005-0000-0000-000070740000}"/>
    <cellStyle name="40% - Accent6 5 3 5 3 2" xfId="32457" xr:uid="{00000000-0005-0000-0000-000071740000}"/>
    <cellStyle name="40% - Accent6 5 3 5 4" xfId="22682" xr:uid="{00000000-0005-0000-0000-000072740000}"/>
    <cellStyle name="40% - Accent6 5 3 6" xfId="5560" xr:uid="{00000000-0005-0000-0000-000073740000}"/>
    <cellStyle name="40% - Accent6 5 3 6 2" xfId="15352" xr:uid="{00000000-0005-0000-0000-000074740000}"/>
    <cellStyle name="40% - Accent6 5 3 6 2 2" xfId="34903" xr:uid="{00000000-0005-0000-0000-000075740000}"/>
    <cellStyle name="40% - Accent6 5 3 6 3" xfId="25128" xr:uid="{00000000-0005-0000-0000-000076740000}"/>
    <cellStyle name="40% - Accent6 5 3 7" xfId="10466" xr:uid="{00000000-0005-0000-0000-000077740000}"/>
    <cellStyle name="40% - Accent6 5 3 7 2" xfId="30017" xr:uid="{00000000-0005-0000-0000-000078740000}"/>
    <cellStyle name="40% - Accent6 5 3 8" xfId="20242" xr:uid="{00000000-0005-0000-0000-000079740000}"/>
    <cellStyle name="40% - Accent6 5 4" xfId="664" xr:uid="{00000000-0005-0000-0000-00007A740000}"/>
    <cellStyle name="40% - Accent6 5 4 2" xfId="1616" xr:uid="{00000000-0005-0000-0000-00007B740000}"/>
    <cellStyle name="40% - Accent6 5 4 2 2" xfId="4130" xr:uid="{00000000-0005-0000-0000-00007C740000}"/>
    <cellStyle name="40% - Accent6 5 4 2 2 2" xfId="9027" xr:uid="{00000000-0005-0000-0000-00007D740000}"/>
    <cellStyle name="40% - Accent6 5 4 2 2 2 2" xfId="18816" xr:uid="{00000000-0005-0000-0000-00007E740000}"/>
    <cellStyle name="40% - Accent6 5 4 2 2 2 2 2" xfId="38367" xr:uid="{00000000-0005-0000-0000-00007F740000}"/>
    <cellStyle name="40% - Accent6 5 4 2 2 2 3" xfId="28592" xr:uid="{00000000-0005-0000-0000-000080740000}"/>
    <cellStyle name="40% - Accent6 5 4 2 2 3" xfId="13930" xr:uid="{00000000-0005-0000-0000-000081740000}"/>
    <cellStyle name="40% - Accent6 5 4 2 2 3 2" xfId="33481" xr:uid="{00000000-0005-0000-0000-000082740000}"/>
    <cellStyle name="40% - Accent6 5 4 2 2 4" xfId="23706" xr:uid="{00000000-0005-0000-0000-000083740000}"/>
    <cellStyle name="40% - Accent6 5 4 2 3" xfId="6584" xr:uid="{00000000-0005-0000-0000-000084740000}"/>
    <cellStyle name="40% - Accent6 5 4 2 3 2" xfId="16376" xr:uid="{00000000-0005-0000-0000-000085740000}"/>
    <cellStyle name="40% - Accent6 5 4 2 3 2 2" xfId="35927" xr:uid="{00000000-0005-0000-0000-000086740000}"/>
    <cellStyle name="40% - Accent6 5 4 2 3 3" xfId="26152" xr:uid="{00000000-0005-0000-0000-000087740000}"/>
    <cellStyle name="40% - Accent6 5 4 2 4" xfId="11490" xr:uid="{00000000-0005-0000-0000-000088740000}"/>
    <cellStyle name="40% - Accent6 5 4 2 4 2" xfId="31041" xr:uid="{00000000-0005-0000-0000-000089740000}"/>
    <cellStyle name="40% - Accent6 5 4 2 5" xfId="21266" xr:uid="{00000000-0005-0000-0000-00008A740000}"/>
    <cellStyle name="40% - Accent6 5 4 3" xfId="2428" xr:uid="{00000000-0005-0000-0000-00008B740000}"/>
    <cellStyle name="40% - Accent6 5 4 3 2" xfId="4910" xr:uid="{00000000-0005-0000-0000-00008C740000}"/>
    <cellStyle name="40% - Accent6 5 4 3 2 2" xfId="9807" xr:uid="{00000000-0005-0000-0000-00008D740000}"/>
    <cellStyle name="40% - Accent6 5 4 3 2 2 2" xfId="19596" xr:uid="{00000000-0005-0000-0000-00008E740000}"/>
    <cellStyle name="40% - Accent6 5 4 3 2 2 2 2" xfId="39147" xr:uid="{00000000-0005-0000-0000-00008F740000}"/>
    <cellStyle name="40% - Accent6 5 4 3 2 2 3" xfId="29372" xr:uid="{00000000-0005-0000-0000-000090740000}"/>
    <cellStyle name="40% - Accent6 5 4 3 2 3" xfId="14710" xr:uid="{00000000-0005-0000-0000-000091740000}"/>
    <cellStyle name="40% - Accent6 5 4 3 2 3 2" xfId="34261" xr:uid="{00000000-0005-0000-0000-000092740000}"/>
    <cellStyle name="40% - Accent6 5 4 3 2 4" xfId="24486" xr:uid="{00000000-0005-0000-0000-000093740000}"/>
    <cellStyle name="40% - Accent6 5 4 3 3" xfId="7364" xr:uid="{00000000-0005-0000-0000-000094740000}"/>
    <cellStyle name="40% - Accent6 5 4 3 3 2" xfId="17156" xr:uid="{00000000-0005-0000-0000-000095740000}"/>
    <cellStyle name="40% - Accent6 5 4 3 3 2 2" xfId="36707" xr:uid="{00000000-0005-0000-0000-000096740000}"/>
    <cellStyle name="40% - Accent6 5 4 3 3 3" xfId="26932" xr:uid="{00000000-0005-0000-0000-000097740000}"/>
    <cellStyle name="40% - Accent6 5 4 3 4" xfId="12270" xr:uid="{00000000-0005-0000-0000-000098740000}"/>
    <cellStyle name="40% - Accent6 5 4 3 4 2" xfId="31821" xr:uid="{00000000-0005-0000-0000-000099740000}"/>
    <cellStyle name="40% - Accent6 5 4 3 5" xfId="22046" xr:uid="{00000000-0005-0000-0000-00009A740000}"/>
    <cellStyle name="40% - Accent6 5 4 4" xfId="3249" xr:uid="{00000000-0005-0000-0000-00009B740000}"/>
    <cellStyle name="40% - Accent6 5 4 4 2" xfId="8146" xr:uid="{00000000-0005-0000-0000-00009C740000}"/>
    <cellStyle name="40% - Accent6 5 4 4 2 2" xfId="17935" xr:uid="{00000000-0005-0000-0000-00009D740000}"/>
    <cellStyle name="40% - Accent6 5 4 4 2 2 2" xfId="37486" xr:uid="{00000000-0005-0000-0000-00009E740000}"/>
    <cellStyle name="40% - Accent6 5 4 4 2 3" xfId="27711" xr:uid="{00000000-0005-0000-0000-00009F740000}"/>
    <cellStyle name="40% - Accent6 5 4 4 3" xfId="13049" xr:uid="{00000000-0005-0000-0000-0000A0740000}"/>
    <cellStyle name="40% - Accent6 5 4 4 3 2" xfId="32600" xr:uid="{00000000-0005-0000-0000-0000A1740000}"/>
    <cellStyle name="40% - Accent6 5 4 4 4" xfId="22825" xr:uid="{00000000-0005-0000-0000-0000A2740000}"/>
    <cellStyle name="40% - Accent6 5 4 5" xfId="5703" xr:uid="{00000000-0005-0000-0000-0000A3740000}"/>
    <cellStyle name="40% - Accent6 5 4 5 2" xfId="15495" xr:uid="{00000000-0005-0000-0000-0000A4740000}"/>
    <cellStyle name="40% - Accent6 5 4 5 2 2" xfId="35046" xr:uid="{00000000-0005-0000-0000-0000A5740000}"/>
    <cellStyle name="40% - Accent6 5 4 5 3" xfId="25271" xr:uid="{00000000-0005-0000-0000-0000A6740000}"/>
    <cellStyle name="40% - Accent6 5 4 6" xfId="10609" xr:uid="{00000000-0005-0000-0000-0000A7740000}"/>
    <cellStyle name="40% - Accent6 5 4 6 2" xfId="30160" xr:uid="{00000000-0005-0000-0000-0000A8740000}"/>
    <cellStyle name="40% - Accent6 5 4 7" xfId="20385" xr:uid="{00000000-0005-0000-0000-0000A9740000}"/>
    <cellStyle name="40% - Accent6 5 5" xfId="1113" xr:uid="{00000000-0005-0000-0000-0000AA740000}"/>
    <cellStyle name="40% - Accent6 5 5 2" xfId="3686" xr:uid="{00000000-0005-0000-0000-0000AB740000}"/>
    <cellStyle name="40% - Accent6 5 5 2 2" xfId="8583" xr:uid="{00000000-0005-0000-0000-0000AC740000}"/>
    <cellStyle name="40% - Accent6 5 5 2 2 2" xfId="18372" xr:uid="{00000000-0005-0000-0000-0000AD740000}"/>
    <cellStyle name="40% - Accent6 5 5 2 2 2 2" xfId="37923" xr:uid="{00000000-0005-0000-0000-0000AE740000}"/>
    <cellStyle name="40% - Accent6 5 5 2 2 3" xfId="28148" xr:uid="{00000000-0005-0000-0000-0000AF740000}"/>
    <cellStyle name="40% - Accent6 5 5 2 3" xfId="13486" xr:uid="{00000000-0005-0000-0000-0000B0740000}"/>
    <cellStyle name="40% - Accent6 5 5 2 3 2" xfId="33037" xr:uid="{00000000-0005-0000-0000-0000B1740000}"/>
    <cellStyle name="40% - Accent6 5 5 2 4" xfId="23262" xr:uid="{00000000-0005-0000-0000-0000B2740000}"/>
    <cellStyle name="40% - Accent6 5 5 3" xfId="6140" xr:uid="{00000000-0005-0000-0000-0000B3740000}"/>
    <cellStyle name="40% - Accent6 5 5 3 2" xfId="15932" xr:uid="{00000000-0005-0000-0000-0000B4740000}"/>
    <cellStyle name="40% - Accent6 5 5 3 2 2" xfId="35483" xr:uid="{00000000-0005-0000-0000-0000B5740000}"/>
    <cellStyle name="40% - Accent6 5 5 3 3" xfId="25708" xr:uid="{00000000-0005-0000-0000-0000B6740000}"/>
    <cellStyle name="40% - Accent6 5 5 4" xfId="11046" xr:uid="{00000000-0005-0000-0000-0000B7740000}"/>
    <cellStyle name="40% - Accent6 5 5 4 2" xfId="30597" xr:uid="{00000000-0005-0000-0000-0000B8740000}"/>
    <cellStyle name="40% - Accent6 5 5 5" xfId="20822" xr:uid="{00000000-0005-0000-0000-0000B9740000}"/>
    <cellStyle name="40% - Accent6 5 6" xfId="2020" xr:uid="{00000000-0005-0000-0000-0000BA740000}"/>
    <cellStyle name="40% - Accent6 5 6 2" xfId="4523" xr:uid="{00000000-0005-0000-0000-0000BB740000}"/>
    <cellStyle name="40% - Accent6 5 6 2 2" xfId="9420" xr:uid="{00000000-0005-0000-0000-0000BC740000}"/>
    <cellStyle name="40% - Accent6 5 6 2 2 2" xfId="19209" xr:uid="{00000000-0005-0000-0000-0000BD740000}"/>
    <cellStyle name="40% - Accent6 5 6 2 2 2 2" xfId="38760" xr:uid="{00000000-0005-0000-0000-0000BE740000}"/>
    <cellStyle name="40% - Accent6 5 6 2 2 3" xfId="28985" xr:uid="{00000000-0005-0000-0000-0000BF740000}"/>
    <cellStyle name="40% - Accent6 5 6 2 3" xfId="14323" xr:uid="{00000000-0005-0000-0000-0000C0740000}"/>
    <cellStyle name="40% - Accent6 5 6 2 3 2" xfId="33874" xr:uid="{00000000-0005-0000-0000-0000C1740000}"/>
    <cellStyle name="40% - Accent6 5 6 2 4" xfId="24099" xr:uid="{00000000-0005-0000-0000-0000C2740000}"/>
    <cellStyle name="40% - Accent6 5 6 3" xfId="6977" xr:uid="{00000000-0005-0000-0000-0000C3740000}"/>
    <cellStyle name="40% - Accent6 5 6 3 2" xfId="16769" xr:uid="{00000000-0005-0000-0000-0000C4740000}"/>
    <cellStyle name="40% - Accent6 5 6 3 2 2" xfId="36320" xr:uid="{00000000-0005-0000-0000-0000C5740000}"/>
    <cellStyle name="40% - Accent6 5 6 3 3" xfId="26545" xr:uid="{00000000-0005-0000-0000-0000C6740000}"/>
    <cellStyle name="40% - Accent6 5 6 4" xfId="11883" xr:uid="{00000000-0005-0000-0000-0000C7740000}"/>
    <cellStyle name="40% - Accent6 5 6 4 2" xfId="31434" xr:uid="{00000000-0005-0000-0000-0000C8740000}"/>
    <cellStyle name="40% - Accent6 5 6 5" xfId="21659" xr:uid="{00000000-0005-0000-0000-0000C9740000}"/>
    <cellStyle name="40% - Accent6 5 7" xfId="2857" xr:uid="{00000000-0005-0000-0000-0000CA740000}"/>
    <cellStyle name="40% - Accent6 5 7 2" xfId="7755" xr:uid="{00000000-0005-0000-0000-0000CB740000}"/>
    <cellStyle name="40% - Accent6 5 7 2 2" xfId="17544" xr:uid="{00000000-0005-0000-0000-0000CC740000}"/>
    <cellStyle name="40% - Accent6 5 7 2 2 2" xfId="37095" xr:uid="{00000000-0005-0000-0000-0000CD740000}"/>
    <cellStyle name="40% - Accent6 5 7 2 3" xfId="27320" xr:uid="{00000000-0005-0000-0000-0000CE740000}"/>
    <cellStyle name="40% - Accent6 5 7 3" xfId="12658" xr:uid="{00000000-0005-0000-0000-0000CF740000}"/>
    <cellStyle name="40% - Accent6 5 7 3 2" xfId="32209" xr:uid="{00000000-0005-0000-0000-0000D0740000}"/>
    <cellStyle name="40% - Accent6 5 7 4" xfId="22434" xr:uid="{00000000-0005-0000-0000-0000D1740000}"/>
    <cellStyle name="40% - Accent6 5 8" xfId="5311" xr:uid="{00000000-0005-0000-0000-0000D2740000}"/>
    <cellStyle name="40% - Accent6 5 8 2" xfId="15104" xr:uid="{00000000-0005-0000-0000-0000D3740000}"/>
    <cellStyle name="40% - Accent6 5 8 2 2" xfId="34655" xr:uid="{00000000-0005-0000-0000-0000D4740000}"/>
    <cellStyle name="40% - Accent6 5 8 3" xfId="24880" xr:uid="{00000000-0005-0000-0000-0000D5740000}"/>
    <cellStyle name="40% - Accent6 5 9" xfId="10218" xr:uid="{00000000-0005-0000-0000-0000D6740000}"/>
    <cellStyle name="40% - Accent6 5 9 2" xfId="29769" xr:uid="{00000000-0005-0000-0000-0000D7740000}"/>
    <cellStyle name="40% - Accent6 6" xfId="278" xr:uid="{00000000-0005-0000-0000-0000D8740000}"/>
    <cellStyle name="40% - Accent6 6 2" xfId="498" xr:uid="{00000000-0005-0000-0000-0000D9740000}"/>
    <cellStyle name="40% - Accent6 6 2 2" xfId="915" xr:uid="{00000000-0005-0000-0000-0000DA740000}"/>
    <cellStyle name="40% - Accent6 6 2 2 2" xfId="1865" xr:uid="{00000000-0005-0000-0000-0000DB740000}"/>
    <cellStyle name="40% - Accent6 6 2 2 2 2" xfId="4379" xr:uid="{00000000-0005-0000-0000-0000DC740000}"/>
    <cellStyle name="40% - Accent6 6 2 2 2 2 2" xfId="9276" xr:uid="{00000000-0005-0000-0000-0000DD740000}"/>
    <cellStyle name="40% - Accent6 6 2 2 2 2 2 2" xfId="19065" xr:uid="{00000000-0005-0000-0000-0000DE740000}"/>
    <cellStyle name="40% - Accent6 6 2 2 2 2 2 2 2" xfId="38616" xr:uid="{00000000-0005-0000-0000-0000DF740000}"/>
    <cellStyle name="40% - Accent6 6 2 2 2 2 2 3" xfId="28841" xr:uid="{00000000-0005-0000-0000-0000E0740000}"/>
    <cellStyle name="40% - Accent6 6 2 2 2 2 3" xfId="14179" xr:uid="{00000000-0005-0000-0000-0000E1740000}"/>
    <cellStyle name="40% - Accent6 6 2 2 2 2 3 2" xfId="33730" xr:uid="{00000000-0005-0000-0000-0000E2740000}"/>
    <cellStyle name="40% - Accent6 6 2 2 2 2 4" xfId="23955" xr:uid="{00000000-0005-0000-0000-0000E3740000}"/>
    <cellStyle name="40% - Accent6 6 2 2 2 3" xfId="6833" xr:uid="{00000000-0005-0000-0000-0000E4740000}"/>
    <cellStyle name="40% - Accent6 6 2 2 2 3 2" xfId="16625" xr:uid="{00000000-0005-0000-0000-0000E5740000}"/>
    <cellStyle name="40% - Accent6 6 2 2 2 3 2 2" xfId="36176" xr:uid="{00000000-0005-0000-0000-0000E6740000}"/>
    <cellStyle name="40% - Accent6 6 2 2 2 3 3" xfId="26401" xr:uid="{00000000-0005-0000-0000-0000E7740000}"/>
    <cellStyle name="40% - Accent6 6 2 2 2 4" xfId="11739" xr:uid="{00000000-0005-0000-0000-0000E8740000}"/>
    <cellStyle name="40% - Accent6 6 2 2 2 4 2" xfId="31290" xr:uid="{00000000-0005-0000-0000-0000E9740000}"/>
    <cellStyle name="40% - Accent6 6 2 2 2 5" xfId="21515" xr:uid="{00000000-0005-0000-0000-0000EA740000}"/>
    <cellStyle name="40% - Accent6 6 2 2 3" xfId="2761" xr:uid="{00000000-0005-0000-0000-0000EB740000}"/>
    <cellStyle name="40% - Accent6 6 2 2 3 2" xfId="5206" xr:uid="{00000000-0005-0000-0000-0000EC740000}"/>
    <cellStyle name="40% - Accent6 6 2 2 3 2 2" xfId="10103" xr:uid="{00000000-0005-0000-0000-0000ED740000}"/>
    <cellStyle name="40% - Accent6 6 2 2 3 2 2 2" xfId="19892" xr:uid="{00000000-0005-0000-0000-0000EE740000}"/>
    <cellStyle name="40% - Accent6 6 2 2 3 2 2 2 2" xfId="39443" xr:uid="{00000000-0005-0000-0000-0000EF740000}"/>
    <cellStyle name="40% - Accent6 6 2 2 3 2 2 3" xfId="29668" xr:uid="{00000000-0005-0000-0000-0000F0740000}"/>
    <cellStyle name="40% - Accent6 6 2 2 3 2 3" xfId="15006" xr:uid="{00000000-0005-0000-0000-0000F1740000}"/>
    <cellStyle name="40% - Accent6 6 2 2 3 2 3 2" xfId="34557" xr:uid="{00000000-0005-0000-0000-0000F2740000}"/>
    <cellStyle name="40% - Accent6 6 2 2 3 2 4" xfId="24782" xr:uid="{00000000-0005-0000-0000-0000F3740000}"/>
    <cellStyle name="40% - Accent6 6 2 2 3 3" xfId="7660" xr:uid="{00000000-0005-0000-0000-0000F4740000}"/>
    <cellStyle name="40% - Accent6 6 2 2 3 3 2" xfId="17452" xr:uid="{00000000-0005-0000-0000-0000F5740000}"/>
    <cellStyle name="40% - Accent6 6 2 2 3 3 2 2" xfId="37003" xr:uid="{00000000-0005-0000-0000-0000F6740000}"/>
    <cellStyle name="40% - Accent6 6 2 2 3 3 3" xfId="27228" xr:uid="{00000000-0005-0000-0000-0000F7740000}"/>
    <cellStyle name="40% - Accent6 6 2 2 3 4" xfId="12566" xr:uid="{00000000-0005-0000-0000-0000F8740000}"/>
    <cellStyle name="40% - Accent6 6 2 2 3 4 2" xfId="32117" xr:uid="{00000000-0005-0000-0000-0000F9740000}"/>
    <cellStyle name="40% - Accent6 6 2 2 3 5" xfId="22342" xr:uid="{00000000-0005-0000-0000-0000FA740000}"/>
    <cellStyle name="40% - Accent6 6 2 2 4" xfId="3498" xr:uid="{00000000-0005-0000-0000-0000FB740000}"/>
    <cellStyle name="40% - Accent6 6 2 2 4 2" xfId="8395" xr:uid="{00000000-0005-0000-0000-0000FC740000}"/>
    <cellStyle name="40% - Accent6 6 2 2 4 2 2" xfId="18184" xr:uid="{00000000-0005-0000-0000-0000FD740000}"/>
    <cellStyle name="40% - Accent6 6 2 2 4 2 2 2" xfId="37735" xr:uid="{00000000-0005-0000-0000-0000FE740000}"/>
    <cellStyle name="40% - Accent6 6 2 2 4 2 3" xfId="27960" xr:uid="{00000000-0005-0000-0000-0000FF740000}"/>
    <cellStyle name="40% - Accent6 6 2 2 4 3" xfId="13298" xr:uid="{00000000-0005-0000-0000-000000750000}"/>
    <cellStyle name="40% - Accent6 6 2 2 4 3 2" xfId="32849" xr:uid="{00000000-0005-0000-0000-000001750000}"/>
    <cellStyle name="40% - Accent6 6 2 2 4 4" xfId="23074" xr:uid="{00000000-0005-0000-0000-000002750000}"/>
    <cellStyle name="40% - Accent6 6 2 2 5" xfId="5952" xr:uid="{00000000-0005-0000-0000-000003750000}"/>
    <cellStyle name="40% - Accent6 6 2 2 5 2" xfId="15744" xr:uid="{00000000-0005-0000-0000-000004750000}"/>
    <cellStyle name="40% - Accent6 6 2 2 5 2 2" xfId="35295" xr:uid="{00000000-0005-0000-0000-000005750000}"/>
    <cellStyle name="40% - Accent6 6 2 2 5 3" xfId="25520" xr:uid="{00000000-0005-0000-0000-000006750000}"/>
    <cellStyle name="40% - Accent6 6 2 2 6" xfId="10858" xr:uid="{00000000-0005-0000-0000-000007750000}"/>
    <cellStyle name="40% - Accent6 6 2 2 6 2" xfId="30409" xr:uid="{00000000-0005-0000-0000-000008750000}"/>
    <cellStyle name="40% - Accent6 6 2 2 7" xfId="20634" xr:uid="{00000000-0005-0000-0000-000009750000}"/>
    <cellStyle name="40% - Accent6 6 2 3" xfId="1472" xr:uid="{00000000-0005-0000-0000-00000A750000}"/>
    <cellStyle name="40% - Accent6 6 2 3 2" xfId="3991" xr:uid="{00000000-0005-0000-0000-00000B750000}"/>
    <cellStyle name="40% - Accent6 6 2 3 2 2" xfId="8888" xr:uid="{00000000-0005-0000-0000-00000C750000}"/>
    <cellStyle name="40% - Accent6 6 2 3 2 2 2" xfId="18677" xr:uid="{00000000-0005-0000-0000-00000D750000}"/>
    <cellStyle name="40% - Accent6 6 2 3 2 2 2 2" xfId="38228" xr:uid="{00000000-0005-0000-0000-00000E750000}"/>
    <cellStyle name="40% - Accent6 6 2 3 2 2 3" xfId="28453" xr:uid="{00000000-0005-0000-0000-00000F750000}"/>
    <cellStyle name="40% - Accent6 6 2 3 2 3" xfId="13791" xr:uid="{00000000-0005-0000-0000-000010750000}"/>
    <cellStyle name="40% - Accent6 6 2 3 2 3 2" xfId="33342" xr:uid="{00000000-0005-0000-0000-000011750000}"/>
    <cellStyle name="40% - Accent6 6 2 3 2 4" xfId="23567" xr:uid="{00000000-0005-0000-0000-000012750000}"/>
    <cellStyle name="40% - Accent6 6 2 3 3" xfId="6445" xr:uid="{00000000-0005-0000-0000-000013750000}"/>
    <cellStyle name="40% - Accent6 6 2 3 3 2" xfId="16237" xr:uid="{00000000-0005-0000-0000-000014750000}"/>
    <cellStyle name="40% - Accent6 6 2 3 3 2 2" xfId="35788" xr:uid="{00000000-0005-0000-0000-000015750000}"/>
    <cellStyle name="40% - Accent6 6 2 3 3 3" xfId="26013" xr:uid="{00000000-0005-0000-0000-000016750000}"/>
    <cellStyle name="40% - Accent6 6 2 3 4" xfId="11351" xr:uid="{00000000-0005-0000-0000-000017750000}"/>
    <cellStyle name="40% - Accent6 6 2 3 4 2" xfId="30902" xr:uid="{00000000-0005-0000-0000-000018750000}"/>
    <cellStyle name="40% - Accent6 6 2 3 5" xfId="21127" xr:uid="{00000000-0005-0000-0000-000019750000}"/>
    <cellStyle name="40% - Accent6 6 2 4" xfId="2317" xr:uid="{00000000-0005-0000-0000-00001A750000}"/>
    <cellStyle name="40% - Accent6 6 2 4 2" xfId="4819" xr:uid="{00000000-0005-0000-0000-00001B750000}"/>
    <cellStyle name="40% - Accent6 6 2 4 2 2" xfId="9716" xr:uid="{00000000-0005-0000-0000-00001C750000}"/>
    <cellStyle name="40% - Accent6 6 2 4 2 2 2" xfId="19505" xr:uid="{00000000-0005-0000-0000-00001D750000}"/>
    <cellStyle name="40% - Accent6 6 2 4 2 2 2 2" xfId="39056" xr:uid="{00000000-0005-0000-0000-00001E750000}"/>
    <cellStyle name="40% - Accent6 6 2 4 2 2 3" xfId="29281" xr:uid="{00000000-0005-0000-0000-00001F750000}"/>
    <cellStyle name="40% - Accent6 6 2 4 2 3" xfId="14619" xr:uid="{00000000-0005-0000-0000-000020750000}"/>
    <cellStyle name="40% - Accent6 6 2 4 2 3 2" xfId="34170" xr:uid="{00000000-0005-0000-0000-000021750000}"/>
    <cellStyle name="40% - Accent6 6 2 4 2 4" xfId="24395" xr:uid="{00000000-0005-0000-0000-000022750000}"/>
    <cellStyle name="40% - Accent6 6 2 4 3" xfId="7273" xr:uid="{00000000-0005-0000-0000-000023750000}"/>
    <cellStyle name="40% - Accent6 6 2 4 3 2" xfId="17065" xr:uid="{00000000-0005-0000-0000-000024750000}"/>
    <cellStyle name="40% - Accent6 6 2 4 3 2 2" xfId="36616" xr:uid="{00000000-0005-0000-0000-000025750000}"/>
    <cellStyle name="40% - Accent6 6 2 4 3 3" xfId="26841" xr:uid="{00000000-0005-0000-0000-000026750000}"/>
    <cellStyle name="40% - Accent6 6 2 4 4" xfId="12179" xr:uid="{00000000-0005-0000-0000-000027750000}"/>
    <cellStyle name="40% - Accent6 6 2 4 4 2" xfId="31730" xr:uid="{00000000-0005-0000-0000-000028750000}"/>
    <cellStyle name="40% - Accent6 6 2 4 5" xfId="21955" xr:uid="{00000000-0005-0000-0000-000029750000}"/>
    <cellStyle name="40% - Accent6 6 2 5" xfId="3107" xr:uid="{00000000-0005-0000-0000-00002A750000}"/>
    <cellStyle name="40% - Accent6 6 2 5 2" xfId="8004" xr:uid="{00000000-0005-0000-0000-00002B750000}"/>
    <cellStyle name="40% - Accent6 6 2 5 2 2" xfId="17793" xr:uid="{00000000-0005-0000-0000-00002C750000}"/>
    <cellStyle name="40% - Accent6 6 2 5 2 2 2" xfId="37344" xr:uid="{00000000-0005-0000-0000-00002D750000}"/>
    <cellStyle name="40% - Accent6 6 2 5 2 3" xfId="27569" xr:uid="{00000000-0005-0000-0000-00002E750000}"/>
    <cellStyle name="40% - Accent6 6 2 5 3" xfId="12907" xr:uid="{00000000-0005-0000-0000-00002F750000}"/>
    <cellStyle name="40% - Accent6 6 2 5 3 2" xfId="32458" xr:uid="{00000000-0005-0000-0000-000030750000}"/>
    <cellStyle name="40% - Accent6 6 2 5 4" xfId="22683" xr:uid="{00000000-0005-0000-0000-000031750000}"/>
    <cellStyle name="40% - Accent6 6 2 6" xfId="5561" xr:uid="{00000000-0005-0000-0000-000032750000}"/>
    <cellStyle name="40% - Accent6 6 2 6 2" xfId="15353" xr:uid="{00000000-0005-0000-0000-000033750000}"/>
    <cellStyle name="40% - Accent6 6 2 6 2 2" xfId="34904" xr:uid="{00000000-0005-0000-0000-000034750000}"/>
    <cellStyle name="40% - Accent6 6 2 6 3" xfId="25129" xr:uid="{00000000-0005-0000-0000-000035750000}"/>
    <cellStyle name="40% - Accent6 6 2 7" xfId="10467" xr:uid="{00000000-0005-0000-0000-000036750000}"/>
    <cellStyle name="40% - Accent6 6 2 7 2" xfId="30018" xr:uid="{00000000-0005-0000-0000-000037750000}"/>
    <cellStyle name="40% - Accent6 6 2 8" xfId="20243" xr:uid="{00000000-0005-0000-0000-000038750000}"/>
    <cellStyle name="40% - Accent6 6 3" xfId="701" xr:uid="{00000000-0005-0000-0000-000039750000}"/>
    <cellStyle name="40% - Accent6 6 3 2" xfId="1653" xr:uid="{00000000-0005-0000-0000-00003A750000}"/>
    <cellStyle name="40% - Accent6 6 3 2 2" xfId="4167" xr:uid="{00000000-0005-0000-0000-00003B750000}"/>
    <cellStyle name="40% - Accent6 6 3 2 2 2" xfId="9064" xr:uid="{00000000-0005-0000-0000-00003C750000}"/>
    <cellStyle name="40% - Accent6 6 3 2 2 2 2" xfId="18853" xr:uid="{00000000-0005-0000-0000-00003D750000}"/>
    <cellStyle name="40% - Accent6 6 3 2 2 2 2 2" xfId="38404" xr:uid="{00000000-0005-0000-0000-00003E750000}"/>
    <cellStyle name="40% - Accent6 6 3 2 2 2 3" xfId="28629" xr:uid="{00000000-0005-0000-0000-00003F750000}"/>
    <cellStyle name="40% - Accent6 6 3 2 2 3" xfId="13967" xr:uid="{00000000-0005-0000-0000-000040750000}"/>
    <cellStyle name="40% - Accent6 6 3 2 2 3 2" xfId="33518" xr:uid="{00000000-0005-0000-0000-000041750000}"/>
    <cellStyle name="40% - Accent6 6 3 2 2 4" xfId="23743" xr:uid="{00000000-0005-0000-0000-000042750000}"/>
    <cellStyle name="40% - Accent6 6 3 2 3" xfId="6621" xr:uid="{00000000-0005-0000-0000-000043750000}"/>
    <cellStyle name="40% - Accent6 6 3 2 3 2" xfId="16413" xr:uid="{00000000-0005-0000-0000-000044750000}"/>
    <cellStyle name="40% - Accent6 6 3 2 3 2 2" xfId="35964" xr:uid="{00000000-0005-0000-0000-000045750000}"/>
    <cellStyle name="40% - Accent6 6 3 2 3 3" xfId="26189" xr:uid="{00000000-0005-0000-0000-000046750000}"/>
    <cellStyle name="40% - Accent6 6 3 2 4" xfId="11527" xr:uid="{00000000-0005-0000-0000-000047750000}"/>
    <cellStyle name="40% - Accent6 6 3 2 4 2" xfId="31078" xr:uid="{00000000-0005-0000-0000-000048750000}"/>
    <cellStyle name="40% - Accent6 6 3 2 5" xfId="21303" xr:uid="{00000000-0005-0000-0000-000049750000}"/>
    <cellStyle name="40% - Accent6 6 3 3" xfId="2633" xr:uid="{00000000-0005-0000-0000-00004A750000}"/>
    <cellStyle name="40% - Accent6 6 3 3 2" xfId="5081" xr:uid="{00000000-0005-0000-0000-00004B750000}"/>
    <cellStyle name="40% - Accent6 6 3 3 2 2" xfId="9978" xr:uid="{00000000-0005-0000-0000-00004C750000}"/>
    <cellStyle name="40% - Accent6 6 3 3 2 2 2" xfId="19767" xr:uid="{00000000-0005-0000-0000-00004D750000}"/>
    <cellStyle name="40% - Accent6 6 3 3 2 2 2 2" xfId="39318" xr:uid="{00000000-0005-0000-0000-00004E750000}"/>
    <cellStyle name="40% - Accent6 6 3 3 2 2 3" xfId="29543" xr:uid="{00000000-0005-0000-0000-00004F750000}"/>
    <cellStyle name="40% - Accent6 6 3 3 2 3" xfId="14881" xr:uid="{00000000-0005-0000-0000-000050750000}"/>
    <cellStyle name="40% - Accent6 6 3 3 2 3 2" xfId="34432" xr:uid="{00000000-0005-0000-0000-000051750000}"/>
    <cellStyle name="40% - Accent6 6 3 3 2 4" xfId="24657" xr:uid="{00000000-0005-0000-0000-000052750000}"/>
    <cellStyle name="40% - Accent6 6 3 3 3" xfId="7535" xr:uid="{00000000-0005-0000-0000-000053750000}"/>
    <cellStyle name="40% - Accent6 6 3 3 3 2" xfId="17327" xr:uid="{00000000-0005-0000-0000-000054750000}"/>
    <cellStyle name="40% - Accent6 6 3 3 3 2 2" xfId="36878" xr:uid="{00000000-0005-0000-0000-000055750000}"/>
    <cellStyle name="40% - Accent6 6 3 3 3 3" xfId="27103" xr:uid="{00000000-0005-0000-0000-000056750000}"/>
    <cellStyle name="40% - Accent6 6 3 3 4" xfId="12441" xr:uid="{00000000-0005-0000-0000-000057750000}"/>
    <cellStyle name="40% - Accent6 6 3 3 4 2" xfId="31992" xr:uid="{00000000-0005-0000-0000-000058750000}"/>
    <cellStyle name="40% - Accent6 6 3 3 5" xfId="22217" xr:uid="{00000000-0005-0000-0000-000059750000}"/>
    <cellStyle name="40% - Accent6 6 3 4" xfId="3286" xr:uid="{00000000-0005-0000-0000-00005A750000}"/>
    <cellStyle name="40% - Accent6 6 3 4 2" xfId="8183" xr:uid="{00000000-0005-0000-0000-00005B750000}"/>
    <cellStyle name="40% - Accent6 6 3 4 2 2" xfId="17972" xr:uid="{00000000-0005-0000-0000-00005C750000}"/>
    <cellStyle name="40% - Accent6 6 3 4 2 2 2" xfId="37523" xr:uid="{00000000-0005-0000-0000-00005D750000}"/>
    <cellStyle name="40% - Accent6 6 3 4 2 3" xfId="27748" xr:uid="{00000000-0005-0000-0000-00005E750000}"/>
    <cellStyle name="40% - Accent6 6 3 4 3" xfId="13086" xr:uid="{00000000-0005-0000-0000-00005F750000}"/>
    <cellStyle name="40% - Accent6 6 3 4 3 2" xfId="32637" xr:uid="{00000000-0005-0000-0000-000060750000}"/>
    <cellStyle name="40% - Accent6 6 3 4 4" xfId="22862" xr:uid="{00000000-0005-0000-0000-000061750000}"/>
    <cellStyle name="40% - Accent6 6 3 5" xfId="5740" xr:uid="{00000000-0005-0000-0000-000062750000}"/>
    <cellStyle name="40% - Accent6 6 3 5 2" xfId="15532" xr:uid="{00000000-0005-0000-0000-000063750000}"/>
    <cellStyle name="40% - Accent6 6 3 5 2 2" xfId="35083" xr:uid="{00000000-0005-0000-0000-000064750000}"/>
    <cellStyle name="40% - Accent6 6 3 5 3" xfId="25308" xr:uid="{00000000-0005-0000-0000-000065750000}"/>
    <cellStyle name="40% - Accent6 6 3 6" xfId="10646" xr:uid="{00000000-0005-0000-0000-000066750000}"/>
    <cellStyle name="40% - Accent6 6 3 6 2" xfId="30197" xr:uid="{00000000-0005-0000-0000-000067750000}"/>
    <cellStyle name="40% - Accent6 6 3 7" xfId="20422" xr:uid="{00000000-0005-0000-0000-000068750000}"/>
    <cellStyle name="40% - Accent6 6 4" xfId="1114" xr:uid="{00000000-0005-0000-0000-000069750000}"/>
    <cellStyle name="40% - Accent6 6 4 2" xfId="3687" xr:uid="{00000000-0005-0000-0000-00006A750000}"/>
    <cellStyle name="40% - Accent6 6 4 2 2" xfId="8584" xr:uid="{00000000-0005-0000-0000-00006B750000}"/>
    <cellStyle name="40% - Accent6 6 4 2 2 2" xfId="18373" xr:uid="{00000000-0005-0000-0000-00006C750000}"/>
    <cellStyle name="40% - Accent6 6 4 2 2 2 2" xfId="37924" xr:uid="{00000000-0005-0000-0000-00006D750000}"/>
    <cellStyle name="40% - Accent6 6 4 2 2 3" xfId="28149" xr:uid="{00000000-0005-0000-0000-00006E750000}"/>
    <cellStyle name="40% - Accent6 6 4 2 3" xfId="13487" xr:uid="{00000000-0005-0000-0000-00006F750000}"/>
    <cellStyle name="40% - Accent6 6 4 2 3 2" xfId="33038" xr:uid="{00000000-0005-0000-0000-000070750000}"/>
    <cellStyle name="40% - Accent6 6 4 2 4" xfId="23263" xr:uid="{00000000-0005-0000-0000-000071750000}"/>
    <cellStyle name="40% - Accent6 6 4 3" xfId="6141" xr:uid="{00000000-0005-0000-0000-000072750000}"/>
    <cellStyle name="40% - Accent6 6 4 3 2" xfId="15933" xr:uid="{00000000-0005-0000-0000-000073750000}"/>
    <cellStyle name="40% - Accent6 6 4 3 2 2" xfId="35484" xr:uid="{00000000-0005-0000-0000-000074750000}"/>
    <cellStyle name="40% - Accent6 6 4 3 3" xfId="25709" xr:uid="{00000000-0005-0000-0000-000075750000}"/>
    <cellStyle name="40% - Accent6 6 4 4" xfId="11047" xr:uid="{00000000-0005-0000-0000-000076750000}"/>
    <cellStyle name="40% - Accent6 6 4 4 2" xfId="30598" xr:uid="{00000000-0005-0000-0000-000077750000}"/>
    <cellStyle name="40% - Accent6 6 4 5" xfId="20823" xr:uid="{00000000-0005-0000-0000-000078750000}"/>
    <cellStyle name="40% - Accent6 6 5" xfId="2192" xr:uid="{00000000-0005-0000-0000-000079750000}"/>
    <cellStyle name="40% - Accent6 6 5 2" xfId="4694" xr:uid="{00000000-0005-0000-0000-00007A750000}"/>
    <cellStyle name="40% - Accent6 6 5 2 2" xfId="9591" xr:uid="{00000000-0005-0000-0000-00007B750000}"/>
    <cellStyle name="40% - Accent6 6 5 2 2 2" xfId="19380" xr:uid="{00000000-0005-0000-0000-00007C750000}"/>
    <cellStyle name="40% - Accent6 6 5 2 2 2 2" xfId="38931" xr:uid="{00000000-0005-0000-0000-00007D750000}"/>
    <cellStyle name="40% - Accent6 6 5 2 2 3" xfId="29156" xr:uid="{00000000-0005-0000-0000-00007E750000}"/>
    <cellStyle name="40% - Accent6 6 5 2 3" xfId="14494" xr:uid="{00000000-0005-0000-0000-00007F750000}"/>
    <cellStyle name="40% - Accent6 6 5 2 3 2" xfId="34045" xr:uid="{00000000-0005-0000-0000-000080750000}"/>
    <cellStyle name="40% - Accent6 6 5 2 4" xfId="24270" xr:uid="{00000000-0005-0000-0000-000081750000}"/>
    <cellStyle name="40% - Accent6 6 5 3" xfId="7148" xr:uid="{00000000-0005-0000-0000-000082750000}"/>
    <cellStyle name="40% - Accent6 6 5 3 2" xfId="16940" xr:uid="{00000000-0005-0000-0000-000083750000}"/>
    <cellStyle name="40% - Accent6 6 5 3 2 2" xfId="36491" xr:uid="{00000000-0005-0000-0000-000084750000}"/>
    <cellStyle name="40% - Accent6 6 5 3 3" xfId="26716" xr:uid="{00000000-0005-0000-0000-000085750000}"/>
    <cellStyle name="40% - Accent6 6 5 4" xfId="12054" xr:uid="{00000000-0005-0000-0000-000086750000}"/>
    <cellStyle name="40% - Accent6 6 5 4 2" xfId="31605" xr:uid="{00000000-0005-0000-0000-000087750000}"/>
    <cellStyle name="40% - Accent6 6 5 5" xfId="21830" xr:uid="{00000000-0005-0000-0000-000088750000}"/>
    <cellStyle name="40% - Accent6 6 6" xfId="2894" xr:uid="{00000000-0005-0000-0000-000089750000}"/>
    <cellStyle name="40% - Accent6 6 6 2" xfId="7792" xr:uid="{00000000-0005-0000-0000-00008A750000}"/>
    <cellStyle name="40% - Accent6 6 6 2 2" xfId="17581" xr:uid="{00000000-0005-0000-0000-00008B750000}"/>
    <cellStyle name="40% - Accent6 6 6 2 2 2" xfId="37132" xr:uid="{00000000-0005-0000-0000-00008C750000}"/>
    <cellStyle name="40% - Accent6 6 6 2 3" xfId="27357" xr:uid="{00000000-0005-0000-0000-00008D750000}"/>
    <cellStyle name="40% - Accent6 6 6 3" xfId="12695" xr:uid="{00000000-0005-0000-0000-00008E750000}"/>
    <cellStyle name="40% - Accent6 6 6 3 2" xfId="32246" xr:uid="{00000000-0005-0000-0000-00008F750000}"/>
    <cellStyle name="40% - Accent6 6 6 4" xfId="22471" xr:uid="{00000000-0005-0000-0000-000090750000}"/>
    <cellStyle name="40% - Accent6 6 7" xfId="5348" xr:uid="{00000000-0005-0000-0000-000091750000}"/>
    <cellStyle name="40% - Accent6 6 7 2" xfId="15141" xr:uid="{00000000-0005-0000-0000-000092750000}"/>
    <cellStyle name="40% - Accent6 6 7 2 2" xfId="34692" xr:uid="{00000000-0005-0000-0000-000093750000}"/>
    <cellStyle name="40% - Accent6 6 7 3" xfId="24917" xr:uid="{00000000-0005-0000-0000-000094750000}"/>
    <cellStyle name="40% - Accent6 6 8" xfId="10255" xr:uid="{00000000-0005-0000-0000-000095750000}"/>
    <cellStyle name="40% - Accent6 6 8 2" xfId="29806" xr:uid="{00000000-0005-0000-0000-000096750000}"/>
    <cellStyle name="40% - Accent6 6 9" xfId="20031" xr:uid="{00000000-0005-0000-0000-000097750000}"/>
    <cellStyle name="40% - Accent6 7" xfId="499" xr:uid="{00000000-0005-0000-0000-000098750000}"/>
    <cellStyle name="40% - Accent6 7 2" xfId="916" xr:uid="{00000000-0005-0000-0000-000099750000}"/>
    <cellStyle name="40% - Accent6 7 2 2" xfId="1866" xr:uid="{00000000-0005-0000-0000-00009A750000}"/>
    <cellStyle name="40% - Accent6 7 2 2 2" xfId="4380" xr:uid="{00000000-0005-0000-0000-00009B750000}"/>
    <cellStyle name="40% - Accent6 7 2 2 2 2" xfId="9277" xr:uid="{00000000-0005-0000-0000-00009C750000}"/>
    <cellStyle name="40% - Accent6 7 2 2 2 2 2" xfId="19066" xr:uid="{00000000-0005-0000-0000-00009D750000}"/>
    <cellStyle name="40% - Accent6 7 2 2 2 2 2 2" xfId="38617" xr:uid="{00000000-0005-0000-0000-00009E750000}"/>
    <cellStyle name="40% - Accent6 7 2 2 2 2 3" xfId="28842" xr:uid="{00000000-0005-0000-0000-00009F750000}"/>
    <cellStyle name="40% - Accent6 7 2 2 2 3" xfId="14180" xr:uid="{00000000-0005-0000-0000-0000A0750000}"/>
    <cellStyle name="40% - Accent6 7 2 2 2 3 2" xfId="33731" xr:uid="{00000000-0005-0000-0000-0000A1750000}"/>
    <cellStyle name="40% - Accent6 7 2 2 2 4" xfId="23956" xr:uid="{00000000-0005-0000-0000-0000A2750000}"/>
    <cellStyle name="40% - Accent6 7 2 2 3" xfId="6834" xr:uid="{00000000-0005-0000-0000-0000A3750000}"/>
    <cellStyle name="40% - Accent6 7 2 2 3 2" xfId="16626" xr:uid="{00000000-0005-0000-0000-0000A4750000}"/>
    <cellStyle name="40% - Accent6 7 2 2 3 2 2" xfId="36177" xr:uid="{00000000-0005-0000-0000-0000A5750000}"/>
    <cellStyle name="40% - Accent6 7 2 2 3 3" xfId="26402" xr:uid="{00000000-0005-0000-0000-0000A6750000}"/>
    <cellStyle name="40% - Accent6 7 2 2 4" xfId="11740" xr:uid="{00000000-0005-0000-0000-0000A7750000}"/>
    <cellStyle name="40% - Accent6 7 2 2 4 2" xfId="31291" xr:uid="{00000000-0005-0000-0000-0000A8750000}"/>
    <cellStyle name="40% - Accent6 7 2 2 5" xfId="21516" xr:uid="{00000000-0005-0000-0000-0000A9750000}"/>
    <cellStyle name="40% - Accent6 7 2 3" xfId="2500" xr:uid="{00000000-0005-0000-0000-0000AA750000}"/>
    <cellStyle name="40% - Accent6 7 2 3 2" xfId="4982" xr:uid="{00000000-0005-0000-0000-0000AB750000}"/>
    <cellStyle name="40% - Accent6 7 2 3 2 2" xfId="9879" xr:uid="{00000000-0005-0000-0000-0000AC750000}"/>
    <cellStyle name="40% - Accent6 7 2 3 2 2 2" xfId="19668" xr:uid="{00000000-0005-0000-0000-0000AD750000}"/>
    <cellStyle name="40% - Accent6 7 2 3 2 2 2 2" xfId="39219" xr:uid="{00000000-0005-0000-0000-0000AE750000}"/>
    <cellStyle name="40% - Accent6 7 2 3 2 2 3" xfId="29444" xr:uid="{00000000-0005-0000-0000-0000AF750000}"/>
    <cellStyle name="40% - Accent6 7 2 3 2 3" xfId="14782" xr:uid="{00000000-0005-0000-0000-0000B0750000}"/>
    <cellStyle name="40% - Accent6 7 2 3 2 3 2" xfId="34333" xr:uid="{00000000-0005-0000-0000-0000B1750000}"/>
    <cellStyle name="40% - Accent6 7 2 3 2 4" xfId="24558" xr:uid="{00000000-0005-0000-0000-0000B2750000}"/>
    <cellStyle name="40% - Accent6 7 2 3 3" xfId="7436" xr:uid="{00000000-0005-0000-0000-0000B3750000}"/>
    <cellStyle name="40% - Accent6 7 2 3 3 2" xfId="17228" xr:uid="{00000000-0005-0000-0000-0000B4750000}"/>
    <cellStyle name="40% - Accent6 7 2 3 3 2 2" xfId="36779" xr:uid="{00000000-0005-0000-0000-0000B5750000}"/>
    <cellStyle name="40% - Accent6 7 2 3 3 3" xfId="27004" xr:uid="{00000000-0005-0000-0000-0000B6750000}"/>
    <cellStyle name="40% - Accent6 7 2 3 4" xfId="12342" xr:uid="{00000000-0005-0000-0000-0000B7750000}"/>
    <cellStyle name="40% - Accent6 7 2 3 4 2" xfId="31893" xr:uid="{00000000-0005-0000-0000-0000B8750000}"/>
    <cellStyle name="40% - Accent6 7 2 3 5" xfId="22118" xr:uid="{00000000-0005-0000-0000-0000B9750000}"/>
    <cellStyle name="40% - Accent6 7 2 4" xfId="3499" xr:uid="{00000000-0005-0000-0000-0000BA750000}"/>
    <cellStyle name="40% - Accent6 7 2 4 2" xfId="8396" xr:uid="{00000000-0005-0000-0000-0000BB750000}"/>
    <cellStyle name="40% - Accent6 7 2 4 2 2" xfId="18185" xr:uid="{00000000-0005-0000-0000-0000BC750000}"/>
    <cellStyle name="40% - Accent6 7 2 4 2 2 2" xfId="37736" xr:uid="{00000000-0005-0000-0000-0000BD750000}"/>
    <cellStyle name="40% - Accent6 7 2 4 2 3" xfId="27961" xr:uid="{00000000-0005-0000-0000-0000BE750000}"/>
    <cellStyle name="40% - Accent6 7 2 4 3" xfId="13299" xr:uid="{00000000-0005-0000-0000-0000BF750000}"/>
    <cellStyle name="40% - Accent6 7 2 4 3 2" xfId="32850" xr:uid="{00000000-0005-0000-0000-0000C0750000}"/>
    <cellStyle name="40% - Accent6 7 2 4 4" xfId="23075" xr:uid="{00000000-0005-0000-0000-0000C1750000}"/>
    <cellStyle name="40% - Accent6 7 2 5" xfId="5953" xr:uid="{00000000-0005-0000-0000-0000C2750000}"/>
    <cellStyle name="40% - Accent6 7 2 5 2" xfId="15745" xr:uid="{00000000-0005-0000-0000-0000C3750000}"/>
    <cellStyle name="40% - Accent6 7 2 5 2 2" xfId="35296" xr:uid="{00000000-0005-0000-0000-0000C4750000}"/>
    <cellStyle name="40% - Accent6 7 2 5 3" xfId="25521" xr:uid="{00000000-0005-0000-0000-0000C5750000}"/>
    <cellStyle name="40% - Accent6 7 2 6" xfId="10859" xr:uid="{00000000-0005-0000-0000-0000C6750000}"/>
    <cellStyle name="40% - Accent6 7 2 6 2" xfId="30410" xr:uid="{00000000-0005-0000-0000-0000C7750000}"/>
    <cellStyle name="40% - Accent6 7 2 7" xfId="20635" xr:uid="{00000000-0005-0000-0000-0000C8750000}"/>
    <cellStyle name="40% - Accent6 7 3" xfId="1115" xr:uid="{00000000-0005-0000-0000-0000C9750000}"/>
    <cellStyle name="40% - Accent6 7 3 2" xfId="3688" xr:uid="{00000000-0005-0000-0000-0000CA750000}"/>
    <cellStyle name="40% - Accent6 7 3 2 2" xfId="8585" xr:uid="{00000000-0005-0000-0000-0000CB750000}"/>
    <cellStyle name="40% - Accent6 7 3 2 2 2" xfId="18374" xr:uid="{00000000-0005-0000-0000-0000CC750000}"/>
    <cellStyle name="40% - Accent6 7 3 2 2 2 2" xfId="37925" xr:uid="{00000000-0005-0000-0000-0000CD750000}"/>
    <cellStyle name="40% - Accent6 7 3 2 2 3" xfId="28150" xr:uid="{00000000-0005-0000-0000-0000CE750000}"/>
    <cellStyle name="40% - Accent6 7 3 2 3" xfId="13488" xr:uid="{00000000-0005-0000-0000-0000CF750000}"/>
    <cellStyle name="40% - Accent6 7 3 2 3 2" xfId="33039" xr:uid="{00000000-0005-0000-0000-0000D0750000}"/>
    <cellStyle name="40% - Accent6 7 3 2 4" xfId="23264" xr:uid="{00000000-0005-0000-0000-0000D1750000}"/>
    <cellStyle name="40% - Accent6 7 3 3" xfId="6142" xr:uid="{00000000-0005-0000-0000-0000D2750000}"/>
    <cellStyle name="40% - Accent6 7 3 3 2" xfId="15934" xr:uid="{00000000-0005-0000-0000-0000D3750000}"/>
    <cellStyle name="40% - Accent6 7 3 3 2 2" xfId="35485" xr:uid="{00000000-0005-0000-0000-0000D4750000}"/>
    <cellStyle name="40% - Accent6 7 3 3 3" xfId="25710" xr:uid="{00000000-0005-0000-0000-0000D5750000}"/>
    <cellStyle name="40% - Accent6 7 3 4" xfId="11048" xr:uid="{00000000-0005-0000-0000-0000D6750000}"/>
    <cellStyle name="40% - Accent6 7 3 4 2" xfId="30599" xr:uid="{00000000-0005-0000-0000-0000D7750000}"/>
    <cellStyle name="40% - Accent6 7 3 5" xfId="20824" xr:uid="{00000000-0005-0000-0000-0000D8750000}"/>
    <cellStyle name="40% - Accent6 7 4" xfId="2093" xr:uid="{00000000-0005-0000-0000-0000D9750000}"/>
    <cellStyle name="40% - Accent6 7 4 2" xfId="4595" xr:uid="{00000000-0005-0000-0000-0000DA750000}"/>
    <cellStyle name="40% - Accent6 7 4 2 2" xfId="9492" xr:uid="{00000000-0005-0000-0000-0000DB750000}"/>
    <cellStyle name="40% - Accent6 7 4 2 2 2" xfId="19281" xr:uid="{00000000-0005-0000-0000-0000DC750000}"/>
    <cellStyle name="40% - Accent6 7 4 2 2 2 2" xfId="38832" xr:uid="{00000000-0005-0000-0000-0000DD750000}"/>
    <cellStyle name="40% - Accent6 7 4 2 2 3" xfId="29057" xr:uid="{00000000-0005-0000-0000-0000DE750000}"/>
    <cellStyle name="40% - Accent6 7 4 2 3" xfId="14395" xr:uid="{00000000-0005-0000-0000-0000DF750000}"/>
    <cellStyle name="40% - Accent6 7 4 2 3 2" xfId="33946" xr:uid="{00000000-0005-0000-0000-0000E0750000}"/>
    <cellStyle name="40% - Accent6 7 4 2 4" xfId="24171" xr:uid="{00000000-0005-0000-0000-0000E1750000}"/>
    <cellStyle name="40% - Accent6 7 4 3" xfId="7049" xr:uid="{00000000-0005-0000-0000-0000E2750000}"/>
    <cellStyle name="40% - Accent6 7 4 3 2" xfId="16841" xr:uid="{00000000-0005-0000-0000-0000E3750000}"/>
    <cellStyle name="40% - Accent6 7 4 3 2 2" xfId="36392" xr:uid="{00000000-0005-0000-0000-0000E4750000}"/>
    <cellStyle name="40% - Accent6 7 4 3 3" xfId="26617" xr:uid="{00000000-0005-0000-0000-0000E5750000}"/>
    <cellStyle name="40% - Accent6 7 4 4" xfId="11955" xr:uid="{00000000-0005-0000-0000-0000E6750000}"/>
    <cellStyle name="40% - Accent6 7 4 4 2" xfId="31506" xr:uid="{00000000-0005-0000-0000-0000E7750000}"/>
    <cellStyle name="40% - Accent6 7 4 5" xfId="21731" xr:uid="{00000000-0005-0000-0000-0000E8750000}"/>
    <cellStyle name="40% - Accent6 7 5" xfId="3108" xr:uid="{00000000-0005-0000-0000-0000E9750000}"/>
    <cellStyle name="40% - Accent6 7 5 2" xfId="8005" xr:uid="{00000000-0005-0000-0000-0000EA750000}"/>
    <cellStyle name="40% - Accent6 7 5 2 2" xfId="17794" xr:uid="{00000000-0005-0000-0000-0000EB750000}"/>
    <cellStyle name="40% - Accent6 7 5 2 2 2" xfId="37345" xr:uid="{00000000-0005-0000-0000-0000EC750000}"/>
    <cellStyle name="40% - Accent6 7 5 2 3" xfId="27570" xr:uid="{00000000-0005-0000-0000-0000ED750000}"/>
    <cellStyle name="40% - Accent6 7 5 3" xfId="12908" xr:uid="{00000000-0005-0000-0000-0000EE750000}"/>
    <cellStyle name="40% - Accent6 7 5 3 2" xfId="32459" xr:uid="{00000000-0005-0000-0000-0000EF750000}"/>
    <cellStyle name="40% - Accent6 7 5 4" xfId="22684" xr:uid="{00000000-0005-0000-0000-0000F0750000}"/>
    <cellStyle name="40% - Accent6 7 6" xfId="5562" xr:uid="{00000000-0005-0000-0000-0000F1750000}"/>
    <cellStyle name="40% - Accent6 7 6 2" xfId="15354" xr:uid="{00000000-0005-0000-0000-0000F2750000}"/>
    <cellStyle name="40% - Accent6 7 6 2 2" xfId="34905" xr:uid="{00000000-0005-0000-0000-0000F3750000}"/>
    <cellStyle name="40% - Accent6 7 6 3" xfId="25130" xr:uid="{00000000-0005-0000-0000-0000F4750000}"/>
    <cellStyle name="40% - Accent6 7 7" xfId="10468" xr:uid="{00000000-0005-0000-0000-0000F5750000}"/>
    <cellStyle name="40% - Accent6 7 7 2" xfId="30019" xr:uid="{00000000-0005-0000-0000-0000F6750000}"/>
    <cellStyle name="40% - Accent6 7 8" xfId="20244" xr:uid="{00000000-0005-0000-0000-0000F7750000}"/>
    <cellStyle name="40% - Accent6 8" xfId="500" xr:uid="{00000000-0005-0000-0000-0000F8750000}"/>
    <cellStyle name="40% - Accent6 8 2" xfId="917" xr:uid="{00000000-0005-0000-0000-0000F9750000}"/>
    <cellStyle name="40% - Accent6 8 2 2" xfId="1867" xr:uid="{00000000-0005-0000-0000-0000FA750000}"/>
    <cellStyle name="40% - Accent6 8 2 2 2" xfId="4381" xr:uid="{00000000-0005-0000-0000-0000FB750000}"/>
    <cellStyle name="40% - Accent6 8 2 2 2 2" xfId="9278" xr:uid="{00000000-0005-0000-0000-0000FC750000}"/>
    <cellStyle name="40% - Accent6 8 2 2 2 2 2" xfId="19067" xr:uid="{00000000-0005-0000-0000-0000FD750000}"/>
    <cellStyle name="40% - Accent6 8 2 2 2 2 2 2" xfId="38618" xr:uid="{00000000-0005-0000-0000-0000FE750000}"/>
    <cellStyle name="40% - Accent6 8 2 2 2 2 3" xfId="28843" xr:uid="{00000000-0005-0000-0000-0000FF750000}"/>
    <cellStyle name="40% - Accent6 8 2 2 2 3" xfId="14181" xr:uid="{00000000-0005-0000-0000-000000760000}"/>
    <cellStyle name="40% - Accent6 8 2 2 2 3 2" xfId="33732" xr:uid="{00000000-0005-0000-0000-000001760000}"/>
    <cellStyle name="40% - Accent6 8 2 2 2 4" xfId="23957" xr:uid="{00000000-0005-0000-0000-000002760000}"/>
    <cellStyle name="40% - Accent6 8 2 2 3" xfId="6835" xr:uid="{00000000-0005-0000-0000-000003760000}"/>
    <cellStyle name="40% - Accent6 8 2 2 3 2" xfId="16627" xr:uid="{00000000-0005-0000-0000-000004760000}"/>
    <cellStyle name="40% - Accent6 8 2 2 3 2 2" xfId="36178" xr:uid="{00000000-0005-0000-0000-000005760000}"/>
    <cellStyle name="40% - Accent6 8 2 2 3 3" xfId="26403" xr:uid="{00000000-0005-0000-0000-000006760000}"/>
    <cellStyle name="40% - Accent6 8 2 2 4" xfId="11741" xr:uid="{00000000-0005-0000-0000-000007760000}"/>
    <cellStyle name="40% - Accent6 8 2 2 4 2" xfId="31292" xr:uid="{00000000-0005-0000-0000-000008760000}"/>
    <cellStyle name="40% - Accent6 8 2 2 5" xfId="21517" xr:uid="{00000000-0005-0000-0000-000009760000}"/>
    <cellStyle name="40% - Accent6 8 2 3" xfId="2662" xr:uid="{00000000-0005-0000-0000-00000A760000}"/>
    <cellStyle name="40% - Accent6 8 2 3 2" xfId="5107" xr:uid="{00000000-0005-0000-0000-00000B760000}"/>
    <cellStyle name="40% - Accent6 8 2 3 2 2" xfId="10004" xr:uid="{00000000-0005-0000-0000-00000C760000}"/>
    <cellStyle name="40% - Accent6 8 2 3 2 2 2" xfId="19793" xr:uid="{00000000-0005-0000-0000-00000D760000}"/>
    <cellStyle name="40% - Accent6 8 2 3 2 2 2 2" xfId="39344" xr:uid="{00000000-0005-0000-0000-00000E760000}"/>
    <cellStyle name="40% - Accent6 8 2 3 2 2 3" xfId="29569" xr:uid="{00000000-0005-0000-0000-00000F760000}"/>
    <cellStyle name="40% - Accent6 8 2 3 2 3" xfId="14907" xr:uid="{00000000-0005-0000-0000-000010760000}"/>
    <cellStyle name="40% - Accent6 8 2 3 2 3 2" xfId="34458" xr:uid="{00000000-0005-0000-0000-000011760000}"/>
    <cellStyle name="40% - Accent6 8 2 3 2 4" xfId="24683" xr:uid="{00000000-0005-0000-0000-000012760000}"/>
    <cellStyle name="40% - Accent6 8 2 3 3" xfId="7561" xr:uid="{00000000-0005-0000-0000-000013760000}"/>
    <cellStyle name="40% - Accent6 8 2 3 3 2" xfId="17353" xr:uid="{00000000-0005-0000-0000-000014760000}"/>
    <cellStyle name="40% - Accent6 8 2 3 3 2 2" xfId="36904" xr:uid="{00000000-0005-0000-0000-000015760000}"/>
    <cellStyle name="40% - Accent6 8 2 3 3 3" xfId="27129" xr:uid="{00000000-0005-0000-0000-000016760000}"/>
    <cellStyle name="40% - Accent6 8 2 3 4" xfId="12467" xr:uid="{00000000-0005-0000-0000-000017760000}"/>
    <cellStyle name="40% - Accent6 8 2 3 4 2" xfId="32018" xr:uid="{00000000-0005-0000-0000-000018760000}"/>
    <cellStyle name="40% - Accent6 8 2 3 5" xfId="22243" xr:uid="{00000000-0005-0000-0000-000019760000}"/>
    <cellStyle name="40% - Accent6 8 2 4" xfId="3500" xr:uid="{00000000-0005-0000-0000-00001A760000}"/>
    <cellStyle name="40% - Accent6 8 2 4 2" xfId="8397" xr:uid="{00000000-0005-0000-0000-00001B760000}"/>
    <cellStyle name="40% - Accent6 8 2 4 2 2" xfId="18186" xr:uid="{00000000-0005-0000-0000-00001C760000}"/>
    <cellStyle name="40% - Accent6 8 2 4 2 2 2" xfId="37737" xr:uid="{00000000-0005-0000-0000-00001D760000}"/>
    <cellStyle name="40% - Accent6 8 2 4 2 3" xfId="27962" xr:uid="{00000000-0005-0000-0000-00001E760000}"/>
    <cellStyle name="40% - Accent6 8 2 4 3" xfId="13300" xr:uid="{00000000-0005-0000-0000-00001F760000}"/>
    <cellStyle name="40% - Accent6 8 2 4 3 2" xfId="32851" xr:uid="{00000000-0005-0000-0000-000020760000}"/>
    <cellStyle name="40% - Accent6 8 2 4 4" xfId="23076" xr:uid="{00000000-0005-0000-0000-000021760000}"/>
    <cellStyle name="40% - Accent6 8 2 5" xfId="5954" xr:uid="{00000000-0005-0000-0000-000022760000}"/>
    <cellStyle name="40% - Accent6 8 2 5 2" xfId="15746" xr:uid="{00000000-0005-0000-0000-000023760000}"/>
    <cellStyle name="40% - Accent6 8 2 5 2 2" xfId="35297" xr:uid="{00000000-0005-0000-0000-000024760000}"/>
    <cellStyle name="40% - Accent6 8 2 5 3" xfId="25522" xr:uid="{00000000-0005-0000-0000-000025760000}"/>
    <cellStyle name="40% - Accent6 8 2 6" xfId="10860" xr:uid="{00000000-0005-0000-0000-000026760000}"/>
    <cellStyle name="40% - Accent6 8 2 6 2" xfId="30411" xr:uid="{00000000-0005-0000-0000-000027760000}"/>
    <cellStyle name="40% - Accent6 8 2 7" xfId="20636" xr:uid="{00000000-0005-0000-0000-000028760000}"/>
    <cellStyle name="40% - Accent6 8 3" xfId="1473" xr:uid="{00000000-0005-0000-0000-000029760000}"/>
    <cellStyle name="40% - Accent6 8 3 2" xfId="3992" xr:uid="{00000000-0005-0000-0000-00002A760000}"/>
    <cellStyle name="40% - Accent6 8 3 2 2" xfId="8889" xr:uid="{00000000-0005-0000-0000-00002B760000}"/>
    <cellStyle name="40% - Accent6 8 3 2 2 2" xfId="18678" xr:uid="{00000000-0005-0000-0000-00002C760000}"/>
    <cellStyle name="40% - Accent6 8 3 2 2 2 2" xfId="38229" xr:uid="{00000000-0005-0000-0000-00002D760000}"/>
    <cellStyle name="40% - Accent6 8 3 2 2 3" xfId="28454" xr:uid="{00000000-0005-0000-0000-00002E760000}"/>
    <cellStyle name="40% - Accent6 8 3 2 3" xfId="13792" xr:uid="{00000000-0005-0000-0000-00002F760000}"/>
    <cellStyle name="40% - Accent6 8 3 2 3 2" xfId="33343" xr:uid="{00000000-0005-0000-0000-000030760000}"/>
    <cellStyle name="40% - Accent6 8 3 2 4" xfId="23568" xr:uid="{00000000-0005-0000-0000-000031760000}"/>
    <cellStyle name="40% - Accent6 8 3 3" xfId="6446" xr:uid="{00000000-0005-0000-0000-000032760000}"/>
    <cellStyle name="40% - Accent6 8 3 3 2" xfId="16238" xr:uid="{00000000-0005-0000-0000-000033760000}"/>
    <cellStyle name="40% - Accent6 8 3 3 2 2" xfId="35789" xr:uid="{00000000-0005-0000-0000-000034760000}"/>
    <cellStyle name="40% - Accent6 8 3 3 3" xfId="26014" xr:uid="{00000000-0005-0000-0000-000035760000}"/>
    <cellStyle name="40% - Accent6 8 3 4" xfId="11352" xr:uid="{00000000-0005-0000-0000-000036760000}"/>
    <cellStyle name="40% - Accent6 8 3 4 2" xfId="30903" xr:uid="{00000000-0005-0000-0000-000037760000}"/>
    <cellStyle name="40% - Accent6 8 3 5" xfId="21128" xr:uid="{00000000-0005-0000-0000-000038760000}"/>
    <cellStyle name="40% - Accent6 8 4" xfId="2218" xr:uid="{00000000-0005-0000-0000-000039760000}"/>
    <cellStyle name="40% - Accent6 8 4 2" xfId="4720" xr:uid="{00000000-0005-0000-0000-00003A760000}"/>
    <cellStyle name="40% - Accent6 8 4 2 2" xfId="9617" xr:uid="{00000000-0005-0000-0000-00003B760000}"/>
    <cellStyle name="40% - Accent6 8 4 2 2 2" xfId="19406" xr:uid="{00000000-0005-0000-0000-00003C760000}"/>
    <cellStyle name="40% - Accent6 8 4 2 2 2 2" xfId="38957" xr:uid="{00000000-0005-0000-0000-00003D760000}"/>
    <cellStyle name="40% - Accent6 8 4 2 2 3" xfId="29182" xr:uid="{00000000-0005-0000-0000-00003E760000}"/>
    <cellStyle name="40% - Accent6 8 4 2 3" xfId="14520" xr:uid="{00000000-0005-0000-0000-00003F760000}"/>
    <cellStyle name="40% - Accent6 8 4 2 3 2" xfId="34071" xr:uid="{00000000-0005-0000-0000-000040760000}"/>
    <cellStyle name="40% - Accent6 8 4 2 4" xfId="24296" xr:uid="{00000000-0005-0000-0000-000041760000}"/>
    <cellStyle name="40% - Accent6 8 4 3" xfId="7174" xr:uid="{00000000-0005-0000-0000-000042760000}"/>
    <cellStyle name="40% - Accent6 8 4 3 2" xfId="16966" xr:uid="{00000000-0005-0000-0000-000043760000}"/>
    <cellStyle name="40% - Accent6 8 4 3 2 2" xfId="36517" xr:uid="{00000000-0005-0000-0000-000044760000}"/>
    <cellStyle name="40% - Accent6 8 4 3 3" xfId="26742" xr:uid="{00000000-0005-0000-0000-000045760000}"/>
    <cellStyle name="40% - Accent6 8 4 4" xfId="12080" xr:uid="{00000000-0005-0000-0000-000046760000}"/>
    <cellStyle name="40% - Accent6 8 4 4 2" xfId="31631" xr:uid="{00000000-0005-0000-0000-000047760000}"/>
    <cellStyle name="40% - Accent6 8 4 5" xfId="21856" xr:uid="{00000000-0005-0000-0000-000048760000}"/>
    <cellStyle name="40% - Accent6 8 5" xfId="3109" xr:uid="{00000000-0005-0000-0000-000049760000}"/>
    <cellStyle name="40% - Accent6 8 5 2" xfId="8006" xr:uid="{00000000-0005-0000-0000-00004A760000}"/>
    <cellStyle name="40% - Accent6 8 5 2 2" xfId="17795" xr:uid="{00000000-0005-0000-0000-00004B760000}"/>
    <cellStyle name="40% - Accent6 8 5 2 2 2" xfId="37346" xr:uid="{00000000-0005-0000-0000-00004C760000}"/>
    <cellStyle name="40% - Accent6 8 5 2 3" xfId="27571" xr:uid="{00000000-0005-0000-0000-00004D760000}"/>
    <cellStyle name="40% - Accent6 8 5 3" xfId="12909" xr:uid="{00000000-0005-0000-0000-00004E760000}"/>
    <cellStyle name="40% - Accent6 8 5 3 2" xfId="32460" xr:uid="{00000000-0005-0000-0000-00004F760000}"/>
    <cellStyle name="40% - Accent6 8 5 4" xfId="22685" xr:uid="{00000000-0005-0000-0000-000050760000}"/>
    <cellStyle name="40% - Accent6 8 6" xfId="5563" xr:uid="{00000000-0005-0000-0000-000051760000}"/>
    <cellStyle name="40% - Accent6 8 6 2" xfId="15355" xr:uid="{00000000-0005-0000-0000-000052760000}"/>
    <cellStyle name="40% - Accent6 8 6 2 2" xfId="34906" xr:uid="{00000000-0005-0000-0000-000053760000}"/>
    <cellStyle name="40% - Accent6 8 6 3" xfId="25131" xr:uid="{00000000-0005-0000-0000-000054760000}"/>
    <cellStyle name="40% - Accent6 8 7" xfId="10469" xr:uid="{00000000-0005-0000-0000-000055760000}"/>
    <cellStyle name="40% - Accent6 8 7 2" xfId="30020" xr:uid="{00000000-0005-0000-0000-000056760000}"/>
    <cellStyle name="40% - Accent6 8 8" xfId="20245" xr:uid="{00000000-0005-0000-0000-000057760000}"/>
    <cellStyle name="40% - Accent6 9" xfId="592" xr:uid="{00000000-0005-0000-0000-000058760000}"/>
    <cellStyle name="40% - Accent6 9 2" xfId="1548" xr:uid="{00000000-0005-0000-0000-000059760000}"/>
    <cellStyle name="40% - Accent6 9 2 2" xfId="4063" xr:uid="{00000000-0005-0000-0000-00005A760000}"/>
    <cellStyle name="40% - Accent6 9 2 2 2" xfId="8960" xr:uid="{00000000-0005-0000-0000-00005B760000}"/>
    <cellStyle name="40% - Accent6 9 2 2 2 2" xfId="18749" xr:uid="{00000000-0005-0000-0000-00005C760000}"/>
    <cellStyle name="40% - Accent6 9 2 2 2 2 2" xfId="38300" xr:uid="{00000000-0005-0000-0000-00005D760000}"/>
    <cellStyle name="40% - Accent6 9 2 2 2 3" xfId="28525" xr:uid="{00000000-0005-0000-0000-00005E760000}"/>
    <cellStyle name="40% - Accent6 9 2 2 3" xfId="13863" xr:uid="{00000000-0005-0000-0000-00005F760000}"/>
    <cellStyle name="40% - Accent6 9 2 2 3 2" xfId="33414" xr:uid="{00000000-0005-0000-0000-000060760000}"/>
    <cellStyle name="40% - Accent6 9 2 2 4" xfId="23639" xr:uid="{00000000-0005-0000-0000-000061760000}"/>
    <cellStyle name="40% - Accent6 9 2 3" xfId="6517" xr:uid="{00000000-0005-0000-0000-000062760000}"/>
    <cellStyle name="40% - Accent6 9 2 3 2" xfId="16309" xr:uid="{00000000-0005-0000-0000-000063760000}"/>
    <cellStyle name="40% - Accent6 9 2 3 2 2" xfId="35860" xr:uid="{00000000-0005-0000-0000-000064760000}"/>
    <cellStyle name="40% - Accent6 9 2 3 3" xfId="26085" xr:uid="{00000000-0005-0000-0000-000065760000}"/>
    <cellStyle name="40% - Accent6 9 2 4" xfId="11423" xr:uid="{00000000-0005-0000-0000-000066760000}"/>
    <cellStyle name="40% - Accent6 9 2 4 2" xfId="30974" xr:uid="{00000000-0005-0000-0000-000067760000}"/>
    <cellStyle name="40% - Accent6 9 2 5" xfId="21199" xr:uid="{00000000-0005-0000-0000-000068760000}"/>
    <cellStyle name="40% - Accent6 9 3" xfId="2345" xr:uid="{00000000-0005-0000-0000-000069760000}"/>
    <cellStyle name="40% - Accent6 9 3 2" xfId="4847" xr:uid="{00000000-0005-0000-0000-00006A760000}"/>
    <cellStyle name="40% - Accent6 9 3 2 2" xfId="9744" xr:uid="{00000000-0005-0000-0000-00006B760000}"/>
    <cellStyle name="40% - Accent6 9 3 2 2 2" xfId="19533" xr:uid="{00000000-0005-0000-0000-00006C760000}"/>
    <cellStyle name="40% - Accent6 9 3 2 2 2 2" xfId="39084" xr:uid="{00000000-0005-0000-0000-00006D760000}"/>
    <cellStyle name="40% - Accent6 9 3 2 2 3" xfId="29309" xr:uid="{00000000-0005-0000-0000-00006E760000}"/>
    <cellStyle name="40% - Accent6 9 3 2 3" xfId="14647" xr:uid="{00000000-0005-0000-0000-00006F760000}"/>
    <cellStyle name="40% - Accent6 9 3 2 3 2" xfId="34198" xr:uid="{00000000-0005-0000-0000-000070760000}"/>
    <cellStyle name="40% - Accent6 9 3 2 4" xfId="24423" xr:uid="{00000000-0005-0000-0000-000071760000}"/>
    <cellStyle name="40% - Accent6 9 3 3" xfId="7301" xr:uid="{00000000-0005-0000-0000-000072760000}"/>
    <cellStyle name="40% - Accent6 9 3 3 2" xfId="17093" xr:uid="{00000000-0005-0000-0000-000073760000}"/>
    <cellStyle name="40% - Accent6 9 3 3 2 2" xfId="36644" xr:uid="{00000000-0005-0000-0000-000074760000}"/>
    <cellStyle name="40% - Accent6 9 3 3 3" xfId="26869" xr:uid="{00000000-0005-0000-0000-000075760000}"/>
    <cellStyle name="40% - Accent6 9 3 4" xfId="12207" xr:uid="{00000000-0005-0000-0000-000076760000}"/>
    <cellStyle name="40% - Accent6 9 3 4 2" xfId="31758" xr:uid="{00000000-0005-0000-0000-000077760000}"/>
    <cellStyle name="40% - Accent6 9 3 5" xfId="21983" xr:uid="{00000000-0005-0000-0000-000078760000}"/>
    <cellStyle name="40% - Accent6 9 4" xfId="3182" xr:uid="{00000000-0005-0000-0000-000079760000}"/>
    <cellStyle name="40% - Accent6 9 4 2" xfId="8079" xr:uid="{00000000-0005-0000-0000-00007A760000}"/>
    <cellStyle name="40% - Accent6 9 4 2 2" xfId="17868" xr:uid="{00000000-0005-0000-0000-00007B760000}"/>
    <cellStyle name="40% - Accent6 9 4 2 2 2" xfId="37419" xr:uid="{00000000-0005-0000-0000-00007C760000}"/>
    <cellStyle name="40% - Accent6 9 4 2 3" xfId="27644" xr:uid="{00000000-0005-0000-0000-00007D760000}"/>
    <cellStyle name="40% - Accent6 9 4 3" xfId="12982" xr:uid="{00000000-0005-0000-0000-00007E760000}"/>
    <cellStyle name="40% - Accent6 9 4 3 2" xfId="32533" xr:uid="{00000000-0005-0000-0000-00007F760000}"/>
    <cellStyle name="40% - Accent6 9 4 4" xfId="22758" xr:uid="{00000000-0005-0000-0000-000080760000}"/>
    <cellStyle name="40% - Accent6 9 5" xfId="5636" xr:uid="{00000000-0005-0000-0000-000081760000}"/>
    <cellStyle name="40% - Accent6 9 5 2" xfId="15428" xr:uid="{00000000-0005-0000-0000-000082760000}"/>
    <cellStyle name="40% - Accent6 9 5 2 2" xfId="34979" xr:uid="{00000000-0005-0000-0000-000083760000}"/>
    <cellStyle name="40% - Accent6 9 5 3" xfId="25204" xr:uid="{00000000-0005-0000-0000-000084760000}"/>
    <cellStyle name="40% - Accent6 9 6" xfId="10542" xr:uid="{00000000-0005-0000-0000-000085760000}"/>
    <cellStyle name="40% - Accent6 9 6 2" xfId="30093" xr:uid="{00000000-0005-0000-0000-000086760000}"/>
    <cellStyle name="40% - Accent6 9 7" xfId="20318" xr:uid="{00000000-0005-0000-0000-000087760000}"/>
    <cellStyle name="60% - Accent1" xfId="30" builtinId="32" customBuiltin="1"/>
    <cellStyle name="60% - Accent1 2" xfId="31" xr:uid="{00000000-0005-0000-0000-000089760000}"/>
    <cellStyle name="60% - Accent2" xfId="32" builtinId="36" customBuiltin="1"/>
    <cellStyle name="60% - Accent2 2" xfId="33" xr:uid="{00000000-0005-0000-0000-00008B760000}"/>
    <cellStyle name="60% - Accent3" xfId="34" builtinId="40" customBuiltin="1"/>
    <cellStyle name="60% - Accent3 2" xfId="35" xr:uid="{00000000-0005-0000-0000-00008D760000}"/>
    <cellStyle name="60% - Accent3 2 2" xfId="1186" xr:uid="{00000000-0005-0000-0000-00008E760000}"/>
    <cellStyle name="60% - Accent3 2 3" xfId="1116" xr:uid="{00000000-0005-0000-0000-00008F760000}"/>
    <cellStyle name="60% - Accent3 3" xfId="36" xr:uid="{00000000-0005-0000-0000-000090760000}"/>
    <cellStyle name="60% - Accent4" xfId="37" builtinId="44" customBuiltin="1"/>
    <cellStyle name="60% - Accent4 2" xfId="38" xr:uid="{00000000-0005-0000-0000-000092760000}"/>
    <cellStyle name="60% - Accent4 2 2" xfId="1187" xr:uid="{00000000-0005-0000-0000-000093760000}"/>
    <cellStyle name="60% - Accent4 2 3" xfId="1117" xr:uid="{00000000-0005-0000-0000-000094760000}"/>
    <cellStyle name="60% - Accent4 3" xfId="39" xr:uid="{00000000-0005-0000-0000-000095760000}"/>
    <cellStyle name="60% - Accent5" xfId="40" builtinId="48" customBuiltin="1"/>
    <cellStyle name="60% - Accent5 2" xfId="41" xr:uid="{00000000-0005-0000-0000-000097760000}"/>
    <cellStyle name="60% - Accent6" xfId="42" builtinId="52" customBuiltin="1"/>
    <cellStyle name="60% - Accent6 2" xfId="43" xr:uid="{00000000-0005-0000-0000-000099760000}"/>
    <cellStyle name="60% - Accent6 2 2" xfId="1188" xr:uid="{00000000-0005-0000-0000-00009A760000}"/>
    <cellStyle name="60% - Accent6 2 3" xfId="1118" xr:uid="{00000000-0005-0000-0000-00009B760000}"/>
    <cellStyle name="60% - Accent6 3" xfId="44" xr:uid="{00000000-0005-0000-0000-00009C760000}"/>
    <cellStyle name="Accent1" xfId="45" builtinId="29" customBuiltin="1"/>
    <cellStyle name="Accent1 2" xfId="46" xr:uid="{00000000-0005-0000-0000-00009E760000}"/>
    <cellStyle name="Accent2" xfId="47" builtinId="33" customBuiltin="1"/>
    <cellStyle name="Accent2 2" xfId="48" xr:uid="{00000000-0005-0000-0000-0000A0760000}"/>
    <cellStyle name="Accent3" xfId="49" builtinId="37" customBuiltin="1"/>
    <cellStyle name="Accent3 2" xfId="50" xr:uid="{00000000-0005-0000-0000-0000A2760000}"/>
    <cellStyle name="Accent4" xfId="51" builtinId="41" customBuiltin="1"/>
    <cellStyle name="Accent4 2" xfId="52" xr:uid="{00000000-0005-0000-0000-0000A4760000}"/>
    <cellStyle name="Accent5" xfId="53" builtinId="45" customBuiltin="1"/>
    <cellStyle name="Accent5 2" xfId="54" xr:uid="{00000000-0005-0000-0000-0000A6760000}"/>
    <cellStyle name="Accent6" xfId="55" builtinId="49" customBuiltin="1"/>
    <cellStyle name="Accent6 2" xfId="56" xr:uid="{00000000-0005-0000-0000-0000A8760000}"/>
    <cellStyle name="Bad" xfId="57" builtinId="27" customBuiltin="1"/>
    <cellStyle name="Bad 2" xfId="58" xr:uid="{00000000-0005-0000-0000-0000AA760000}"/>
    <cellStyle name="Calculation" xfId="59" builtinId="22" customBuiltin="1"/>
    <cellStyle name="Calculation 2" xfId="60" xr:uid="{00000000-0005-0000-0000-0000AC760000}"/>
    <cellStyle name="Check Cell" xfId="61" builtinId="23" customBuiltin="1"/>
    <cellStyle name="Check Cell 2" xfId="62" xr:uid="{00000000-0005-0000-0000-0000AE760000}"/>
    <cellStyle name="Comma" xfId="63" builtinId="3"/>
    <cellStyle name="Comma 10" xfId="170" xr:uid="{00000000-0005-0000-0000-0000B0760000}"/>
    <cellStyle name="Comma 10 2" xfId="159" xr:uid="{00000000-0005-0000-0000-0000B1760000}"/>
    <cellStyle name="Comma 10 2 2" xfId="2518" xr:uid="{00000000-0005-0000-0000-0000B2760000}"/>
    <cellStyle name="Comma 10 3" xfId="2529" xr:uid="{00000000-0005-0000-0000-0000B3760000}"/>
    <cellStyle name="Comma 11" xfId="577" xr:uid="{00000000-0005-0000-0000-0000B4760000}"/>
    <cellStyle name="Comma 12" xfId="599" xr:uid="{00000000-0005-0000-0000-0000B5760000}"/>
    <cellStyle name="Comma 13" xfId="579" xr:uid="{00000000-0005-0000-0000-0000B6760000}"/>
    <cellStyle name="Comma 13 2" xfId="1535" xr:uid="{00000000-0005-0000-0000-0000B7760000}"/>
    <cellStyle name="Comma 13 2 2" xfId="4050" xr:uid="{00000000-0005-0000-0000-0000B8760000}"/>
    <cellStyle name="Comma 13 2 2 2" xfId="8947" xr:uid="{00000000-0005-0000-0000-0000B9760000}"/>
    <cellStyle name="Comma 13 2 2 2 2" xfId="18736" xr:uid="{00000000-0005-0000-0000-0000BA760000}"/>
    <cellStyle name="Comma 13 2 2 2 2 2" xfId="38287" xr:uid="{00000000-0005-0000-0000-0000BB760000}"/>
    <cellStyle name="Comma 13 2 2 2 3" xfId="28512" xr:uid="{00000000-0005-0000-0000-0000BC760000}"/>
    <cellStyle name="Comma 13 2 2 3" xfId="13850" xr:uid="{00000000-0005-0000-0000-0000BD760000}"/>
    <cellStyle name="Comma 13 2 2 3 2" xfId="33401" xr:uid="{00000000-0005-0000-0000-0000BE760000}"/>
    <cellStyle name="Comma 13 2 2 4" xfId="23626" xr:uid="{00000000-0005-0000-0000-0000BF760000}"/>
    <cellStyle name="Comma 13 2 3" xfId="6504" xr:uid="{00000000-0005-0000-0000-0000C0760000}"/>
    <cellStyle name="Comma 13 2 3 2" xfId="16296" xr:uid="{00000000-0005-0000-0000-0000C1760000}"/>
    <cellStyle name="Comma 13 2 3 2 2" xfId="35847" xr:uid="{00000000-0005-0000-0000-0000C2760000}"/>
    <cellStyle name="Comma 13 2 3 3" xfId="26072" xr:uid="{00000000-0005-0000-0000-0000C3760000}"/>
    <cellStyle name="Comma 13 2 4" xfId="11410" xr:uid="{00000000-0005-0000-0000-0000C4760000}"/>
    <cellStyle name="Comma 13 2 4 2" xfId="30961" xr:uid="{00000000-0005-0000-0000-0000C5760000}"/>
    <cellStyle name="Comma 13 2 5" xfId="21186" xr:uid="{00000000-0005-0000-0000-0000C6760000}"/>
    <cellStyle name="Comma 13 3" xfId="3169" xr:uid="{00000000-0005-0000-0000-0000C7760000}"/>
    <cellStyle name="Comma 13 3 2" xfId="8066" xr:uid="{00000000-0005-0000-0000-0000C8760000}"/>
    <cellStyle name="Comma 13 3 2 2" xfId="17855" xr:uid="{00000000-0005-0000-0000-0000C9760000}"/>
    <cellStyle name="Comma 13 3 2 2 2" xfId="37406" xr:uid="{00000000-0005-0000-0000-0000CA760000}"/>
    <cellStyle name="Comma 13 3 2 3" xfId="27631" xr:uid="{00000000-0005-0000-0000-0000CB760000}"/>
    <cellStyle name="Comma 13 3 3" xfId="12969" xr:uid="{00000000-0005-0000-0000-0000CC760000}"/>
    <cellStyle name="Comma 13 3 3 2" xfId="32520" xr:uid="{00000000-0005-0000-0000-0000CD760000}"/>
    <cellStyle name="Comma 13 3 4" xfId="22745" xr:uid="{00000000-0005-0000-0000-0000CE760000}"/>
    <cellStyle name="Comma 13 4" xfId="5623" xr:uid="{00000000-0005-0000-0000-0000CF760000}"/>
    <cellStyle name="Comma 13 4 2" xfId="15415" xr:uid="{00000000-0005-0000-0000-0000D0760000}"/>
    <cellStyle name="Comma 13 4 2 2" xfId="34966" xr:uid="{00000000-0005-0000-0000-0000D1760000}"/>
    <cellStyle name="Comma 13 4 3" xfId="25191" xr:uid="{00000000-0005-0000-0000-0000D2760000}"/>
    <cellStyle name="Comma 13 5" xfId="10529" xr:uid="{00000000-0005-0000-0000-0000D3760000}"/>
    <cellStyle name="Comma 13 5 2" xfId="30080" xr:uid="{00000000-0005-0000-0000-0000D4760000}"/>
    <cellStyle name="Comma 13 6" xfId="20305" xr:uid="{00000000-0005-0000-0000-0000D5760000}"/>
    <cellStyle name="Comma 14" xfId="978" xr:uid="{00000000-0005-0000-0000-0000D6760000}"/>
    <cellStyle name="Comma 15" xfId="984" xr:uid="{00000000-0005-0000-0000-0000D7760000}"/>
    <cellStyle name="Comma 16" xfId="988" xr:uid="{00000000-0005-0000-0000-0000D8760000}"/>
    <cellStyle name="Comma 16 2" xfId="1931" xr:uid="{00000000-0005-0000-0000-0000D9760000}"/>
    <cellStyle name="Comma 16 2 2" xfId="4443" xr:uid="{00000000-0005-0000-0000-0000DA760000}"/>
    <cellStyle name="Comma 16 2 2 2" xfId="9340" xr:uid="{00000000-0005-0000-0000-0000DB760000}"/>
    <cellStyle name="Comma 16 2 2 2 2" xfId="19129" xr:uid="{00000000-0005-0000-0000-0000DC760000}"/>
    <cellStyle name="Comma 16 2 2 2 2 2" xfId="38680" xr:uid="{00000000-0005-0000-0000-0000DD760000}"/>
    <cellStyle name="Comma 16 2 2 2 3" xfId="28905" xr:uid="{00000000-0005-0000-0000-0000DE760000}"/>
    <cellStyle name="Comma 16 2 2 3" xfId="14243" xr:uid="{00000000-0005-0000-0000-0000DF760000}"/>
    <cellStyle name="Comma 16 2 2 3 2" xfId="33794" xr:uid="{00000000-0005-0000-0000-0000E0760000}"/>
    <cellStyle name="Comma 16 2 2 4" xfId="24019" xr:uid="{00000000-0005-0000-0000-0000E1760000}"/>
    <cellStyle name="Comma 16 2 3" xfId="6897" xr:uid="{00000000-0005-0000-0000-0000E2760000}"/>
    <cellStyle name="Comma 16 2 3 2" xfId="16689" xr:uid="{00000000-0005-0000-0000-0000E3760000}"/>
    <cellStyle name="Comma 16 2 3 2 2" xfId="36240" xr:uid="{00000000-0005-0000-0000-0000E4760000}"/>
    <cellStyle name="Comma 16 2 3 3" xfId="26465" xr:uid="{00000000-0005-0000-0000-0000E5760000}"/>
    <cellStyle name="Comma 16 2 4" xfId="11803" xr:uid="{00000000-0005-0000-0000-0000E6760000}"/>
    <cellStyle name="Comma 16 2 4 2" xfId="31354" xr:uid="{00000000-0005-0000-0000-0000E7760000}"/>
    <cellStyle name="Comma 16 2 5" xfId="21579" xr:uid="{00000000-0005-0000-0000-0000E8760000}"/>
    <cellStyle name="Comma 16 3" xfId="3562" xr:uid="{00000000-0005-0000-0000-0000E9760000}"/>
    <cellStyle name="Comma 16 3 2" xfId="8459" xr:uid="{00000000-0005-0000-0000-0000EA760000}"/>
    <cellStyle name="Comma 16 3 2 2" xfId="18248" xr:uid="{00000000-0005-0000-0000-0000EB760000}"/>
    <cellStyle name="Comma 16 3 2 2 2" xfId="37799" xr:uid="{00000000-0005-0000-0000-0000EC760000}"/>
    <cellStyle name="Comma 16 3 2 3" xfId="28024" xr:uid="{00000000-0005-0000-0000-0000ED760000}"/>
    <cellStyle name="Comma 16 3 3" xfId="13362" xr:uid="{00000000-0005-0000-0000-0000EE760000}"/>
    <cellStyle name="Comma 16 3 3 2" xfId="32913" xr:uid="{00000000-0005-0000-0000-0000EF760000}"/>
    <cellStyle name="Comma 16 3 4" xfId="23138" xr:uid="{00000000-0005-0000-0000-0000F0760000}"/>
    <cellStyle name="Comma 16 4" xfId="6016" xr:uid="{00000000-0005-0000-0000-0000F1760000}"/>
    <cellStyle name="Comma 16 4 2" xfId="15808" xr:uid="{00000000-0005-0000-0000-0000F2760000}"/>
    <cellStyle name="Comma 16 4 2 2" xfId="35359" xr:uid="{00000000-0005-0000-0000-0000F3760000}"/>
    <cellStyle name="Comma 16 4 3" xfId="25584" xr:uid="{00000000-0005-0000-0000-0000F4760000}"/>
    <cellStyle name="Comma 16 5" xfId="10922" xr:uid="{00000000-0005-0000-0000-0000F5760000}"/>
    <cellStyle name="Comma 16 5 2" xfId="30473" xr:uid="{00000000-0005-0000-0000-0000F6760000}"/>
    <cellStyle name="Comma 16 6" xfId="20698" xr:uid="{00000000-0005-0000-0000-0000F7760000}"/>
    <cellStyle name="Comma 17" xfId="1190" xr:uid="{00000000-0005-0000-0000-0000F8760000}"/>
    <cellStyle name="Comma 18" xfId="1932" xr:uid="{00000000-0005-0000-0000-0000F9760000}"/>
    <cellStyle name="Comma 19" xfId="2773" xr:uid="{00000000-0005-0000-0000-0000FA760000}"/>
    <cellStyle name="Comma 19 2" xfId="7672" xr:uid="{00000000-0005-0000-0000-0000FB760000}"/>
    <cellStyle name="Comma 2" xfId="64" xr:uid="{00000000-0005-0000-0000-0000FC760000}"/>
    <cellStyle name="Comma 2 2" xfId="65" xr:uid="{00000000-0005-0000-0000-0000FD760000}"/>
    <cellStyle name="Comma 2 2 2" xfId="196" xr:uid="{00000000-0005-0000-0000-0000FE760000}"/>
    <cellStyle name="Comma 2 2 2 2" xfId="2555" xr:uid="{00000000-0005-0000-0000-0000FF760000}"/>
    <cellStyle name="Comma 2 2 3" xfId="2347" xr:uid="{00000000-0005-0000-0000-000000770000}"/>
    <cellStyle name="Comma 2 3" xfId="195" xr:uid="{00000000-0005-0000-0000-000001770000}"/>
    <cellStyle name="Comma 2 3 2" xfId="2554" xr:uid="{00000000-0005-0000-0000-000002770000}"/>
    <cellStyle name="Comma 2 4" xfId="2346" xr:uid="{00000000-0005-0000-0000-000003770000}"/>
    <cellStyle name="Comma 20" xfId="2795" xr:uid="{00000000-0005-0000-0000-000004770000}"/>
    <cellStyle name="Comma 21" xfId="5249" xr:uid="{00000000-0005-0000-0000-000005770000}"/>
    <cellStyle name="Comma 22" xfId="5230" xr:uid="{00000000-0005-0000-0000-000006770000}"/>
    <cellStyle name="Comma 23" xfId="10150" xr:uid="{00000000-0005-0000-0000-000007770000}"/>
    <cellStyle name="Comma 3" xfId="66" xr:uid="{00000000-0005-0000-0000-000008770000}"/>
    <cellStyle name="Comma 3 2" xfId="197" xr:uid="{00000000-0005-0000-0000-000009770000}"/>
    <cellStyle name="Comma 3 2 2" xfId="2556" xr:uid="{00000000-0005-0000-0000-00000A770000}"/>
    <cellStyle name="Comma 3 3" xfId="2348" xr:uid="{00000000-0005-0000-0000-00000B770000}"/>
    <cellStyle name="Comma 4" xfId="67" xr:uid="{00000000-0005-0000-0000-00000C770000}"/>
    <cellStyle name="Comma 4 2" xfId="68" xr:uid="{00000000-0005-0000-0000-00000D770000}"/>
    <cellStyle name="Comma 4 2 2" xfId="199" xr:uid="{00000000-0005-0000-0000-00000E770000}"/>
    <cellStyle name="Comma 4 2 2 2" xfId="2558" xr:uid="{00000000-0005-0000-0000-00000F770000}"/>
    <cellStyle name="Comma 4 2 3" xfId="2350" xr:uid="{00000000-0005-0000-0000-000010770000}"/>
    <cellStyle name="Comma 4 3" xfId="198" xr:uid="{00000000-0005-0000-0000-000011770000}"/>
    <cellStyle name="Comma 4 3 2" xfId="2557" xr:uid="{00000000-0005-0000-0000-000012770000}"/>
    <cellStyle name="Comma 4 4" xfId="2349" xr:uid="{00000000-0005-0000-0000-000013770000}"/>
    <cellStyle name="Comma 5" xfId="69" xr:uid="{00000000-0005-0000-0000-000014770000}"/>
    <cellStyle name="Comma 5 2" xfId="200" xr:uid="{00000000-0005-0000-0000-000015770000}"/>
    <cellStyle name="Comma 5 2 2" xfId="2559" xr:uid="{00000000-0005-0000-0000-000016770000}"/>
    <cellStyle name="Comma 5 3" xfId="2351" xr:uid="{00000000-0005-0000-0000-000017770000}"/>
    <cellStyle name="Comma 6" xfId="70" xr:uid="{00000000-0005-0000-0000-000018770000}"/>
    <cellStyle name="Comma 6 2" xfId="71" xr:uid="{00000000-0005-0000-0000-000019770000}"/>
    <cellStyle name="Comma 6 2 2" xfId="501" xr:uid="{00000000-0005-0000-0000-00001A770000}"/>
    <cellStyle name="Comma 6 2 3" xfId="502" xr:uid="{00000000-0005-0000-0000-00001B770000}"/>
    <cellStyle name="Comma 6 2 3 2" xfId="918" xr:uid="{00000000-0005-0000-0000-00001C770000}"/>
    <cellStyle name="Comma 6 2 3 2 2" xfId="1868" xr:uid="{00000000-0005-0000-0000-00001D770000}"/>
    <cellStyle name="Comma 6 2 3 2 2 2" xfId="4382" xr:uid="{00000000-0005-0000-0000-00001E770000}"/>
    <cellStyle name="Comma 6 2 3 2 2 2 2" xfId="9279" xr:uid="{00000000-0005-0000-0000-00001F770000}"/>
    <cellStyle name="Comma 6 2 3 2 2 2 2 2" xfId="19068" xr:uid="{00000000-0005-0000-0000-000020770000}"/>
    <cellStyle name="Comma 6 2 3 2 2 2 2 2 2" xfId="38619" xr:uid="{00000000-0005-0000-0000-000021770000}"/>
    <cellStyle name="Comma 6 2 3 2 2 2 2 3" xfId="28844" xr:uid="{00000000-0005-0000-0000-000022770000}"/>
    <cellStyle name="Comma 6 2 3 2 2 2 3" xfId="14182" xr:uid="{00000000-0005-0000-0000-000023770000}"/>
    <cellStyle name="Comma 6 2 3 2 2 2 3 2" xfId="33733" xr:uid="{00000000-0005-0000-0000-000024770000}"/>
    <cellStyle name="Comma 6 2 3 2 2 2 4" xfId="23958" xr:uid="{00000000-0005-0000-0000-000025770000}"/>
    <cellStyle name="Comma 6 2 3 2 2 3" xfId="6836" xr:uid="{00000000-0005-0000-0000-000026770000}"/>
    <cellStyle name="Comma 6 2 3 2 2 3 2" xfId="16628" xr:uid="{00000000-0005-0000-0000-000027770000}"/>
    <cellStyle name="Comma 6 2 3 2 2 3 2 2" xfId="36179" xr:uid="{00000000-0005-0000-0000-000028770000}"/>
    <cellStyle name="Comma 6 2 3 2 2 3 3" xfId="26404" xr:uid="{00000000-0005-0000-0000-000029770000}"/>
    <cellStyle name="Comma 6 2 3 2 2 4" xfId="11742" xr:uid="{00000000-0005-0000-0000-00002A770000}"/>
    <cellStyle name="Comma 6 2 3 2 2 4 2" xfId="31293" xr:uid="{00000000-0005-0000-0000-00002B770000}"/>
    <cellStyle name="Comma 6 2 3 2 2 5" xfId="21518" xr:uid="{00000000-0005-0000-0000-00002C770000}"/>
    <cellStyle name="Comma 6 2 3 2 3" xfId="2456" xr:uid="{00000000-0005-0000-0000-00002D770000}"/>
    <cellStyle name="Comma 6 2 3 2 3 2" xfId="4938" xr:uid="{00000000-0005-0000-0000-00002E770000}"/>
    <cellStyle name="Comma 6 2 3 2 3 2 2" xfId="9835" xr:uid="{00000000-0005-0000-0000-00002F770000}"/>
    <cellStyle name="Comma 6 2 3 2 3 2 2 2" xfId="19624" xr:uid="{00000000-0005-0000-0000-000030770000}"/>
    <cellStyle name="Comma 6 2 3 2 3 2 2 2 2" xfId="39175" xr:uid="{00000000-0005-0000-0000-000031770000}"/>
    <cellStyle name="Comma 6 2 3 2 3 2 2 3" xfId="29400" xr:uid="{00000000-0005-0000-0000-000032770000}"/>
    <cellStyle name="Comma 6 2 3 2 3 2 3" xfId="14738" xr:uid="{00000000-0005-0000-0000-000033770000}"/>
    <cellStyle name="Comma 6 2 3 2 3 2 3 2" xfId="34289" xr:uid="{00000000-0005-0000-0000-000034770000}"/>
    <cellStyle name="Comma 6 2 3 2 3 2 4" xfId="24514" xr:uid="{00000000-0005-0000-0000-000035770000}"/>
    <cellStyle name="Comma 6 2 3 2 3 3" xfId="7392" xr:uid="{00000000-0005-0000-0000-000036770000}"/>
    <cellStyle name="Comma 6 2 3 2 3 3 2" xfId="17184" xr:uid="{00000000-0005-0000-0000-000037770000}"/>
    <cellStyle name="Comma 6 2 3 2 3 3 2 2" xfId="36735" xr:uid="{00000000-0005-0000-0000-000038770000}"/>
    <cellStyle name="Comma 6 2 3 2 3 3 3" xfId="26960" xr:uid="{00000000-0005-0000-0000-000039770000}"/>
    <cellStyle name="Comma 6 2 3 2 3 4" xfId="12298" xr:uid="{00000000-0005-0000-0000-00003A770000}"/>
    <cellStyle name="Comma 6 2 3 2 3 4 2" xfId="31849" xr:uid="{00000000-0005-0000-0000-00003B770000}"/>
    <cellStyle name="Comma 6 2 3 2 3 5" xfId="22074" xr:uid="{00000000-0005-0000-0000-00003C770000}"/>
    <cellStyle name="Comma 6 2 3 2 4" xfId="3501" xr:uid="{00000000-0005-0000-0000-00003D770000}"/>
    <cellStyle name="Comma 6 2 3 2 4 2" xfId="8398" xr:uid="{00000000-0005-0000-0000-00003E770000}"/>
    <cellStyle name="Comma 6 2 3 2 4 2 2" xfId="18187" xr:uid="{00000000-0005-0000-0000-00003F770000}"/>
    <cellStyle name="Comma 6 2 3 2 4 2 2 2" xfId="37738" xr:uid="{00000000-0005-0000-0000-000040770000}"/>
    <cellStyle name="Comma 6 2 3 2 4 2 3" xfId="27963" xr:uid="{00000000-0005-0000-0000-000041770000}"/>
    <cellStyle name="Comma 6 2 3 2 4 3" xfId="13301" xr:uid="{00000000-0005-0000-0000-000042770000}"/>
    <cellStyle name="Comma 6 2 3 2 4 3 2" xfId="32852" xr:uid="{00000000-0005-0000-0000-000043770000}"/>
    <cellStyle name="Comma 6 2 3 2 4 4" xfId="23077" xr:uid="{00000000-0005-0000-0000-000044770000}"/>
    <cellStyle name="Comma 6 2 3 2 5" xfId="5955" xr:uid="{00000000-0005-0000-0000-000045770000}"/>
    <cellStyle name="Comma 6 2 3 2 5 2" xfId="15747" xr:uid="{00000000-0005-0000-0000-000046770000}"/>
    <cellStyle name="Comma 6 2 3 2 5 2 2" xfId="35298" xr:uid="{00000000-0005-0000-0000-000047770000}"/>
    <cellStyle name="Comma 6 2 3 2 5 3" xfId="25523" xr:uid="{00000000-0005-0000-0000-000048770000}"/>
    <cellStyle name="Comma 6 2 3 2 6" xfId="10861" xr:uid="{00000000-0005-0000-0000-000049770000}"/>
    <cellStyle name="Comma 6 2 3 2 6 2" xfId="30412" xr:uid="{00000000-0005-0000-0000-00004A770000}"/>
    <cellStyle name="Comma 6 2 3 2 7" xfId="20637" xr:uid="{00000000-0005-0000-0000-00004B770000}"/>
    <cellStyle name="Comma 6 2 3 3" xfId="1474" xr:uid="{00000000-0005-0000-0000-00004C770000}"/>
    <cellStyle name="Comma 6 2 3 3 2" xfId="3993" xr:uid="{00000000-0005-0000-0000-00004D770000}"/>
    <cellStyle name="Comma 6 2 3 3 2 2" xfId="8890" xr:uid="{00000000-0005-0000-0000-00004E770000}"/>
    <cellStyle name="Comma 6 2 3 3 2 2 2" xfId="18679" xr:uid="{00000000-0005-0000-0000-00004F770000}"/>
    <cellStyle name="Comma 6 2 3 3 2 2 2 2" xfId="38230" xr:uid="{00000000-0005-0000-0000-000050770000}"/>
    <cellStyle name="Comma 6 2 3 3 2 2 3" xfId="28455" xr:uid="{00000000-0005-0000-0000-000051770000}"/>
    <cellStyle name="Comma 6 2 3 3 2 3" xfId="13793" xr:uid="{00000000-0005-0000-0000-000052770000}"/>
    <cellStyle name="Comma 6 2 3 3 2 3 2" xfId="33344" xr:uid="{00000000-0005-0000-0000-000053770000}"/>
    <cellStyle name="Comma 6 2 3 3 2 4" xfId="23569" xr:uid="{00000000-0005-0000-0000-000054770000}"/>
    <cellStyle name="Comma 6 2 3 3 3" xfId="6447" xr:uid="{00000000-0005-0000-0000-000055770000}"/>
    <cellStyle name="Comma 6 2 3 3 3 2" xfId="16239" xr:uid="{00000000-0005-0000-0000-000056770000}"/>
    <cellStyle name="Comma 6 2 3 3 3 2 2" xfId="35790" xr:uid="{00000000-0005-0000-0000-000057770000}"/>
    <cellStyle name="Comma 6 2 3 3 3 3" xfId="26015" xr:uid="{00000000-0005-0000-0000-000058770000}"/>
    <cellStyle name="Comma 6 2 3 3 4" xfId="11353" xr:uid="{00000000-0005-0000-0000-000059770000}"/>
    <cellStyle name="Comma 6 2 3 3 4 2" xfId="30904" xr:uid="{00000000-0005-0000-0000-00005A770000}"/>
    <cellStyle name="Comma 6 2 3 3 5" xfId="21129" xr:uid="{00000000-0005-0000-0000-00005B770000}"/>
    <cellStyle name="Comma 6 2 3 4" xfId="2049" xr:uid="{00000000-0005-0000-0000-00005C770000}"/>
    <cellStyle name="Comma 6 2 3 4 2" xfId="4551" xr:uid="{00000000-0005-0000-0000-00005D770000}"/>
    <cellStyle name="Comma 6 2 3 4 2 2" xfId="9448" xr:uid="{00000000-0005-0000-0000-00005E770000}"/>
    <cellStyle name="Comma 6 2 3 4 2 2 2" xfId="19237" xr:uid="{00000000-0005-0000-0000-00005F770000}"/>
    <cellStyle name="Comma 6 2 3 4 2 2 2 2" xfId="38788" xr:uid="{00000000-0005-0000-0000-000060770000}"/>
    <cellStyle name="Comma 6 2 3 4 2 2 3" xfId="29013" xr:uid="{00000000-0005-0000-0000-000061770000}"/>
    <cellStyle name="Comma 6 2 3 4 2 3" xfId="14351" xr:uid="{00000000-0005-0000-0000-000062770000}"/>
    <cellStyle name="Comma 6 2 3 4 2 3 2" xfId="33902" xr:uid="{00000000-0005-0000-0000-000063770000}"/>
    <cellStyle name="Comma 6 2 3 4 2 4" xfId="24127" xr:uid="{00000000-0005-0000-0000-000064770000}"/>
    <cellStyle name="Comma 6 2 3 4 3" xfId="7005" xr:uid="{00000000-0005-0000-0000-000065770000}"/>
    <cellStyle name="Comma 6 2 3 4 3 2" xfId="16797" xr:uid="{00000000-0005-0000-0000-000066770000}"/>
    <cellStyle name="Comma 6 2 3 4 3 2 2" xfId="36348" xr:uid="{00000000-0005-0000-0000-000067770000}"/>
    <cellStyle name="Comma 6 2 3 4 3 3" xfId="26573" xr:uid="{00000000-0005-0000-0000-000068770000}"/>
    <cellStyle name="Comma 6 2 3 4 4" xfId="11911" xr:uid="{00000000-0005-0000-0000-000069770000}"/>
    <cellStyle name="Comma 6 2 3 4 4 2" xfId="31462" xr:uid="{00000000-0005-0000-0000-00006A770000}"/>
    <cellStyle name="Comma 6 2 3 4 5" xfId="21687" xr:uid="{00000000-0005-0000-0000-00006B770000}"/>
    <cellStyle name="Comma 6 2 3 5" xfId="3110" xr:uid="{00000000-0005-0000-0000-00006C770000}"/>
    <cellStyle name="Comma 6 2 3 5 2" xfId="8007" xr:uid="{00000000-0005-0000-0000-00006D770000}"/>
    <cellStyle name="Comma 6 2 3 5 2 2" xfId="17796" xr:uid="{00000000-0005-0000-0000-00006E770000}"/>
    <cellStyle name="Comma 6 2 3 5 2 2 2" xfId="37347" xr:uid="{00000000-0005-0000-0000-00006F770000}"/>
    <cellStyle name="Comma 6 2 3 5 2 3" xfId="27572" xr:uid="{00000000-0005-0000-0000-000070770000}"/>
    <cellStyle name="Comma 6 2 3 5 3" xfId="12910" xr:uid="{00000000-0005-0000-0000-000071770000}"/>
    <cellStyle name="Comma 6 2 3 5 3 2" xfId="32461" xr:uid="{00000000-0005-0000-0000-000072770000}"/>
    <cellStyle name="Comma 6 2 3 5 4" xfId="22686" xr:uid="{00000000-0005-0000-0000-000073770000}"/>
    <cellStyle name="Comma 6 2 3 6" xfId="5564" xr:uid="{00000000-0005-0000-0000-000074770000}"/>
    <cellStyle name="Comma 6 2 3 6 2" xfId="15356" xr:uid="{00000000-0005-0000-0000-000075770000}"/>
    <cellStyle name="Comma 6 2 3 6 2 2" xfId="34907" xr:uid="{00000000-0005-0000-0000-000076770000}"/>
    <cellStyle name="Comma 6 2 3 6 3" xfId="25132" xr:uid="{00000000-0005-0000-0000-000077770000}"/>
    <cellStyle name="Comma 6 2 3 7" xfId="10470" xr:uid="{00000000-0005-0000-0000-000078770000}"/>
    <cellStyle name="Comma 6 2 3 7 2" xfId="30021" xr:uid="{00000000-0005-0000-0000-000079770000}"/>
    <cellStyle name="Comma 6 2 3 8" xfId="20246" xr:uid="{00000000-0005-0000-0000-00007A770000}"/>
    <cellStyle name="Comma 6 2 4" xfId="2381" xr:uid="{00000000-0005-0000-0000-00007B770000}"/>
    <cellStyle name="Comma 6 2 4 2" xfId="4870" xr:uid="{00000000-0005-0000-0000-00007C770000}"/>
    <cellStyle name="Comma 6 2 4 2 2" xfId="9767" xr:uid="{00000000-0005-0000-0000-00007D770000}"/>
    <cellStyle name="Comma 6 2 4 2 2 2" xfId="19556" xr:uid="{00000000-0005-0000-0000-00007E770000}"/>
    <cellStyle name="Comma 6 2 4 2 2 2 2" xfId="39107" xr:uid="{00000000-0005-0000-0000-00007F770000}"/>
    <cellStyle name="Comma 6 2 4 2 2 3" xfId="29332" xr:uid="{00000000-0005-0000-0000-000080770000}"/>
    <cellStyle name="Comma 6 2 4 2 3" xfId="14670" xr:uid="{00000000-0005-0000-0000-000081770000}"/>
    <cellStyle name="Comma 6 2 4 2 3 2" xfId="34221" xr:uid="{00000000-0005-0000-0000-000082770000}"/>
    <cellStyle name="Comma 6 2 4 2 4" xfId="24446" xr:uid="{00000000-0005-0000-0000-000083770000}"/>
    <cellStyle name="Comma 6 2 4 3" xfId="7324" xr:uid="{00000000-0005-0000-0000-000084770000}"/>
    <cellStyle name="Comma 6 2 4 3 2" xfId="17116" xr:uid="{00000000-0005-0000-0000-000085770000}"/>
    <cellStyle name="Comma 6 2 4 3 2 2" xfId="36667" xr:uid="{00000000-0005-0000-0000-000086770000}"/>
    <cellStyle name="Comma 6 2 4 3 3" xfId="26892" xr:uid="{00000000-0005-0000-0000-000087770000}"/>
    <cellStyle name="Comma 6 2 4 4" xfId="12230" xr:uid="{00000000-0005-0000-0000-000088770000}"/>
    <cellStyle name="Comma 6 2 4 4 2" xfId="31781" xr:uid="{00000000-0005-0000-0000-000089770000}"/>
    <cellStyle name="Comma 6 2 4 5" xfId="22006" xr:uid="{00000000-0005-0000-0000-00008A770000}"/>
    <cellStyle name="Comma 6 2 5" xfId="1978" xr:uid="{00000000-0005-0000-0000-00008B770000}"/>
    <cellStyle name="Comma 6 2 5 2" xfId="4483" xr:uid="{00000000-0005-0000-0000-00008C770000}"/>
    <cellStyle name="Comma 6 2 5 2 2" xfId="9380" xr:uid="{00000000-0005-0000-0000-00008D770000}"/>
    <cellStyle name="Comma 6 2 5 2 2 2" xfId="19169" xr:uid="{00000000-0005-0000-0000-00008E770000}"/>
    <cellStyle name="Comma 6 2 5 2 2 2 2" xfId="38720" xr:uid="{00000000-0005-0000-0000-00008F770000}"/>
    <cellStyle name="Comma 6 2 5 2 2 3" xfId="28945" xr:uid="{00000000-0005-0000-0000-000090770000}"/>
    <cellStyle name="Comma 6 2 5 2 3" xfId="14283" xr:uid="{00000000-0005-0000-0000-000091770000}"/>
    <cellStyle name="Comma 6 2 5 2 3 2" xfId="33834" xr:uid="{00000000-0005-0000-0000-000092770000}"/>
    <cellStyle name="Comma 6 2 5 2 4" xfId="24059" xr:uid="{00000000-0005-0000-0000-000093770000}"/>
    <cellStyle name="Comma 6 2 5 3" xfId="6937" xr:uid="{00000000-0005-0000-0000-000094770000}"/>
    <cellStyle name="Comma 6 2 5 3 2" xfId="16729" xr:uid="{00000000-0005-0000-0000-000095770000}"/>
    <cellStyle name="Comma 6 2 5 3 2 2" xfId="36280" xr:uid="{00000000-0005-0000-0000-000096770000}"/>
    <cellStyle name="Comma 6 2 5 3 3" xfId="26505" xr:uid="{00000000-0005-0000-0000-000097770000}"/>
    <cellStyle name="Comma 6 2 5 4" xfId="11843" xr:uid="{00000000-0005-0000-0000-000098770000}"/>
    <cellStyle name="Comma 6 2 5 4 2" xfId="31394" xr:uid="{00000000-0005-0000-0000-000099770000}"/>
    <cellStyle name="Comma 6 2 5 5" xfId="21619" xr:uid="{00000000-0005-0000-0000-00009A770000}"/>
    <cellStyle name="Comma 6 3" xfId="201" xr:uid="{00000000-0005-0000-0000-00009B770000}"/>
    <cellStyle name="Comma 6 3 10" xfId="10198" xr:uid="{00000000-0005-0000-0000-00009C770000}"/>
    <cellStyle name="Comma 6 3 10 2" xfId="29749" xr:uid="{00000000-0005-0000-0000-00009D770000}"/>
    <cellStyle name="Comma 6 3 11" xfId="19974" xr:uid="{00000000-0005-0000-0000-00009E770000}"/>
    <cellStyle name="Comma 6 3 2" xfId="503" xr:uid="{00000000-0005-0000-0000-00009F770000}"/>
    <cellStyle name="Comma 6 3 2 2" xfId="919" xr:uid="{00000000-0005-0000-0000-0000A0770000}"/>
    <cellStyle name="Comma 6 3 2 2 2" xfId="1869" xr:uid="{00000000-0005-0000-0000-0000A1770000}"/>
    <cellStyle name="Comma 6 3 2 2 2 2" xfId="4383" xr:uid="{00000000-0005-0000-0000-0000A2770000}"/>
    <cellStyle name="Comma 6 3 2 2 2 2 2" xfId="9280" xr:uid="{00000000-0005-0000-0000-0000A3770000}"/>
    <cellStyle name="Comma 6 3 2 2 2 2 2 2" xfId="19069" xr:uid="{00000000-0005-0000-0000-0000A4770000}"/>
    <cellStyle name="Comma 6 3 2 2 2 2 2 2 2" xfId="38620" xr:uid="{00000000-0005-0000-0000-0000A5770000}"/>
    <cellStyle name="Comma 6 3 2 2 2 2 2 3" xfId="28845" xr:uid="{00000000-0005-0000-0000-0000A6770000}"/>
    <cellStyle name="Comma 6 3 2 2 2 2 3" xfId="14183" xr:uid="{00000000-0005-0000-0000-0000A7770000}"/>
    <cellStyle name="Comma 6 3 2 2 2 2 3 2" xfId="33734" xr:uid="{00000000-0005-0000-0000-0000A8770000}"/>
    <cellStyle name="Comma 6 3 2 2 2 2 4" xfId="23959" xr:uid="{00000000-0005-0000-0000-0000A9770000}"/>
    <cellStyle name="Comma 6 3 2 2 2 3" xfId="6837" xr:uid="{00000000-0005-0000-0000-0000AA770000}"/>
    <cellStyle name="Comma 6 3 2 2 2 3 2" xfId="16629" xr:uid="{00000000-0005-0000-0000-0000AB770000}"/>
    <cellStyle name="Comma 6 3 2 2 2 3 2 2" xfId="36180" xr:uid="{00000000-0005-0000-0000-0000AC770000}"/>
    <cellStyle name="Comma 6 3 2 2 2 3 3" xfId="26405" xr:uid="{00000000-0005-0000-0000-0000AD770000}"/>
    <cellStyle name="Comma 6 3 2 2 2 4" xfId="11743" xr:uid="{00000000-0005-0000-0000-0000AE770000}"/>
    <cellStyle name="Comma 6 3 2 2 2 4 2" xfId="31294" xr:uid="{00000000-0005-0000-0000-0000AF770000}"/>
    <cellStyle name="Comma 6 3 2 2 2 5" xfId="21519" xr:uid="{00000000-0005-0000-0000-0000B0770000}"/>
    <cellStyle name="Comma 6 3 2 2 3" xfId="2478" xr:uid="{00000000-0005-0000-0000-0000B1770000}"/>
    <cellStyle name="Comma 6 3 2 2 3 2" xfId="4960" xr:uid="{00000000-0005-0000-0000-0000B2770000}"/>
    <cellStyle name="Comma 6 3 2 2 3 2 2" xfId="9857" xr:uid="{00000000-0005-0000-0000-0000B3770000}"/>
    <cellStyle name="Comma 6 3 2 2 3 2 2 2" xfId="19646" xr:uid="{00000000-0005-0000-0000-0000B4770000}"/>
    <cellStyle name="Comma 6 3 2 2 3 2 2 2 2" xfId="39197" xr:uid="{00000000-0005-0000-0000-0000B5770000}"/>
    <cellStyle name="Comma 6 3 2 2 3 2 2 3" xfId="29422" xr:uid="{00000000-0005-0000-0000-0000B6770000}"/>
    <cellStyle name="Comma 6 3 2 2 3 2 3" xfId="14760" xr:uid="{00000000-0005-0000-0000-0000B7770000}"/>
    <cellStyle name="Comma 6 3 2 2 3 2 3 2" xfId="34311" xr:uid="{00000000-0005-0000-0000-0000B8770000}"/>
    <cellStyle name="Comma 6 3 2 2 3 2 4" xfId="24536" xr:uid="{00000000-0005-0000-0000-0000B9770000}"/>
    <cellStyle name="Comma 6 3 2 2 3 3" xfId="7414" xr:uid="{00000000-0005-0000-0000-0000BA770000}"/>
    <cellStyle name="Comma 6 3 2 2 3 3 2" xfId="17206" xr:uid="{00000000-0005-0000-0000-0000BB770000}"/>
    <cellStyle name="Comma 6 3 2 2 3 3 2 2" xfId="36757" xr:uid="{00000000-0005-0000-0000-0000BC770000}"/>
    <cellStyle name="Comma 6 3 2 2 3 3 3" xfId="26982" xr:uid="{00000000-0005-0000-0000-0000BD770000}"/>
    <cellStyle name="Comma 6 3 2 2 3 4" xfId="12320" xr:uid="{00000000-0005-0000-0000-0000BE770000}"/>
    <cellStyle name="Comma 6 3 2 2 3 4 2" xfId="31871" xr:uid="{00000000-0005-0000-0000-0000BF770000}"/>
    <cellStyle name="Comma 6 3 2 2 3 5" xfId="22096" xr:uid="{00000000-0005-0000-0000-0000C0770000}"/>
    <cellStyle name="Comma 6 3 2 2 4" xfId="3502" xr:uid="{00000000-0005-0000-0000-0000C1770000}"/>
    <cellStyle name="Comma 6 3 2 2 4 2" xfId="8399" xr:uid="{00000000-0005-0000-0000-0000C2770000}"/>
    <cellStyle name="Comma 6 3 2 2 4 2 2" xfId="18188" xr:uid="{00000000-0005-0000-0000-0000C3770000}"/>
    <cellStyle name="Comma 6 3 2 2 4 2 2 2" xfId="37739" xr:uid="{00000000-0005-0000-0000-0000C4770000}"/>
    <cellStyle name="Comma 6 3 2 2 4 2 3" xfId="27964" xr:uid="{00000000-0005-0000-0000-0000C5770000}"/>
    <cellStyle name="Comma 6 3 2 2 4 3" xfId="13302" xr:uid="{00000000-0005-0000-0000-0000C6770000}"/>
    <cellStyle name="Comma 6 3 2 2 4 3 2" xfId="32853" xr:uid="{00000000-0005-0000-0000-0000C7770000}"/>
    <cellStyle name="Comma 6 3 2 2 4 4" xfId="23078" xr:uid="{00000000-0005-0000-0000-0000C8770000}"/>
    <cellStyle name="Comma 6 3 2 2 5" xfId="5956" xr:uid="{00000000-0005-0000-0000-0000C9770000}"/>
    <cellStyle name="Comma 6 3 2 2 5 2" xfId="15748" xr:uid="{00000000-0005-0000-0000-0000CA770000}"/>
    <cellStyle name="Comma 6 3 2 2 5 2 2" xfId="35299" xr:uid="{00000000-0005-0000-0000-0000CB770000}"/>
    <cellStyle name="Comma 6 3 2 2 5 3" xfId="25524" xr:uid="{00000000-0005-0000-0000-0000CC770000}"/>
    <cellStyle name="Comma 6 3 2 2 6" xfId="10862" xr:uid="{00000000-0005-0000-0000-0000CD770000}"/>
    <cellStyle name="Comma 6 3 2 2 6 2" xfId="30413" xr:uid="{00000000-0005-0000-0000-0000CE770000}"/>
    <cellStyle name="Comma 6 3 2 2 7" xfId="20638" xr:uid="{00000000-0005-0000-0000-0000CF770000}"/>
    <cellStyle name="Comma 6 3 2 3" xfId="1475" xr:uid="{00000000-0005-0000-0000-0000D0770000}"/>
    <cellStyle name="Comma 6 3 2 3 2" xfId="3994" xr:uid="{00000000-0005-0000-0000-0000D1770000}"/>
    <cellStyle name="Comma 6 3 2 3 2 2" xfId="8891" xr:uid="{00000000-0005-0000-0000-0000D2770000}"/>
    <cellStyle name="Comma 6 3 2 3 2 2 2" xfId="18680" xr:uid="{00000000-0005-0000-0000-0000D3770000}"/>
    <cellStyle name="Comma 6 3 2 3 2 2 2 2" xfId="38231" xr:uid="{00000000-0005-0000-0000-0000D4770000}"/>
    <cellStyle name="Comma 6 3 2 3 2 2 3" xfId="28456" xr:uid="{00000000-0005-0000-0000-0000D5770000}"/>
    <cellStyle name="Comma 6 3 2 3 2 3" xfId="13794" xr:uid="{00000000-0005-0000-0000-0000D6770000}"/>
    <cellStyle name="Comma 6 3 2 3 2 3 2" xfId="33345" xr:uid="{00000000-0005-0000-0000-0000D7770000}"/>
    <cellStyle name="Comma 6 3 2 3 2 4" xfId="23570" xr:uid="{00000000-0005-0000-0000-0000D8770000}"/>
    <cellStyle name="Comma 6 3 2 3 3" xfId="6448" xr:uid="{00000000-0005-0000-0000-0000D9770000}"/>
    <cellStyle name="Comma 6 3 2 3 3 2" xfId="16240" xr:uid="{00000000-0005-0000-0000-0000DA770000}"/>
    <cellStyle name="Comma 6 3 2 3 3 2 2" xfId="35791" xr:uid="{00000000-0005-0000-0000-0000DB770000}"/>
    <cellStyle name="Comma 6 3 2 3 3 3" xfId="26016" xr:uid="{00000000-0005-0000-0000-0000DC770000}"/>
    <cellStyle name="Comma 6 3 2 3 4" xfId="11354" xr:uid="{00000000-0005-0000-0000-0000DD770000}"/>
    <cellStyle name="Comma 6 3 2 3 4 2" xfId="30905" xr:uid="{00000000-0005-0000-0000-0000DE770000}"/>
    <cellStyle name="Comma 6 3 2 3 5" xfId="21130" xr:uid="{00000000-0005-0000-0000-0000DF770000}"/>
    <cellStyle name="Comma 6 3 2 4" xfId="2071" xr:uid="{00000000-0005-0000-0000-0000E0770000}"/>
    <cellStyle name="Comma 6 3 2 4 2" xfId="4573" xr:uid="{00000000-0005-0000-0000-0000E1770000}"/>
    <cellStyle name="Comma 6 3 2 4 2 2" xfId="9470" xr:uid="{00000000-0005-0000-0000-0000E2770000}"/>
    <cellStyle name="Comma 6 3 2 4 2 2 2" xfId="19259" xr:uid="{00000000-0005-0000-0000-0000E3770000}"/>
    <cellStyle name="Comma 6 3 2 4 2 2 2 2" xfId="38810" xr:uid="{00000000-0005-0000-0000-0000E4770000}"/>
    <cellStyle name="Comma 6 3 2 4 2 2 3" xfId="29035" xr:uid="{00000000-0005-0000-0000-0000E5770000}"/>
    <cellStyle name="Comma 6 3 2 4 2 3" xfId="14373" xr:uid="{00000000-0005-0000-0000-0000E6770000}"/>
    <cellStyle name="Comma 6 3 2 4 2 3 2" xfId="33924" xr:uid="{00000000-0005-0000-0000-0000E7770000}"/>
    <cellStyle name="Comma 6 3 2 4 2 4" xfId="24149" xr:uid="{00000000-0005-0000-0000-0000E8770000}"/>
    <cellStyle name="Comma 6 3 2 4 3" xfId="7027" xr:uid="{00000000-0005-0000-0000-0000E9770000}"/>
    <cellStyle name="Comma 6 3 2 4 3 2" xfId="16819" xr:uid="{00000000-0005-0000-0000-0000EA770000}"/>
    <cellStyle name="Comma 6 3 2 4 3 2 2" xfId="36370" xr:uid="{00000000-0005-0000-0000-0000EB770000}"/>
    <cellStyle name="Comma 6 3 2 4 3 3" xfId="26595" xr:uid="{00000000-0005-0000-0000-0000EC770000}"/>
    <cellStyle name="Comma 6 3 2 4 4" xfId="11933" xr:uid="{00000000-0005-0000-0000-0000ED770000}"/>
    <cellStyle name="Comma 6 3 2 4 4 2" xfId="31484" xr:uid="{00000000-0005-0000-0000-0000EE770000}"/>
    <cellStyle name="Comma 6 3 2 4 5" xfId="21709" xr:uid="{00000000-0005-0000-0000-0000EF770000}"/>
    <cellStyle name="Comma 6 3 2 5" xfId="3111" xr:uid="{00000000-0005-0000-0000-0000F0770000}"/>
    <cellStyle name="Comma 6 3 2 5 2" xfId="8008" xr:uid="{00000000-0005-0000-0000-0000F1770000}"/>
    <cellStyle name="Comma 6 3 2 5 2 2" xfId="17797" xr:uid="{00000000-0005-0000-0000-0000F2770000}"/>
    <cellStyle name="Comma 6 3 2 5 2 2 2" xfId="37348" xr:uid="{00000000-0005-0000-0000-0000F3770000}"/>
    <cellStyle name="Comma 6 3 2 5 2 3" xfId="27573" xr:uid="{00000000-0005-0000-0000-0000F4770000}"/>
    <cellStyle name="Comma 6 3 2 5 3" xfId="12911" xr:uid="{00000000-0005-0000-0000-0000F5770000}"/>
    <cellStyle name="Comma 6 3 2 5 3 2" xfId="32462" xr:uid="{00000000-0005-0000-0000-0000F6770000}"/>
    <cellStyle name="Comma 6 3 2 5 4" xfId="22687" xr:uid="{00000000-0005-0000-0000-0000F7770000}"/>
    <cellStyle name="Comma 6 3 2 6" xfId="5565" xr:uid="{00000000-0005-0000-0000-0000F8770000}"/>
    <cellStyle name="Comma 6 3 2 6 2" xfId="15357" xr:uid="{00000000-0005-0000-0000-0000F9770000}"/>
    <cellStyle name="Comma 6 3 2 6 2 2" xfId="34908" xr:uid="{00000000-0005-0000-0000-0000FA770000}"/>
    <cellStyle name="Comma 6 3 2 6 3" xfId="25133" xr:uid="{00000000-0005-0000-0000-0000FB770000}"/>
    <cellStyle name="Comma 6 3 2 7" xfId="10471" xr:uid="{00000000-0005-0000-0000-0000FC770000}"/>
    <cellStyle name="Comma 6 3 2 7 2" xfId="30022" xr:uid="{00000000-0005-0000-0000-0000FD770000}"/>
    <cellStyle name="Comma 6 3 2 8" xfId="20247" xr:uid="{00000000-0005-0000-0000-0000FE770000}"/>
    <cellStyle name="Comma 6 3 3" xfId="504" xr:uid="{00000000-0005-0000-0000-0000FF770000}"/>
    <cellStyle name="Comma 6 3 3 2" xfId="920" xr:uid="{00000000-0005-0000-0000-000000780000}"/>
    <cellStyle name="Comma 6 3 3 2 2" xfId="1870" xr:uid="{00000000-0005-0000-0000-000001780000}"/>
    <cellStyle name="Comma 6 3 3 2 2 2" xfId="4384" xr:uid="{00000000-0005-0000-0000-000002780000}"/>
    <cellStyle name="Comma 6 3 3 2 2 2 2" xfId="9281" xr:uid="{00000000-0005-0000-0000-000003780000}"/>
    <cellStyle name="Comma 6 3 3 2 2 2 2 2" xfId="19070" xr:uid="{00000000-0005-0000-0000-000004780000}"/>
    <cellStyle name="Comma 6 3 3 2 2 2 2 2 2" xfId="38621" xr:uid="{00000000-0005-0000-0000-000005780000}"/>
    <cellStyle name="Comma 6 3 3 2 2 2 2 3" xfId="28846" xr:uid="{00000000-0005-0000-0000-000006780000}"/>
    <cellStyle name="Comma 6 3 3 2 2 2 3" xfId="14184" xr:uid="{00000000-0005-0000-0000-000007780000}"/>
    <cellStyle name="Comma 6 3 3 2 2 2 3 2" xfId="33735" xr:uid="{00000000-0005-0000-0000-000008780000}"/>
    <cellStyle name="Comma 6 3 3 2 2 2 4" xfId="23960" xr:uid="{00000000-0005-0000-0000-000009780000}"/>
    <cellStyle name="Comma 6 3 3 2 2 3" xfId="6838" xr:uid="{00000000-0005-0000-0000-00000A780000}"/>
    <cellStyle name="Comma 6 3 3 2 2 3 2" xfId="16630" xr:uid="{00000000-0005-0000-0000-00000B780000}"/>
    <cellStyle name="Comma 6 3 3 2 2 3 2 2" xfId="36181" xr:uid="{00000000-0005-0000-0000-00000C780000}"/>
    <cellStyle name="Comma 6 3 3 2 2 3 3" xfId="26406" xr:uid="{00000000-0005-0000-0000-00000D780000}"/>
    <cellStyle name="Comma 6 3 3 2 2 4" xfId="11744" xr:uid="{00000000-0005-0000-0000-00000E780000}"/>
    <cellStyle name="Comma 6 3 3 2 2 4 2" xfId="31295" xr:uid="{00000000-0005-0000-0000-00000F780000}"/>
    <cellStyle name="Comma 6 3 3 2 2 5" xfId="21520" xr:uid="{00000000-0005-0000-0000-000010780000}"/>
    <cellStyle name="Comma 6 3 3 2 3" xfId="2560" xr:uid="{00000000-0005-0000-0000-000011780000}"/>
    <cellStyle name="Comma 6 3 3 2 3 2" xfId="5024" xr:uid="{00000000-0005-0000-0000-000012780000}"/>
    <cellStyle name="Comma 6 3 3 2 3 2 2" xfId="9921" xr:uid="{00000000-0005-0000-0000-000013780000}"/>
    <cellStyle name="Comma 6 3 3 2 3 2 2 2" xfId="19710" xr:uid="{00000000-0005-0000-0000-000014780000}"/>
    <cellStyle name="Comma 6 3 3 2 3 2 2 2 2" xfId="39261" xr:uid="{00000000-0005-0000-0000-000015780000}"/>
    <cellStyle name="Comma 6 3 3 2 3 2 2 3" xfId="29486" xr:uid="{00000000-0005-0000-0000-000016780000}"/>
    <cellStyle name="Comma 6 3 3 2 3 2 3" xfId="14824" xr:uid="{00000000-0005-0000-0000-000017780000}"/>
    <cellStyle name="Comma 6 3 3 2 3 2 3 2" xfId="34375" xr:uid="{00000000-0005-0000-0000-000018780000}"/>
    <cellStyle name="Comma 6 3 3 2 3 2 4" xfId="24600" xr:uid="{00000000-0005-0000-0000-000019780000}"/>
    <cellStyle name="Comma 6 3 3 2 3 3" xfId="7478" xr:uid="{00000000-0005-0000-0000-00001A780000}"/>
    <cellStyle name="Comma 6 3 3 2 3 3 2" xfId="17270" xr:uid="{00000000-0005-0000-0000-00001B780000}"/>
    <cellStyle name="Comma 6 3 3 2 3 3 2 2" xfId="36821" xr:uid="{00000000-0005-0000-0000-00001C780000}"/>
    <cellStyle name="Comma 6 3 3 2 3 3 3" xfId="27046" xr:uid="{00000000-0005-0000-0000-00001D780000}"/>
    <cellStyle name="Comma 6 3 3 2 3 4" xfId="12384" xr:uid="{00000000-0005-0000-0000-00001E780000}"/>
    <cellStyle name="Comma 6 3 3 2 3 4 2" xfId="31935" xr:uid="{00000000-0005-0000-0000-00001F780000}"/>
    <cellStyle name="Comma 6 3 3 2 3 5" xfId="22160" xr:uid="{00000000-0005-0000-0000-000020780000}"/>
    <cellStyle name="Comma 6 3 3 2 4" xfId="3503" xr:uid="{00000000-0005-0000-0000-000021780000}"/>
    <cellStyle name="Comma 6 3 3 2 4 2" xfId="8400" xr:uid="{00000000-0005-0000-0000-000022780000}"/>
    <cellStyle name="Comma 6 3 3 2 4 2 2" xfId="18189" xr:uid="{00000000-0005-0000-0000-000023780000}"/>
    <cellStyle name="Comma 6 3 3 2 4 2 2 2" xfId="37740" xr:uid="{00000000-0005-0000-0000-000024780000}"/>
    <cellStyle name="Comma 6 3 3 2 4 2 3" xfId="27965" xr:uid="{00000000-0005-0000-0000-000025780000}"/>
    <cellStyle name="Comma 6 3 3 2 4 3" xfId="13303" xr:uid="{00000000-0005-0000-0000-000026780000}"/>
    <cellStyle name="Comma 6 3 3 2 4 3 2" xfId="32854" xr:uid="{00000000-0005-0000-0000-000027780000}"/>
    <cellStyle name="Comma 6 3 3 2 4 4" xfId="23079" xr:uid="{00000000-0005-0000-0000-000028780000}"/>
    <cellStyle name="Comma 6 3 3 2 5" xfId="5957" xr:uid="{00000000-0005-0000-0000-000029780000}"/>
    <cellStyle name="Comma 6 3 3 2 5 2" xfId="15749" xr:uid="{00000000-0005-0000-0000-00002A780000}"/>
    <cellStyle name="Comma 6 3 3 2 5 2 2" xfId="35300" xr:uid="{00000000-0005-0000-0000-00002B780000}"/>
    <cellStyle name="Comma 6 3 3 2 5 3" xfId="25525" xr:uid="{00000000-0005-0000-0000-00002C780000}"/>
    <cellStyle name="Comma 6 3 3 2 6" xfId="10863" xr:uid="{00000000-0005-0000-0000-00002D780000}"/>
    <cellStyle name="Comma 6 3 3 2 6 2" xfId="30414" xr:uid="{00000000-0005-0000-0000-00002E780000}"/>
    <cellStyle name="Comma 6 3 3 2 7" xfId="20639" xr:uid="{00000000-0005-0000-0000-00002F780000}"/>
    <cellStyle name="Comma 6 3 3 3" xfId="1476" xr:uid="{00000000-0005-0000-0000-000030780000}"/>
    <cellStyle name="Comma 6 3 3 3 2" xfId="3995" xr:uid="{00000000-0005-0000-0000-000031780000}"/>
    <cellStyle name="Comma 6 3 3 3 2 2" xfId="8892" xr:uid="{00000000-0005-0000-0000-000032780000}"/>
    <cellStyle name="Comma 6 3 3 3 2 2 2" xfId="18681" xr:uid="{00000000-0005-0000-0000-000033780000}"/>
    <cellStyle name="Comma 6 3 3 3 2 2 2 2" xfId="38232" xr:uid="{00000000-0005-0000-0000-000034780000}"/>
    <cellStyle name="Comma 6 3 3 3 2 2 3" xfId="28457" xr:uid="{00000000-0005-0000-0000-000035780000}"/>
    <cellStyle name="Comma 6 3 3 3 2 3" xfId="13795" xr:uid="{00000000-0005-0000-0000-000036780000}"/>
    <cellStyle name="Comma 6 3 3 3 2 3 2" xfId="33346" xr:uid="{00000000-0005-0000-0000-000037780000}"/>
    <cellStyle name="Comma 6 3 3 3 2 4" xfId="23571" xr:uid="{00000000-0005-0000-0000-000038780000}"/>
    <cellStyle name="Comma 6 3 3 3 3" xfId="6449" xr:uid="{00000000-0005-0000-0000-000039780000}"/>
    <cellStyle name="Comma 6 3 3 3 3 2" xfId="16241" xr:uid="{00000000-0005-0000-0000-00003A780000}"/>
    <cellStyle name="Comma 6 3 3 3 3 2 2" xfId="35792" xr:uid="{00000000-0005-0000-0000-00003B780000}"/>
    <cellStyle name="Comma 6 3 3 3 3 3" xfId="26017" xr:uid="{00000000-0005-0000-0000-00003C780000}"/>
    <cellStyle name="Comma 6 3 3 3 4" xfId="11355" xr:uid="{00000000-0005-0000-0000-00003D780000}"/>
    <cellStyle name="Comma 6 3 3 3 4 2" xfId="30906" xr:uid="{00000000-0005-0000-0000-00003E780000}"/>
    <cellStyle name="Comma 6 3 3 3 5" xfId="21131" xr:uid="{00000000-0005-0000-0000-00003F780000}"/>
    <cellStyle name="Comma 6 3 3 4" xfId="2135" xr:uid="{00000000-0005-0000-0000-000040780000}"/>
    <cellStyle name="Comma 6 3 3 4 2" xfId="4637" xr:uid="{00000000-0005-0000-0000-000041780000}"/>
    <cellStyle name="Comma 6 3 3 4 2 2" xfId="9534" xr:uid="{00000000-0005-0000-0000-000042780000}"/>
    <cellStyle name="Comma 6 3 3 4 2 2 2" xfId="19323" xr:uid="{00000000-0005-0000-0000-000043780000}"/>
    <cellStyle name="Comma 6 3 3 4 2 2 2 2" xfId="38874" xr:uid="{00000000-0005-0000-0000-000044780000}"/>
    <cellStyle name="Comma 6 3 3 4 2 2 3" xfId="29099" xr:uid="{00000000-0005-0000-0000-000045780000}"/>
    <cellStyle name="Comma 6 3 3 4 2 3" xfId="14437" xr:uid="{00000000-0005-0000-0000-000046780000}"/>
    <cellStyle name="Comma 6 3 3 4 2 3 2" xfId="33988" xr:uid="{00000000-0005-0000-0000-000047780000}"/>
    <cellStyle name="Comma 6 3 3 4 2 4" xfId="24213" xr:uid="{00000000-0005-0000-0000-000048780000}"/>
    <cellStyle name="Comma 6 3 3 4 3" xfId="7091" xr:uid="{00000000-0005-0000-0000-000049780000}"/>
    <cellStyle name="Comma 6 3 3 4 3 2" xfId="16883" xr:uid="{00000000-0005-0000-0000-00004A780000}"/>
    <cellStyle name="Comma 6 3 3 4 3 2 2" xfId="36434" xr:uid="{00000000-0005-0000-0000-00004B780000}"/>
    <cellStyle name="Comma 6 3 3 4 3 3" xfId="26659" xr:uid="{00000000-0005-0000-0000-00004C780000}"/>
    <cellStyle name="Comma 6 3 3 4 4" xfId="11997" xr:uid="{00000000-0005-0000-0000-00004D780000}"/>
    <cellStyle name="Comma 6 3 3 4 4 2" xfId="31548" xr:uid="{00000000-0005-0000-0000-00004E780000}"/>
    <cellStyle name="Comma 6 3 3 4 5" xfId="21773" xr:uid="{00000000-0005-0000-0000-00004F780000}"/>
    <cellStyle name="Comma 6 3 3 5" xfId="3112" xr:uid="{00000000-0005-0000-0000-000050780000}"/>
    <cellStyle name="Comma 6 3 3 5 2" xfId="8009" xr:uid="{00000000-0005-0000-0000-000051780000}"/>
    <cellStyle name="Comma 6 3 3 5 2 2" xfId="17798" xr:uid="{00000000-0005-0000-0000-000052780000}"/>
    <cellStyle name="Comma 6 3 3 5 2 2 2" xfId="37349" xr:uid="{00000000-0005-0000-0000-000053780000}"/>
    <cellStyle name="Comma 6 3 3 5 2 3" xfId="27574" xr:uid="{00000000-0005-0000-0000-000054780000}"/>
    <cellStyle name="Comma 6 3 3 5 3" xfId="12912" xr:uid="{00000000-0005-0000-0000-000055780000}"/>
    <cellStyle name="Comma 6 3 3 5 3 2" xfId="32463" xr:uid="{00000000-0005-0000-0000-000056780000}"/>
    <cellStyle name="Comma 6 3 3 5 4" xfId="22688" xr:uid="{00000000-0005-0000-0000-000057780000}"/>
    <cellStyle name="Comma 6 3 3 6" xfId="5566" xr:uid="{00000000-0005-0000-0000-000058780000}"/>
    <cellStyle name="Comma 6 3 3 6 2" xfId="15358" xr:uid="{00000000-0005-0000-0000-000059780000}"/>
    <cellStyle name="Comma 6 3 3 6 2 2" xfId="34909" xr:uid="{00000000-0005-0000-0000-00005A780000}"/>
    <cellStyle name="Comma 6 3 3 6 3" xfId="25134" xr:uid="{00000000-0005-0000-0000-00005B780000}"/>
    <cellStyle name="Comma 6 3 3 7" xfId="10472" xr:uid="{00000000-0005-0000-0000-00005C780000}"/>
    <cellStyle name="Comma 6 3 3 7 2" xfId="30023" xr:uid="{00000000-0005-0000-0000-00005D780000}"/>
    <cellStyle name="Comma 6 3 3 8" xfId="20248" xr:uid="{00000000-0005-0000-0000-00005E780000}"/>
    <cellStyle name="Comma 6 3 4" xfId="505" xr:uid="{00000000-0005-0000-0000-00005F780000}"/>
    <cellStyle name="Comma 6 3 4 2" xfId="921" xr:uid="{00000000-0005-0000-0000-000060780000}"/>
    <cellStyle name="Comma 6 3 4 2 2" xfId="1871" xr:uid="{00000000-0005-0000-0000-000061780000}"/>
    <cellStyle name="Comma 6 3 4 2 2 2" xfId="4385" xr:uid="{00000000-0005-0000-0000-000062780000}"/>
    <cellStyle name="Comma 6 3 4 2 2 2 2" xfId="9282" xr:uid="{00000000-0005-0000-0000-000063780000}"/>
    <cellStyle name="Comma 6 3 4 2 2 2 2 2" xfId="19071" xr:uid="{00000000-0005-0000-0000-000064780000}"/>
    <cellStyle name="Comma 6 3 4 2 2 2 2 2 2" xfId="38622" xr:uid="{00000000-0005-0000-0000-000065780000}"/>
    <cellStyle name="Comma 6 3 4 2 2 2 2 3" xfId="28847" xr:uid="{00000000-0005-0000-0000-000066780000}"/>
    <cellStyle name="Comma 6 3 4 2 2 2 3" xfId="14185" xr:uid="{00000000-0005-0000-0000-000067780000}"/>
    <cellStyle name="Comma 6 3 4 2 2 2 3 2" xfId="33736" xr:uid="{00000000-0005-0000-0000-000068780000}"/>
    <cellStyle name="Comma 6 3 4 2 2 2 4" xfId="23961" xr:uid="{00000000-0005-0000-0000-000069780000}"/>
    <cellStyle name="Comma 6 3 4 2 2 3" xfId="6839" xr:uid="{00000000-0005-0000-0000-00006A780000}"/>
    <cellStyle name="Comma 6 3 4 2 2 3 2" xfId="16631" xr:uid="{00000000-0005-0000-0000-00006B780000}"/>
    <cellStyle name="Comma 6 3 4 2 2 3 2 2" xfId="36182" xr:uid="{00000000-0005-0000-0000-00006C780000}"/>
    <cellStyle name="Comma 6 3 4 2 2 3 3" xfId="26407" xr:uid="{00000000-0005-0000-0000-00006D780000}"/>
    <cellStyle name="Comma 6 3 4 2 2 4" xfId="11745" xr:uid="{00000000-0005-0000-0000-00006E780000}"/>
    <cellStyle name="Comma 6 3 4 2 2 4 2" xfId="31296" xr:uid="{00000000-0005-0000-0000-00006F780000}"/>
    <cellStyle name="Comma 6 3 4 2 2 5" xfId="21521" xr:uid="{00000000-0005-0000-0000-000070780000}"/>
    <cellStyle name="Comma 6 3 4 2 3" xfId="2704" xr:uid="{00000000-0005-0000-0000-000071780000}"/>
    <cellStyle name="Comma 6 3 4 2 3 2" xfId="5149" xr:uid="{00000000-0005-0000-0000-000072780000}"/>
    <cellStyle name="Comma 6 3 4 2 3 2 2" xfId="10046" xr:uid="{00000000-0005-0000-0000-000073780000}"/>
    <cellStyle name="Comma 6 3 4 2 3 2 2 2" xfId="19835" xr:uid="{00000000-0005-0000-0000-000074780000}"/>
    <cellStyle name="Comma 6 3 4 2 3 2 2 2 2" xfId="39386" xr:uid="{00000000-0005-0000-0000-000075780000}"/>
    <cellStyle name="Comma 6 3 4 2 3 2 2 3" xfId="29611" xr:uid="{00000000-0005-0000-0000-000076780000}"/>
    <cellStyle name="Comma 6 3 4 2 3 2 3" xfId="14949" xr:uid="{00000000-0005-0000-0000-000077780000}"/>
    <cellStyle name="Comma 6 3 4 2 3 2 3 2" xfId="34500" xr:uid="{00000000-0005-0000-0000-000078780000}"/>
    <cellStyle name="Comma 6 3 4 2 3 2 4" xfId="24725" xr:uid="{00000000-0005-0000-0000-000079780000}"/>
    <cellStyle name="Comma 6 3 4 2 3 3" xfId="7603" xr:uid="{00000000-0005-0000-0000-00007A780000}"/>
    <cellStyle name="Comma 6 3 4 2 3 3 2" xfId="17395" xr:uid="{00000000-0005-0000-0000-00007B780000}"/>
    <cellStyle name="Comma 6 3 4 2 3 3 2 2" xfId="36946" xr:uid="{00000000-0005-0000-0000-00007C780000}"/>
    <cellStyle name="Comma 6 3 4 2 3 3 3" xfId="27171" xr:uid="{00000000-0005-0000-0000-00007D780000}"/>
    <cellStyle name="Comma 6 3 4 2 3 4" xfId="12509" xr:uid="{00000000-0005-0000-0000-00007E780000}"/>
    <cellStyle name="Comma 6 3 4 2 3 4 2" xfId="32060" xr:uid="{00000000-0005-0000-0000-00007F780000}"/>
    <cellStyle name="Comma 6 3 4 2 3 5" xfId="22285" xr:uid="{00000000-0005-0000-0000-000080780000}"/>
    <cellStyle name="Comma 6 3 4 2 4" xfId="3504" xr:uid="{00000000-0005-0000-0000-000081780000}"/>
    <cellStyle name="Comma 6 3 4 2 4 2" xfId="8401" xr:uid="{00000000-0005-0000-0000-000082780000}"/>
    <cellStyle name="Comma 6 3 4 2 4 2 2" xfId="18190" xr:uid="{00000000-0005-0000-0000-000083780000}"/>
    <cellStyle name="Comma 6 3 4 2 4 2 2 2" xfId="37741" xr:uid="{00000000-0005-0000-0000-000084780000}"/>
    <cellStyle name="Comma 6 3 4 2 4 2 3" xfId="27966" xr:uid="{00000000-0005-0000-0000-000085780000}"/>
    <cellStyle name="Comma 6 3 4 2 4 3" xfId="13304" xr:uid="{00000000-0005-0000-0000-000086780000}"/>
    <cellStyle name="Comma 6 3 4 2 4 3 2" xfId="32855" xr:uid="{00000000-0005-0000-0000-000087780000}"/>
    <cellStyle name="Comma 6 3 4 2 4 4" xfId="23080" xr:uid="{00000000-0005-0000-0000-000088780000}"/>
    <cellStyle name="Comma 6 3 4 2 5" xfId="5958" xr:uid="{00000000-0005-0000-0000-000089780000}"/>
    <cellStyle name="Comma 6 3 4 2 5 2" xfId="15750" xr:uid="{00000000-0005-0000-0000-00008A780000}"/>
    <cellStyle name="Comma 6 3 4 2 5 2 2" xfId="35301" xr:uid="{00000000-0005-0000-0000-00008B780000}"/>
    <cellStyle name="Comma 6 3 4 2 5 3" xfId="25526" xr:uid="{00000000-0005-0000-0000-00008C780000}"/>
    <cellStyle name="Comma 6 3 4 2 6" xfId="10864" xr:uid="{00000000-0005-0000-0000-00008D780000}"/>
    <cellStyle name="Comma 6 3 4 2 6 2" xfId="30415" xr:uid="{00000000-0005-0000-0000-00008E780000}"/>
    <cellStyle name="Comma 6 3 4 2 7" xfId="20640" xr:uid="{00000000-0005-0000-0000-00008F780000}"/>
    <cellStyle name="Comma 6 3 4 3" xfId="1477" xr:uid="{00000000-0005-0000-0000-000090780000}"/>
    <cellStyle name="Comma 6 3 4 3 2" xfId="3996" xr:uid="{00000000-0005-0000-0000-000091780000}"/>
    <cellStyle name="Comma 6 3 4 3 2 2" xfId="8893" xr:uid="{00000000-0005-0000-0000-000092780000}"/>
    <cellStyle name="Comma 6 3 4 3 2 2 2" xfId="18682" xr:uid="{00000000-0005-0000-0000-000093780000}"/>
    <cellStyle name="Comma 6 3 4 3 2 2 2 2" xfId="38233" xr:uid="{00000000-0005-0000-0000-000094780000}"/>
    <cellStyle name="Comma 6 3 4 3 2 2 3" xfId="28458" xr:uid="{00000000-0005-0000-0000-000095780000}"/>
    <cellStyle name="Comma 6 3 4 3 2 3" xfId="13796" xr:uid="{00000000-0005-0000-0000-000096780000}"/>
    <cellStyle name="Comma 6 3 4 3 2 3 2" xfId="33347" xr:uid="{00000000-0005-0000-0000-000097780000}"/>
    <cellStyle name="Comma 6 3 4 3 2 4" xfId="23572" xr:uid="{00000000-0005-0000-0000-000098780000}"/>
    <cellStyle name="Comma 6 3 4 3 3" xfId="6450" xr:uid="{00000000-0005-0000-0000-000099780000}"/>
    <cellStyle name="Comma 6 3 4 3 3 2" xfId="16242" xr:uid="{00000000-0005-0000-0000-00009A780000}"/>
    <cellStyle name="Comma 6 3 4 3 3 2 2" xfId="35793" xr:uid="{00000000-0005-0000-0000-00009B780000}"/>
    <cellStyle name="Comma 6 3 4 3 3 3" xfId="26018" xr:uid="{00000000-0005-0000-0000-00009C780000}"/>
    <cellStyle name="Comma 6 3 4 3 4" xfId="11356" xr:uid="{00000000-0005-0000-0000-00009D780000}"/>
    <cellStyle name="Comma 6 3 4 3 4 2" xfId="30907" xr:uid="{00000000-0005-0000-0000-00009E780000}"/>
    <cellStyle name="Comma 6 3 4 3 5" xfId="21132" xr:uid="{00000000-0005-0000-0000-00009F780000}"/>
    <cellStyle name="Comma 6 3 4 4" xfId="2260" xr:uid="{00000000-0005-0000-0000-0000A0780000}"/>
    <cellStyle name="Comma 6 3 4 4 2" xfId="4762" xr:uid="{00000000-0005-0000-0000-0000A1780000}"/>
    <cellStyle name="Comma 6 3 4 4 2 2" xfId="9659" xr:uid="{00000000-0005-0000-0000-0000A2780000}"/>
    <cellStyle name="Comma 6 3 4 4 2 2 2" xfId="19448" xr:uid="{00000000-0005-0000-0000-0000A3780000}"/>
    <cellStyle name="Comma 6 3 4 4 2 2 2 2" xfId="38999" xr:uid="{00000000-0005-0000-0000-0000A4780000}"/>
    <cellStyle name="Comma 6 3 4 4 2 2 3" xfId="29224" xr:uid="{00000000-0005-0000-0000-0000A5780000}"/>
    <cellStyle name="Comma 6 3 4 4 2 3" xfId="14562" xr:uid="{00000000-0005-0000-0000-0000A6780000}"/>
    <cellStyle name="Comma 6 3 4 4 2 3 2" xfId="34113" xr:uid="{00000000-0005-0000-0000-0000A7780000}"/>
    <cellStyle name="Comma 6 3 4 4 2 4" xfId="24338" xr:uid="{00000000-0005-0000-0000-0000A8780000}"/>
    <cellStyle name="Comma 6 3 4 4 3" xfId="7216" xr:uid="{00000000-0005-0000-0000-0000A9780000}"/>
    <cellStyle name="Comma 6 3 4 4 3 2" xfId="17008" xr:uid="{00000000-0005-0000-0000-0000AA780000}"/>
    <cellStyle name="Comma 6 3 4 4 3 2 2" xfId="36559" xr:uid="{00000000-0005-0000-0000-0000AB780000}"/>
    <cellStyle name="Comma 6 3 4 4 3 3" xfId="26784" xr:uid="{00000000-0005-0000-0000-0000AC780000}"/>
    <cellStyle name="Comma 6 3 4 4 4" xfId="12122" xr:uid="{00000000-0005-0000-0000-0000AD780000}"/>
    <cellStyle name="Comma 6 3 4 4 4 2" xfId="31673" xr:uid="{00000000-0005-0000-0000-0000AE780000}"/>
    <cellStyle name="Comma 6 3 4 4 5" xfId="21898" xr:uid="{00000000-0005-0000-0000-0000AF780000}"/>
    <cellStyle name="Comma 6 3 4 5" xfId="3113" xr:uid="{00000000-0005-0000-0000-0000B0780000}"/>
    <cellStyle name="Comma 6 3 4 5 2" xfId="8010" xr:uid="{00000000-0005-0000-0000-0000B1780000}"/>
    <cellStyle name="Comma 6 3 4 5 2 2" xfId="17799" xr:uid="{00000000-0005-0000-0000-0000B2780000}"/>
    <cellStyle name="Comma 6 3 4 5 2 2 2" xfId="37350" xr:uid="{00000000-0005-0000-0000-0000B3780000}"/>
    <cellStyle name="Comma 6 3 4 5 2 3" xfId="27575" xr:uid="{00000000-0005-0000-0000-0000B4780000}"/>
    <cellStyle name="Comma 6 3 4 5 3" xfId="12913" xr:uid="{00000000-0005-0000-0000-0000B5780000}"/>
    <cellStyle name="Comma 6 3 4 5 3 2" xfId="32464" xr:uid="{00000000-0005-0000-0000-0000B6780000}"/>
    <cellStyle name="Comma 6 3 4 5 4" xfId="22689" xr:uid="{00000000-0005-0000-0000-0000B7780000}"/>
    <cellStyle name="Comma 6 3 4 6" xfId="5567" xr:uid="{00000000-0005-0000-0000-0000B8780000}"/>
    <cellStyle name="Comma 6 3 4 6 2" xfId="15359" xr:uid="{00000000-0005-0000-0000-0000B9780000}"/>
    <cellStyle name="Comma 6 3 4 6 2 2" xfId="34910" xr:uid="{00000000-0005-0000-0000-0000BA780000}"/>
    <cellStyle name="Comma 6 3 4 6 3" xfId="25135" xr:uid="{00000000-0005-0000-0000-0000BB780000}"/>
    <cellStyle name="Comma 6 3 4 7" xfId="10473" xr:uid="{00000000-0005-0000-0000-0000BC780000}"/>
    <cellStyle name="Comma 6 3 4 7 2" xfId="30024" xr:uid="{00000000-0005-0000-0000-0000BD780000}"/>
    <cellStyle name="Comma 6 3 4 8" xfId="20249" xr:uid="{00000000-0005-0000-0000-0000BE780000}"/>
    <cellStyle name="Comma 6 3 5" xfId="643" xr:uid="{00000000-0005-0000-0000-0000BF780000}"/>
    <cellStyle name="Comma 6 3 5 2" xfId="1596" xr:uid="{00000000-0005-0000-0000-0000C0780000}"/>
    <cellStyle name="Comma 6 3 5 2 2" xfId="4110" xr:uid="{00000000-0005-0000-0000-0000C1780000}"/>
    <cellStyle name="Comma 6 3 5 2 2 2" xfId="9007" xr:uid="{00000000-0005-0000-0000-0000C2780000}"/>
    <cellStyle name="Comma 6 3 5 2 2 2 2" xfId="18796" xr:uid="{00000000-0005-0000-0000-0000C3780000}"/>
    <cellStyle name="Comma 6 3 5 2 2 2 2 2" xfId="38347" xr:uid="{00000000-0005-0000-0000-0000C4780000}"/>
    <cellStyle name="Comma 6 3 5 2 2 2 3" xfId="28572" xr:uid="{00000000-0005-0000-0000-0000C5780000}"/>
    <cellStyle name="Comma 6 3 5 2 2 3" xfId="13910" xr:uid="{00000000-0005-0000-0000-0000C6780000}"/>
    <cellStyle name="Comma 6 3 5 2 2 3 2" xfId="33461" xr:uid="{00000000-0005-0000-0000-0000C7780000}"/>
    <cellStyle name="Comma 6 3 5 2 2 4" xfId="23686" xr:uid="{00000000-0005-0000-0000-0000C8780000}"/>
    <cellStyle name="Comma 6 3 5 2 3" xfId="6564" xr:uid="{00000000-0005-0000-0000-0000C9780000}"/>
    <cellStyle name="Comma 6 3 5 2 3 2" xfId="16356" xr:uid="{00000000-0005-0000-0000-0000CA780000}"/>
    <cellStyle name="Comma 6 3 5 2 3 2 2" xfId="35907" xr:uid="{00000000-0005-0000-0000-0000CB780000}"/>
    <cellStyle name="Comma 6 3 5 2 3 3" xfId="26132" xr:uid="{00000000-0005-0000-0000-0000CC780000}"/>
    <cellStyle name="Comma 6 3 5 2 4" xfId="11470" xr:uid="{00000000-0005-0000-0000-0000CD780000}"/>
    <cellStyle name="Comma 6 3 5 2 4 2" xfId="31021" xr:uid="{00000000-0005-0000-0000-0000CE780000}"/>
    <cellStyle name="Comma 6 3 5 2 5" xfId="21246" xr:uid="{00000000-0005-0000-0000-0000CF780000}"/>
    <cellStyle name="Comma 6 3 5 3" xfId="2408" xr:uid="{00000000-0005-0000-0000-0000D0780000}"/>
    <cellStyle name="Comma 6 3 5 3 2" xfId="4892" xr:uid="{00000000-0005-0000-0000-0000D1780000}"/>
    <cellStyle name="Comma 6 3 5 3 2 2" xfId="9789" xr:uid="{00000000-0005-0000-0000-0000D2780000}"/>
    <cellStyle name="Comma 6 3 5 3 2 2 2" xfId="19578" xr:uid="{00000000-0005-0000-0000-0000D3780000}"/>
    <cellStyle name="Comma 6 3 5 3 2 2 2 2" xfId="39129" xr:uid="{00000000-0005-0000-0000-0000D4780000}"/>
    <cellStyle name="Comma 6 3 5 3 2 2 3" xfId="29354" xr:uid="{00000000-0005-0000-0000-0000D5780000}"/>
    <cellStyle name="Comma 6 3 5 3 2 3" xfId="14692" xr:uid="{00000000-0005-0000-0000-0000D6780000}"/>
    <cellStyle name="Comma 6 3 5 3 2 3 2" xfId="34243" xr:uid="{00000000-0005-0000-0000-0000D7780000}"/>
    <cellStyle name="Comma 6 3 5 3 2 4" xfId="24468" xr:uid="{00000000-0005-0000-0000-0000D8780000}"/>
    <cellStyle name="Comma 6 3 5 3 3" xfId="7346" xr:uid="{00000000-0005-0000-0000-0000D9780000}"/>
    <cellStyle name="Comma 6 3 5 3 3 2" xfId="17138" xr:uid="{00000000-0005-0000-0000-0000DA780000}"/>
    <cellStyle name="Comma 6 3 5 3 3 2 2" xfId="36689" xr:uid="{00000000-0005-0000-0000-0000DB780000}"/>
    <cellStyle name="Comma 6 3 5 3 3 3" xfId="26914" xr:uid="{00000000-0005-0000-0000-0000DC780000}"/>
    <cellStyle name="Comma 6 3 5 3 4" xfId="12252" xr:uid="{00000000-0005-0000-0000-0000DD780000}"/>
    <cellStyle name="Comma 6 3 5 3 4 2" xfId="31803" xr:uid="{00000000-0005-0000-0000-0000DE780000}"/>
    <cellStyle name="Comma 6 3 5 3 5" xfId="22028" xr:uid="{00000000-0005-0000-0000-0000DF780000}"/>
    <cellStyle name="Comma 6 3 5 4" xfId="3229" xr:uid="{00000000-0005-0000-0000-0000E0780000}"/>
    <cellStyle name="Comma 6 3 5 4 2" xfId="8126" xr:uid="{00000000-0005-0000-0000-0000E1780000}"/>
    <cellStyle name="Comma 6 3 5 4 2 2" xfId="17915" xr:uid="{00000000-0005-0000-0000-0000E2780000}"/>
    <cellStyle name="Comma 6 3 5 4 2 2 2" xfId="37466" xr:uid="{00000000-0005-0000-0000-0000E3780000}"/>
    <cellStyle name="Comma 6 3 5 4 2 3" xfId="27691" xr:uid="{00000000-0005-0000-0000-0000E4780000}"/>
    <cellStyle name="Comma 6 3 5 4 3" xfId="13029" xr:uid="{00000000-0005-0000-0000-0000E5780000}"/>
    <cellStyle name="Comma 6 3 5 4 3 2" xfId="32580" xr:uid="{00000000-0005-0000-0000-0000E6780000}"/>
    <cellStyle name="Comma 6 3 5 4 4" xfId="22805" xr:uid="{00000000-0005-0000-0000-0000E7780000}"/>
    <cellStyle name="Comma 6 3 5 5" xfId="5683" xr:uid="{00000000-0005-0000-0000-0000E8780000}"/>
    <cellStyle name="Comma 6 3 5 5 2" xfId="15475" xr:uid="{00000000-0005-0000-0000-0000E9780000}"/>
    <cellStyle name="Comma 6 3 5 5 2 2" xfId="35026" xr:uid="{00000000-0005-0000-0000-0000EA780000}"/>
    <cellStyle name="Comma 6 3 5 5 3" xfId="25251" xr:uid="{00000000-0005-0000-0000-0000EB780000}"/>
    <cellStyle name="Comma 6 3 5 6" xfId="10589" xr:uid="{00000000-0005-0000-0000-0000EC780000}"/>
    <cellStyle name="Comma 6 3 5 6 2" xfId="30140" xr:uid="{00000000-0005-0000-0000-0000ED780000}"/>
    <cellStyle name="Comma 6 3 5 7" xfId="20365" xr:uid="{00000000-0005-0000-0000-0000EE780000}"/>
    <cellStyle name="Comma 6 3 6" xfId="1232" xr:uid="{00000000-0005-0000-0000-0000EF780000}"/>
    <cellStyle name="Comma 6 3 6 2" xfId="3759" xr:uid="{00000000-0005-0000-0000-0000F0780000}"/>
    <cellStyle name="Comma 6 3 6 2 2" xfId="8656" xr:uid="{00000000-0005-0000-0000-0000F1780000}"/>
    <cellStyle name="Comma 6 3 6 2 2 2" xfId="18445" xr:uid="{00000000-0005-0000-0000-0000F2780000}"/>
    <cellStyle name="Comma 6 3 6 2 2 2 2" xfId="37996" xr:uid="{00000000-0005-0000-0000-0000F3780000}"/>
    <cellStyle name="Comma 6 3 6 2 2 3" xfId="28221" xr:uid="{00000000-0005-0000-0000-0000F4780000}"/>
    <cellStyle name="Comma 6 3 6 2 3" xfId="13559" xr:uid="{00000000-0005-0000-0000-0000F5780000}"/>
    <cellStyle name="Comma 6 3 6 2 3 2" xfId="33110" xr:uid="{00000000-0005-0000-0000-0000F6780000}"/>
    <cellStyle name="Comma 6 3 6 2 4" xfId="23335" xr:uid="{00000000-0005-0000-0000-0000F7780000}"/>
    <cellStyle name="Comma 6 3 6 3" xfId="6213" xr:uid="{00000000-0005-0000-0000-0000F8780000}"/>
    <cellStyle name="Comma 6 3 6 3 2" xfId="16005" xr:uid="{00000000-0005-0000-0000-0000F9780000}"/>
    <cellStyle name="Comma 6 3 6 3 2 2" xfId="35556" xr:uid="{00000000-0005-0000-0000-0000FA780000}"/>
    <cellStyle name="Comma 6 3 6 3 3" xfId="25781" xr:uid="{00000000-0005-0000-0000-0000FB780000}"/>
    <cellStyle name="Comma 6 3 6 4" xfId="11119" xr:uid="{00000000-0005-0000-0000-0000FC780000}"/>
    <cellStyle name="Comma 6 3 6 4 2" xfId="30670" xr:uid="{00000000-0005-0000-0000-0000FD780000}"/>
    <cellStyle name="Comma 6 3 6 5" xfId="20895" xr:uid="{00000000-0005-0000-0000-0000FE780000}"/>
    <cellStyle name="Comma 6 3 7" xfId="2002" xr:uid="{00000000-0005-0000-0000-0000FF780000}"/>
    <cellStyle name="Comma 6 3 7 2" xfId="4505" xr:uid="{00000000-0005-0000-0000-000000790000}"/>
    <cellStyle name="Comma 6 3 7 2 2" xfId="9402" xr:uid="{00000000-0005-0000-0000-000001790000}"/>
    <cellStyle name="Comma 6 3 7 2 2 2" xfId="19191" xr:uid="{00000000-0005-0000-0000-000002790000}"/>
    <cellStyle name="Comma 6 3 7 2 2 2 2" xfId="38742" xr:uid="{00000000-0005-0000-0000-000003790000}"/>
    <cellStyle name="Comma 6 3 7 2 2 3" xfId="28967" xr:uid="{00000000-0005-0000-0000-000004790000}"/>
    <cellStyle name="Comma 6 3 7 2 3" xfId="14305" xr:uid="{00000000-0005-0000-0000-000005790000}"/>
    <cellStyle name="Comma 6 3 7 2 3 2" xfId="33856" xr:uid="{00000000-0005-0000-0000-000006790000}"/>
    <cellStyle name="Comma 6 3 7 2 4" xfId="24081" xr:uid="{00000000-0005-0000-0000-000007790000}"/>
    <cellStyle name="Comma 6 3 7 3" xfId="6959" xr:uid="{00000000-0005-0000-0000-000008790000}"/>
    <cellStyle name="Comma 6 3 7 3 2" xfId="16751" xr:uid="{00000000-0005-0000-0000-000009790000}"/>
    <cellStyle name="Comma 6 3 7 3 2 2" xfId="36302" xr:uid="{00000000-0005-0000-0000-00000A790000}"/>
    <cellStyle name="Comma 6 3 7 3 3" xfId="26527" xr:uid="{00000000-0005-0000-0000-00000B790000}"/>
    <cellStyle name="Comma 6 3 7 4" xfId="11865" xr:uid="{00000000-0005-0000-0000-00000C790000}"/>
    <cellStyle name="Comma 6 3 7 4 2" xfId="31416" xr:uid="{00000000-0005-0000-0000-00000D790000}"/>
    <cellStyle name="Comma 6 3 7 5" xfId="21641" xr:uid="{00000000-0005-0000-0000-00000E790000}"/>
    <cellStyle name="Comma 6 3 8" xfId="2837" xr:uid="{00000000-0005-0000-0000-00000F790000}"/>
    <cellStyle name="Comma 6 3 8 2" xfId="7735" xr:uid="{00000000-0005-0000-0000-000010790000}"/>
    <cellStyle name="Comma 6 3 8 2 2" xfId="17524" xr:uid="{00000000-0005-0000-0000-000011790000}"/>
    <cellStyle name="Comma 6 3 8 2 2 2" xfId="37075" xr:uid="{00000000-0005-0000-0000-000012790000}"/>
    <cellStyle name="Comma 6 3 8 2 3" xfId="27300" xr:uid="{00000000-0005-0000-0000-000013790000}"/>
    <cellStyle name="Comma 6 3 8 3" xfId="12638" xr:uid="{00000000-0005-0000-0000-000014790000}"/>
    <cellStyle name="Comma 6 3 8 3 2" xfId="32189" xr:uid="{00000000-0005-0000-0000-000015790000}"/>
    <cellStyle name="Comma 6 3 8 4" xfId="22414" xr:uid="{00000000-0005-0000-0000-000016790000}"/>
    <cellStyle name="Comma 6 3 9" xfId="5291" xr:uid="{00000000-0005-0000-0000-000017790000}"/>
    <cellStyle name="Comma 6 3 9 2" xfId="15084" xr:uid="{00000000-0005-0000-0000-000018790000}"/>
    <cellStyle name="Comma 6 3 9 2 2" xfId="34635" xr:uid="{00000000-0005-0000-0000-000019790000}"/>
    <cellStyle name="Comma 6 3 9 3" xfId="24860" xr:uid="{00000000-0005-0000-0000-00001A790000}"/>
    <cellStyle name="Comma 6 4" xfId="242" xr:uid="{00000000-0005-0000-0000-00001B790000}"/>
    <cellStyle name="Comma 6 4 10" xfId="19995" xr:uid="{00000000-0005-0000-0000-00001C790000}"/>
    <cellStyle name="Comma 6 4 2" xfId="506" xr:uid="{00000000-0005-0000-0000-00001D790000}"/>
    <cellStyle name="Comma 6 4 2 2" xfId="922" xr:uid="{00000000-0005-0000-0000-00001E790000}"/>
    <cellStyle name="Comma 6 4 2 2 2" xfId="1872" xr:uid="{00000000-0005-0000-0000-00001F790000}"/>
    <cellStyle name="Comma 6 4 2 2 2 2" xfId="4386" xr:uid="{00000000-0005-0000-0000-000020790000}"/>
    <cellStyle name="Comma 6 4 2 2 2 2 2" xfId="9283" xr:uid="{00000000-0005-0000-0000-000021790000}"/>
    <cellStyle name="Comma 6 4 2 2 2 2 2 2" xfId="19072" xr:uid="{00000000-0005-0000-0000-000022790000}"/>
    <cellStyle name="Comma 6 4 2 2 2 2 2 2 2" xfId="38623" xr:uid="{00000000-0005-0000-0000-000023790000}"/>
    <cellStyle name="Comma 6 4 2 2 2 2 2 3" xfId="28848" xr:uid="{00000000-0005-0000-0000-000024790000}"/>
    <cellStyle name="Comma 6 4 2 2 2 2 3" xfId="14186" xr:uid="{00000000-0005-0000-0000-000025790000}"/>
    <cellStyle name="Comma 6 4 2 2 2 2 3 2" xfId="33737" xr:uid="{00000000-0005-0000-0000-000026790000}"/>
    <cellStyle name="Comma 6 4 2 2 2 2 4" xfId="23962" xr:uid="{00000000-0005-0000-0000-000027790000}"/>
    <cellStyle name="Comma 6 4 2 2 2 3" xfId="6840" xr:uid="{00000000-0005-0000-0000-000028790000}"/>
    <cellStyle name="Comma 6 4 2 2 2 3 2" xfId="16632" xr:uid="{00000000-0005-0000-0000-000029790000}"/>
    <cellStyle name="Comma 6 4 2 2 2 3 2 2" xfId="36183" xr:uid="{00000000-0005-0000-0000-00002A790000}"/>
    <cellStyle name="Comma 6 4 2 2 2 3 3" xfId="26408" xr:uid="{00000000-0005-0000-0000-00002B790000}"/>
    <cellStyle name="Comma 6 4 2 2 2 4" xfId="11746" xr:uid="{00000000-0005-0000-0000-00002C790000}"/>
    <cellStyle name="Comma 6 4 2 2 2 4 2" xfId="31297" xr:uid="{00000000-0005-0000-0000-00002D790000}"/>
    <cellStyle name="Comma 6 4 2 2 2 5" xfId="21522" xr:uid="{00000000-0005-0000-0000-00002E790000}"/>
    <cellStyle name="Comma 6 4 2 2 3" xfId="2597" xr:uid="{00000000-0005-0000-0000-00002F790000}"/>
    <cellStyle name="Comma 6 4 2 2 3 2" xfId="5045" xr:uid="{00000000-0005-0000-0000-000030790000}"/>
    <cellStyle name="Comma 6 4 2 2 3 2 2" xfId="9942" xr:uid="{00000000-0005-0000-0000-000031790000}"/>
    <cellStyle name="Comma 6 4 2 2 3 2 2 2" xfId="19731" xr:uid="{00000000-0005-0000-0000-000032790000}"/>
    <cellStyle name="Comma 6 4 2 2 3 2 2 2 2" xfId="39282" xr:uid="{00000000-0005-0000-0000-000033790000}"/>
    <cellStyle name="Comma 6 4 2 2 3 2 2 3" xfId="29507" xr:uid="{00000000-0005-0000-0000-000034790000}"/>
    <cellStyle name="Comma 6 4 2 2 3 2 3" xfId="14845" xr:uid="{00000000-0005-0000-0000-000035790000}"/>
    <cellStyle name="Comma 6 4 2 2 3 2 3 2" xfId="34396" xr:uid="{00000000-0005-0000-0000-000036790000}"/>
    <cellStyle name="Comma 6 4 2 2 3 2 4" xfId="24621" xr:uid="{00000000-0005-0000-0000-000037790000}"/>
    <cellStyle name="Comma 6 4 2 2 3 3" xfId="7499" xr:uid="{00000000-0005-0000-0000-000038790000}"/>
    <cellStyle name="Comma 6 4 2 2 3 3 2" xfId="17291" xr:uid="{00000000-0005-0000-0000-000039790000}"/>
    <cellStyle name="Comma 6 4 2 2 3 3 2 2" xfId="36842" xr:uid="{00000000-0005-0000-0000-00003A790000}"/>
    <cellStyle name="Comma 6 4 2 2 3 3 3" xfId="27067" xr:uid="{00000000-0005-0000-0000-00003B790000}"/>
    <cellStyle name="Comma 6 4 2 2 3 4" xfId="12405" xr:uid="{00000000-0005-0000-0000-00003C790000}"/>
    <cellStyle name="Comma 6 4 2 2 3 4 2" xfId="31956" xr:uid="{00000000-0005-0000-0000-00003D790000}"/>
    <cellStyle name="Comma 6 4 2 2 3 5" xfId="22181" xr:uid="{00000000-0005-0000-0000-00003E790000}"/>
    <cellStyle name="Comma 6 4 2 2 4" xfId="3505" xr:uid="{00000000-0005-0000-0000-00003F790000}"/>
    <cellStyle name="Comma 6 4 2 2 4 2" xfId="8402" xr:uid="{00000000-0005-0000-0000-000040790000}"/>
    <cellStyle name="Comma 6 4 2 2 4 2 2" xfId="18191" xr:uid="{00000000-0005-0000-0000-000041790000}"/>
    <cellStyle name="Comma 6 4 2 2 4 2 2 2" xfId="37742" xr:uid="{00000000-0005-0000-0000-000042790000}"/>
    <cellStyle name="Comma 6 4 2 2 4 2 3" xfId="27967" xr:uid="{00000000-0005-0000-0000-000043790000}"/>
    <cellStyle name="Comma 6 4 2 2 4 3" xfId="13305" xr:uid="{00000000-0005-0000-0000-000044790000}"/>
    <cellStyle name="Comma 6 4 2 2 4 3 2" xfId="32856" xr:uid="{00000000-0005-0000-0000-000045790000}"/>
    <cellStyle name="Comma 6 4 2 2 4 4" xfId="23081" xr:uid="{00000000-0005-0000-0000-000046790000}"/>
    <cellStyle name="Comma 6 4 2 2 5" xfId="5959" xr:uid="{00000000-0005-0000-0000-000047790000}"/>
    <cellStyle name="Comma 6 4 2 2 5 2" xfId="15751" xr:uid="{00000000-0005-0000-0000-000048790000}"/>
    <cellStyle name="Comma 6 4 2 2 5 2 2" xfId="35302" xr:uid="{00000000-0005-0000-0000-000049790000}"/>
    <cellStyle name="Comma 6 4 2 2 5 3" xfId="25527" xr:uid="{00000000-0005-0000-0000-00004A790000}"/>
    <cellStyle name="Comma 6 4 2 2 6" xfId="10865" xr:uid="{00000000-0005-0000-0000-00004B790000}"/>
    <cellStyle name="Comma 6 4 2 2 6 2" xfId="30416" xr:uid="{00000000-0005-0000-0000-00004C790000}"/>
    <cellStyle name="Comma 6 4 2 2 7" xfId="20641" xr:uid="{00000000-0005-0000-0000-00004D790000}"/>
    <cellStyle name="Comma 6 4 2 3" xfId="1478" xr:uid="{00000000-0005-0000-0000-00004E790000}"/>
    <cellStyle name="Comma 6 4 2 3 2" xfId="3997" xr:uid="{00000000-0005-0000-0000-00004F790000}"/>
    <cellStyle name="Comma 6 4 2 3 2 2" xfId="8894" xr:uid="{00000000-0005-0000-0000-000050790000}"/>
    <cellStyle name="Comma 6 4 2 3 2 2 2" xfId="18683" xr:uid="{00000000-0005-0000-0000-000051790000}"/>
    <cellStyle name="Comma 6 4 2 3 2 2 2 2" xfId="38234" xr:uid="{00000000-0005-0000-0000-000052790000}"/>
    <cellStyle name="Comma 6 4 2 3 2 2 3" xfId="28459" xr:uid="{00000000-0005-0000-0000-000053790000}"/>
    <cellStyle name="Comma 6 4 2 3 2 3" xfId="13797" xr:uid="{00000000-0005-0000-0000-000054790000}"/>
    <cellStyle name="Comma 6 4 2 3 2 3 2" xfId="33348" xr:uid="{00000000-0005-0000-0000-000055790000}"/>
    <cellStyle name="Comma 6 4 2 3 2 4" xfId="23573" xr:uid="{00000000-0005-0000-0000-000056790000}"/>
    <cellStyle name="Comma 6 4 2 3 3" xfId="6451" xr:uid="{00000000-0005-0000-0000-000057790000}"/>
    <cellStyle name="Comma 6 4 2 3 3 2" xfId="16243" xr:uid="{00000000-0005-0000-0000-000058790000}"/>
    <cellStyle name="Comma 6 4 2 3 3 2 2" xfId="35794" xr:uid="{00000000-0005-0000-0000-000059790000}"/>
    <cellStyle name="Comma 6 4 2 3 3 3" xfId="26019" xr:uid="{00000000-0005-0000-0000-00005A790000}"/>
    <cellStyle name="Comma 6 4 2 3 4" xfId="11357" xr:uid="{00000000-0005-0000-0000-00005B790000}"/>
    <cellStyle name="Comma 6 4 2 3 4 2" xfId="30908" xr:uid="{00000000-0005-0000-0000-00005C790000}"/>
    <cellStyle name="Comma 6 4 2 3 5" xfId="21133" xr:uid="{00000000-0005-0000-0000-00005D790000}"/>
    <cellStyle name="Comma 6 4 2 4" xfId="2156" xr:uid="{00000000-0005-0000-0000-00005E790000}"/>
    <cellStyle name="Comma 6 4 2 4 2" xfId="4658" xr:uid="{00000000-0005-0000-0000-00005F790000}"/>
    <cellStyle name="Comma 6 4 2 4 2 2" xfId="9555" xr:uid="{00000000-0005-0000-0000-000060790000}"/>
    <cellStyle name="Comma 6 4 2 4 2 2 2" xfId="19344" xr:uid="{00000000-0005-0000-0000-000061790000}"/>
    <cellStyle name="Comma 6 4 2 4 2 2 2 2" xfId="38895" xr:uid="{00000000-0005-0000-0000-000062790000}"/>
    <cellStyle name="Comma 6 4 2 4 2 2 3" xfId="29120" xr:uid="{00000000-0005-0000-0000-000063790000}"/>
    <cellStyle name="Comma 6 4 2 4 2 3" xfId="14458" xr:uid="{00000000-0005-0000-0000-000064790000}"/>
    <cellStyle name="Comma 6 4 2 4 2 3 2" xfId="34009" xr:uid="{00000000-0005-0000-0000-000065790000}"/>
    <cellStyle name="Comma 6 4 2 4 2 4" xfId="24234" xr:uid="{00000000-0005-0000-0000-000066790000}"/>
    <cellStyle name="Comma 6 4 2 4 3" xfId="7112" xr:uid="{00000000-0005-0000-0000-000067790000}"/>
    <cellStyle name="Comma 6 4 2 4 3 2" xfId="16904" xr:uid="{00000000-0005-0000-0000-000068790000}"/>
    <cellStyle name="Comma 6 4 2 4 3 2 2" xfId="36455" xr:uid="{00000000-0005-0000-0000-000069790000}"/>
    <cellStyle name="Comma 6 4 2 4 3 3" xfId="26680" xr:uid="{00000000-0005-0000-0000-00006A790000}"/>
    <cellStyle name="Comma 6 4 2 4 4" xfId="12018" xr:uid="{00000000-0005-0000-0000-00006B790000}"/>
    <cellStyle name="Comma 6 4 2 4 4 2" xfId="31569" xr:uid="{00000000-0005-0000-0000-00006C790000}"/>
    <cellStyle name="Comma 6 4 2 4 5" xfId="21794" xr:uid="{00000000-0005-0000-0000-00006D790000}"/>
    <cellStyle name="Comma 6 4 2 5" xfId="3114" xr:uid="{00000000-0005-0000-0000-00006E790000}"/>
    <cellStyle name="Comma 6 4 2 5 2" xfId="8011" xr:uid="{00000000-0005-0000-0000-00006F790000}"/>
    <cellStyle name="Comma 6 4 2 5 2 2" xfId="17800" xr:uid="{00000000-0005-0000-0000-000070790000}"/>
    <cellStyle name="Comma 6 4 2 5 2 2 2" xfId="37351" xr:uid="{00000000-0005-0000-0000-000071790000}"/>
    <cellStyle name="Comma 6 4 2 5 2 3" xfId="27576" xr:uid="{00000000-0005-0000-0000-000072790000}"/>
    <cellStyle name="Comma 6 4 2 5 3" xfId="12914" xr:uid="{00000000-0005-0000-0000-000073790000}"/>
    <cellStyle name="Comma 6 4 2 5 3 2" xfId="32465" xr:uid="{00000000-0005-0000-0000-000074790000}"/>
    <cellStyle name="Comma 6 4 2 5 4" xfId="22690" xr:uid="{00000000-0005-0000-0000-000075790000}"/>
    <cellStyle name="Comma 6 4 2 6" xfId="5568" xr:uid="{00000000-0005-0000-0000-000076790000}"/>
    <cellStyle name="Comma 6 4 2 6 2" xfId="15360" xr:uid="{00000000-0005-0000-0000-000077790000}"/>
    <cellStyle name="Comma 6 4 2 6 2 2" xfId="34911" xr:uid="{00000000-0005-0000-0000-000078790000}"/>
    <cellStyle name="Comma 6 4 2 6 3" xfId="25136" xr:uid="{00000000-0005-0000-0000-000079790000}"/>
    <cellStyle name="Comma 6 4 2 7" xfId="10474" xr:uid="{00000000-0005-0000-0000-00007A790000}"/>
    <cellStyle name="Comma 6 4 2 7 2" xfId="30025" xr:uid="{00000000-0005-0000-0000-00007B790000}"/>
    <cellStyle name="Comma 6 4 2 8" xfId="20250" xr:uid="{00000000-0005-0000-0000-00007C790000}"/>
    <cellStyle name="Comma 6 4 3" xfId="507" xr:uid="{00000000-0005-0000-0000-00007D790000}"/>
    <cellStyle name="Comma 6 4 3 2" xfId="923" xr:uid="{00000000-0005-0000-0000-00007E790000}"/>
    <cellStyle name="Comma 6 4 3 2 2" xfId="1873" xr:uid="{00000000-0005-0000-0000-00007F790000}"/>
    <cellStyle name="Comma 6 4 3 2 2 2" xfId="4387" xr:uid="{00000000-0005-0000-0000-000080790000}"/>
    <cellStyle name="Comma 6 4 3 2 2 2 2" xfId="9284" xr:uid="{00000000-0005-0000-0000-000081790000}"/>
    <cellStyle name="Comma 6 4 3 2 2 2 2 2" xfId="19073" xr:uid="{00000000-0005-0000-0000-000082790000}"/>
    <cellStyle name="Comma 6 4 3 2 2 2 2 2 2" xfId="38624" xr:uid="{00000000-0005-0000-0000-000083790000}"/>
    <cellStyle name="Comma 6 4 3 2 2 2 2 3" xfId="28849" xr:uid="{00000000-0005-0000-0000-000084790000}"/>
    <cellStyle name="Comma 6 4 3 2 2 2 3" xfId="14187" xr:uid="{00000000-0005-0000-0000-000085790000}"/>
    <cellStyle name="Comma 6 4 3 2 2 2 3 2" xfId="33738" xr:uid="{00000000-0005-0000-0000-000086790000}"/>
    <cellStyle name="Comma 6 4 3 2 2 2 4" xfId="23963" xr:uid="{00000000-0005-0000-0000-000087790000}"/>
    <cellStyle name="Comma 6 4 3 2 2 3" xfId="6841" xr:uid="{00000000-0005-0000-0000-000088790000}"/>
    <cellStyle name="Comma 6 4 3 2 2 3 2" xfId="16633" xr:uid="{00000000-0005-0000-0000-000089790000}"/>
    <cellStyle name="Comma 6 4 3 2 2 3 2 2" xfId="36184" xr:uid="{00000000-0005-0000-0000-00008A790000}"/>
    <cellStyle name="Comma 6 4 3 2 2 3 3" xfId="26409" xr:uid="{00000000-0005-0000-0000-00008B790000}"/>
    <cellStyle name="Comma 6 4 3 2 2 4" xfId="11747" xr:uid="{00000000-0005-0000-0000-00008C790000}"/>
    <cellStyle name="Comma 6 4 3 2 2 4 2" xfId="31298" xr:uid="{00000000-0005-0000-0000-00008D790000}"/>
    <cellStyle name="Comma 6 4 3 2 2 5" xfId="21523" xr:uid="{00000000-0005-0000-0000-00008E790000}"/>
    <cellStyle name="Comma 6 4 3 2 3" xfId="2725" xr:uid="{00000000-0005-0000-0000-00008F790000}"/>
    <cellStyle name="Comma 6 4 3 2 3 2" xfId="5170" xr:uid="{00000000-0005-0000-0000-000090790000}"/>
    <cellStyle name="Comma 6 4 3 2 3 2 2" xfId="10067" xr:uid="{00000000-0005-0000-0000-000091790000}"/>
    <cellStyle name="Comma 6 4 3 2 3 2 2 2" xfId="19856" xr:uid="{00000000-0005-0000-0000-000092790000}"/>
    <cellStyle name="Comma 6 4 3 2 3 2 2 2 2" xfId="39407" xr:uid="{00000000-0005-0000-0000-000093790000}"/>
    <cellStyle name="Comma 6 4 3 2 3 2 2 3" xfId="29632" xr:uid="{00000000-0005-0000-0000-000094790000}"/>
    <cellStyle name="Comma 6 4 3 2 3 2 3" xfId="14970" xr:uid="{00000000-0005-0000-0000-000095790000}"/>
    <cellStyle name="Comma 6 4 3 2 3 2 3 2" xfId="34521" xr:uid="{00000000-0005-0000-0000-000096790000}"/>
    <cellStyle name="Comma 6 4 3 2 3 2 4" xfId="24746" xr:uid="{00000000-0005-0000-0000-000097790000}"/>
    <cellStyle name="Comma 6 4 3 2 3 3" xfId="7624" xr:uid="{00000000-0005-0000-0000-000098790000}"/>
    <cellStyle name="Comma 6 4 3 2 3 3 2" xfId="17416" xr:uid="{00000000-0005-0000-0000-000099790000}"/>
    <cellStyle name="Comma 6 4 3 2 3 3 2 2" xfId="36967" xr:uid="{00000000-0005-0000-0000-00009A790000}"/>
    <cellStyle name="Comma 6 4 3 2 3 3 3" xfId="27192" xr:uid="{00000000-0005-0000-0000-00009B790000}"/>
    <cellStyle name="Comma 6 4 3 2 3 4" xfId="12530" xr:uid="{00000000-0005-0000-0000-00009C790000}"/>
    <cellStyle name="Comma 6 4 3 2 3 4 2" xfId="32081" xr:uid="{00000000-0005-0000-0000-00009D790000}"/>
    <cellStyle name="Comma 6 4 3 2 3 5" xfId="22306" xr:uid="{00000000-0005-0000-0000-00009E790000}"/>
    <cellStyle name="Comma 6 4 3 2 4" xfId="3506" xr:uid="{00000000-0005-0000-0000-00009F790000}"/>
    <cellStyle name="Comma 6 4 3 2 4 2" xfId="8403" xr:uid="{00000000-0005-0000-0000-0000A0790000}"/>
    <cellStyle name="Comma 6 4 3 2 4 2 2" xfId="18192" xr:uid="{00000000-0005-0000-0000-0000A1790000}"/>
    <cellStyle name="Comma 6 4 3 2 4 2 2 2" xfId="37743" xr:uid="{00000000-0005-0000-0000-0000A2790000}"/>
    <cellStyle name="Comma 6 4 3 2 4 2 3" xfId="27968" xr:uid="{00000000-0005-0000-0000-0000A3790000}"/>
    <cellStyle name="Comma 6 4 3 2 4 3" xfId="13306" xr:uid="{00000000-0005-0000-0000-0000A4790000}"/>
    <cellStyle name="Comma 6 4 3 2 4 3 2" xfId="32857" xr:uid="{00000000-0005-0000-0000-0000A5790000}"/>
    <cellStyle name="Comma 6 4 3 2 4 4" xfId="23082" xr:uid="{00000000-0005-0000-0000-0000A6790000}"/>
    <cellStyle name="Comma 6 4 3 2 5" xfId="5960" xr:uid="{00000000-0005-0000-0000-0000A7790000}"/>
    <cellStyle name="Comma 6 4 3 2 5 2" xfId="15752" xr:uid="{00000000-0005-0000-0000-0000A8790000}"/>
    <cellStyle name="Comma 6 4 3 2 5 2 2" xfId="35303" xr:uid="{00000000-0005-0000-0000-0000A9790000}"/>
    <cellStyle name="Comma 6 4 3 2 5 3" xfId="25528" xr:uid="{00000000-0005-0000-0000-0000AA790000}"/>
    <cellStyle name="Comma 6 4 3 2 6" xfId="10866" xr:uid="{00000000-0005-0000-0000-0000AB790000}"/>
    <cellStyle name="Comma 6 4 3 2 6 2" xfId="30417" xr:uid="{00000000-0005-0000-0000-0000AC790000}"/>
    <cellStyle name="Comma 6 4 3 2 7" xfId="20642" xr:uid="{00000000-0005-0000-0000-0000AD790000}"/>
    <cellStyle name="Comma 6 4 3 3" xfId="1479" xr:uid="{00000000-0005-0000-0000-0000AE790000}"/>
    <cellStyle name="Comma 6 4 3 3 2" xfId="3998" xr:uid="{00000000-0005-0000-0000-0000AF790000}"/>
    <cellStyle name="Comma 6 4 3 3 2 2" xfId="8895" xr:uid="{00000000-0005-0000-0000-0000B0790000}"/>
    <cellStyle name="Comma 6 4 3 3 2 2 2" xfId="18684" xr:uid="{00000000-0005-0000-0000-0000B1790000}"/>
    <cellStyle name="Comma 6 4 3 3 2 2 2 2" xfId="38235" xr:uid="{00000000-0005-0000-0000-0000B2790000}"/>
    <cellStyle name="Comma 6 4 3 3 2 2 3" xfId="28460" xr:uid="{00000000-0005-0000-0000-0000B3790000}"/>
    <cellStyle name="Comma 6 4 3 3 2 3" xfId="13798" xr:uid="{00000000-0005-0000-0000-0000B4790000}"/>
    <cellStyle name="Comma 6 4 3 3 2 3 2" xfId="33349" xr:uid="{00000000-0005-0000-0000-0000B5790000}"/>
    <cellStyle name="Comma 6 4 3 3 2 4" xfId="23574" xr:uid="{00000000-0005-0000-0000-0000B6790000}"/>
    <cellStyle name="Comma 6 4 3 3 3" xfId="6452" xr:uid="{00000000-0005-0000-0000-0000B7790000}"/>
    <cellStyle name="Comma 6 4 3 3 3 2" xfId="16244" xr:uid="{00000000-0005-0000-0000-0000B8790000}"/>
    <cellStyle name="Comma 6 4 3 3 3 2 2" xfId="35795" xr:uid="{00000000-0005-0000-0000-0000B9790000}"/>
    <cellStyle name="Comma 6 4 3 3 3 3" xfId="26020" xr:uid="{00000000-0005-0000-0000-0000BA790000}"/>
    <cellStyle name="Comma 6 4 3 3 4" xfId="11358" xr:uid="{00000000-0005-0000-0000-0000BB790000}"/>
    <cellStyle name="Comma 6 4 3 3 4 2" xfId="30909" xr:uid="{00000000-0005-0000-0000-0000BC790000}"/>
    <cellStyle name="Comma 6 4 3 3 5" xfId="21134" xr:uid="{00000000-0005-0000-0000-0000BD790000}"/>
    <cellStyle name="Comma 6 4 3 4" xfId="2281" xr:uid="{00000000-0005-0000-0000-0000BE790000}"/>
    <cellStyle name="Comma 6 4 3 4 2" xfId="4783" xr:uid="{00000000-0005-0000-0000-0000BF790000}"/>
    <cellStyle name="Comma 6 4 3 4 2 2" xfId="9680" xr:uid="{00000000-0005-0000-0000-0000C0790000}"/>
    <cellStyle name="Comma 6 4 3 4 2 2 2" xfId="19469" xr:uid="{00000000-0005-0000-0000-0000C1790000}"/>
    <cellStyle name="Comma 6 4 3 4 2 2 2 2" xfId="39020" xr:uid="{00000000-0005-0000-0000-0000C2790000}"/>
    <cellStyle name="Comma 6 4 3 4 2 2 3" xfId="29245" xr:uid="{00000000-0005-0000-0000-0000C3790000}"/>
    <cellStyle name="Comma 6 4 3 4 2 3" xfId="14583" xr:uid="{00000000-0005-0000-0000-0000C4790000}"/>
    <cellStyle name="Comma 6 4 3 4 2 3 2" xfId="34134" xr:uid="{00000000-0005-0000-0000-0000C5790000}"/>
    <cellStyle name="Comma 6 4 3 4 2 4" xfId="24359" xr:uid="{00000000-0005-0000-0000-0000C6790000}"/>
    <cellStyle name="Comma 6 4 3 4 3" xfId="7237" xr:uid="{00000000-0005-0000-0000-0000C7790000}"/>
    <cellStyle name="Comma 6 4 3 4 3 2" xfId="17029" xr:uid="{00000000-0005-0000-0000-0000C8790000}"/>
    <cellStyle name="Comma 6 4 3 4 3 2 2" xfId="36580" xr:uid="{00000000-0005-0000-0000-0000C9790000}"/>
    <cellStyle name="Comma 6 4 3 4 3 3" xfId="26805" xr:uid="{00000000-0005-0000-0000-0000CA790000}"/>
    <cellStyle name="Comma 6 4 3 4 4" xfId="12143" xr:uid="{00000000-0005-0000-0000-0000CB790000}"/>
    <cellStyle name="Comma 6 4 3 4 4 2" xfId="31694" xr:uid="{00000000-0005-0000-0000-0000CC790000}"/>
    <cellStyle name="Comma 6 4 3 4 5" xfId="21919" xr:uid="{00000000-0005-0000-0000-0000CD790000}"/>
    <cellStyle name="Comma 6 4 3 5" xfId="3115" xr:uid="{00000000-0005-0000-0000-0000CE790000}"/>
    <cellStyle name="Comma 6 4 3 5 2" xfId="8012" xr:uid="{00000000-0005-0000-0000-0000CF790000}"/>
    <cellStyle name="Comma 6 4 3 5 2 2" xfId="17801" xr:uid="{00000000-0005-0000-0000-0000D0790000}"/>
    <cellStyle name="Comma 6 4 3 5 2 2 2" xfId="37352" xr:uid="{00000000-0005-0000-0000-0000D1790000}"/>
    <cellStyle name="Comma 6 4 3 5 2 3" xfId="27577" xr:uid="{00000000-0005-0000-0000-0000D2790000}"/>
    <cellStyle name="Comma 6 4 3 5 3" xfId="12915" xr:uid="{00000000-0005-0000-0000-0000D3790000}"/>
    <cellStyle name="Comma 6 4 3 5 3 2" xfId="32466" xr:uid="{00000000-0005-0000-0000-0000D4790000}"/>
    <cellStyle name="Comma 6 4 3 5 4" xfId="22691" xr:uid="{00000000-0005-0000-0000-0000D5790000}"/>
    <cellStyle name="Comma 6 4 3 6" xfId="5569" xr:uid="{00000000-0005-0000-0000-0000D6790000}"/>
    <cellStyle name="Comma 6 4 3 6 2" xfId="15361" xr:uid="{00000000-0005-0000-0000-0000D7790000}"/>
    <cellStyle name="Comma 6 4 3 6 2 2" xfId="34912" xr:uid="{00000000-0005-0000-0000-0000D8790000}"/>
    <cellStyle name="Comma 6 4 3 6 3" xfId="25137" xr:uid="{00000000-0005-0000-0000-0000D9790000}"/>
    <cellStyle name="Comma 6 4 3 7" xfId="10475" xr:uid="{00000000-0005-0000-0000-0000DA790000}"/>
    <cellStyle name="Comma 6 4 3 7 2" xfId="30026" xr:uid="{00000000-0005-0000-0000-0000DB790000}"/>
    <cellStyle name="Comma 6 4 3 8" xfId="20251" xr:uid="{00000000-0005-0000-0000-0000DC790000}"/>
    <cellStyle name="Comma 6 4 4" xfId="665" xr:uid="{00000000-0005-0000-0000-0000DD790000}"/>
    <cellStyle name="Comma 6 4 4 2" xfId="1617" xr:uid="{00000000-0005-0000-0000-0000DE790000}"/>
    <cellStyle name="Comma 6 4 4 2 2" xfId="4131" xr:uid="{00000000-0005-0000-0000-0000DF790000}"/>
    <cellStyle name="Comma 6 4 4 2 2 2" xfId="9028" xr:uid="{00000000-0005-0000-0000-0000E0790000}"/>
    <cellStyle name="Comma 6 4 4 2 2 2 2" xfId="18817" xr:uid="{00000000-0005-0000-0000-0000E1790000}"/>
    <cellStyle name="Comma 6 4 4 2 2 2 2 2" xfId="38368" xr:uid="{00000000-0005-0000-0000-0000E2790000}"/>
    <cellStyle name="Comma 6 4 4 2 2 2 3" xfId="28593" xr:uid="{00000000-0005-0000-0000-0000E3790000}"/>
    <cellStyle name="Comma 6 4 4 2 2 3" xfId="13931" xr:uid="{00000000-0005-0000-0000-0000E4790000}"/>
    <cellStyle name="Comma 6 4 4 2 2 3 2" xfId="33482" xr:uid="{00000000-0005-0000-0000-0000E5790000}"/>
    <cellStyle name="Comma 6 4 4 2 2 4" xfId="23707" xr:uid="{00000000-0005-0000-0000-0000E6790000}"/>
    <cellStyle name="Comma 6 4 4 2 3" xfId="6585" xr:uid="{00000000-0005-0000-0000-0000E7790000}"/>
    <cellStyle name="Comma 6 4 4 2 3 2" xfId="16377" xr:uid="{00000000-0005-0000-0000-0000E8790000}"/>
    <cellStyle name="Comma 6 4 4 2 3 2 2" xfId="35928" xr:uid="{00000000-0005-0000-0000-0000E9790000}"/>
    <cellStyle name="Comma 6 4 4 2 3 3" xfId="26153" xr:uid="{00000000-0005-0000-0000-0000EA790000}"/>
    <cellStyle name="Comma 6 4 4 2 4" xfId="11491" xr:uid="{00000000-0005-0000-0000-0000EB790000}"/>
    <cellStyle name="Comma 6 4 4 2 4 2" xfId="31042" xr:uid="{00000000-0005-0000-0000-0000EC790000}"/>
    <cellStyle name="Comma 6 4 4 2 5" xfId="21267" xr:uid="{00000000-0005-0000-0000-0000ED790000}"/>
    <cellStyle name="Comma 6 4 4 3" xfId="2434" xr:uid="{00000000-0005-0000-0000-0000EE790000}"/>
    <cellStyle name="Comma 6 4 4 3 2" xfId="4916" xr:uid="{00000000-0005-0000-0000-0000EF790000}"/>
    <cellStyle name="Comma 6 4 4 3 2 2" xfId="9813" xr:uid="{00000000-0005-0000-0000-0000F0790000}"/>
    <cellStyle name="Comma 6 4 4 3 2 2 2" xfId="19602" xr:uid="{00000000-0005-0000-0000-0000F1790000}"/>
    <cellStyle name="Comma 6 4 4 3 2 2 2 2" xfId="39153" xr:uid="{00000000-0005-0000-0000-0000F2790000}"/>
    <cellStyle name="Comma 6 4 4 3 2 2 3" xfId="29378" xr:uid="{00000000-0005-0000-0000-0000F3790000}"/>
    <cellStyle name="Comma 6 4 4 3 2 3" xfId="14716" xr:uid="{00000000-0005-0000-0000-0000F4790000}"/>
    <cellStyle name="Comma 6 4 4 3 2 3 2" xfId="34267" xr:uid="{00000000-0005-0000-0000-0000F5790000}"/>
    <cellStyle name="Comma 6 4 4 3 2 4" xfId="24492" xr:uid="{00000000-0005-0000-0000-0000F6790000}"/>
    <cellStyle name="Comma 6 4 4 3 3" xfId="7370" xr:uid="{00000000-0005-0000-0000-0000F7790000}"/>
    <cellStyle name="Comma 6 4 4 3 3 2" xfId="17162" xr:uid="{00000000-0005-0000-0000-0000F8790000}"/>
    <cellStyle name="Comma 6 4 4 3 3 2 2" xfId="36713" xr:uid="{00000000-0005-0000-0000-0000F9790000}"/>
    <cellStyle name="Comma 6 4 4 3 3 3" xfId="26938" xr:uid="{00000000-0005-0000-0000-0000FA790000}"/>
    <cellStyle name="Comma 6 4 4 3 4" xfId="12276" xr:uid="{00000000-0005-0000-0000-0000FB790000}"/>
    <cellStyle name="Comma 6 4 4 3 4 2" xfId="31827" xr:uid="{00000000-0005-0000-0000-0000FC790000}"/>
    <cellStyle name="Comma 6 4 4 3 5" xfId="22052" xr:uid="{00000000-0005-0000-0000-0000FD790000}"/>
    <cellStyle name="Comma 6 4 4 4" xfId="3250" xr:uid="{00000000-0005-0000-0000-0000FE790000}"/>
    <cellStyle name="Comma 6 4 4 4 2" xfId="8147" xr:uid="{00000000-0005-0000-0000-0000FF790000}"/>
    <cellStyle name="Comma 6 4 4 4 2 2" xfId="17936" xr:uid="{00000000-0005-0000-0000-0000007A0000}"/>
    <cellStyle name="Comma 6 4 4 4 2 2 2" xfId="37487" xr:uid="{00000000-0005-0000-0000-0000017A0000}"/>
    <cellStyle name="Comma 6 4 4 4 2 3" xfId="27712" xr:uid="{00000000-0005-0000-0000-0000027A0000}"/>
    <cellStyle name="Comma 6 4 4 4 3" xfId="13050" xr:uid="{00000000-0005-0000-0000-0000037A0000}"/>
    <cellStyle name="Comma 6 4 4 4 3 2" xfId="32601" xr:uid="{00000000-0005-0000-0000-0000047A0000}"/>
    <cellStyle name="Comma 6 4 4 4 4" xfId="22826" xr:uid="{00000000-0005-0000-0000-0000057A0000}"/>
    <cellStyle name="Comma 6 4 4 5" xfId="5704" xr:uid="{00000000-0005-0000-0000-0000067A0000}"/>
    <cellStyle name="Comma 6 4 4 5 2" xfId="15496" xr:uid="{00000000-0005-0000-0000-0000077A0000}"/>
    <cellStyle name="Comma 6 4 4 5 2 2" xfId="35047" xr:uid="{00000000-0005-0000-0000-0000087A0000}"/>
    <cellStyle name="Comma 6 4 4 5 3" xfId="25272" xr:uid="{00000000-0005-0000-0000-0000097A0000}"/>
    <cellStyle name="Comma 6 4 4 6" xfId="10610" xr:uid="{00000000-0005-0000-0000-00000A7A0000}"/>
    <cellStyle name="Comma 6 4 4 6 2" xfId="30161" xr:uid="{00000000-0005-0000-0000-00000B7A0000}"/>
    <cellStyle name="Comma 6 4 4 7" xfId="20386" xr:uid="{00000000-0005-0000-0000-00000C7A0000}"/>
    <cellStyle name="Comma 6 4 5" xfId="1250" xr:uid="{00000000-0005-0000-0000-00000D7A0000}"/>
    <cellStyle name="Comma 6 4 5 2" xfId="3773" xr:uid="{00000000-0005-0000-0000-00000E7A0000}"/>
    <cellStyle name="Comma 6 4 5 2 2" xfId="8670" xr:uid="{00000000-0005-0000-0000-00000F7A0000}"/>
    <cellStyle name="Comma 6 4 5 2 2 2" xfId="18459" xr:uid="{00000000-0005-0000-0000-0000107A0000}"/>
    <cellStyle name="Comma 6 4 5 2 2 2 2" xfId="38010" xr:uid="{00000000-0005-0000-0000-0000117A0000}"/>
    <cellStyle name="Comma 6 4 5 2 2 3" xfId="28235" xr:uid="{00000000-0005-0000-0000-0000127A0000}"/>
    <cellStyle name="Comma 6 4 5 2 3" xfId="13573" xr:uid="{00000000-0005-0000-0000-0000137A0000}"/>
    <cellStyle name="Comma 6 4 5 2 3 2" xfId="33124" xr:uid="{00000000-0005-0000-0000-0000147A0000}"/>
    <cellStyle name="Comma 6 4 5 2 4" xfId="23349" xr:uid="{00000000-0005-0000-0000-0000157A0000}"/>
    <cellStyle name="Comma 6 4 5 3" xfId="6227" xr:uid="{00000000-0005-0000-0000-0000167A0000}"/>
    <cellStyle name="Comma 6 4 5 3 2" xfId="16019" xr:uid="{00000000-0005-0000-0000-0000177A0000}"/>
    <cellStyle name="Comma 6 4 5 3 2 2" xfId="35570" xr:uid="{00000000-0005-0000-0000-0000187A0000}"/>
    <cellStyle name="Comma 6 4 5 3 3" xfId="25795" xr:uid="{00000000-0005-0000-0000-0000197A0000}"/>
    <cellStyle name="Comma 6 4 5 4" xfId="11133" xr:uid="{00000000-0005-0000-0000-00001A7A0000}"/>
    <cellStyle name="Comma 6 4 5 4 2" xfId="30684" xr:uid="{00000000-0005-0000-0000-00001B7A0000}"/>
    <cellStyle name="Comma 6 4 5 5" xfId="20909" xr:uid="{00000000-0005-0000-0000-00001C7A0000}"/>
    <cellStyle name="Comma 6 4 6" xfId="2027" xr:uid="{00000000-0005-0000-0000-00001D7A0000}"/>
    <cellStyle name="Comma 6 4 6 2" xfId="4529" xr:uid="{00000000-0005-0000-0000-00001E7A0000}"/>
    <cellStyle name="Comma 6 4 6 2 2" xfId="9426" xr:uid="{00000000-0005-0000-0000-00001F7A0000}"/>
    <cellStyle name="Comma 6 4 6 2 2 2" xfId="19215" xr:uid="{00000000-0005-0000-0000-0000207A0000}"/>
    <cellStyle name="Comma 6 4 6 2 2 2 2" xfId="38766" xr:uid="{00000000-0005-0000-0000-0000217A0000}"/>
    <cellStyle name="Comma 6 4 6 2 2 3" xfId="28991" xr:uid="{00000000-0005-0000-0000-0000227A0000}"/>
    <cellStyle name="Comma 6 4 6 2 3" xfId="14329" xr:uid="{00000000-0005-0000-0000-0000237A0000}"/>
    <cellStyle name="Comma 6 4 6 2 3 2" xfId="33880" xr:uid="{00000000-0005-0000-0000-0000247A0000}"/>
    <cellStyle name="Comma 6 4 6 2 4" xfId="24105" xr:uid="{00000000-0005-0000-0000-0000257A0000}"/>
    <cellStyle name="Comma 6 4 6 3" xfId="6983" xr:uid="{00000000-0005-0000-0000-0000267A0000}"/>
    <cellStyle name="Comma 6 4 6 3 2" xfId="16775" xr:uid="{00000000-0005-0000-0000-0000277A0000}"/>
    <cellStyle name="Comma 6 4 6 3 2 2" xfId="36326" xr:uid="{00000000-0005-0000-0000-0000287A0000}"/>
    <cellStyle name="Comma 6 4 6 3 3" xfId="26551" xr:uid="{00000000-0005-0000-0000-0000297A0000}"/>
    <cellStyle name="Comma 6 4 6 4" xfId="11889" xr:uid="{00000000-0005-0000-0000-00002A7A0000}"/>
    <cellStyle name="Comma 6 4 6 4 2" xfId="31440" xr:uid="{00000000-0005-0000-0000-00002B7A0000}"/>
    <cellStyle name="Comma 6 4 6 5" xfId="21665" xr:uid="{00000000-0005-0000-0000-00002C7A0000}"/>
    <cellStyle name="Comma 6 4 7" xfId="2858" xr:uid="{00000000-0005-0000-0000-00002D7A0000}"/>
    <cellStyle name="Comma 6 4 7 2" xfId="7756" xr:uid="{00000000-0005-0000-0000-00002E7A0000}"/>
    <cellStyle name="Comma 6 4 7 2 2" xfId="17545" xr:uid="{00000000-0005-0000-0000-00002F7A0000}"/>
    <cellStyle name="Comma 6 4 7 2 2 2" xfId="37096" xr:uid="{00000000-0005-0000-0000-0000307A0000}"/>
    <cellStyle name="Comma 6 4 7 2 3" xfId="27321" xr:uid="{00000000-0005-0000-0000-0000317A0000}"/>
    <cellStyle name="Comma 6 4 7 3" xfId="12659" xr:uid="{00000000-0005-0000-0000-0000327A0000}"/>
    <cellStyle name="Comma 6 4 7 3 2" xfId="32210" xr:uid="{00000000-0005-0000-0000-0000337A0000}"/>
    <cellStyle name="Comma 6 4 7 4" xfId="22435" xr:uid="{00000000-0005-0000-0000-0000347A0000}"/>
    <cellStyle name="Comma 6 4 8" xfId="5312" xr:uid="{00000000-0005-0000-0000-0000357A0000}"/>
    <cellStyle name="Comma 6 4 8 2" xfId="15105" xr:uid="{00000000-0005-0000-0000-0000367A0000}"/>
    <cellStyle name="Comma 6 4 8 2 2" xfId="34656" xr:uid="{00000000-0005-0000-0000-0000377A0000}"/>
    <cellStyle name="Comma 6 4 8 3" xfId="24881" xr:uid="{00000000-0005-0000-0000-0000387A0000}"/>
    <cellStyle name="Comma 6 4 9" xfId="10219" xr:uid="{00000000-0005-0000-0000-0000397A0000}"/>
    <cellStyle name="Comma 6 4 9 2" xfId="29770" xr:uid="{00000000-0005-0000-0000-00003A7A0000}"/>
    <cellStyle name="Comma 6 5" xfId="2352" xr:uid="{00000000-0005-0000-0000-00003B7A0000}"/>
    <cellStyle name="Comma 6 5 2" xfId="4848" xr:uid="{00000000-0005-0000-0000-00003C7A0000}"/>
    <cellStyle name="Comma 6 5 2 2" xfId="9745" xr:uid="{00000000-0005-0000-0000-00003D7A0000}"/>
    <cellStyle name="Comma 6 5 2 2 2" xfId="19534" xr:uid="{00000000-0005-0000-0000-00003E7A0000}"/>
    <cellStyle name="Comma 6 5 2 2 2 2" xfId="39085" xr:uid="{00000000-0005-0000-0000-00003F7A0000}"/>
    <cellStyle name="Comma 6 5 2 2 3" xfId="29310" xr:uid="{00000000-0005-0000-0000-0000407A0000}"/>
    <cellStyle name="Comma 6 5 2 3" xfId="14648" xr:uid="{00000000-0005-0000-0000-0000417A0000}"/>
    <cellStyle name="Comma 6 5 2 3 2" xfId="34199" xr:uid="{00000000-0005-0000-0000-0000427A0000}"/>
    <cellStyle name="Comma 6 5 2 4" xfId="24424" xr:uid="{00000000-0005-0000-0000-0000437A0000}"/>
    <cellStyle name="Comma 6 5 3" xfId="7302" xr:uid="{00000000-0005-0000-0000-0000447A0000}"/>
    <cellStyle name="Comma 6 5 3 2" xfId="17094" xr:uid="{00000000-0005-0000-0000-0000457A0000}"/>
    <cellStyle name="Comma 6 5 3 2 2" xfId="36645" xr:uid="{00000000-0005-0000-0000-0000467A0000}"/>
    <cellStyle name="Comma 6 5 3 3" xfId="26870" xr:uid="{00000000-0005-0000-0000-0000477A0000}"/>
    <cellStyle name="Comma 6 5 4" xfId="12208" xr:uid="{00000000-0005-0000-0000-0000487A0000}"/>
    <cellStyle name="Comma 6 5 4 2" xfId="31759" xr:uid="{00000000-0005-0000-0000-0000497A0000}"/>
    <cellStyle name="Comma 6 5 5" xfId="21984" xr:uid="{00000000-0005-0000-0000-00004A7A0000}"/>
    <cellStyle name="Comma 6 6" xfId="1951" xr:uid="{00000000-0005-0000-0000-00004B7A0000}"/>
    <cellStyle name="Comma 6 6 2" xfId="4461" xr:uid="{00000000-0005-0000-0000-00004C7A0000}"/>
    <cellStyle name="Comma 6 6 2 2" xfId="9358" xr:uid="{00000000-0005-0000-0000-00004D7A0000}"/>
    <cellStyle name="Comma 6 6 2 2 2" xfId="19147" xr:uid="{00000000-0005-0000-0000-00004E7A0000}"/>
    <cellStyle name="Comma 6 6 2 2 2 2" xfId="38698" xr:uid="{00000000-0005-0000-0000-00004F7A0000}"/>
    <cellStyle name="Comma 6 6 2 2 3" xfId="28923" xr:uid="{00000000-0005-0000-0000-0000507A0000}"/>
    <cellStyle name="Comma 6 6 2 3" xfId="14261" xr:uid="{00000000-0005-0000-0000-0000517A0000}"/>
    <cellStyle name="Comma 6 6 2 3 2" xfId="33812" xr:uid="{00000000-0005-0000-0000-0000527A0000}"/>
    <cellStyle name="Comma 6 6 2 4" xfId="24037" xr:uid="{00000000-0005-0000-0000-0000537A0000}"/>
    <cellStyle name="Comma 6 6 3" xfId="6915" xr:uid="{00000000-0005-0000-0000-0000547A0000}"/>
    <cellStyle name="Comma 6 6 3 2" xfId="16707" xr:uid="{00000000-0005-0000-0000-0000557A0000}"/>
    <cellStyle name="Comma 6 6 3 2 2" xfId="36258" xr:uid="{00000000-0005-0000-0000-0000567A0000}"/>
    <cellStyle name="Comma 6 6 3 3" xfId="26483" xr:uid="{00000000-0005-0000-0000-0000577A0000}"/>
    <cellStyle name="Comma 6 6 4" xfId="11821" xr:uid="{00000000-0005-0000-0000-0000587A0000}"/>
    <cellStyle name="Comma 6 6 4 2" xfId="31372" xr:uid="{00000000-0005-0000-0000-0000597A0000}"/>
    <cellStyle name="Comma 6 6 5" xfId="21597" xr:uid="{00000000-0005-0000-0000-00005A7A0000}"/>
    <cellStyle name="Comma 7" xfId="72" xr:uid="{00000000-0005-0000-0000-00005B7A0000}"/>
    <cellStyle name="Comma 7 2" xfId="202" xr:uid="{00000000-0005-0000-0000-00005C7A0000}"/>
    <cellStyle name="Comma 7 2 2" xfId="2561" xr:uid="{00000000-0005-0000-0000-00005D7A0000}"/>
    <cellStyle name="Comma 7 3" xfId="2380" xr:uid="{00000000-0005-0000-0000-00005E7A0000}"/>
    <cellStyle name="Comma 8" xfId="73" xr:uid="{00000000-0005-0000-0000-00005F7A0000}"/>
    <cellStyle name="Comma 8 2" xfId="203" xr:uid="{00000000-0005-0000-0000-0000607A0000}"/>
    <cellStyle name="Comma 8 2 2" xfId="2562" xr:uid="{00000000-0005-0000-0000-0000617A0000}"/>
    <cellStyle name="Comma 8 3" xfId="508" xr:uid="{00000000-0005-0000-0000-0000627A0000}"/>
    <cellStyle name="Comma 8 4" xfId="2409" xr:uid="{00000000-0005-0000-0000-0000637A0000}"/>
    <cellStyle name="Comma 9" xfId="74" xr:uid="{00000000-0005-0000-0000-0000647A0000}"/>
    <cellStyle name="Comma 9 2" xfId="280" xr:uid="{00000000-0005-0000-0000-0000657A0000}"/>
    <cellStyle name="Comma 9 2 2" xfId="2635" xr:uid="{00000000-0005-0000-0000-0000667A0000}"/>
    <cellStyle name="Comma 9 3" xfId="509" xr:uid="{00000000-0005-0000-0000-0000677A0000}"/>
    <cellStyle name="Comma 9 3 2" xfId="2501" xr:uid="{00000000-0005-0000-0000-0000687A0000}"/>
    <cellStyle name="Currency" xfId="293" builtinId="4"/>
    <cellStyle name="Currency 10" xfId="711" xr:uid="{00000000-0005-0000-0000-00006A7A0000}"/>
    <cellStyle name="Currency 11" xfId="600" xr:uid="{00000000-0005-0000-0000-00006B7A0000}"/>
    <cellStyle name="Currency 12" xfId="1282" xr:uid="{00000000-0005-0000-0000-00006C7A0000}"/>
    <cellStyle name="Currency 13" xfId="1933" xr:uid="{00000000-0005-0000-0000-00006D7A0000}"/>
    <cellStyle name="Currency 14" xfId="2904" xr:uid="{00000000-0005-0000-0000-00006E7A0000}"/>
    <cellStyle name="Currency 15" xfId="5218" xr:uid="{00000000-0005-0000-0000-00006F7A0000}"/>
    <cellStyle name="Currency 15 2" xfId="10115" xr:uid="{00000000-0005-0000-0000-0000707A0000}"/>
    <cellStyle name="Currency 16" xfId="5225" xr:uid="{00000000-0005-0000-0000-0000717A0000}"/>
    <cellStyle name="Currency 16 2" xfId="10122" xr:uid="{00000000-0005-0000-0000-0000727A0000}"/>
    <cellStyle name="Currency 16 2 2" xfId="19910" xr:uid="{00000000-0005-0000-0000-0000737A0000}"/>
    <cellStyle name="Currency 16 2 2 2" xfId="39461" xr:uid="{00000000-0005-0000-0000-0000747A0000}"/>
    <cellStyle name="Currency 16 2 3" xfId="29686" xr:uid="{00000000-0005-0000-0000-0000757A0000}"/>
    <cellStyle name="Currency 16 3" xfId="15024" xr:uid="{00000000-0005-0000-0000-0000767A0000}"/>
    <cellStyle name="Currency 16 3 2" xfId="34575" xr:uid="{00000000-0005-0000-0000-0000777A0000}"/>
    <cellStyle name="Currency 16 4" xfId="24800" xr:uid="{00000000-0005-0000-0000-0000787A0000}"/>
    <cellStyle name="Currency 17" xfId="5358" xr:uid="{00000000-0005-0000-0000-0000797A0000}"/>
    <cellStyle name="Currency 18" xfId="10123" xr:uid="{00000000-0005-0000-0000-00007A7A0000}"/>
    <cellStyle name="Currency 2" xfId="75" xr:uid="{00000000-0005-0000-0000-00007B7A0000}"/>
    <cellStyle name="Currency 2 2" xfId="76" xr:uid="{00000000-0005-0000-0000-00007C7A0000}"/>
    <cellStyle name="Currency 2 2 2" xfId="205" xr:uid="{00000000-0005-0000-0000-00007D7A0000}"/>
    <cellStyle name="Currency 2 2 2 2" xfId="2564" xr:uid="{00000000-0005-0000-0000-00007E7A0000}"/>
    <cellStyle name="Currency 2 2 3" xfId="1192" xr:uid="{00000000-0005-0000-0000-00007F7A0000}"/>
    <cellStyle name="Currency 2 3" xfId="204" xr:uid="{00000000-0005-0000-0000-0000807A0000}"/>
    <cellStyle name="Currency 2 3 2" xfId="2563" xr:uid="{00000000-0005-0000-0000-0000817A0000}"/>
    <cellStyle name="Currency 2 4" xfId="572" xr:uid="{00000000-0005-0000-0000-0000827A0000}"/>
    <cellStyle name="Currency 2 4 2" xfId="982" xr:uid="{00000000-0005-0000-0000-0000837A0000}"/>
    <cellStyle name="Currency 2 5" xfId="1191" xr:uid="{00000000-0005-0000-0000-0000847A0000}"/>
    <cellStyle name="Currency 2 6" xfId="10151" xr:uid="{00000000-0005-0000-0000-0000857A0000}"/>
    <cellStyle name="Currency 2 7" xfId="10131" xr:uid="{00000000-0005-0000-0000-0000867A0000}"/>
    <cellStyle name="Currency 3" xfId="77" xr:uid="{00000000-0005-0000-0000-0000877A0000}"/>
    <cellStyle name="Currency 3 2" xfId="206" xr:uid="{00000000-0005-0000-0000-0000887A0000}"/>
    <cellStyle name="Currency 3 2 2" xfId="1233" xr:uid="{00000000-0005-0000-0000-0000897A0000}"/>
    <cellStyle name="Currency 3 3" xfId="1193" xr:uid="{00000000-0005-0000-0000-00008A7A0000}"/>
    <cellStyle name="Currency 4" xfId="78" xr:uid="{00000000-0005-0000-0000-00008B7A0000}"/>
    <cellStyle name="Currency 4 2" xfId="79" xr:uid="{00000000-0005-0000-0000-00008C7A0000}"/>
    <cellStyle name="Currency 4 2 2" xfId="208" xr:uid="{00000000-0005-0000-0000-00008D7A0000}"/>
    <cellStyle name="Currency 4 2 2 2" xfId="2566" xr:uid="{00000000-0005-0000-0000-00008E7A0000}"/>
    <cellStyle name="Currency 4 2 3" xfId="2382" xr:uid="{00000000-0005-0000-0000-00008F7A0000}"/>
    <cellStyle name="Currency 4 3" xfId="207" xr:uid="{00000000-0005-0000-0000-0000907A0000}"/>
    <cellStyle name="Currency 4 3 2" xfId="2565" xr:uid="{00000000-0005-0000-0000-0000917A0000}"/>
    <cellStyle name="Currency 4 4" xfId="1194" xr:uid="{00000000-0005-0000-0000-0000927A0000}"/>
    <cellStyle name="Currency 4 5" xfId="5220" xr:uid="{00000000-0005-0000-0000-0000937A0000}"/>
    <cellStyle name="Currency 4 5 2" xfId="10117" xr:uid="{00000000-0005-0000-0000-0000947A0000}"/>
    <cellStyle name="Currency 4 5 2 2" xfId="19905" xr:uid="{00000000-0005-0000-0000-0000957A0000}"/>
    <cellStyle name="Currency 4 5 2 2 2" xfId="39456" xr:uid="{00000000-0005-0000-0000-0000967A0000}"/>
    <cellStyle name="Currency 4 5 2 3" xfId="29681" xr:uid="{00000000-0005-0000-0000-0000977A0000}"/>
    <cellStyle name="Currency 4 5 3" xfId="15019" xr:uid="{00000000-0005-0000-0000-0000987A0000}"/>
    <cellStyle name="Currency 4 5 3 2" xfId="34570" xr:uid="{00000000-0005-0000-0000-0000997A0000}"/>
    <cellStyle name="Currency 4 5 4" xfId="24795" xr:uid="{00000000-0005-0000-0000-00009A7A0000}"/>
    <cellStyle name="Currency 5" xfId="80" xr:uid="{00000000-0005-0000-0000-00009B7A0000}"/>
    <cellStyle name="Currency 5 2" xfId="81" xr:uid="{00000000-0005-0000-0000-00009C7A0000}"/>
    <cellStyle name="Currency 5 2 2" xfId="210" xr:uid="{00000000-0005-0000-0000-00009D7A0000}"/>
    <cellStyle name="Currency 5 2 2 2" xfId="2568" xr:uid="{00000000-0005-0000-0000-00009E7A0000}"/>
    <cellStyle name="Currency 5 2 3" xfId="2383" xr:uid="{00000000-0005-0000-0000-00009F7A0000}"/>
    <cellStyle name="Currency 5 3" xfId="209" xr:uid="{00000000-0005-0000-0000-0000A07A0000}"/>
    <cellStyle name="Currency 5 3 2" xfId="510" xr:uid="{00000000-0005-0000-0000-0000A17A0000}"/>
    <cellStyle name="Currency 5 3 2 2" xfId="2567" xr:uid="{00000000-0005-0000-0000-0000A27A0000}"/>
    <cellStyle name="Currency 6" xfId="82" xr:uid="{00000000-0005-0000-0000-0000A37A0000}"/>
    <cellStyle name="Currency 6 2" xfId="171" xr:uid="{00000000-0005-0000-0000-0000A47A0000}"/>
    <cellStyle name="Currency 6 2 2" xfId="281" xr:uid="{00000000-0005-0000-0000-0000A57A0000}"/>
    <cellStyle name="Currency 6 2 2 2" xfId="2636" xr:uid="{00000000-0005-0000-0000-0000A67A0000}"/>
    <cellStyle name="Currency 6 2 3" xfId="2530" xr:uid="{00000000-0005-0000-0000-0000A77A0000}"/>
    <cellStyle name="Currency 6 3" xfId="156" xr:uid="{00000000-0005-0000-0000-0000A87A0000}"/>
    <cellStyle name="Currency 6 3 2" xfId="2515" xr:uid="{00000000-0005-0000-0000-0000A97A0000}"/>
    <cellStyle name="Currency 6 4" xfId="2388" xr:uid="{00000000-0005-0000-0000-0000AA7A0000}"/>
    <cellStyle name="Currency 7" xfId="511" xr:uid="{00000000-0005-0000-0000-0000AB7A0000}"/>
    <cellStyle name="Currency 8" xfId="571" xr:uid="{00000000-0005-0000-0000-0000AC7A0000}"/>
    <cellStyle name="Currency 8 2" xfId="979" xr:uid="{00000000-0005-0000-0000-0000AD7A0000}"/>
    <cellStyle name="Currency 9" xfId="575" xr:uid="{00000000-0005-0000-0000-0000AE7A0000}"/>
    <cellStyle name="Currency 9 2" xfId="975" xr:uid="{00000000-0005-0000-0000-0000AF7A0000}"/>
    <cellStyle name="Currency 9 2 2" xfId="1925" xr:uid="{00000000-0005-0000-0000-0000B07A0000}"/>
    <cellStyle name="Currency 9 2 2 2" xfId="4439" xr:uid="{00000000-0005-0000-0000-0000B17A0000}"/>
    <cellStyle name="Currency 9 2 2 2 2" xfId="9336" xr:uid="{00000000-0005-0000-0000-0000B27A0000}"/>
    <cellStyle name="Currency 9 2 2 2 2 2" xfId="19125" xr:uid="{00000000-0005-0000-0000-0000B37A0000}"/>
    <cellStyle name="Currency 9 2 2 2 2 2 2" xfId="38676" xr:uid="{00000000-0005-0000-0000-0000B47A0000}"/>
    <cellStyle name="Currency 9 2 2 2 2 3" xfId="28901" xr:uid="{00000000-0005-0000-0000-0000B57A0000}"/>
    <cellStyle name="Currency 9 2 2 2 3" xfId="14239" xr:uid="{00000000-0005-0000-0000-0000B67A0000}"/>
    <cellStyle name="Currency 9 2 2 2 3 2" xfId="33790" xr:uid="{00000000-0005-0000-0000-0000B77A0000}"/>
    <cellStyle name="Currency 9 2 2 2 4" xfId="24015" xr:uid="{00000000-0005-0000-0000-0000B87A0000}"/>
    <cellStyle name="Currency 9 2 2 3" xfId="6893" xr:uid="{00000000-0005-0000-0000-0000B97A0000}"/>
    <cellStyle name="Currency 9 2 2 3 2" xfId="16685" xr:uid="{00000000-0005-0000-0000-0000BA7A0000}"/>
    <cellStyle name="Currency 9 2 2 3 2 2" xfId="36236" xr:uid="{00000000-0005-0000-0000-0000BB7A0000}"/>
    <cellStyle name="Currency 9 2 2 3 3" xfId="26461" xr:uid="{00000000-0005-0000-0000-0000BC7A0000}"/>
    <cellStyle name="Currency 9 2 2 4" xfId="11799" xr:uid="{00000000-0005-0000-0000-0000BD7A0000}"/>
    <cellStyle name="Currency 9 2 2 4 2" xfId="31350" xr:uid="{00000000-0005-0000-0000-0000BE7A0000}"/>
    <cellStyle name="Currency 9 2 2 5" xfId="21575" xr:uid="{00000000-0005-0000-0000-0000BF7A0000}"/>
    <cellStyle name="Currency 9 2 3" xfId="3558" xr:uid="{00000000-0005-0000-0000-0000C07A0000}"/>
    <cellStyle name="Currency 9 2 3 2" xfId="8455" xr:uid="{00000000-0005-0000-0000-0000C17A0000}"/>
    <cellStyle name="Currency 9 2 3 2 2" xfId="18244" xr:uid="{00000000-0005-0000-0000-0000C27A0000}"/>
    <cellStyle name="Currency 9 2 3 2 2 2" xfId="37795" xr:uid="{00000000-0005-0000-0000-0000C37A0000}"/>
    <cellStyle name="Currency 9 2 3 2 3" xfId="28020" xr:uid="{00000000-0005-0000-0000-0000C47A0000}"/>
    <cellStyle name="Currency 9 2 3 3" xfId="13358" xr:uid="{00000000-0005-0000-0000-0000C57A0000}"/>
    <cellStyle name="Currency 9 2 3 3 2" xfId="32909" xr:uid="{00000000-0005-0000-0000-0000C67A0000}"/>
    <cellStyle name="Currency 9 2 3 4" xfId="23134" xr:uid="{00000000-0005-0000-0000-0000C77A0000}"/>
    <cellStyle name="Currency 9 2 4" xfId="6012" xr:uid="{00000000-0005-0000-0000-0000C87A0000}"/>
    <cellStyle name="Currency 9 2 4 2" xfId="15804" xr:uid="{00000000-0005-0000-0000-0000C97A0000}"/>
    <cellStyle name="Currency 9 2 4 2 2" xfId="35355" xr:uid="{00000000-0005-0000-0000-0000CA7A0000}"/>
    <cellStyle name="Currency 9 2 4 3" xfId="25580" xr:uid="{00000000-0005-0000-0000-0000CB7A0000}"/>
    <cellStyle name="Currency 9 2 5" xfId="10918" xr:uid="{00000000-0005-0000-0000-0000CC7A0000}"/>
    <cellStyle name="Currency 9 2 5 2" xfId="30469" xr:uid="{00000000-0005-0000-0000-0000CD7A0000}"/>
    <cellStyle name="Currency 9 2 6" xfId="20694" xr:uid="{00000000-0005-0000-0000-0000CE7A0000}"/>
    <cellStyle name="Currency 9 3" xfId="1532" xr:uid="{00000000-0005-0000-0000-0000CF7A0000}"/>
    <cellStyle name="Currency 9 3 2" xfId="4048" xr:uid="{00000000-0005-0000-0000-0000D07A0000}"/>
    <cellStyle name="Currency 9 3 2 2" xfId="8945" xr:uid="{00000000-0005-0000-0000-0000D17A0000}"/>
    <cellStyle name="Currency 9 3 2 2 2" xfId="18734" xr:uid="{00000000-0005-0000-0000-0000D27A0000}"/>
    <cellStyle name="Currency 9 3 2 2 2 2" xfId="38285" xr:uid="{00000000-0005-0000-0000-0000D37A0000}"/>
    <cellStyle name="Currency 9 3 2 2 3" xfId="28510" xr:uid="{00000000-0005-0000-0000-0000D47A0000}"/>
    <cellStyle name="Currency 9 3 2 3" xfId="13848" xr:uid="{00000000-0005-0000-0000-0000D57A0000}"/>
    <cellStyle name="Currency 9 3 2 3 2" xfId="33399" xr:uid="{00000000-0005-0000-0000-0000D67A0000}"/>
    <cellStyle name="Currency 9 3 2 4" xfId="23624" xr:uid="{00000000-0005-0000-0000-0000D77A0000}"/>
    <cellStyle name="Currency 9 3 3" xfId="6502" xr:uid="{00000000-0005-0000-0000-0000D87A0000}"/>
    <cellStyle name="Currency 9 3 3 2" xfId="16294" xr:uid="{00000000-0005-0000-0000-0000D97A0000}"/>
    <cellStyle name="Currency 9 3 3 2 2" xfId="35845" xr:uid="{00000000-0005-0000-0000-0000DA7A0000}"/>
    <cellStyle name="Currency 9 3 3 3" xfId="26070" xr:uid="{00000000-0005-0000-0000-0000DB7A0000}"/>
    <cellStyle name="Currency 9 3 4" xfId="11408" xr:uid="{00000000-0005-0000-0000-0000DC7A0000}"/>
    <cellStyle name="Currency 9 3 4 2" xfId="30959" xr:uid="{00000000-0005-0000-0000-0000DD7A0000}"/>
    <cellStyle name="Currency 9 3 5" xfId="21184" xr:uid="{00000000-0005-0000-0000-0000DE7A0000}"/>
    <cellStyle name="Currency 9 4" xfId="3167" xr:uid="{00000000-0005-0000-0000-0000DF7A0000}"/>
    <cellStyle name="Currency 9 4 2" xfId="8064" xr:uid="{00000000-0005-0000-0000-0000E07A0000}"/>
    <cellStyle name="Currency 9 4 2 2" xfId="17853" xr:uid="{00000000-0005-0000-0000-0000E17A0000}"/>
    <cellStyle name="Currency 9 4 2 2 2" xfId="37404" xr:uid="{00000000-0005-0000-0000-0000E27A0000}"/>
    <cellStyle name="Currency 9 4 2 3" xfId="27629" xr:uid="{00000000-0005-0000-0000-0000E37A0000}"/>
    <cellStyle name="Currency 9 4 3" xfId="12967" xr:uid="{00000000-0005-0000-0000-0000E47A0000}"/>
    <cellStyle name="Currency 9 4 3 2" xfId="32518" xr:uid="{00000000-0005-0000-0000-0000E57A0000}"/>
    <cellStyle name="Currency 9 4 4" xfId="22743" xr:uid="{00000000-0005-0000-0000-0000E67A0000}"/>
    <cellStyle name="Currency 9 5" xfId="5621" xr:uid="{00000000-0005-0000-0000-0000E77A0000}"/>
    <cellStyle name="Currency 9 5 2" xfId="15413" xr:uid="{00000000-0005-0000-0000-0000E87A0000}"/>
    <cellStyle name="Currency 9 5 2 2" xfId="34964" xr:uid="{00000000-0005-0000-0000-0000E97A0000}"/>
    <cellStyle name="Currency 9 5 3" xfId="25189" xr:uid="{00000000-0005-0000-0000-0000EA7A0000}"/>
    <cellStyle name="Currency 9 6" xfId="10527" xr:uid="{00000000-0005-0000-0000-0000EB7A0000}"/>
    <cellStyle name="Currency 9 6 2" xfId="30078" xr:uid="{00000000-0005-0000-0000-0000EC7A0000}"/>
    <cellStyle name="Currency 9 7" xfId="20303" xr:uid="{00000000-0005-0000-0000-0000ED7A0000}"/>
    <cellStyle name="Explanatory Text" xfId="83" builtinId="53" customBuiltin="1"/>
    <cellStyle name="Explanatory Text 2" xfId="84" xr:uid="{00000000-0005-0000-0000-0000EF7A0000}"/>
    <cellStyle name="Followed Hyperlink 2" xfId="85" xr:uid="{00000000-0005-0000-0000-0000F07A0000}"/>
    <cellStyle name="Good" xfId="86" builtinId="26" customBuiltin="1"/>
    <cellStyle name="Good 2" xfId="87" xr:uid="{00000000-0005-0000-0000-0000F27A0000}"/>
    <cellStyle name="Heading 1" xfId="88" builtinId="16" customBuiltin="1"/>
    <cellStyle name="Heading 1 2" xfId="89" xr:uid="{00000000-0005-0000-0000-0000F47A0000}"/>
    <cellStyle name="Heading 2" xfId="90" builtinId="17" customBuiltin="1"/>
    <cellStyle name="Heading 2 2" xfId="91" xr:uid="{00000000-0005-0000-0000-0000F67A0000}"/>
    <cellStyle name="Heading 3" xfId="92" builtinId="18" customBuiltin="1"/>
    <cellStyle name="Heading 3 2" xfId="93" xr:uid="{00000000-0005-0000-0000-0000F87A0000}"/>
    <cellStyle name="Heading 4" xfId="94" builtinId="19" customBuiltin="1"/>
    <cellStyle name="Heading 4 2" xfId="95" xr:uid="{00000000-0005-0000-0000-0000FA7A0000}"/>
    <cellStyle name="Hyperlink 2" xfId="96" xr:uid="{00000000-0005-0000-0000-0000FB7A0000}"/>
    <cellStyle name="Input" xfId="97" builtinId="20" customBuiltin="1"/>
    <cellStyle name="Input 2" xfId="98" xr:uid="{00000000-0005-0000-0000-0000FD7A0000}"/>
    <cellStyle name="Linked Cell" xfId="99" builtinId="24" customBuiltin="1"/>
    <cellStyle name="Linked Cell 2" xfId="100" xr:uid="{00000000-0005-0000-0000-0000FF7A0000}"/>
    <cellStyle name="Neutral" xfId="101" builtinId="28" customBuiltin="1"/>
    <cellStyle name="Neutral 2" xfId="102" xr:uid="{00000000-0005-0000-0000-0000017B0000}"/>
    <cellStyle name="Normal" xfId="0" builtinId="0"/>
    <cellStyle name="Normal 10" xfId="292" xr:uid="{00000000-0005-0000-0000-0000037B0000}"/>
    <cellStyle name="Normal 10 2" xfId="512" xr:uid="{00000000-0005-0000-0000-0000047B0000}"/>
    <cellStyle name="Normal 10 2 2" xfId="924" xr:uid="{00000000-0005-0000-0000-0000057B0000}"/>
    <cellStyle name="Normal 10 2 2 2" xfId="1874" xr:uid="{00000000-0005-0000-0000-0000067B0000}"/>
    <cellStyle name="Normal 10 2 2 2 2" xfId="4388" xr:uid="{00000000-0005-0000-0000-0000077B0000}"/>
    <cellStyle name="Normal 10 2 2 2 2 2" xfId="9285" xr:uid="{00000000-0005-0000-0000-0000087B0000}"/>
    <cellStyle name="Normal 10 2 2 2 2 2 2" xfId="19074" xr:uid="{00000000-0005-0000-0000-0000097B0000}"/>
    <cellStyle name="Normal 10 2 2 2 2 2 2 2" xfId="38625" xr:uid="{00000000-0005-0000-0000-00000A7B0000}"/>
    <cellStyle name="Normal 10 2 2 2 2 2 3" xfId="28850" xr:uid="{00000000-0005-0000-0000-00000B7B0000}"/>
    <cellStyle name="Normal 10 2 2 2 2 3" xfId="14188" xr:uid="{00000000-0005-0000-0000-00000C7B0000}"/>
    <cellStyle name="Normal 10 2 2 2 2 3 2" xfId="33739" xr:uid="{00000000-0005-0000-0000-00000D7B0000}"/>
    <cellStyle name="Normal 10 2 2 2 2 4" xfId="23964" xr:uid="{00000000-0005-0000-0000-00000E7B0000}"/>
    <cellStyle name="Normal 10 2 2 2 3" xfId="6842" xr:uid="{00000000-0005-0000-0000-00000F7B0000}"/>
    <cellStyle name="Normal 10 2 2 2 3 2" xfId="16634" xr:uid="{00000000-0005-0000-0000-0000107B0000}"/>
    <cellStyle name="Normal 10 2 2 2 3 2 2" xfId="36185" xr:uid="{00000000-0005-0000-0000-0000117B0000}"/>
    <cellStyle name="Normal 10 2 2 2 3 3" xfId="26410" xr:uid="{00000000-0005-0000-0000-0000127B0000}"/>
    <cellStyle name="Normal 10 2 2 2 4" xfId="11748" xr:uid="{00000000-0005-0000-0000-0000137B0000}"/>
    <cellStyle name="Normal 10 2 2 2 4 2" xfId="31299" xr:uid="{00000000-0005-0000-0000-0000147B0000}"/>
    <cellStyle name="Normal 10 2 2 2 5" xfId="21524" xr:uid="{00000000-0005-0000-0000-0000157B0000}"/>
    <cellStyle name="Normal 10 2 2 3" xfId="2482" xr:uid="{00000000-0005-0000-0000-0000167B0000}"/>
    <cellStyle name="Normal 10 2 2 3 2" xfId="4964" xr:uid="{00000000-0005-0000-0000-0000177B0000}"/>
    <cellStyle name="Normal 10 2 2 3 2 2" xfId="9861" xr:uid="{00000000-0005-0000-0000-0000187B0000}"/>
    <cellStyle name="Normal 10 2 2 3 2 2 2" xfId="19650" xr:uid="{00000000-0005-0000-0000-0000197B0000}"/>
    <cellStyle name="Normal 10 2 2 3 2 2 2 2" xfId="39201" xr:uid="{00000000-0005-0000-0000-00001A7B0000}"/>
    <cellStyle name="Normal 10 2 2 3 2 2 3" xfId="29426" xr:uid="{00000000-0005-0000-0000-00001B7B0000}"/>
    <cellStyle name="Normal 10 2 2 3 2 3" xfId="14764" xr:uid="{00000000-0005-0000-0000-00001C7B0000}"/>
    <cellStyle name="Normal 10 2 2 3 2 3 2" xfId="34315" xr:uid="{00000000-0005-0000-0000-00001D7B0000}"/>
    <cellStyle name="Normal 10 2 2 3 2 4" xfId="24540" xr:uid="{00000000-0005-0000-0000-00001E7B0000}"/>
    <cellStyle name="Normal 10 2 2 3 3" xfId="7418" xr:uid="{00000000-0005-0000-0000-00001F7B0000}"/>
    <cellStyle name="Normal 10 2 2 3 3 2" xfId="17210" xr:uid="{00000000-0005-0000-0000-0000207B0000}"/>
    <cellStyle name="Normal 10 2 2 3 3 2 2" xfId="36761" xr:uid="{00000000-0005-0000-0000-0000217B0000}"/>
    <cellStyle name="Normal 10 2 2 3 3 3" xfId="26986" xr:uid="{00000000-0005-0000-0000-0000227B0000}"/>
    <cellStyle name="Normal 10 2 2 3 4" xfId="12324" xr:uid="{00000000-0005-0000-0000-0000237B0000}"/>
    <cellStyle name="Normal 10 2 2 3 4 2" xfId="31875" xr:uid="{00000000-0005-0000-0000-0000247B0000}"/>
    <cellStyle name="Normal 10 2 2 3 5" xfId="22100" xr:uid="{00000000-0005-0000-0000-0000257B0000}"/>
    <cellStyle name="Normal 10 2 2 4" xfId="3507" xr:uid="{00000000-0005-0000-0000-0000267B0000}"/>
    <cellStyle name="Normal 10 2 2 4 2" xfId="8404" xr:uid="{00000000-0005-0000-0000-0000277B0000}"/>
    <cellStyle name="Normal 10 2 2 4 2 2" xfId="18193" xr:uid="{00000000-0005-0000-0000-0000287B0000}"/>
    <cellStyle name="Normal 10 2 2 4 2 2 2" xfId="37744" xr:uid="{00000000-0005-0000-0000-0000297B0000}"/>
    <cellStyle name="Normal 10 2 2 4 2 3" xfId="27969" xr:uid="{00000000-0005-0000-0000-00002A7B0000}"/>
    <cellStyle name="Normal 10 2 2 4 3" xfId="13307" xr:uid="{00000000-0005-0000-0000-00002B7B0000}"/>
    <cellStyle name="Normal 10 2 2 4 3 2" xfId="32858" xr:uid="{00000000-0005-0000-0000-00002C7B0000}"/>
    <cellStyle name="Normal 10 2 2 4 4" xfId="23083" xr:uid="{00000000-0005-0000-0000-00002D7B0000}"/>
    <cellStyle name="Normal 10 2 2 5" xfId="5961" xr:uid="{00000000-0005-0000-0000-00002E7B0000}"/>
    <cellStyle name="Normal 10 2 2 5 2" xfId="15753" xr:uid="{00000000-0005-0000-0000-00002F7B0000}"/>
    <cellStyle name="Normal 10 2 2 5 2 2" xfId="35304" xr:uid="{00000000-0005-0000-0000-0000307B0000}"/>
    <cellStyle name="Normal 10 2 2 5 3" xfId="25529" xr:uid="{00000000-0005-0000-0000-0000317B0000}"/>
    <cellStyle name="Normal 10 2 2 6" xfId="10867" xr:uid="{00000000-0005-0000-0000-0000327B0000}"/>
    <cellStyle name="Normal 10 2 2 6 2" xfId="30418" xr:uid="{00000000-0005-0000-0000-0000337B0000}"/>
    <cellStyle name="Normal 10 2 2 7" xfId="20643" xr:uid="{00000000-0005-0000-0000-0000347B0000}"/>
    <cellStyle name="Normal 10 2 3" xfId="1480" xr:uid="{00000000-0005-0000-0000-0000357B0000}"/>
    <cellStyle name="Normal 10 2 3 2" xfId="3999" xr:uid="{00000000-0005-0000-0000-0000367B0000}"/>
    <cellStyle name="Normal 10 2 3 2 2" xfId="8896" xr:uid="{00000000-0005-0000-0000-0000377B0000}"/>
    <cellStyle name="Normal 10 2 3 2 2 2" xfId="18685" xr:uid="{00000000-0005-0000-0000-0000387B0000}"/>
    <cellStyle name="Normal 10 2 3 2 2 2 2" xfId="38236" xr:uid="{00000000-0005-0000-0000-0000397B0000}"/>
    <cellStyle name="Normal 10 2 3 2 2 3" xfId="28461" xr:uid="{00000000-0005-0000-0000-00003A7B0000}"/>
    <cellStyle name="Normal 10 2 3 2 3" xfId="13799" xr:uid="{00000000-0005-0000-0000-00003B7B0000}"/>
    <cellStyle name="Normal 10 2 3 2 3 2" xfId="33350" xr:uid="{00000000-0005-0000-0000-00003C7B0000}"/>
    <cellStyle name="Normal 10 2 3 2 4" xfId="23575" xr:uid="{00000000-0005-0000-0000-00003D7B0000}"/>
    <cellStyle name="Normal 10 2 3 3" xfId="6453" xr:uid="{00000000-0005-0000-0000-00003E7B0000}"/>
    <cellStyle name="Normal 10 2 3 3 2" xfId="16245" xr:uid="{00000000-0005-0000-0000-00003F7B0000}"/>
    <cellStyle name="Normal 10 2 3 3 2 2" xfId="35796" xr:uid="{00000000-0005-0000-0000-0000407B0000}"/>
    <cellStyle name="Normal 10 2 3 3 3" xfId="26021" xr:uid="{00000000-0005-0000-0000-0000417B0000}"/>
    <cellStyle name="Normal 10 2 3 4" xfId="11359" xr:uid="{00000000-0005-0000-0000-0000427B0000}"/>
    <cellStyle name="Normal 10 2 3 4 2" xfId="30910" xr:uid="{00000000-0005-0000-0000-0000437B0000}"/>
    <cellStyle name="Normal 10 2 3 5" xfId="21135" xr:uid="{00000000-0005-0000-0000-0000447B0000}"/>
    <cellStyle name="Normal 10 2 4" xfId="2075" xr:uid="{00000000-0005-0000-0000-0000457B0000}"/>
    <cellStyle name="Normal 10 2 4 2" xfId="4577" xr:uid="{00000000-0005-0000-0000-0000467B0000}"/>
    <cellStyle name="Normal 10 2 4 2 2" xfId="9474" xr:uid="{00000000-0005-0000-0000-0000477B0000}"/>
    <cellStyle name="Normal 10 2 4 2 2 2" xfId="19263" xr:uid="{00000000-0005-0000-0000-0000487B0000}"/>
    <cellStyle name="Normal 10 2 4 2 2 2 2" xfId="38814" xr:uid="{00000000-0005-0000-0000-0000497B0000}"/>
    <cellStyle name="Normal 10 2 4 2 2 3" xfId="29039" xr:uid="{00000000-0005-0000-0000-00004A7B0000}"/>
    <cellStyle name="Normal 10 2 4 2 3" xfId="14377" xr:uid="{00000000-0005-0000-0000-00004B7B0000}"/>
    <cellStyle name="Normal 10 2 4 2 3 2" xfId="33928" xr:uid="{00000000-0005-0000-0000-00004C7B0000}"/>
    <cellStyle name="Normal 10 2 4 2 4" xfId="24153" xr:uid="{00000000-0005-0000-0000-00004D7B0000}"/>
    <cellStyle name="Normal 10 2 4 3" xfId="7031" xr:uid="{00000000-0005-0000-0000-00004E7B0000}"/>
    <cellStyle name="Normal 10 2 4 3 2" xfId="16823" xr:uid="{00000000-0005-0000-0000-00004F7B0000}"/>
    <cellStyle name="Normal 10 2 4 3 2 2" xfId="36374" xr:uid="{00000000-0005-0000-0000-0000507B0000}"/>
    <cellStyle name="Normal 10 2 4 3 3" xfId="26599" xr:uid="{00000000-0005-0000-0000-0000517B0000}"/>
    <cellStyle name="Normal 10 2 4 4" xfId="11937" xr:uid="{00000000-0005-0000-0000-0000527B0000}"/>
    <cellStyle name="Normal 10 2 4 4 2" xfId="31488" xr:uid="{00000000-0005-0000-0000-0000537B0000}"/>
    <cellStyle name="Normal 10 2 4 5" xfId="21713" xr:uid="{00000000-0005-0000-0000-0000547B0000}"/>
    <cellStyle name="Normal 10 2 5" xfId="3116" xr:uid="{00000000-0005-0000-0000-0000557B0000}"/>
    <cellStyle name="Normal 10 2 5 2" xfId="8013" xr:uid="{00000000-0005-0000-0000-0000567B0000}"/>
    <cellStyle name="Normal 10 2 5 2 2" xfId="17802" xr:uid="{00000000-0005-0000-0000-0000577B0000}"/>
    <cellStyle name="Normal 10 2 5 2 2 2" xfId="37353" xr:uid="{00000000-0005-0000-0000-0000587B0000}"/>
    <cellStyle name="Normal 10 2 5 2 3" xfId="27578" xr:uid="{00000000-0005-0000-0000-0000597B0000}"/>
    <cellStyle name="Normal 10 2 5 3" xfId="12916" xr:uid="{00000000-0005-0000-0000-00005A7B0000}"/>
    <cellStyle name="Normal 10 2 5 3 2" xfId="32467" xr:uid="{00000000-0005-0000-0000-00005B7B0000}"/>
    <cellStyle name="Normal 10 2 5 4" xfId="22692" xr:uid="{00000000-0005-0000-0000-00005C7B0000}"/>
    <cellStyle name="Normal 10 2 6" xfId="5570" xr:uid="{00000000-0005-0000-0000-00005D7B0000}"/>
    <cellStyle name="Normal 10 2 6 2" xfId="15362" xr:uid="{00000000-0005-0000-0000-00005E7B0000}"/>
    <cellStyle name="Normal 10 2 6 2 2" xfId="34913" xr:uid="{00000000-0005-0000-0000-00005F7B0000}"/>
    <cellStyle name="Normal 10 2 6 3" xfId="25138" xr:uid="{00000000-0005-0000-0000-0000607B0000}"/>
    <cellStyle name="Normal 10 2 7" xfId="10476" xr:uid="{00000000-0005-0000-0000-0000617B0000}"/>
    <cellStyle name="Normal 10 2 7 2" xfId="30027" xr:uid="{00000000-0005-0000-0000-0000627B0000}"/>
    <cellStyle name="Normal 10 2 8" xfId="20252" xr:uid="{00000000-0005-0000-0000-0000637B0000}"/>
    <cellStyle name="Normal 10 3" xfId="710" xr:uid="{00000000-0005-0000-0000-0000647B0000}"/>
    <cellStyle name="Normal 10 3 2" xfId="1662" xr:uid="{00000000-0005-0000-0000-0000657B0000}"/>
    <cellStyle name="Normal 10 3 2 2" xfId="4176" xr:uid="{00000000-0005-0000-0000-0000667B0000}"/>
    <cellStyle name="Normal 10 3 2 2 2" xfId="9073" xr:uid="{00000000-0005-0000-0000-0000677B0000}"/>
    <cellStyle name="Normal 10 3 2 2 2 2" xfId="18862" xr:uid="{00000000-0005-0000-0000-0000687B0000}"/>
    <cellStyle name="Normal 10 3 2 2 2 2 2" xfId="38413" xr:uid="{00000000-0005-0000-0000-0000697B0000}"/>
    <cellStyle name="Normal 10 3 2 2 2 3" xfId="28638" xr:uid="{00000000-0005-0000-0000-00006A7B0000}"/>
    <cellStyle name="Normal 10 3 2 2 3" xfId="13976" xr:uid="{00000000-0005-0000-0000-00006B7B0000}"/>
    <cellStyle name="Normal 10 3 2 2 3 2" xfId="33527" xr:uid="{00000000-0005-0000-0000-00006C7B0000}"/>
    <cellStyle name="Normal 10 3 2 2 4" xfId="23752" xr:uid="{00000000-0005-0000-0000-00006D7B0000}"/>
    <cellStyle name="Normal 10 3 2 3" xfId="6630" xr:uid="{00000000-0005-0000-0000-00006E7B0000}"/>
    <cellStyle name="Normal 10 3 2 3 2" xfId="16422" xr:uid="{00000000-0005-0000-0000-00006F7B0000}"/>
    <cellStyle name="Normal 10 3 2 3 2 2" xfId="35973" xr:uid="{00000000-0005-0000-0000-0000707B0000}"/>
    <cellStyle name="Normal 10 3 2 3 3" xfId="26198" xr:uid="{00000000-0005-0000-0000-0000717B0000}"/>
    <cellStyle name="Normal 10 3 2 4" xfId="11536" xr:uid="{00000000-0005-0000-0000-0000727B0000}"/>
    <cellStyle name="Normal 10 3 2 4 2" xfId="31087" xr:uid="{00000000-0005-0000-0000-0000737B0000}"/>
    <cellStyle name="Normal 10 3 2 5" xfId="21312" xr:uid="{00000000-0005-0000-0000-0000747B0000}"/>
    <cellStyle name="Normal 10 3 3" xfId="2414" xr:uid="{00000000-0005-0000-0000-0000757B0000}"/>
    <cellStyle name="Normal 10 3 3 2" xfId="4896" xr:uid="{00000000-0005-0000-0000-0000767B0000}"/>
    <cellStyle name="Normal 10 3 3 2 2" xfId="9793" xr:uid="{00000000-0005-0000-0000-0000777B0000}"/>
    <cellStyle name="Normal 10 3 3 2 2 2" xfId="19582" xr:uid="{00000000-0005-0000-0000-0000787B0000}"/>
    <cellStyle name="Normal 10 3 3 2 2 2 2" xfId="39133" xr:uid="{00000000-0005-0000-0000-0000797B0000}"/>
    <cellStyle name="Normal 10 3 3 2 2 3" xfId="29358" xr:uid="{00000000-0005-0000-0000-00007A7B0000}"/>
    <cellStyle name="Normal 10 3 3 2 3" xfId="14696" xr:uid="{00000000-0005-0000-0000-00007B7B0000}"/>
    <cellStyle name="Normal 10 3 3 2 3 2" xfId="34247" xr:uid="{00000000-0005-0000-0000-00007C7B0000}"/>
    <cellStyle name="Normal 10 3 3 2 4" xfId="24472" xr:uid="{00000000-0005-0000-0000-00007D7B0000}"/>
    <cellStyle name="Normal 10 3 3 3" xfId="7350" xr:uid="{00000000-0005-0000-0000-00007E7B0000}"/>
    <cellStyle name="Normal 10 3 3 3 2" xfId="17142" xr:uid="{00000000-0005-0000-0000-00007F7B0000}"/>
    <cellStyle name="Normal 10 3 3 3 2 2" xfId="36693" xr:uid="{00000000-0005-0000-0000-0000807B0000}"/>
    <cellStyle name="Normal 10 3 3 3 3" xfId="26918" xr:uid="{00000000-0005-0000-0000-0000817B0000}"/>
    <cellStyle name="Normal 10 3 3 4" xfId="12256" xr:uid="{00000000-0005-0000-0000-0000827B0000}"/>
    <cellStyle name="Normal 10 3 3 4 2" xfId="31807" xr:uid="{00000000-0005-0000-0000-0000837B0000}"/>
    <cellStyle name="Normal 10 3 3 5" xfId="22032" xr:uid="{00000000-0005-0000-0000-0000847B0000}"/>
    <cellStyle name="Normal 10 3 4" xfId="3295" xr:uid="{00000000-0005-0000-0000-0000857B0000}"/>
    <cellStyle name="Normal 10 3 4 2" xfId="8192" xr:uid="{00000000-0005-0000-0000-0000867B0000}"/>
    <cellStyle name="Normal 10 3 4 2 2" xfId="17981" xr:uid="{00000000-0005-0000-0000-0000877B0000}"/>
    <cellStyle name="Normal 10 3 4 2 2 2" xfId="37532" xr:uid="{00000000-0005-0000-0000-0000887B0000}"/>
    <cellStyle name="Normal 10 3 4 2 3" xfId="27757" xr:uid="{00000000-0005-0000-0000-0000897B0000}"/>
    <cellStyle name="Normal 10 3 4 3" xfId="13095" xr:uid="{00000000-0005-0000-0000-00008A7B0000}"/>
    <cellStyle name="Normal 10 3 4 3 2" xfId="32646" xr:uid="{00000000-0005-0000-0000-00008B7B0000}"/>
    <cellStyle name="Normal 10 3 4 4" xfId="22871" xr:uid="{00000000-0005-0000-0000-00008C7B0000}"/>
    <cellStyle name="Normal 10 3 5" xfId="5749" xr:uid="{00000000-0005-0000-0000-00008D7B0000}"/>
    <cellStyle name="Normal 10 3 5 2" xfId="15541" xr:uid="{00000000-0005-0000-0000-00008E7B0000}"/>
    <cellStyle name="Normal 10 3 5 2 2" xfId="35092" xr:uid="{00000000-0005-0000-0000-00008F7B0000}"/>
    <cellStyle name="Normal 10 3 5 3" xfId="25317" xr:uid="{00000000-0005-0000-0000-0000907B0000}"/>
    <cellStyle name="Normal 10 3 6" xfId="10655" xr:uid="{00000000-0005-0000-0000-0000917B0000}"/>
    <cellStyle name="Normal 10 3 6 2" xfId="30206" xr:uid="{00000000-0005-0000-0000-0000927B0000}"/>
    <cellStyle name="Normal 10 3 7" xfId="20431" xr:uid="{00000000-0005-0000-0000-0000937B0000}"/>
    <cellStyle name="Normal 10 4" xfId="1119" xr:uid="{00000000-0005-0000-0000-0000947B0000}"/>
    <cellStyle name="Normal 10 4 2" xfId="3689" xr:uid="{00000000-0005-0000-0000-0000957B0000}"/>
    <cellStyle name="Normal 10 4 2 2" xfId="8586" xr:uid="{00000000-0005-0000-0000-0000967B0000}"/>
    <cellStyle name="Normal 10 4 2 2 2" xfId="18375" xr:uid="{00000000-0005-0000-0000-0000977B0000}"/>
    <cellStyle name="Normal 10 4 2 2 2 2" xfId="37926" xr:uid="{00000000-0005-0000-0000-0000987B0000}"/>
    <cellStyle name="Normal 10 4 2 2 3" xfId="28151" xr:uid="{00000000-0005-0000-0000-0000997B0000}"/>
    <cellStyle name="Normal 10 4 2 3" xfId="13489" xr:uid="{00000000-0005-0000-0000-00009A7B0000}"/>
    <cellStyle name="Normal 10 4 2 3 2" xfId="33040" xr:uid="{00000000-0005-0000-0000-00009B7B0000}"/>
    <cellStyle name="Normal 10 4 2 4" xfId="23265" xr:uid="{00000000-0005-0000-0000-00009C7B0000}"/>
    <cellStyle name="Normal 10 4 3" xfId="6143" xr:uid="{00000000-0005-0000-0000-00009D7B0000}"/>
    <cellStyle name="Normal 10 4 3 2" xfId="15935" xr:uid="{00000000-0005-0000-0000-00009E7B0000}"/>
    <cellStyle name="Normal 10 4 3 2 2" xfId="35486" xr:uid="{00000000-0005-0000-0000-00009F7B0000}"/>
    <cellStyle name="Normal 10 4 3 3" xfId="25711" xr:uid="{00000000-0005-0000-0000-0000A07B0000}"/>
    <cellStyle name="Normal 10 4 4" xfId="11049" xr:uid="{00000000-0005-0000-0000-0000A17B0000}"/>
    <cellStyle name="Normal 10 4 4 2" xfId="30600" xr:uid="{00000000-0005-0000-0000-0000A27B0000}"/>
    <cellStyle name="Normal 10 4 5" xfId="20825" xr:uid="{00000000-0005-0000-0000-0000A37B0000}"/>
    <cellStyle name="Normal 10 5" xfId="2006" xr:uid="{00000000-0005-0000-0000-0000A47B0000}"/>
    <cellStyle name="Normal 10 5 2" xfId="4509" xr:uid="{00000000-0005-0000-0000-0000A57B0000}"/>
    <cellStyle name="Normal 10 5 2 2" xfId="9406" xr:uid="{00000000-0005-0000-0000-0000A67B0000}"/>
    <cellStyle name="Normal 10 5 2 2 2" xfId="19195" xr:uid="{00000000-0005-0000-0000-0000A77B0000}"/>
    <cellStyle name="Normal 10 5 2 2 2 2" xfId="38746" xr:uid="{00000000-0005-0000-0000-0000A87B0000}"/>
    <cellStyle name="Normal 10 5 2 2 3" xfId="28971" xr:uid="{00000000-0005-0000-0000-0000A97B0000}"/>
    <cellStyle name="Normal 10 5 2 3" xfId="14309" xr:uid="{00000000-0005-0000-0000-0000AA7B0000}"/>
    <cellStyle name="Normal 10 5 2 3 2" xfId="33860" xr:uid="{00000000-0005-0000-0000-0000AB7B0000}"/>
    <cellStyle name="Normal 10 5 2 4" xfId="24085" xr:uid="{00000000-0005-0000-0000-0000AC7B0000}"/>
    <cellStyle name="Normal 10 5 3" xfId="6963" xr:uid="{00000000-0005-0000-0000-0000AD7B0000}"/>
    <cellStyle name="Normal 10 5 3 2" xfId="16755" xr:uid="{00000000-0005-0000-0000-0000AE7B0000}"/>
    <cellStyle name="Normal 10 5 3 2 2" xfId="36306" xr:uid="{00000000-0005-0000-0000-0000AF7B0000}"/>
    <cellStyle name="Normal 10 5 3 3" xfId="26531" xr:uid="{00000000-0005-0000-0000-0000B07B0000}"/>
    <cellStyle name="Normal 10 5 4" xfId="11869" xr:uid="{00000000-0005-0000-0000-0000B17B0000}"/>
    <cellStyle name="Normal 10 5 4 2" xfId="31420" xr:uid="{00000000-0005-0000-0000-0000B27B0000}"/>
    <cellStyle name="Normal 10 5 5" xfId="21645" xr:uid="{00000000-0005-0000-0000-0000B37B0000}"/>
    <cellStyle name="Normal 10 6" xfId="2903" xr:uid="{00000000-0005-0000-0000-0000B47B0000}"/>
    <cellStyle name="Normal 10 6 2" xfId="7801" xr:uid="{00000000-0005-0000-0000-0000B57B0000}"/>
    <cellStyle name="Normal 10 6 2 2" xfId="17590" xr:uid="{00000000-0005-0000-0000-0000B67B0000}"/>
    <cellStyle name="Normal 10 6 2 2 2" xfId="37141" xr:uid="{00000000-0005-0000-0000-0000B77B0000}"/>
    <cellStyle name="Normal 10 6 2 3" xfId="27366" xr:uid="{00000000-0005-0000-0000-0000B87B0000}"/>
    <cellStyle name="Normal 10 6 3" xfId="12704" xr:uid="{00000000-0005-0000-0000-0000B97B0000}"/>
    <cellStyle name="Normal 10 6 3 2" xfId="32255" xr:uid="{00000000-0005-0000-0000-0000BA7B0000}"/>
    <cellStyle name="Normal 10 6 4" xfId="22480" xr:uid="{00000000-0005-0000-0000-0000BB7B0000}"/>
    <cellStyle name="Normal 10 7" xfId="5357" xr:uid="{00000000-0005-0000-0000-0000BC7B0000}"/>
    <cellStyle name="Normal 10 7 2" xfId="15150" xr:uid="{00000000-0005-0000-0000-0000BD7B0000}"/>
    <cellStyle name="Normal 10 7 2 2" xfId="34701" xr:uid="{00000000-0005-0000-0000-0000BE7B0000}"/>
    <cellStyle name="Normal 10 7 3" xfId="24926" xr:uid="{00000000-0005-0000-0000-0000BF7B0000}"/>
    <cellStyle name="Normal 10 8" xfId="10264" xr:uid="{00000000-0005-0000-0000-0000C07B0000}"/>
    <cellStyle name="Normal 10 8 2" xfId="29815" xr:uid="{00000000-0005-0000-0000-0000C17B0000}"/>
    <cellStyle name="Normal 10 9" xfId="20040" xr:uid="{00000000-0005-0000-0000-0000C27B0000}"/>
    <cellStyle name="Normal 11" xfId="294" xr:uid="{00000000-0005-0000-0000-0000C37B0000}"/>
    <cellStyle name="Normal 11 2" xfId="712" xr:uid="{00000000-0005-0000-0000-0000C47B0000}"/>
    <cellStyle name="Normal 11 3" xfId="1283" xr:uid="{00000000-0005-0000-0000-0000C57B0000}"/>
    <cellStyle name="Normal 11 4" xfId="1120" xr:uid="{00000000-0005-0000-0000-0000C67B0000}"/>
    <cellStyle name="Normal 11 4 2" xfId="3690" xr:uid="{00000000-0005-0000-0000-0000C77B0000}"/>
    <cellStyle name="Normal 11 4 2 2" xfId="8587" xr:uid="{00000000-0005-0000-0000-0000C87B0000}"/>
    <cellStyle name="Normal 11 4 2 2 2" xfId="18376" xr:uid="{00000000-0005-0000-0000-0000C97B0000}"/>
    <cellStyle name="Normal 11 4 2 2 2 2" xfId="37927" xr:uid="{00000000-0005-0000-0000-0000CA7B0000}"/>
    <cellStyle name="Normal 11 4 2 2 3" xfId="28152" xr:uid="{00000000-0005-0000-0000-0000CB7B0000}"/>
    <cellStyle name="Normal 11 4 2 3" xfId="13490" xr:uid="{00000000-0005-0000-0000-0000CC7B0000}"/>
    <cellStyle name="Normal 11 4 2 3 2" xfId="33041" xr:uid="{00000000-0005-0000-0000-0000CD7B0000}"/>
    <cellStyle name="Normal 11 4 2 4" xfId="23266" xr:uid="{00000000-0005-0000-0000-0000CE7B0000}"/>
    <cellStyle name="Normal 11 4 3" xfId="6144" xr:uid="{00000000-0005-0000-0000-0000CF7B0000}"/>
    <cellStyle name="Normal 11 4 3 2" xfId="15936" xr:uid="{00000000-0005-0000-0000-0000D07B0000}"/>
    <cellStyle name="Normal 11 4 3 2 2" xfId="35487" xr:uid="{00000000-0005-0000-0000-0000D17B0000}"/>
    <cellStyle name="Normal 11 4 3 3" xfId="25712" xr:uid="{00000000-0005-0000-0000-0000D27B0000}"/>
    <cellStyle name="Normal 11 4 4" xfId="11050" xr:uid="{00000000-0005-0000-0000-0000D37B0000}"/>
    <cellStyle name="Normal 11 4 4 2" xfId="30601" xr:uid="{00000000-0005-0000-0000-0000D47B0000}"/>
    <cellStyle name="Normal 11 4 5" xfId="20826" xr:uid="{00000000-0005-0000-0000-0000D57B0000}"/>
    <cellStyle name="Normal 11 5" xfId="2021" xr:uid="{00000000-0005-0000-0000-0000D67B0000}"/>
    <cellStyle name="Normal 12" xfId="295" xr:uid="{00000000-0005-0000-0000-0000D77B0000}"/>
    <cellStyle name="Normal 12 2" xfId="713" xr:uid="{00000000-0005-0000-0000-0000D87B0000}"/>
    <cellStyle name="Normal 12 2 2" xfId="1663" xr:uid="{00000000-0005-0000-0000-0000D97B0000}"/>
    <cellStyle name="Normal 12 2 2 2" xfId="4177" xr:uid="{00000000-0005-0000-0000-0000DA7B0000}"/>
    <cellStyle name="Normal 12 2 2 2 2" xfId="9074" xr:uid="{00000000-0005-0000-0000-0000DB7B0000}"/>
    <cellStyle name="Normal 12 2 2 2 2 2" xfId="18863" xr:uid="{00000000-0005-0000-0000-0000DC7B0000}"/>
    <cellStyle name="Normal 12 2 2 2 2 2 2" xfId="38414" xr:uid="{00000000-0005-0000-0000-0000DD7B0000}"/>
    <cellStyle name="Normal 12 2 2 2 2 3" xfId="28639" xr:uid="{00000000-0005-0000-0000-0000DE7B0000}"/>
    <cellStyle name="Normal 12 2 2 2 3" xfId="13977" xr:uid="{00000000-0005-0000-0000-0000DF7B0000}"/>
    <cellStyle name="Normal 12 2 2 2 3 2" xfId="33528" xr:uid="{00000000-0005-0000-0000-0000E07B0000}"/>
    <cellStyle name="Normal 12 2 2 2 4" xfId="23753" xr:uid="{00000000-0005-0000-0000-0000E17B0000}"/>
    <cellStyle name="Normal 12 2 2 3" xfId="6631" xr:uid="{00000000-0005-0000-0000-0000E27B0000}"/>
    <cellStyle name="Normal 12 2 2 3 2" xfId="16423" xr:uid="{00000000-0005-0000-0000-0000E37B0000}"/>
    <cellStyle name="Normal 12 2 2 3 2 2" xfId="35974" xr:uid="{00000000-0005-0000-0000-0000E47B0000}"/>
    <cellStyle name="Normal 12 2 2 3 3" xfId="26199" xr:uid="{00000000-0005-0000-0000-0000E57B0000}"/>
    <cellStyle name="Normal 12 2 2 4" xfId="11537" xr:uid="{00000000-0005-0000-0000-0000E67B0000}"/>
    <cellStyle name="Normal 12 2 2 4 2" xfId="31088" xr:uid="{00000000-0005-0000-0000-0000E77B0000}"/>
    <cellStyle name="Normal 12 2 2 5" xfId="21313" xr:uid="{00000000-0005-0000-0000-0000E87B0000}"/>
    <cellStyle name="Normal 12 2 3" xfId="2416" xr:uid="{00000000-0005-0000-0000-0000E97B0000}"/>
    <cellStyle name="Normal 12 2 3 2" xfId="4898" xr:uid="{00000000-0005-0000-0000-0000EA7B0000}"/>
    <cellStyle name="Normal 12 2 3 2 2" xfId="9795" xr:uid="{00000000-0005-0000-0000-0000EB7B0000}"/>
    <cellStyle name="Normal 12 2 3 2 2 2" xfId="19584" xr:uid="{00000000-0005-0000-0000-0000EC7B0000}"/>
    <cellStyle name="Normal 12 2 3 2 2 2 2" xfId="39135" xr:uid="{00000000-0005-0000-0000-0000ED7B0000}"/>
    <cellStyle name="Normal 12 2 3 2 2 3" xfId="29360" xr:uid="{00000000-0005-0000-0000-0000EE7B0000}"/>
    <cellStyle name="Normal 12 2 3 2 3" xfId="14698" xr:uid="{00000000-0005-0000-0000-0000EF7B0000}"/>
    <cellStyle name="Normal 12 2 3 2 3 2" xfId="34249" xr:uid="{00000000-0005-0000-0000-0000F07B0000}"/>
    <cellStyle name="Normal 12 2 3 2 4" xfId="24474" xr:uid="{00000000-0005-0000-0000-0000F17B0000}"/>
    <cellStyle name="Normal 12 2 3 3" xfId="7352" xr:uid="{00000000-0005-0000-0000-0000F27B0000}"/>
    <cellStyle name="Normal 12 2 3 3 2" xfId="17144" xr:uid="{00000000-0005-0000-0000-0000F37B0000}"/>
    <cellStyle name="Normal 12 2 3 3 2 2" xfId="36695" xr:uid="{00000000-0005-0000-0000-0000F47B0000}"/>
    <cellStyle name="Normal 12 2 3 3 3" xfId="26920" xr:uid="{00000000-0005-0000-0000-0000F57B0000}"/>
    <cellStyle name="Normal 12 2 3 4" xfId="12258" xr:uid="{00000000-0005-0000-0000-0000F67B0000}"/>
    <cellStyle name="Normal 12 2 3 4 2" xfId="31809" xr:uid="{00000000-0005-0000-0000-0000F77B0000}"/>
    <cellStyle name="Normal 12 2 3 5" xfId="22034" xr:uid="{00000000-0005-0000-0000-0000F87B0000}"/>
    <cellStyle name="Normal 12 2 4" xfId="3296" xr:uid="{00000000-0005-0000-0000-0000F97B0000}"/>
    <cellStyle name="Normal 12 2 4 2" xfId="8193" xr:uid="{00000000-0005-0000-0000-0000FA7B0000}"/>
    <cellStyle name="Normal 12 2 4 2 2" xfId="17982" xr:uid="{00000000-0005-0000-0000-0000FB7B0000}"/>
    <cellStyle name="Normal 12 2 4 2 2 2" xfId="37533" xr:uid="{00000000-0005-0000-0000-0000FC7B0000}"/>
    <cellStyle name="Normal 12 2 4 2 3" xfId="27758" xr:uid="{00000000-0005-0000-0000-0000FD7B0000}"/>
    <cellStyle name="Normal 12 2 4 3" xfId="13096" xr:uid="{00000000-0005-0000-0000-0000FE7B0000}"/>
    <cellStyle name="Normal 12 2 4 3 2" xfId="32647" xr:uid="{00000000-0005-0000-0000-0000FF7B0000}"/>
    <cellStyle name="Normal 12 2 4 4" xfId="22872" xr:uid="{00000000-0005-0000-0000-0000007C0000}"/>
    <cellStyle name="Normal 12 2 5" xfId="5750" xr:uid="{00000000-0005-0000-0000-0000017C0000}"/>
    <cellStyle name="Normal 12 2 5 2" xfId="15542" xr:uid="{00000000-0005-0000-0000-0000027C0000}"/>
    <cellStyle name="Normal 12 2 5 2 2" xfId="35093" xr:uid="{00000000-0005-0000-0000-0000037C0000}"/>
    <cellStyle name="Normal 12 2 5 3" xfId="25318" xr:uid="{00000000-0005-0000-0000-0000047C0000}"/>
    <cellStyle name="Normal 12 2 6" xfId="10656" xr:uid="{00000000-0005-0000-0000-0000057C0000}"/>
    <cellStyle name="Normal 12 2 6 2" xfId="30207" xr:uid="{00000000-0005-0000-0000-0000067C0000}"/>
    <cellStyle name="Normal 12 2 7" xfId="20432" xr:uid="{00000000-0005-0000-0000-0000077C0000}"/>
    <cellStyle name="Normal 12 3" xfId="1121" xr:uid="{00000000-0005-0000-0000-0000087C0000}"/>
    <cellStyle name="Normal 12 3 2" xfId="3691" xr:uid="{00000000-0005-0000-0000-0000097C0000}"/>
    <cellStyle name="Normal 12 3 2 2" xfId="8588" xr:uid="{00000000-0005-0000-0000-00000A7C0000}"/>
    <cellStyle name="Normal 12 3 2 2 2" xfId="18377" xr:uid="{00000000-0005-0000-0000-00000B7C0000}"/>
    <cellStyle name="Normal 12 3 2 2 2 2" xfId="37928" xr:uid="{00000000-0005-0000-0000-00000C7C0000}"/>
    <cellStyle name="Normal 12 3 2 2 3" xfId="28153" xr:uid="{00000000-0005-0000-0000-00000D7C0000}"/>
    <cellStyle name="Normal 12 3 2 3" xfId="13491" xr:uid="{00000000-0005-0000-0000-00000E7C0000}"/>
    <cellStyle name="Normal 12 3 2 3 2" xfId="33042" xr:uid="{00000000-0005-0000-0000-00000F7C0000}"/>
    <cellStyle name="Normal 12 3 2 4" xfId="23267" xr:uid="{00000000-0005-0000-0000-0000107C0000}"/>
    <cellStyle name="Normal 12 3 3" xfId="6145" xr:uid="{00000000-0005-0000-0000-0000117C0000}"/>
    <cellStyle name="Normal 12 3 3 2" xfId="15937" xr:uid="{00000000-0005-0000-0000-0000127C0000}"/>
    <cellStyle name="Normal 12 3 3 2 2" xfId="35488" xr:uid="{00000000-0005-0000-0000-0000137C0000}"/>
    <cellStyle name="Normal 12 3 3 3" xfId="25713" xr:uid="{00000000-0005-0000-0000-0000147C0000}"/>
    <cellStyle name="Normal 12 3 4" xfId="11051" xr:uid="{00000000-0005-0000-0000-0000157C0000}"/>
    <cellStyle name="Normal 12 3 4 2" xfId="30602" xr:uid="{00000000-0005-0000-0000-0000167C0000}"/>
    <cellStyle name="Normal 12 3 5" xfId="20827" xr:uid="{00000000-0005-0000-0000-0000177C0000}"/>
    <cellStyle name="Normal 12 4" xfId="2008" xr:uid="{00000000-0005-0000-0000-0000187C0000}"/>
    <cellStyle name="Normal 12 4 2" xfId="4511" xr:uid="{00000000-0005-0000-0000-0000197C0000}"/>
    <cellStyle name="Normal 12 4 2 2" xfId="9408" xr:uid="{00000000-0005-0000-0000-00001A7C0000}"/>
    <cellStyle name="Normal 12 4 2 2 2" xfId="19197" xr:uid="{00000000-0005-0000-0000-00001B7C0000}"/>
    <cellStyle name="Normal 12 4 2 2 2 2" xfId="38748" xr:uid="{00000000-0005-0000-0000-00001C7C0000}"/>
    <cellStyle name="Normal 12 4 2 2 3" xfId="28973" xr:uid="{00000000-0005-0000-0000-00001D7C0000}"/>
    <cellStyle name="Normal 12 4 2 3" xfId="14311" xr:uid="{00000000-0005-0000-0000-00001E7C0000}"/>
    <cellStyle name="Normal 12 4 2 3 2" xfId="33862" xr:uid="{00000000-0005-0000-0000-00001F7C0000}"/>
    <cellStyle name="Normal 12 4 2 4" xfId="24087" xr:uid="{00000000-0005-0000-0000-0000207C0000}"/>
    <cellStyle name="Normal 12 4 3" xfId="6965" xr:uid="{00000000-0005-0000-0000-0000217C0000}"/>
    <cellStyle name="Normal 12 4 3 2" xfId="16757" xr:uid="{00000000-0005-0000-0000-0000227C0000}"/>
    <cellStyle name="Normal 12 4 3 2 2" xfId="36308" xr:uid="{00000000-0005-0000-0000-0000237C0000}"/>
    <cellStyle name="Normal 12 4 3 3" xfId="26533" xr:uid="{00000000-0005-0000-0000-0000247C0000}"/>
    <cellStyle name="Normal 12 4 4" xfId="11871" xr:uid="{00000000-0005-0000-0000-0000257C0000}"/>
    <cellStyle name="Normal 12 4 4 2" xfId="31422" xr:uid="{00000000-0005-0000-0000-0000267C0000}"/>
    <cellStyle name="Normal 12 4 5" xfId="21647" xr:uid="{00000000-0005-0000-0000-0000277C0000}"/>
    <cellStyle name="Normal 12 5" xfId="2905" xr:uid="{00000000-0005-0000-0000-0000287C0000}"/>
    <cellStyle name="Normal 12 5 2" xfId="7802" xr:uid="{00000000-0005-0000-0000-0000297C0000}"/>
    <cellStyle name="Normal 12 5 2 2" xfId="17591" xr:uid="{00000000-0005-0000-0000-00002A7C0000}"/>
    <cellStyle name="Normal 12 5 2 2 2" xfId="37142" xr:uid="{00000000-0005-0000-0000-00002B7C0000}"/>
    <cellStyle name="Normal 12 5 2 3" xfId="27367" xr:uid="{00000000-0005-0000-0000-00002C7C0000}"/>
    <cellStyle name="Normal 12 5 3" xfId="12705" xr:uid="{00000000-0005-0000-0000-00002D7C0000}"/>
    <cellStyle name="Normal 12 5 3 2" xfId="32256" xr:uid="{00000000-0005-0000-0000-00002E7C0000}"/>
    <cellStyle name="Normal 12 5 4" xfId="22481" xr:uid="{00000000-0005-0000-0000-00002F7C0000}"/>
    <cellStyle name="Normal 12 6" xfId="5359" xr:uid="{00000000-0005-0000-0000-0000307C0000}"/>
    <cellStyle name="Normal 12 6 2" xfId="15151" xr:uid="{00000000-0005-0000-0000-0000317C0000}"/>
    <cellStyle name="Normal 12 6 2 2" xfId="34702" xr:uid="{00000000-0005-0000-0000-0000327C0000}"/>
    <cellStyle name="Normal 12 6 3" xfId="24927" xr:uid="{00000000-0005-0000-0000-0000337C0000}"/>
    <cellStyle name="Normal 12 7" xfId="10265" xr:uid="{00000000-0005-0000-0000-0000347C0000}"/>
    <cellStyle name="Normal 12 7 2" xfId="29816" xr:uid="{00000000-0005-0000-0000-0000357C0000}"/>
    <cellStyle name="Normal 12 8" xfId="20041" xr:uid="{00000000-0005-0000-0000-0000367C0000}"/>
    <cellStyle name="Normal 13" xfId="513" xr:uid="{00000000-0005-0000-0000-0000377C0000}"/>
    <cellStyle name="Normal 13 2" xfId="925" xr:uid="{00000000-0005-0000-0000-0000387C0000}"/>
    <cellStyle name="Normal 13 2 2" xfId="1875" xr:uid="{00000000-0005-0000-0000-0000397C0000}"/>
    <cellStyle name="Normal 13 2 2 2" xfId="4389" xr:uid="{00000000-0005-0000-0000-00003A7C0000}"/>
    <cellStyle name="Normal 13 2 2 2 2" xfId="9286" xr:uid="{00000000-0005-0000-0000-00003B7C0000}"/>
    <cellStyle name="Normal 13 2 2 2 2 2" xfId="19075" xr:uid="{00000000-0005-0000-0000-00003C7C0000}"/>
    <cellStyle name="Normal 13 2 2 2 2 2 2" xfId="38626" xr:uid="{00000000-0005-0000-0000-00003D7C0000}"/>
    <cellStyle name="Normal 13 2 2 2 2 3" xfId="28851" xr:uid="{00000000-0005-0000-0000-00003E7C0000}"/>
    <cellStyle name="Normal 13 2 2 2 3" xfId="14189" xr:uid="{00000000-0005-0000-0000-00003F7C0000}"/>
    <cellStyle name="Normal 13 2 2 2 3 2" xfId="33740" xr:uid="{00000000-0005-0000-0000-0000407C0000}"/>
    <cellStyle name="Normal 13 2 2 2 4" xfId="23965" xr:uid="{00000000-0005-0000-0000-0000417C0000}"/>
    <cellStyle name="Normal 13 2 2 3" xfId="6843" xr:uid="{00000000-0005-0000-0000-0000427C0000}"/>
    <cellStyle name="Normal 13 2 2 3 2" xfId="16635" xr:uid="{00000000-0005-0000-0000-0000437C0000}"/>
    <cellStyle name="Normal 13 2 2 3 2 2" xfId="36186" xr:uid="{00000000-0005-0000-0000-0000447C0000}"/>
    <cellStyle name="Normal 13 2 2 3 3" xfId="26411" xr:uid="{00000000-0005-0000-0000-0000457C0000}"/>
    <cellStyle name="Normal 13 2 2 4" xfId="11749" xr:uid="{00000000-0005-0000-0000-0000467C0000}"/>
    <cellStyle name="Normal 13 2 2 4 2" xfId="31300" xr:uid="{00000000-0005-0000-0000-0000477C0000}"/>
    <cellStyle name="Normal 13 2 2 5" xfId="21525" xr:uid="{00000000-0005-0000-0000-0000487C0000}"/>
    <cellStyle name="Normal 13 2 3" xfId="2770" xr:uid="{00000000-0005-0000-0000-0000497C0000}"/>
    <cellStyle name="Normal 13 2 3 2" xfId="5215" xr:uid="{00000000-0005-0000-0000-00004A7C0000}"/>
    <cellStyle name="Normal 13 2 3 2 2" xfId="10112" xr:uid="{00000000-0005-0000-0000-00004B7C0000}"/>
    <cellStyle name="Normal 13 2 3 2 2 2" xfId="19901" xr:uid="{00000000-0005-0000-0000-00004C7C0000}"/>
    <cellStyle name="Normal 13 2 3 2 2 2 2" xfId="39452" xr:uid="{00000000-0005-0000-0000-00004D7C0000}"/>
    <cellStyle name="Normal 13 2 3 2 2 3" xfId="29677" xr:uid="{00000000-0005-0000-0000-00004E7C0000}"/>
    <cellStyle name="Normal 13 2 3 2 3" xfId="15015" xr:uid="{00000000-0005-0000-0000-00004F7C0000}"/>
    <cellStyle name="Normal 13 2 3 2 3 2" xfId="34566" xr:uid="{00000000-0005-0000-0000-0000507C0000}"/>
    <cellStyle name="Normal 13 2 3 2 4" xfId="24791" xr:uid="{00000000-0005-0000-0000-0000517C0000}"/>
    <cellStyle name="Normal 13 2 3 3" xfId="7669" xr:uid="{00000000-0005-0000-0000-0000527C0000}"/>
    <cellStyle name="Normal 13 2 3 3 2" xfId="17461" xr:uid="{00000000-0005-0000-0000-0000537C0000}"/>
    <cellStyle name="Normal 13 2 3 3 2 2" xfId="37012" xr:uid="{00000000-0005-0000-0000-0000547C0000}"/>
    <cellStyle name="Normal 13 2 3 3 3" xfId="27237" xr:uid="{00000000-0005-0000-0000-0000557C0000}"/>
    <cellStyle name="Normal 13 2 3 4" xfId="12575" xr:uid="{00000000-0005-0000-0000-0000567C0000}"/>
    <cellStyle name="Normal 13 2 3 4 2" xfId="32126" xr:uid="{00000000-0005-0000-0000-0000577C0000}"/>
    <cellStyle name="Normal 13 2 3 5" xfId="22351" xr:uid="{00000000-0005-0000-0000-0000587C0000}"/>
    <cellStyle name="Normal 13 2 4" xfId="3508" xr:uid="{00000000-0005-0000-0000-0000597C0000}"/>
    <cellStyle name="Normal 13 2 4 2" xfId="8405" xr:uid="{00000000-0005-0000-0000-00005A7C0000}"/>
    <cellStyle name="Normal 13 2 4 2 2" xfId="18194" xr:uid="{00000000-0005-0000-0000-00005B7C0000}"/>
    <cellStyle name="Normal 13 2 4 2 2 2" xfId="37745" xr:uid="{00000000-0005-0000-0000-00005C7C0000}"/>
    <cellStyle name="Normal 13 2 4 2 3" xfId="27970" xr:uid="{00000000-0005-0000-0000-00005D7C0000}"/>
    <cellStyle name="Normal 13 2 4 3" xfId="13308" xr:uid="{00000000-0005-0000-0000-00005E7C0000}"/>
    <cellStyle name="Normal 13 2 4 3 2" xfId="32859" xr:uid="{00000000-0005-0000-0000-00005F7C0000}"/>
    <cellStyle name="Normal 13 2 4 4" xfId="23084" xr:uid="{00000000-0005-0000-0000-0000607C0000}"/>
    <cellStyle name="Normal 13 2 5" xfId="5962" xr:uid="{00000000-0005-0000-0000-0000617C0000}"/>
    <cellStyle name="Normal 13 2 5 2" xfId="15754" xr:uid="{00000000-0005-0000-0000-0000627C0000}"/>
    <cellStyle name="Normal 13 2 5 2 2" xfId="35305" xr:uid="{00000000-0005-0000-0000-0000637C0000}"/>
    <cellStyle name="Normal 13 2 5 3" xfId="25530" xr:uid="{00000000-0005-0000-0000-0000647C0000}"/>
    <cellStyle name="Normal 13 2 6" xfId="10868" xr:uid="{00000000-0005-0000-0000-0000657C0000}"/>
    <cellStyle name="Normal 13 2 6 2" xfId="30419" xr:uid="{00000000-0005-0000-0000-0000667C0000}"/>
    <cellStyle name="Normal 13 2 7" xfId="20644" xr:uid="{00000000-0005-0000-0000-0000677C0000}"/>
    <cellStyle name="Normal 13 3" xfId="1122" xr:uid="{00000000-0005-0000-0000-0000687C0000}"/>
    <cellStyle name="Normal 13 3 2" xfId="3692" xr:uid="{00000000-0005-0000-0000-0000697C0000}"/>
    <cellStyle name="Normal 13 3 2 2" xfId="8589" xr:uid="{00000000-0005-0000-0000-00006A7C0000}"/>
    <cellStyle name="Normal 13 3 2 2 2" xfId="18378" xr:uid="{00000000-0005-0000-0000-00006B7C0000}"/>
    <cellStyle name="Normal 13 3 2 2 2 2" xfId="37929" xr:uid="{00000000-0005-0000-0000-00006C7C0000}"/>
    <cellStyle name="Normal 13 3 2 2 3" xfId="28154" xr:uid="{00000000-0005-0000-0000-00006D7C0000}"/>
    <cellStyle name="Normal 13 3 2 3" xfId="13492" xr:uid="{00000000-0005-0000-0000-00006E7C0000}"/>
    <cellStyle name="Normal 13 3 2 3 2" xfId="33043" xr:uid="{00000000-0005-0000-0000-00006F7C0000}"/>
    <cellStyle name="Normal 13 3 2 4" xfId="23268" xr:uid="{00000000-0005-0000-0000-0000707C0000}"/>
    <cellStyle name="Normal 13 3 3" xfId="6146" xr:uid="{00000000-0005-0000-0000-0000717C0000}"/>
    <cellStyle name="Normal 13 3 3 2" xfId="15938" xr:uid="{00000000-0005-0000-0000-0000727C0000}"/>
    <cellStyle name="Normal 13 3 3 2 2" xfId="35489" xr:uid="{00000000-0005-0000-0000-0000737C0000}"/>
    <cellStyle name="Normal 13 3 3 3" xfId="25714" xr:uid="{00000000-0005-0000-0000-0000747C0000}"/>
    <cellStyle name="Normal 13 3 4" xfId="11052" xr:uid="{00000000-0005-0000-0000-0000757C0000}"/>
    <cellStyle name="Normal 13 3 4 2" xfId="30603" xr:uid="{00000000-0005-0000-0000-0000767C0000}"/>
    <cellStyle name="Normal 13 3 5" xfId="20828" xr:uid="{00000000-0005-0000-0000-0000777C0000}"/>
    <cellStyle name="Normal 13 4" xfId="2326" xr:uid="{00000000-0005-0000-0000-0000787C0000}"/>
    <cellStyle name="Normal 13 4 2" xfId="4828" xr:uid="{00000000-0005-0000-0000-0000797C0000}"/>
    <cellStyle name="Normal 13 4 2 2" xfId="9725" xr:uid="{00000000-0005-0000-0000-00007A7C0000}"/>
    <cellStyle name="Normal 13 4 2 2 2" xfId="19514" xr:uid="{00000000-0005-0000-0000-00007B7C0000}"/>
    <cellStyle name="Normal 13 4 2 2 2 2" xfId="39065" xr:uid="{00000000-0005-0000-0000-00007C7C0000}"/>
    <cellStyle name="Normal 13 4 2 2 3" xfId="29290" xr:uid="{00000000-0005-0000-0000-00007D7C0000}"/>
    <cellStyle name="Normal 13 4 2 3" xfId="14628" xr:uid="{00000000-0005-0000-0000-00007E7C0000}"/>
    <cellStyle name="Normal 13 4 2 3 2" xfId="34179" xr:uid="{00000000-0005-0000-0000-00007F7C0000}"/>
    <cellStyle name="Normal 13 4 2 4" xfId="24404" xr:uid="{00000000-0005-0000-0000-0000807C0000}"/>
    <cellStyle name="Normal 13 4 3" xfId="7282" xr:uid="{00000000-0005-0000-0000-0000817C0000}"/>
    <cellStyle name="Normal 13 4 3 2" xfId="17074" xr:uid="{00000000-0005-0000-0000-0000827C0000}"/>
    <cellStyle name="Normal 13 4 3 2 2" xfId="36625" xr:uid="{00000000-0005-0000-0000-0000837C0000}"/>
    <cellStyle name="Normal 13 4 3 3" xfId="26850" xr:uid="{00000000-0005-0000-0000-0000847C0000}"/>
    <cellStyle name="Normal 13 4 4" xfId="12188" xr:uid="{00000000-0005-0000-0000-0000857C0000}"/>
    <cellStyle name="Normal 13 4 4 2" xfId="31739" xr:uid="{00000000-0005-0000-0000-0000867C0000}"/>
    <cellStyle name="Normal 13 4 5" xfId="21964" xr:uid="{00000000-0005-0000-0000-0000877C0000}"/>
    <cellStyle name="Normal 13 5" xfId="3117" xr:uid="{00000000-0005-0000-0000-0000887C0000}"/>
    <cellStyle name="Normal 13 5 2" xfId="8014" xr:uid="{00000000-0005-0000-0000-0000897C0000}"/>
    <cellStyle name="Normal 13 5 2 2" xfId="17803" xr:uid="{00000000-0005-0000-0000-00008A7C0000}"/>
    <cellStyle name="Normal 13 5 2 2 2" xfId="37354" xr:uid="{00000000-0005-0000-0000-00008B7C0000}"/>
    <cellStyle name="Normal 13 5 2 3" xfId="27579" xr:uid="{00000000-0005-0000-0000-00008C7C0000}"/>
    <cellStyle name="Normal 13 5 3" xfId="12917" xr:uid="{00000000-0005-0000-0000-00008D7C0000}"/>
    <cellStyle name="Normal 13 5 3 2" xfId="32468" xr:uid="{00000000-0005-0000-0000-00008E7C0000}"/>
    <cellStyle name="Normal 13 5 4" xfId="22693" xr:uid="{00000000-0005-0000-0000-00008F7C0000}"/>
    <cellStyle name="Normal 13 6" xfId="5571" xr:uid="{00000000-0005-0000-0000-0000907C0000}"/>
    <cellStyle name="Normal 13 6 2" xfId="15363" xr:uid="{00000000-0005-0000-0000-0000917C0000}"/>
    <cellStyle name="Normal 13 6 2 2" xfId="34914" xr:uid="{00000000-0005-0000-0000-0000927C0000}"/>
    <cellStyle name="Normal 13 6 3" xfId="25139" xr:uid="{00000000-0005-0000-0000-0000937C0000}"/>
    <cellStyle name="Normal 13 7" xfId="10477" xr:uid="{00000000-0005-0000-0000-0000947C0000}"/>
    <cellStyle name="Normal 13 7 2" xfId="30028" xr:uid="{00000000-0005-0000-0000-0000957C0000}"/>
    <cellStyle name="Normal 13 8" xfId="20253" xr:uid="{00000000-0005-0000-0000-0000967C0000}"/>
    <cellStyle name="Normal 14" xfId="573" xr:uid="{00000000-0005-0000-0000-0000977C0000}"/>
    <cellStyle name="Normal 14 2" xfId="973" xr:uid="{00000000-0005-0000-0000-0000987C0000}"/>
    <cellStyle name="Normal 14 2 2" xfId="1923" xr:uid="{00000000-0005-0000-0000-0000997C0000}"/>
    <cellStyle name="Normal 14 2 2 2" xfId="4437" xr:uid="{00000000-0005-0000-0000-00009A7C0000}"/>
    <cellStyle name="Normal 14 2 2 2 2" xfId="9334" xr:uid="{00000000-0005-0000-0000-00009B7C0000}"/>
    <cellStyle name="Normal 14 2 2 2 2 2" xfId="19123" xr:uid="{00000000-0005-0000-0000-00009C7C0000}"/>
    <cellStyle name="Normal 14 2 2 2 2 2 2" xfId="38674" xr:uid="{00000000-0005-0000-0000-00009D7C0000}"/>
    <cellStyle name="Normal 14 2 2 2 2 3" xfId="28899" xr:uid="{00000000-0005-0000-0000-00009E7C0000}"/>
    <cellStyle name="Normal 14 2 2 2 3" xfId="14237" xr:uid="{00000000-0005-0000-0000-00009F7C0000}"/>
    <cellStyle name="Normal 14 2 2 2 3 2" xfId="33788" xr:uid="{00000000-0005-0000-0000-0000A07C0000}"/>
    <cellStyle name="Normal 14 2 2 2 4" xfId="24013" xr:uid="{00000000-0005-0000-0000-0000A17C0000}"/>
    <cellStyle name="Normal 14 2 2 3" xfId="6891" xr:uid="{00000000-0005-0000-0000-0000A27C0000}"/>
    <cellStyle name="Normal 14 2 2 3 2" xfId="16683" xr:uid="{00000000-0005-0000-0000-0000A37C0000}"/>
    <cellStyle name="Normal 14 2 2 3 2 2" xfId="36234" xr:uid="{00000000-0005-0000-0000-0000A47C0000}"/>
    <cellStyle name="Normal 14 2 2 3 3" xfId="26459" xr:uid="{00000000-0005-0000-0000-0000A57C0000}"/>
    <cellStyle name="Normal 14 2 2 4" xfId="11797" xr:uid="{00000000-0005-0000-0000-0000A67C0000}"/>
    <cellStyle name="Normal 14 2 2 4 2" xfId="31348" xr:uid="{00000000-0005-0000-0000-0000A77C0000}"/>
    <cellStyle name="Normal 14 2 2 5" xfId="21573" xr:uid="{00000000-0005-0000-0000-0000A87C0000}"/>
    <cellStyle name="Normal 14 2 3" xfId="3556" xr:uid="{00000000-0005-0000-0000-0000A97C0000}"/>
    <cellStyle name="Normal 14 2 3 2" xfId="8453" xr:uid="{00000000-0005-0000-0000-0000AA7C0000}"/>
    <cellStyle name="Normal 14 2 3 2 2" xfId="18242" xr:uid="{00000000-0005-0000-0000-0000AB7C0000}"/>
    <cellStyle name="Normal 14 2 3 2 2 2" xfId="37793" xr:uid="{00000000-0005-0000-0000-0000AC7C0000}"/>
    <cellStyle name="Normal 14 2 3 2 3" xfId="28018" xr:uid="{00000000-0005-0000-0000-0000AD7C0000}"/>
    <cellStyle name="Normal 14 2 3 3" xfId="13356" xr:uid="{00000000-0005-0000-0000-0000AE7C0000}"/>
    <cellStyle name="Normal 14 2 3 3 2" xfId="32907" xr:uid="{00000000-0005-0000-0000-0000AF7C0000}"/>
    <cellStyle name="Normal 14 2 3 4" xfId="23132" xr:uid="{00000000-0005-0000-0000-0000B07C0000}"/>
    <cellStyle name="Normal 14 2 4" xfId="6010" xr:uid="{00000000-0005-0000-0000-0000B17C0000}"/>
    <cellStyle name="Normal 14 2 4 2" xfId="15802" xr:uid="{00000000-0005-0000-0000-0000B27C0000}"/>
    <cellStyle name="Normal 14 2 4 2 2" xfId="35353" xr:uid="{00000000-0005-0000-0000-0000B37C0000}"/>
    <cellStyle name="Normal 14 2 4 3" xfId="25578" xr:uid="{00000000-0005-0000-0000-0000B47C0000}"/>
    <cellStyle name="Normal 14 2 5" xfId="10916" xr:uid="{00000000-0005-0000-0000-0000B57C0000}"/>
    <cellStyle name="Normal 14 2 5 2" xfId="30467" xr:uid="{00000000-0005-0000-0000-0000B67C0000}"/>
    <cellStyle name="Normal 14 2 6" xfId="20692" xr:uid="{00000000-0005-0000-0000-0000B77C0000}"/>
    <cellStyle name="Normal 14 3" xfId="1123" xr:uid="{00000000-0005-0000-0000-0000B87C0000}"/>
    <cellStyle name="Normal 14 3 2" xfId="3693" xr:uid="{00000000-0005-0000-0000-0000B97C0000}"/>
    <cellStyle name="Normal 14 3 2 2" xfId="8590" xr:uid="{00000000-0005-0000-0000-0000BA7C0000}"/>
    <cellStyle name="Normal 14 3 2 2 2" xfId="18379" xr:uid="{00000000-0005-0000-0000-0000BB7C0000}"/>
    <cellStyle name="Normal 14 3 2 2 2 2" xfId="37930" xr:uid="{00000000-0005-0000-0000-0000BC7C0000}"/>
    <cellStyle name="Normal 14 3 2 2 3" xfId="28155" xr:uid="{00000000-0005-0000-0000-0000BD7C0000}"/>
    <cellStyle name="Normal 14 3 2 3" xfId="13493" xr:uid="{00000000-0005-0000-0000-0000BE7C0000}"/>
    <cellStyle name="Normal 14 3 2 3 2" xfId="33044" xr:uid="{00000000-0005-0000-0000-0000BF7C0000}"/>
    <cellStyle name="Normal 14 3 2 4" xfId="23269" xr:uid="{00000000-0005-0000-0000-0000C07C0000}"/>
    <cellStyle name="Normal 14 3 3" xfId="6147" xr:uid="{00000000-0005-0000-0000-0000C17C0000}"/>
    <cellStyle name="Normal 14 3 3 2" xfId="15939" xr:uid="{00000000-0005-0000-0000-0000C27C0000}"/>
    <cellStyle name="Normal 14 3 3 2 2" xfId="35490" xr:uid="{00000000-0005-0000-0000-0000C37C0000}"/>
    <cellStyle name="Normal 14 3 3 3" xfId="25715" xr:uid="{00000000-0005-0000-0000-0000C47C0000}"/>
    <cellStyle name="Normal 14 3 4" xfId="11053" xr:uid="{00000000-0005-0000-0000-0000C57C0000}"/>
    <cellStyle name="Normal 14 3 4 2" xfId="30604" xr:uid="{00000000-0005-0000-0000-0000C67C0000}"/>
    <cellStyle name="Normal 14 3 5" xfId="20829" xr:uid="{00000000-0005-0000-0000-0000C77C0000}"/>
    <cellStyle name="Normal 14 4" xfId="3165" xr:uid="{00000000-0005-0000-0000-0000C87C0000}"/>
    <cellStyle name="Normal 14 4 2" xfId="8062" xr:uid="{00000000-0005-0000-0000-0000C97C0000}"/>
    <cellStyle name="Normal 14 4 2 2" xfId="17851" xr:uid="{00000000-0005-0000-0000-0000CA7C0000}"/>
    <cellStyle name="Normal 14 4 2 2 2" xfId="37402" xr:uid="{00000000-0005-0000-0000-0000CB7C0000}"/>
    <cellStyle name="Normal 14 4 2 3" xfId="27627" xr:uid="{00000000-0005-0000-0000-0000CC7C0000}"/>
    <cellStyle name="Normal 14 4 3" xfId="12965" xr:uid="{00000000-0005-0000-0000-0000CD7C0000}"/>
    <cellStyle name="Normal 14 4 3 2" xfId="32516" xr:uid="{00000000-0005-0000-0000-0000CE7C0000}"/>
    <cellStyle name="Normal 14 4 4" xfId="22741" xr:uid="{00000000-0005-0000-0000-0000CF7C0000}"/>
    <cellStyle name="Normal 14 5" xfId="5619" xr:uid="{00000000-0005-0000-0000-0000D07C0000}"/>
    <cellStyle name="Normal 14 5 2" xfId="15411" xr:uid="{00000000-0005-0000-0000-0000D17C0000}"/>
    <cellStyle name="Normal 14 5 2 2" xfId="34962" xr:uid="{00000000-0005-0000-0000-0000D27C0000}"/>
    <cellStyle name="Normal 14 5 3" xfId="25187" xr:uid="{00000000-0005-0000-0000-0000D37C0000}"/>
    <cellStyle name="Normal 14 6" xfId="10525" xr:uid="{00000000-0005-0000-0000-0000D47C0000}"/>
    <cellStyle name="Normal 14 6 2" xfId="30076" xr:uid="{00000000-0005-0000-0000-0000D57C0000}"/>
    <cellStyle name="Normal 14 7" xfId="20301" xr:uid="{00000000-0005-0000-0000-0000D67C0000}"/>
    <cellStyle name="Normal 15" xfId="593" xr:uid="{00000000-0005-0000-0000-0000D77C0000}"/>
    <cellStyle name="Normal 15 2" xfId="644" xr:uid="{00000000-0005-0000-0000-0000D87C0000}"/>
    <cellStyle name="Normal 15 3" xfId="1549" xr:uid="{00000000-0005-0000-0000-0000D97C0000}"/>
    <cellStyle name="Normal 15 4" xfId="1124" xr:uid="{00000000-0005-0000-0000-0000DA7C0000}"/>
    <cellStyle name="Normal 15 4 2" xfId="3694" xr:uid="{00000000-0005-0000-0000-0000DB7C0000}"/>
    <cellStyle name="Normal 15 4 2 2" xfId="8591" xr:uid="{00000000-0005-0000-0000-0000DC7C0000}"/>
    <cellStyle name="Normal 15 4 2 2 2" xfId="18380" xr:uid="{00000000-0005-0000-0000-0000DD7C0000}"/>
    <cellStyle name="Normal 15 4 2 2 2 2" xfId="37931" xr:uid="{00000000-0005-0000-0000-0000DE7C0000}"/>
    <cellStyle name="Normal 15 4 2 2 3" xfId="28156" xr:uid="{00000000-0005-0000-0000-0000DF7C0000}"/>
    <cellStyle name="Normal 15 4 2 3" xfId="13494" xr:uid="{00000000-0005-0000-0000-0000E07C0000}"/>
    <cellStyle name="Normal 15 4 2 3 2" xfId="33045" xr:uid="{00000000-0005-0000-0000-0000E17C0000}"/>
    <cellStyle name="Normal 15 4 2 4" xfId="23270" xr:uid="{00000000-0005-0000-0000-0000E27C0000}"/>
    <cellStyle name="Normal 15 4 3" xfId="6148" xr:uid="{00000000-0005-0000-0000-0000E37C0000}"/>
    <cellStyle name="Normal 15 4 3 2" xfId="15940" xr:uid="{00000000-0005-0000-0000-0000E47C0000}"/>
    <cellStyle name="Normal 15 4 3 2 2" xfId="35491" xr:uid="{00000000-0005-0000-0000-0000E57C0000}"/>
    <cellStyle name="Normal 15 4 3 3" xfId="25716" xr:uid="{00000000-0005-0000-0000-0000E67C0000}"/>
    <cellStyle name="Normal 15 4 4" xfId="11054" xr:uid="{00000000-0005-0000-0000-0000E77C0000}"/>
    <cellStyle name="Normal 15 4 4 2" xfId="30605" xr:uid="{00000000-0005-0000-0000-0000E87C0000}"/>
    <cellStyle name="Normal 15 4 5" xfId="20830" xr:uid="{00000000-0005-0000-0000-0000E97C0000}"/>
    <cellStyle name="Normal 16" xfId="578" xr:uid="{00000000-0005-0000-0000-0000EA7C0000}"/>
    <cellStyle name="Normal 16 2" xfId="1534" xr:uid="{00000000-0005-0000-0000-0000EB7C0000}"/>
    <cellStyle name="Normal 16 2 2" xfId="4049" xr:uid="{00000000-0005-0000-0000-0000EC7C0000}"/>
    <cellStyle name="Normal 16 2 2 2" xfId="8946" xr:uid="{00000000-0005-0000-0000-0000ED7C0000}"/>
    <cellStyle name="Normal 16 2 2 2 2" xfId="18735" xr:uid="{00000000-0005-0000-0000-0000EE7C0000}"/>
    <cellStyle name="Normal 16 2 2 2 2 2" xfId="38286" xr:uid="{00000000-0005-0000-0000-0000EF7C0000}"/>
    <cellStyle name="Normal 16 2 2 2 3" xfId="28511" xr:uid="{00000000-0005-0000-0000-0000F07C0000}"/>
    <cellStyle name="Normal 16 2 2 3" xfId="13849" xr:uid="{00000000-0005-0000-0000-0000F17C0000}"/>
    <cellStyle name="Normal 16 2 2 3 2" xfId="33400" xr:uid="{00000000-0005-0000-0000-0000F27C0000}"/>
    <cellStyle name="Normal 16 2 2 4" xfId="23625" xr:uid="{00000000-0005-0000-0000-0000F37C0000}"/>
    <cellStyle name="Normal 16 2 3" xfId="6503" xr:uid="{00000000-0005-0000-0000-0000F47C0000}"/>
    <cellStyle name="Normal 16 2 3 2" xfId="16295" xr:uid="{00000000-0005-0000-0000-0000F57C0000}"/>
    <cellStyle name="Normal 16 2 3 2 2" xfId="35846" xr:uid="{00000000-0005-0000-0000-0000F67C0000}"/>
    <cellStyle name="Normal 16 2 3 3" xfId="26071" xr:uid="{00000000-0005-0000-0000-0000F77C0000}"/>
    <cellStyle name="Normal 16 2 4" xfId="11409" xr:uid="{00000000-0005-0000-0000-0000F87C0000}"/>
    <cellStyle name="Normal 16 2 4 2" xfId="30960" xr:uid="{00000000-0005-0000-0000-0000F97C0000}"/>
    <cellStyle name="Normal 16 2 5" xfId="21185" xr:uid="{00000000-0005-0000-0000-0000FA7C0000}"/>
    <cellStyle name="Normal 16 3" xfId="1125" xr:uid="{00000000-0005-0000-0000-0000FB7C0000}"/>
    <cellStyle name="Normal 16 4" xfId="3168" xr:uid="{00000000-0005-0000-0000-0000FC7C0000}"/>
    <cellStyle name="Normal 16 4 2" xfId="8065" xr:uid="{00000000-0005-0000-0000-0000FD7C0000}"/>
    <cellStyle name="Normal 16 4 2 2" xfId="17854" xr:uid="{00000000-0005-0000-0000-0000FE7C0000}"/>
    <cellStyle name="Normal 16 4 2 2 2" xfId="37405" xr:uid="{00000000-0005-0000-0000-0000FF7C0000}"/>
    <cellStyle name="Normal 16 4 2 3" xfId="27630" xr:uid="{00000000-0005-0000-0000-0000007D0000}"/>
    <cellStyle name="Normal 16 4 3" xfId="12968" xr:uid="{00000000-0005-0000-0000-0000017D0000}"/>
    <cellStyle name="Normal 16 4 3 2" xfId="32519" xr:uid="{00000000-0005-0000-0000-0000027D0000}"/>
    <cellStyle name="Normal 16 4 4" xfId="22744" xr:uid="{00000000-0005-0000-0000-0000037D0000}"/>
    <cellStyle name="Normal 16 5" xfId="5622" xr:uid="{00000000-0005-0000-0000-0000047D0000}"/>
    <cellStyle name="Normal 16 5 2" xfId="15414" xr:uid="{00000000-0005-0000-0000-0000057D0000}"/>
    <cellStyle name="Normal 16 5 2 2" xfId="34965" xr:uid="{00000000-0005-0000-0000-0000067D0000}"/>
    <cellStyle name="Normal 16 5 3" xfId="25190" xr:uid="{00000000-0005-0000-0000-0000077D0000}"/>
    <cellStyle name="Normal 16 6" xfId="10528" xr:uid="{00000000-0005-0000-0000-0000087D0000}"/>
    <cellStyle name="Normal 16 6 2" xfId="30079" xr:uid="{00000000-0005-0000-0000-0000097D0000}"/>
    <cellStyle name="Normal 16 7" xfId="20304" xr:uid="{00000000-0005-0000-0000-00000A7D0000}"/>
    <cellStyle name="Normal 17" xfId="977" xr:uid="{00000000-0005-0000-0000-00000B7D0000}"/>
    <cellStyle name="Normal 17 2" xfId="986" xr:uid="{00000000-0005-0000-0000-00000C7D0000}"/>
    <cellStyle name="Normal 17 3" xfId="1926" xr:uid="{00000000-0005-0000-0000-00000D7D0000}"/>
    <cellStyle name="Normal 17 4" xfId="1126" xr:uid="{00000000-0005-0000-0000-00000E7D0000}"/>
    <cellStyle name="Normal 18" xfId="983" xr:uid="{00000000-0005-0000-0000-00000F7D0000}"/>
    <cellStyle name="Normal 19" xfId="987" xr:uid="{00000000-0005-0000-0000-0000107D0000}"/>
    <cellStyle name="Normal 19 2" xfId="1930" xr:uid="{00000000-0005-0000-0000-0000117D0000}"/>
    <cellStyle name="Normal 19 2 2" xfId="4442" xr:uid="{00000000-0005-0000-0000-0000127D0000}"/>
    <cellStyle name="Normal 19 2 2 2" xfId="9339" xr:uid="{00000000-0005-0000-0000-0000137D0000}"/>
    <cellStyle name="Normal 19 2 2 2 2" xfId="19128" xr:uid="{00000000-0005-0000-0000-0000147D0000}"/>
    <cellStyle name="Normal 19 2 2 2 2 2" xfId="38679" xr:uid="{00000000-0005-0000-0000-0000157D0000}"/>
    <cellStyle name="Normal 19 2 2 2 3" xfId="28904" xr:uid="{00000000-0005-0000-0000-0000167D0000}"/>
    <cellStyle name="Normal 19 2 2 3" xfId="14242" xr:uid="{00000000-0005-0000-0000-0000177D0000}"/>
    <cellStyle name="Normal 19 2 2 3 2" xfId="33793" xr:uid="{00000000-0005-0000-0000-0000187D0000}"/>
    <cellStyle name="Normal 19 2 2 4" xfId="24018" xr:uid="{00000000-0005-0000-0000-0000197D0000}"/>
    <cellStyle name="Normal 19 2 3" xfId="6896" xr:uid="{00000000-0005-0000-0000-00001A7D0000}"/>
    <cellStyle name="Normal 19 2 3 2" xfId="16688" xr:uid="{00000000-0005-0000-0000-00001B7D0000}"/>
    <cellStyle name="Normal 19 2 3 2 2" xfId="36239" xr:uid="{00000000-0005-0000-0000-00001C7D0000}"/>
    <cellStyle name="Normal 19 2 3 3" xfId="26464" xr:uid="{00000000-0005-0000-0000-00001D7D0000}"/>
    <cellStyle name="Normal 19 2 4" xfId="11802" xr:uid="{00000000-0005-0000-0000-00001E7D0000}"/>
    <cellStyle name="Normal 19 2 4 2" xfId="31353" xr:uid="{00000000-0005-0000-0000-00001F7D0000}"/>
    <cellStyle name="Normal 19 2 5" xfId="21578" xr:uid="{00000000-0005-0000-0000-0000207D0000}"/>
    <cellStyle name="Normal 19 3" xfId="3561" xr:uid="{00000000-0005-0000-0000-0000217D0000}"/>
    <cellStyle name="Normal 19 3 2" xfId="8458" xr:uid="{00000000-0005-0000-0000-0000227D0000}"/>
    <cellStyle name="Normal 19 3 2 2" xfId="18247" xr:uid="{00000000-0005-0000-0000-0000237D0000}"/>
    <cellStyle name="Normal 19 3 2 2 2" xfId="37798" xr:uid="{00000000-0005-0000-0000-0000247D0000}"/>
    <cellStyle name="Normal 19 3 2 3" xfId="28023" xr:uid="{00000000-0005-0000-0000-0000257D0000}"/>
    <cellStyle name="Normal 19 3 3" xfId="13361" xr:uid="{00000000-0005-0000-0000-0000267D0000}"/>
    <cellStyle name="Normal 19 3 3 2" xfId="32912" xr:uid="{00000000-0005-0000-0000-0000277D0000}"/>
    <cellStyle name="Normal 19 3 4" xfId="23137" xr:uid="{00000000-0005-0000-0000-0000287D0000}"/>
    <cellStyle name="Normal 19 4" xfId="6015" xr:uid="{00000000-0005-0000-0000-0000297D0000}"/>
    <cellStyle name="Normal 19 4 2" xfId="15807" xr:uid="{00000000-0005-0000-0000-00002A7D0000}"/>
    <cellStyle name="Normal 19 4 2 2" xfId="35358" xr:uid="{00000000-0005-0000-0000-00002B7D0000}"/>
    <cellStyle name="Normal 19 4 3" xfId="25583" xr:uid="{00000000-0005-0000-0000-00002C7D0000}"/>
    <cellStyle name="Normal 19 5" xfId="10921" xr:uid="{00000000-0005-0000-0000-00002D7D0000}"/>
    <cellStyle name="Normal 19 5 2" xfId="30472" xr:uid="{00000000-0005-0000-0000-00002E7D0000}"/>
    <cellStyle name="Normal 19 6" xfId="20697" xr:uid="{00000000-0005-0000-0000-00002F7D0000}"/>
    <cellStyle name="Normal 2" xfId="103" xr:uid="{00000000-0005-0000-0000-0000307D0000}"/>
    <cellStyle name="Normal 2 10" xfId="10125" xr:uid="{00000000-0005-0000-0000-0000317D0000}"/>
    <cellStyle name="Normal 2 10 2" xfId="29687" xr:uid="{00000000-0005-0000-0000-0000327D0000}"/>
    <cellStyle name="Normal 2 11" xfId="19911" xr:uid="{00000000-0005-0000-0000-0000337D0000}"/>
    <cellStyle name="Normal 2 2" xfId="104" xr:uid="{00000000-0005-0000-0000-0000347D0000}"/>
    <cellStyle name="Normal 2 2 10" xfId="574" xr:uid="{00000000-0005-0000-0000-0000357D0000}"/>
    <cellStyle name="Normal 2 2 10 2" xfId="974" xr:uid="{00000000-0005-0000-0000-0000367D0000}"/>
    <cellStyle name="Normal 2 2 10 2 2" xfId="1924" xr:uid="{00000000-0005-0000-0000-0000377D0000}"/>
    <cellStyle name="Normal 2 2 10 2 2 2" xfId="4438" xr:uid="{00000000-0005-0000-0000-0000387D0000}"/>
    <cellStyle name="Normal 2 2 10 2 2 2 2" xfId="9335" xr:uid="{00000000-0005-0000-0000-0000397D0000}"/>
    <cellStyle name="Normal 2 2 10 2 2 2 2 2" xfId="19124" xr:uid="{00000000-0005-0000-0000-00003A7D0000}"/>
    <cellStyle name="Normal 2 2 10 2 2 2 2 2 2" xfId="38675" xr:uid="{00000000-0005-0000-0000-00003B7D0000}"/>
    <cellStyle name="Normal 2 2 10 2 2 2 2 3" xfId="28900" xr:uid="{00000000-0005-0000-0000-00003C7D0000}"/>
    <cellStyle name="Normal 2 2 10 2 2 2 3" xfId="14238" xr:uid="{00000000-0005-0000-0000-00003D7D0000}"/>
    <cellStyle name="Normal 2 2 10 2 2 2 3 2" xfId="33789" xr:uid="{00000000-0005-0000-0000-00003E7D0000}"/>
    <cellStyle name="Normal 2 2 10 2 2 2 4" xfId="24014" xr:uid="{00000000-0005-0000-0000-00003F7D0000}"/>
    <cellStyle name="Normal 2 2 10 2 2 3" xfId="6892" xr:uid="{00000000-0005-0000-0000-0000407D0000}"/>
    <cellStyle name="Normal 2 2 10 2 2 3 2" xfId="16684" xr:uid="{00000000-0005-0000-0000-0000417D0000}"/>
    <cellStyle name="Normal 2 2 10 2 2 3 2 2" xfId="36235" xr:uid="{00000000-0005-0000-0000-0000427D0000}"/>
    <cellStyle name="Normal 2 2 10 2 2 3 3" xfId="26460" xr:uid="{00000000-0005-0000-0000-0000437D0000}"/>
    <cellStyle name="Normal 2 2 10 2 2 4" xfId="11798" xr:uid="{00000000-0005-0000-0000-0000447D0000}"/>
    <cellStyle name="Normal 2 2 10 2 2 4 2" xfId="31349" xr:uid="{00000000-0005-0000-0000-0000457D0000}"/>
    <cellStyle name="Normal 2 2 10 2 2 5" xfId="21574" xr:uid="{00000000-0005-0000-0000-0000467D0000}"/>
    <cellStyle name="Normal 2 2 10 2 3" xfId="3557" xr:uid="{00000000-0005-0000-0000-0000477D0000}"/>
    <cellStyle name="Normal 2 2 10 2 3 2" xfId="8454" xr:uid="{00000000-0005-0000-0000-0000487D0000}"/>
    <cellStyle name="Normal 2 2 10 2 3 2 2" xfId="18243" xr:uid="{00000000-0005-0000-0000-0000497D0000}"/>
    <cellStyle name="Normal 2 2 10 2 3 2 2 2" xfId="37794" xr:uid="{00000000-0005-0000-0000-00004A7D0000}"/>
    <cellStyle name="Normal 2 2 10 2 3 2 3" xfId="28019" xr:uid="{00000000-0005-0000-0000-00004B7D0000}"/>
    <cellStyle name="Normal 2 2 10 2 3 3" xfId="13357" xr:uid="{00000000-0005-0000-0000-00004C7D0000}"/>
    <cellStyle name="Normal 2 2 10 2 3 3 2" xfId="32908" xr:uid="{00000000-0005-0000-0000-00004D7D0000}"/>
    <cellStyle name="Normal 2 2 10 2 3 4" xfId="23133" xr:uid="{00000000-0005-0000-0000-00004E7D0000}"/>
    <cellStyle name="Normal 2 2 10 2 4" xfId="6011" xr:uid="{00000000-0005-0000-0000-00004F7D0000}"/>
    <cellStyle name="Normal 2 2 10 2 4 2" xfId="15803" xr:uid="{00000000-0005-0000-0000-0000507D0000}"/>
    <cellStyle name="Normal 2 2 10 2 4 2 2" xfId="35354" xr:uid="{00000000-0005-0000-0000-0000517D0000}"/>
    <cellStyle name="Normal 2 2 10 2 4 3" xfId="25579" xr:uid="{00000000-0005-0000-0000-0000527D0000}"/>
    <cellStyle name="Normal 2 2 10 2 5" xfId="10917" xr:uid="{00000000-0005-0000-0000-0000537D0000}"/>
    <cellStyle name="Normal 2 2 10 2 5 2" xfId="30468" xr:uid="{00000000-0005-0000-0000-0000547D0000}"/>
    <cellStyle name="Normal 2 2 10 2 6" xfId="20693" xr:uid="{00000000-0005-0000-0000-0000557D0000}"/>
    <cellStyle name="Normal 2 2 10 3" xfId="1531" xr:uid="{00000000-0005-0000-0000-0000567D0000}"/>
    <cellStyle name="Normal 2 2 10 3 2" xfId="4047" xr:uid="{00000000-0005-0000-0000-0000577D0000}"/>
    <cellStyle name="Normal 2 2 10 3 2 2" xfId="8944" xr:uid="{00000000-0005-0000-0000-0000587D0000}"/>
    <cellStyle name="Normal 2 2 10 3 2 2 2" xfId="18733" xr:uid="{00000000-0005-0000-0000-0000597D0000}"/>
    <cellStyle name="Normal 2 2 10 3 2 2 2 2" xfId="38284" xr:uid="{00000000-0005-0000-0000-00005A7D0000}"/>
    <cellStyle name="Normal 2 2 10 3 2 2 3" xfId="28509" xr:uid="{00000000-0005-0000-0000-00005B7D0000}"/>
    <cellStyle name="Normal 2 2 10 3 2 3" xfId="13847" xr:uid="{00000000-0005-0000-0000-00005C7D0000}"/>
    <cellStyle name="Normal 2 2 10 3 2 3 2" xfId="33398" xr:uid="{00000000-0005-0000-0000-00005D7D0000}"/>
    <cellStyle name="Normal 2 2 10 3 2 4" xfId="23623" xr:uid="{00000000-0005-0000-0000-00005E7D0000}"/>
    <cellStyle name="Normal 2 2 10 3 3" xfId="6501" xr:uid="{00000000-0005-0000-0000-00005F7D0000}"/>
    <cellStyle name="Normal 2 2 10 3 3 2" xfId="16293" xr:uid="{00000000-0005-0000-0000-0000607D0000}"/>
    <cellStyle name="Normal 2 2 10 3 3 2 2" xfId="35844" xr:uid="{00000000-0005-0000-0000-0000617D0000}"/>
    <cellStyle name="Normal 2 2 10 3 3 3" xfId="26069" xr:uid="{00000000-0005-0000-0000-0000627D0000}"/>
    <cellStyle name="Normal 2 2 10 3 4" xfId="11407" xr:uid="{00000000-0005-0000-0000-0000637D0000}"/>
    <cellStyle name="Normal 2 2 10 3 4 2" xfId="30958" xr:uid="{00000000-0005-0000-0000-0000647D0000}"/>
    <cellStyle name="Normal 2 2 10 3 5" xfId="21183" xr:uid="{00000000-0005-0000-0000-0000657D0000}"/>
    <cellStyle name="Normal 2 2 10 4" xfId="2353" xr:uid="{00000000-0005-0000-0000-0000667D0000}"/>
    <cellStyle name="Normal 2 2 10 4 2" xfId="4849" xr:uid="{00000000-0005-0000-0000-0000677D0000}"/>
    <cellStyle name="Normal 2 2 10 4 2 2" xfId="9746" xr:uid="{00000000-0005-0000-0000-0000687D0000}"/>
    <cellStyle name="Normal 2 2 10 4 2 2 2" xfId="19535" xr:uid="{00000000-0005-0000-0000-0000697D0000}"/>
    <cellStyle name="Normal 2 2 10 4 2 2 2 2" xfId="39086" xr:uid="{00000000-0005-0000-0000-00006A7D0000}"/>
    <cellStyle name="Normal 2 2 10 4 2 2 3" xfId="29311" xr:uid="{00000000-0005-0000-0000-00006B7D0000}"/>
    <cellStyle name="Normal 2 2 10 4 2 3" xfId="14649" xr:uid="{00000000-0005-0000-0000-00006C7D0000}"/>
    <cellStyle name="Normal 2 2 10 4 2 3 2" xfId="34200" xr:uid="{00000000-0005-0000-0000-00006D7D0000}"/>
    <cellStyle name="Normal 2 2 10 4 2 4" xfId="24425" xr:uid="{00000000-0005-0000-0000-00006E7D0000}"/>
    <cellStyle name="Normal 2 2 10 4 3" xfId="7303" xr:uid="{00000000-0005-0000-0000-00006F7D0000}"/>
    <cellStyle name="Normal 2 2 10 4 3 2" xfId="17095" xr:uid="{00000000-0005-0000-0000-0000707D0000}"/>
    <cellStyle name="Normal 2 2 10 4 3 2 2" xfId="36646" xr:uid="{00000000-0005-0000-0000-0000717D0000}"/>
    <cellStyle name="Normal 2 2 10 4 3 3" xfId="26871" xr:uid="{00000000-0005-0000-0000-0000727D0000}"/>
    <cellStyle name="Normal 2 2 10 4 4" xfId="12209" xr:uid="{00000000-0005-0000-0000-0000737D0000}"/>
    <cellStyle name="Normal 2 2 10 4 4 2" xfId="31760" xr:uid="{00000000-0005-0000-0000-0000747D0000}"/>
    <cellStyle name="Normal 2 2 10 4 5" xfId="21985" xr:uid="{00000000-0005-0000-0000-0000757D0000}"/>
    <cellStyle name="Normal 2 2 10 5" xfId="3166" xr:uid="{00000000-0005-0000-0000-0000767D0000}"/>
    <cellStyle name="Normal 2 2 10 5 2" xfId="8063" xr:uid="{00000000-0005-0000-0000-0000777D0000}"/>
    <cellStyle name="Normal 2 2 10 5 2 2" xfId="17852" xr:uid="{00000000-0005-0000-0000-0000787D0000}"/>
    <cellStyle name="Normal 2 2 10 5 2 2 2" xfId="37403" xr:uid="{00000000-0005-0000-0000-0000797D0000}"/>
    <cellStyle name="Normal 2 2 10 5 2 3" xfId="27628" xr:uid="{00000000-0005-0000-0000-00007A7D0000}"/>
    <cellStyle name="Normal 2 2 10 5 3" xfId="12966" xr:uid="{00000000-0005-0000-0000-00007B7D0000}"/>
    <cellStyle name="Normal 2 2 10 5 3 2" xfId="32517" xr:uid="{00000000-0005-0000-0000-00007C7D0000}"/>
    <cellStyle name="Normal 2 2 10 5 4" xfId="22742" xr:uid="{00000000-0005-0000-0000-00007D7D0000}"/>
    <cellStyle name="Normal 2 2 10 6" xfId="5620" xr:uid="{00000000-0005-0000-0000-00007E7D0000}"/>
    <cellStyle name="Normal 2 2 10 6 2" xfId="15412" xr:uid="{00000000-0005-0000-0000-00007F7D0000}"/>
    <cellStyle name="Normal 2 2 10 6 2 2" xfId="34963" xr:uid="{00000000-0005-0000-0000-0000807D0000}"/>
    <cellStyle name="Normal 2 2 10 6 3" xfId="25188" xr:uid="{00000000-0005-0000-0000-0000817D0000}"/>
    <cellStyle name="Normal 2 2 10 7" xfId="10526" xr:uid="{00000000-0005-0000-0000-0000827D0000}"/>
    <cellStyle name="Normal 2 2 10 7 2" xfId="30077" xr:uid="{00000000-0005-0000-0000-0000837D0000}"/>
    <cellStyle name="Normal 2 2 10 8" xfId="20302" xr:uid="{00000000-0005-0000-0000-0000847D0000}"/>
    <cellStyle name="Normal 2 2 11" xfId="602" xr:uid="{00000000-0005-0000-0000-0000857D0000}"/>
    <cellStyle name="Normal 2 2 11 2" xfId="1555" xr:uid="{00000000-0005-0000-0000-0000867D0000}"/>
    <cellStyle name="Normal 2 2 11 2 2" xfId="4069" xr:uid="{00000000-0005-0000-0000-0000877D0000}"/>
    <cellStyle name="Normal 2 2 11 2 2 2" xfId="8966" xr:uid="{00000000-0005-0000-0000-0000887D0000}"/>
    <cellStyle name="Normal 2 2 11 2 2 2 2" xfId="18755" xr:uid="{00000000-0005-0000-0000-0000897D0000}"/>
    <cellStyle name="Normal 2 2 11 2 2 2 2 2" xfId="38306" xr:uid="{00000000-0005-0000-0000-00008A7D0000}"/>
    <cellStyle name="Normal 2 2 11 2 2 2 3" xfId="28531" xr:uid="{00000000-0005-0000-0000-00008B7D0000}"/>
    <cellStyle name="Normal 2 2 11 2 2 3" xfId="13869" xr:uid="{00000000-0005-0000-0000-00008C7D0000}"/>
    <cellStyle name="Normal 2 2 11 2 2 3 2" xfId="33420" xr:uid="{00000000-0005-0000-0000-00008D7D0000}"/>
    <cellStyle name="Normal 2 2 11 2 2 4" xfId="23645" xr:uid="{00000000-0005-0000-0000-00008E7D0000}"/>
    <cellStyle name="Normal 2 2 11 2 3" xfId="6523" xr:uid="{00000000-0005-0000-0000-00008F7D0000}"/>
    <cellStyle name="Normal 2 2 11 2 3 2" xfId="16315" xr:uid="{00000000-0005-0000-0000-0000907D0000}"/>
    <cellStyle name="Normal 2 2 11 2 3 2 2" xfId="35866" xr:uid="{00000000-0005-0000-0000-0000917D0000}"/>
    <cellStyle name="Normal 2 2 11 2 3 3" xfId="26091" xr:uid="{00000000-0005-0000-0000-0000927D0000}"/>
    <cellStyle name="Normal 2 2 11 2 4" xfId="11429" xr:uid="{00000000-0005-0000-0000-0000937D0000}"/>
    <cellStyle name="Normal 2 2 11 2 4 2" xfId="30980" xr:uid="{00000000-0005-0000-0000-0000947D0000}"/>
    <cellStyle name="Normal 2 2 11 2 5" xfId="21205" xr:uid="{00000000-0005-0000-0000-0000957D0000}"/>
    <cellStyle name="Normal 2 2 11 3" xfId="3188" xr:uid="{00000000-0005-0000-0000-0000967D0000}"/>
    <cellStyle name="Normal 2 2 11 3 2" xfId="8085" xr:uid="{00000000-0005-0000-0000-0000977D0000}"/>
    <cellStyle name="Normal 2 2 11 3 2 2" xfId="17874" xr:uid="{00000000-0005-0000-0000-0000987D0000}"/>
    <cellStyle name="Normal 2 2 11 3 2 2 2" xfId="37425" xr:uid="{00000000-0005-0000-0000-0000997D0000}"/>
    <cellStyle name="Normal 2 2 11 3 2 3" xfId="27650" xr:uid="{00000000-0005-0000-0000-00009A7D0000}"/>
    <cellStyle name="Normal 2 2 11 3 3" xfId="12988" xr:uid="{00000000-0005-0000-0000-00009B7D0000}"/>
    <cellStyle name="Normal 2 2 11 3 3 2" xfId="32539" xr:uid="{00000000-0005-0000-0000-00009C7D0000}"/>
    <cellStyle name="Normal 2 2 11 3 4" xfId="22764" xr:uid="{00000000-0005-0000-0000-00009D7D0000}"/>
    <cellStyle name="Normal 2 2 11 4" xfId="5642" xr:uid="{00000000-0005-0000-0000-00009E7D0000}"/>
    <cellStyle name="Normal 2 2 11 4 2" xfId="15434" xr:uid="{00000000-0005-0000-0000-00009F7D0000}"/>
    <cellStyle name="Normal 2 2 11 4 2 2" xfId="34985" xr:uid="{00000000-0005-0000-0000-0000A07D0000}"/>
    <cellStyle name="Normal 2 2 11 4 3" xfId="25210" xr:uid="{00000000-0005-0000-0000-0000A17D0000}"/>
    <cellStyle name="Normal 2 2 11 5" xfId="10548" xr:uid="{00000000-0005-0000-0000-0000A27D0000}"/>
    <cellStyle name="Normal 2 2 11 5 2" xfId="30099" xr:uid="{00000000-0005-0000-0000-0000A37D0000}"/>
    <cellStyle name="Normal 2 2 11 6" xfId="20324" xr:uid="{00000000-0005-0000-0000-0000A47D0000}"/>
    <cellStyle name="Normal 2 2 12" xfId="1128" xr:uid="{00000000-0005-0000-0000-0000A57D0000}"/>
    <cellStyle name="Normal 2 2 12 2" xfId="3696" xr:uid="{00000000-0005-0000-0000-0000A67D0000}"/>
    <cellStyle name="Normal 2 2 12 2 2" xfId="8593" xr:uid="{00000000-0005-0000-0000-0000A77D0000}"/>
    <cellStyle name="Normal 2 2 12 2 2 2" xfId="18382" xr:uid="{00000000-0005-0000-0000-0000A87D0000}"/>
    <cellStyle name="Normal 2 2 12 2 2 2 2" xfId="37933" xr:uid="{00000000-0005-0000-0000-0000A97D0000}"/>
    <cellStyle name="Normal 2 2 12 2 2 3" xfId="28158" xr:uid="{00000000-0005-0000-0000-0000AA7D0000}"/>
    <cellStyle name="Normal 2 2 12 2 3" xfId="13496" xr:uid="{00000000-0005-0000-0000-0000AB7D0000}"/>
    <cellStyle name="Normal 2 2 12 2 3 2" xfId="33047" xr:uid="{00000000-0005-0000-0000-0000AC7D0000}"/>
    <cellStyle name="Normal 2 2 12 2 4" xfId="23272" xr:uid="{00000000-0005-0000-0000-0000AD7D0000}"/>
    <cellStyle name="Normal 2 2 12 3" xfId="6150" xr:uid="{00000000-0005-0000-0000-0000AE7D0000}"/>
    <cellStyle name="Normal 2 2 12 3 2" xfId="15942" xr:uid="{00000000-0005-0000-0000-0000AF7D0000}"/>
    <cellStyle name="Normal 2 2 12 3 2 2" xfId="35493" xr:uid="{00000000-0005-0000-0000-0000B07D0000}"/>
    <cellStyle name="Normal 2 2 12 3 3" xfId="25718" xr:uid="{00000000-0005-0000-0000-0000B17D0000}"/>
    <cellStyle name="Normal 2 2 12 4" xfId="11056" xr:uid="{00000000-0005-0000-0000-0000B27D0000}"/>
    <cellStyle name="Normal 2 2 12 4 2" xfId="30607" xr:uid="{00000000-0005-0000-0000-0000B37D0000}"/>
    <cellStyle name="Normal 2 2 12 5" xfId="20832" xr:uid="{00000000-0005-0000-0000-0000B47D0000}"/>
    <cellStyle name="Normal 2 2 13" xfId="1952" xr:uid="{00000000-0005-0000-0000-0000B57D0000}"/>
    <cellStyle name="Normal 2 2 13 2" xfId="4462" xr:uid="{00000000-0005-0000-0000-0000B67D0000}"/>
    <cellStyle name="Normal 2 2 13 2 2" xfId="9359" xr:uid="{00000000-0005-0000-0000-0000B77D0000}"/>
    <cellStyle name="Normal 2 2 13 2 2 2" xfId="19148" xr:uid="{00000000-0005-0000-0000-0000B87D0000}"/>
    <cellStyle name="Normal 2 2 13 2 2 2 2" xfId="38699" xr:uid="{00000000-0005-0000-0000-0000B97D0000}"/>
    <cellStyle name="Normal 2 2 13 2 2 3" xfId="28924" xr:uid="{00000000-0005-0000-0000-0000BA7D0000}"/>
    <cellStyle name="Normal 2 2 13 2 3" xfId="14262" xr:uid="{00000000-0005-0000-0000-0000BB7D0000}"/>
    <cellStyle name="Normal 2 2 13 2 3 2" xfId="33813" xr:uid="{00000000-0005-0000-0000-0000BC7D0000}"/>
    <cellStyle name="Normal 2 2 13 2 4" xfId="24038" xr:uid="{00000000-0005-0000-0000-0000BD7D0000}"/>
    <cellStyle name="Normal 2 2 13 3" xfId="6916" xr:uid="{00000000-0005-0000-0000-0000BE7D0000}"/>
    <cellStyle name="Normal 2 2 13 3 2" xfId="16708" xr:uid="{00000000-0005-0000-0000-0000BF7D0000}"/>
    <cellStyle name="Normal 2 2 13 3 2 2" xfId="36259" xr:uid="{00000000-0005-0000-0000-0000C07D0000}"/>
    <cellStyle name="Normal 2 2 13 3 3" xfId="26484" xr:uid="{00000000-0005-0000-0000-0000C17D0000}"/>
    <cellStyle name="Normal 2 2 13 4" xfId="11822" xr:uid="{00000000-0005-0000-0000-0000C27D0000}"/>
    <cellStyle name="Normal 2 2 13 4 2" xfId="31373" xr:uid="{00000000-0005-0000-0000-0000C37D0000}"/>
    <cellStyle name="Normal 2 2 13 5" xfId="21598" xr:uid="{00000000-0005-0000-0000-0000C47D0000}"/>
    <cellStyle name="Normal 2 2 14" xfId="2796" xr:uid="{00000000-0005-0000-0000-0000C57D0000}"/>
    <cellStyle name="Normal 2 2 14 2" xfId="7694" xr:uid="{00000000-0005-0000-0000-0000C67D0000}"/>
    <cellStyle name="Normal 2 2 14 2 2" xfId="17483" xr:uid="{00000000-0005-0000-0000-0000C77D0000}"/>
    <cellStyle name="Normal 2 2 14 2 2 2" xfId="37034" xr:uid="{00000000-0005-0000-0000-0000C87D0000}"/>
    <cellStyle name="Normal 2 2 14 2 3" xfId="27259" xr:uid="{00000000-0005-0000-0000-0000C97D0000}"/>
    <cellStyle name="Normal 2 2 14 3" xfId="12597" xr:uid="{00000000-0005-0000-0000-0000CA7D0000}"/>
    <cellStyle name="Normal 2 2 14 3 2" xfId="32148" xr:uid="{00000000-0005-0000-0000-0000CB7D0000}"/>
    <cellStyle name="Normal 2 2 14 4" xfId="22373" xr:uid="{00000000-0005-0000-0000-0000CC7D0000}"/>
    <cellStyle name="Normal 2 2 15" xfId="5224" xr:uid="{00000000-0005-0000-0000-0000CD7D0000}"/>
    <cellStyle name="Normal 2 2 15 2" xfId="10121" xr:uid="{00000000-0005-0000-0000-0000CE7D0000}"/>
    <cellStyle name="Normal 2 2 15 2 2" xfId="19909" xr:uid="{00000000-0005-0000-0000-0000CF7D0000}"/>
    <cellStyle name="Normal 2 2 15 2 2 2" xfId="39460" xr:uid="{00000000-0005-0000-0000-0000D07D0000}"/>
    <cellStyle name="Normal 2 2 15 2 3" xfId="29685" xr:uid="{00000000-0005-0000-0000-0000D17D0000}"/>
    <cellStyle name="Normal 2 2 15 3" xfId="15023" xr:uid="{00000000-0005-0000-0000-0000D27D0000}"/>
    <cellStyle name="Normal 2 2 15 3 2" xfId="34574" xr:uid="{00000000-0005-0000-0000-0000D37D0000}"/>
    <cellStyle name="Normal 2 2 15 4" xfId="24799" xr:uid="{00000000-0005-0000-0000-0000D47D0000}"/>
    <cellStyle name="Normal 2 2 16" xfId="5250" xr:uid="{00000000-0005-0000-0000-0000D57D0000}"/>
    <cellStyle name="Normal 2 2 16 2" xfId="15043" xr:uid="{00000000-0005-0000-0000-0000D67D0000}"/>
    <cellStyle name="Normal 2 2 16 2 2" xfId="34594" xr:uid="{00000000-0005-0000-0000-0000D77D0000}"/>
    <cellStyle name="Normal 2 2 16 3" xfId="24819" xr:uid="{00000000-0005-0000-0000-0000D87D0000}"/>
    <cellStyle name="Normal 2 2 17" xfId="10153" xr:uid="{00000000-0005-0000-0000-0000D97D0000}"/>
    <cellStyle name="Normal 2 2 17 2" xfId="29709" xr:uid="{00000000-0005-0000-0000-0000DA7D0000}"/>
    <cellStyle name="Normal 2 2 18" xfId="19933" xr:uid="{00000000-0005-0000-0000-0000DB7D0000}"/>
    <cellStyle name="Normal 2 2 2" xfId="105" xr:uid="{00000000-0005-0000-0000-0000DC7D0000}"/>
    <cellStyle name="Normal 2 2 2 2" xfId="1196" xr:uid="{00000000-0005-0000-0000-0000DD7D0000}"/>
    <cellStyle name="Normal 2 2 2 3" xfId="1129" xr:uid="{00000000-0005-0000-0000-0000DE7D0000}"/>
    <cellStyle name="Normal 2 2 2 3 2" xfId="3697" xr:uid="{00000000-0005-0000-0000-0000DF7D0000}"/>
    <cellStyle name="Normal 2 2 2 3 2 2" xfId="8594" xr:uid="{00000000-0005-0000-0000-0000E07D0000}"/>
    <cellStyle name="Normal 2 2 2 3 2 2 2" xfId="18383" xr:uid="{00000000-0005-0000-0000-0000E17D0000}"/>
    <cellStyle name="Normal 2 2 2 3 2 2 2 2" xfId="37934" xr:uid="{00000000-0005-0000-0000-0000E27D0000}"/>
    <cellStyle name="Normal 2 2 2 3 2 2 3" xfId="28159" xr:uid="{00000000-0005-0000-0000-0000E37D0000}"/>
    <cellStyle name="Normal 2 2 2 3 2 3" xfId="13497" xr:uid="{00000000-0005-0000-0000-0000E47D0000}"/>
    <cellStyle name="Normal 2 2 2 3 2 3 2" xfId="33048" xr:uid="{00000000-0005-0000-0000-0000E57D0000}"/>
    <cellStyle name="Normal 2 2 2 3 2 4" xfId="23273" xr:uid="{00000000-0005-0000-0000-0000E67D0000}"/>
    <cellStyle name="Normal 2 2 2 3 3" xfId="6151" xr:uid="{00000000-0005-0000-0000-0000E77D0000}"/>
    <cellStyle name="Normal 2 2 2 3 3 2" xfId="15943" xr:uid="{00000000-0005-0000-0000-0000E87D0000}"/>
    <cellStyle name="Normal 2 2 2 3 3 2 2" xfId="35494" xr:uid="{00000000-0005-0000-0000-0000E97D0000}"/>
    <cellStyle name="Normal 2 2 2 3 3 3" xfId="25719" xr:uid="{00000000-0005-0000-0000-0000EA7D0000}"/>
    <cellStyle name="Normal 2 2 2 3 4" xfId="11057" xr:uid="{00000000-0005-0000-0000-0000EB7D0000}"/>
    <cellStyle name="Normal 2 2 2 3 4 2" xfId="30608" xr:uid="{00000000-0005-0000-0000-0000EC7D0000}"/>
    <cellStyle name="Normal 2 2 2 3 5" xfId="20833" xr:uid="{00000000-0005-0000-0000-0000ED7D0000}"/>
    <cellStyle name="Normal 2 2 3" xfId="173" xr:uid="{00000000-0005-0000-0000-0000EE7D0000}"/>
    <cellStyle name="Normal 2 2 3 10" xfId="10178" xr:uid="{00000000-0005-0000-0000-0000EF7D0000}"/>
    <cellStyle name="Normal 2 2 3 10 2" xfId="29729" xr:uid="{00000000-0005-0000-0000-0000F07D0000}"/>
    <cellStyle name="Normal 2 2 3 11" xfId="19954" xr:uid="{00000000-0005-0000-0000-0000F17D0000}"/>
    <cellStyle name="Normal 2 2 3 2" xfId="283" xr:uid="{00000000-0005-0000-0000-0000F27D0000}"/>
    <cellStyle name="Normal 2 2 3 2 2" xfId="514" xr:uid="{00000000-0005-0000-0000-0000F37D0000}"/>
    <cellStyle name="Normal 2 2 3 2 2 2" xfId="926" xr:uid="{00000000-0005-0000-0000-0000F47D0000}"/>
    <cellStyle name="Normal 2 2 3 2 2 2 2" xfId="1876" xr:uid="{00000000-0005-0000-0000-0000F57D0000}"/>
    <cellStyle name="Normal 2 2 3 2 2 2 2 2" xfId="4390" xr:uid="{00000000-0005-0000-0000-0000F67D0000}"/>
    <cellStyle name="Normal 2 2 3 2 2 2 2 2 2" xfId="9287" xr:uid="{00000000-0005-0000-0000-0000F77D0000}"/>
    <cellStyle name="Normal 2 2 3 2 2 2 2 2 2 2" xfId="19076" xr:uid="{00000000-0005-0000-0000-0000F87D0000}"/>
    <cellStyle name="Normal 2 2 3 2 2 2 2 2 2 2 2" xfId="38627" xr:uid="{00000000-0005-0000-0000-0000F97D0000}"/>
    <cellStyle name="Normal 2 2 3 2 2 2 2 2 2 3" xfId="28852" xr:uid="{00000000-0005-0000-0000-0000FA7D0000}"/>
    <cellStyle name="Normal 2 2 3 2 2 2 2 2 3" xfId="14190" xr:uid="{00000000-0005-0000-0000-0000FB7D0000}"/>
    <cellStyle name="Normal 2 2 3 2 2 2 2 2 3 2" xfId="33741" xr:uid="{00000000-0005-0000-0000-0000FC7D0000}"/>
    <cellStyle name="Normal 2 2 3 2 2 2 2 2 4" xfId="23966" xr:uid="{00000000-0005-0000-0000-0000FD7D0000}"/>
    <cellStyle name="Normal 2 2 3 2 2 2 2 3" xfId="6844" xr:uid="{00000000-0005-0000-0000-0000FE7D0000}"/>
    <cellStyle name="Normal 2 2 3 2 2 2 2 3 2" xfId="16636" xr:uid="{00000000-0005-0000-0000-0000FF7D0000}"/>
    <cellStyle name="Normal 2 2 3 2 2 2 2 3 2 2" xfId="36187" xr:uid="{00000000-0005-0000-0000-0000007E0000}"/>
    <cellStyle name="Normal 2 2 3 2 2 2 2 3 3" xfId="26412" xr:uid="{00000000-0005-0000-0000-0000017E0000}"/>
    <cellStyle name="Normal 2 2 3 2 2 2 2 4" xfId="11750" xr:uid="{00000000-0005-0000-0000-0000027E0000}"/>
    <cellStyle name="Normal 2 2 3 2 2 2 2 4 2" xfId="31301" xr:uid="{00000000-0005-0000-0000-0000037E0000}"/>
    <cellStyle name="Normal 2 2 3 2 2 2 2 5" xfId="21526" xr:uid="{00000000-0005-0000-0000-0000047E0000}"/>
    <cellStyle name="Normal 2 2 3 2 2 2 3" xfId="2764" xr:uid="{00000000-0005-0000-0000-0000057E0000}"/>
    <cellStyle name="Normal 2 2 3 2 2 2 3 2" xfId="5209" xr:uid="{00000000-0005-0000-0000-0000067E0000}"/>
    <cellStyle name="Normal 2 2 3 2 2 2 3 2 2" xfId="10106" xr:uid="{00000000-0005-0000-0000-0000077E0000}"/>
    <cellStyle name="Normal 2 2 3 2 2 2 3 2 2 2" xfId="19895" xr:uid="{00000000-0005-0000-0000-0000087E0000}"/>
    <cellStyle name="Normal 2 2 3 2 2 2 3 2 2 2 2" xfId="39446" xr:uid="{00000000-0005-0000-0000-0000097E0000}"/>
    <cellStyle name="Normal 2 2 3 2 2 2 3 2 2 3" xfId="29671" xr:uid="{00000000-0005-0000-0000-00000A7E0000}"/>
    <cellStyle name="Normal 2 2 3 2 2 2 3 2 3" xfId="15009" xr:uid="{00000000-0005-0000-0000-00000B7E0000}"/>
    <cellStyle name="Normal 2 2 3 2 2 2 3 2 3 2" xfId="34560" xr:uid="{00000000-0005-0000-0000-00000C7E0000}"/>
    <cellStyle name="Normal 2 2 3 2 2 2 3 2 4" xfId="24785" xr:uid="{00000000-0005-0000-0000-00000D7E0000}"/>
    <cellStyle name="Normal 2 2 3 2 2 2 3 3" xfId="7663" xr:uid="{00000000-0005-0000-0000-00000E7E0000}"/>
    <cellStyle name="Normal 2 2 3 2 2 2 3 3 2" xfId="17455" xr:uid="{00000000-0005-0000-0000-00000F7E0000}"/>
    <cellStyle name="Normal 2 2 3 2 2 2 3 3 2 2" xfId="37006" xr:uid="{00000000-0005-0000-0000-0000107E0000}"/>
    <cellStyle name="Normal 2 2 3 2 2 2 3 3 3" xfId="27231" xr:uid="{00000000-0005-0000-0000-0000117E0000}"/>
    <cellStyle name="Normal 2 2 3 2 2 2 3 4" xfId="12569" xr:uid="{00000000-0005-0000-0000-0000127E0000}"/>
    <cellStyle name="Normal 2 2 3 2 2 2 3 4 2" xfId="32120" xr:uid="{00000000-0005-0000-0000-0000137E0000}"/>
    <cellStyle name="Normal 2 2 3 2 2 2 3 5" xfId="22345" xr:uid="{00000000-0005-0000-0000-0000147E0000}"/>
    <cellStyle name="Normal 2 2 3 2 2 2 4" xfId="3509" xr:uid="{00000000-0005-0000-0000-0000157E0000}"/>
    <cellStyle name="Normal 2 2 3 2 2 2 4 2" xfId="8406" xr:uid="{00000000-0005-0000-0000-0000167E0000}"/>
    <cellStyle name="Normal 2 2 3 2 2 2 4 2 2" xfId="18195" xr:uid="{00000000-0005-0000-0000-0000177E0000}"/>
    <cellStyle name="Normal 2 2 3 2 2 2 4 2 2 2" xfId="37746" xr:uid="{00000000-0005-0000-0000-0000187E0000}"/>
    <cellStyle name="Normal 2 2 3 2 2 2 4 2 3" xfId="27971" xr:uid="{00000000-0005-0000-0000-0000197E0000}"/>
    <cellStyle name="Normal 2 2 3 2 2 2 4 3" xfId="13309" xr:uid="{00000000-0005-0000-0000-00001A7E0000}"/>
    <cellStyle name="Normal 2 2 3 2 2 2 4 3 2" xfId="32860" xr:uid="{00000000-0005-0000-0000-00001B7E0000}"/>
    <cellStyle name="Normal 2 2 3 2 2 2 4 4" xfId="23085" xr:uid="{00000000-0005-0000-0000-00001C7E0000}"/>
    <cellStyle name="Normal 2 2 3 2 2 2 5" xfId="5963" xr:uid="{00000000-0005-0000-0000-00001D7E0000}"/>
    <cellStyle name="Normal 2 2 3 2 2 2 5 2" xfId="15755" xr:uid="{00000000-0005-0000-0000-00001E7E0000}"/>
    <cellStyle name="Normal 2 2 3 2 2 2 5 2 2" xfId="35306" xr:uid="{00000000-0005-0000-0000-00001F7E0000}"/>
    <cellStyle name="Normal 2 2 3 2 2 2 5 3" xfId="25531" xr:uid="{00000000-0005-0000-0000-0000207E0000}"/>
    <cellStyle name="Normal 2 2 3 2 2 2 6" xfId="10869" xr:uid="{00000000-0005-0000-0000-0000217E0000}"/>
    <cellStyle name="Normal 2 2 3 2 2 2 6 2" xfId="30420" xr:uid="{00000000-0005-0000-0000-0000227E0000}"/>
    <cellStyle name="Normal 2 2 3 2 2 2 7" xfId="20645" xr:uid="{00000000-0005-0000-0000-0000237E0000}"/>
    <cellStyle name="Normal 2 2 3 2 2 3" xfId="1481" xr:uid="{00000000-0005-0000-0000-0000247E0000}"/>
    <cellStyle name="Normal 2 2 3 2 2 3 2" xfId="4000" xr:uid="{00000000-0005-0000-0000-0000257E0000}"/>
    <cellStyle name="Normal 2 2 3 2 2 3 2 2" xfId="8897" xr:uid="{00000000-0005-0000-0000-0000267E0000}"/>
    <cellStyle name="Normal 2 2 3 2 2 3 2 2 2" xfId="18686" xr:uid="{00000000-0005-0000-0000-0000277E0000}"/>
    <cellStyle name="Normal 2 2 3 2 2 3 2 2 2 2" xfId="38237" xr:uid="{00000000-0005-0000-0000-0000287E0000}"/>
    <cellStyle name="Normal 2 2 3 2 2 3 2 2 3" xfId="28462" xr:uid="{00000000-0005-0000-0000-0000297E0000}"/>
    <cellStyle name="Normal 2 2 3 2 2 3 2 3" xfId="13800" xr:uid="{00000000-0005-0000-0000-00002A7E0000}"/>
    <cellStyle name="Normal 2 2 3 2 2 3 2 3 2" xfId="33351" xr:uid="{00000000-0005-0000-0000-00002B7E0000}"/>
    <cellStyle name="Normal 2 2 3 2 2 3 2 4" xfId="23576" xr:uid="{00000000-0005-0000-0000-00002C7E0000}"/>
    <cellStyle name="Normal 2 2 3 2 2 3 3" xfId="6454" xr:uid="{00000000-0005-0000-0000-00002D7E0000}"/>
    <cellStyle name="Normal 2 2 3 2 2 3 3 2" xfId="16246" xr:uid="{00000000-0005-0000-0000-00002E7E0000}"/>
    <cellStyle name="Normal 2 2 3 2 2 3 3 2 2" xfId="35797" xr:uid="{00000000-0005-0000-0000-00002F7E0000}"/>
    <cellStyle name="Normal 2 2 3 2 2 3 3 3" xfId="26022" xr:uid="{00000000-0005-0000-0000-0000307E0000}"/>
    <cellStyle name="Normal 2 2 3 2 2 3 4" xfId="11360" xr:uid="{00000000-0005-0000-0000-0000317E0000}"/>
    <cellStyle name="Normal 2 2 3 2 2 3 4 2" xfId="30911" xr:uid="{00000000-0005-0000-0000-0000327E0000}"/>
    <cellStyle name="Normal 2 2 3 2 2 3 5" xfId="21136" xr:uid="{00000000-0005-0000-0000-0000337E0000}"/>
    <cellStyle name="Normal 2 2 3 2 2 4" xfId="2320" xr:uid="{00000000-0005-0000-0000-0000347E0000}"/>
    <cellStyle name="Normal 2 2 3 2 2 4 2" xfId="4822" xr:uid="{00000000-0005-0000-0000-0000357E0000}"/>
    <cellStyle name="Normal 2 2 3 2 2 4 2 2" xfId="9719" xr:uid="{00000000-0005-0000-0000-0000367E0000}"/>
    <cellStyle name="Normal 2 2 3 2 2 4 2 2 2" xfId="19508" xr:uid="{00000000-0005-0000-0000-0000377E0000}"/>
    <cellStyle name="Normal 2 2 3 2 2 4 2 2 2 2" xfId="39059" xr:uid="{00000000-0005-0000-0000-0000387E0000}"/>
    <cellStyle name="Normal 2 2 3 2 2 4 2 2 3" xfId="29284" xr:uid="{00000000-0005-0000-0000-0000397E0000}"/>
    <cellStyle name="Normal 2 2 3 2 2 4 2 3" xfId="14622" xr:uid="{00000000-0005-0000-0000-00003A7E0000}"/>
    <cellStyle name="Normal 2 2 3 2 2 4 2 3 2" xfId="34173" xr:uid="{00000000-0005-0000-0000-00003B7E0000}"/>
    <cellStyle name="Normal 2 2 3 2 2 4 2 4" xfId="24398" xr:uid="{00000000-0005-0000-0000-00003C7E0000}"/>
    <cellStyle name="Normal 2 2 3 2 2 4 3" xfId="7276" xr:uid="{00000000-0005-0000-0000-00003D7E0000}"/>
    <cellStyle name="Normal 2 2 3 2 2 4 3 2" xfId="17068" xr:uid="{00000000-0005-0000-0000-00003E7E0000}"/>
    <cellStyle name="Normal 2 2 3 2 2 4 3 2 2" xfId="36619" xr:uid="{00000000-0005-0000-0000-00003F7E0000}"/>
    <cellStyle name="Normal 2 2 3 2 2 4 3 3" xfId="26844" xr:uid="{00000000-0005-0000-0000-0000407E0000}"/>
    <cellStyle name="Normal 2 2 3 2 2 4 4" xfId="12182" xr:uid="{00000000-0005-0000-0000-0000417E0000}"/>
    <cellStyle name="Normal 2 2 3 2 2 4 4 2" xfId="31733" xr:uid="{00000000-0005-0000-0000-0000427E0000}"/>
    <cellStyle name="Normal 2 2 3 2 2 4 5" xfId="21958" xr:uid="{00000000-0005-0000-0000-0000437E0000}"/>
    <cellStyle name="Normal 2 2 3 2 2 5" xfId="3118" xr:uid="{00000000-0005-0000-0000-0000447E0000}"/>
    <cellStyle name="Normal 2 2 3 2 2 5 2" xfId="8015" xr:uid="{00000000-0005-0000-0000-0000457E0000}"/>
    <cellStyle name="Normal 2 2 3 2 2 5 2 2" xfId="17804" xr:uid="{00000000-0005-0000-0000-0000467E0000}"/>
    <cellStyle name="Normal 2 2 3 2 2 5 2 2 2" xfId="37355" xr:uid="{00000000-0005-0000-0000-0000477E0000}"/>
    <cellStyle name="Normal 2 2 3 2 2 5 2 3" xfId="27580" xr:uid="{00000000-0005-0000-0000-0000487E0000}"/>
    <cellStyle name="Normal 2 2 3 2 2 5 3" xfId="12918" xr:uid="{00000000-0005-0000-0000-0000497E0000}"/>
    <cellStyle name="Normal 2 2 3 2 2 5 3 2" xfId="32469" xr:uid="{00000000-0005-0000-0000-00004A7E0000}"/>
    <cellStyle name="Normal 2 2 3 2 2 5 4" xfId="22694" xr:uid="{00000000-0005-0000-0000-00004B7E0000}"/>
    <cellStyle name="Normal 2 2 3 2 2 6" xfId="5572" xr:uid="{00000000-0005-0000-0000-00004C7E0000}"/>
    <cellStyle name="Normal 2 2 3 2 2 6 2" xfId="15364" xr:uid="{00000000-0005-0000-0000-00004D7E0000}"/>
    <cellStyle name="Normal 2 2 3 2 2 6 2 2" xfId="34915" xr:uid="{00000000-0005-0000-0000-00004E7E0000}"/>
    <cellStyle name="Normal 2 2 3 2 2 6 3" xfId="25140" xr:uid="{00000000-0005-0000-0000-00004F7E0000}"/>
    <cellStyle name="Normal 2 2 3 2 2 7" xfId="10478" xr:uid="{00000000-0005-0000-0000-0000507E0000}"/>
    <cellStyle name="Normal 2 2 3 2 2 7 2" xfId="30029" xr:uid="{00000000-0005-0000-0000-0000517E0000}"/>
    <cellStyle name="Normal 2 2 3 2 2 8" xfId="20254" xr:uid="{00000000-0005-0000-0000-0000527E0000}"/>
    <cellStyle name="Normal 2 2 3 2 3" xfId="704" xr:uid="{00000000-0005-0000-0000-0000537E0000}"/>
    <cellStyle name="Normal 2 2 3 2 3 2" xfId="1656" xr:uid="{00000000-0005-0000-0000-0000547E0000}"/>
    <cellStyle name="Normal 2 2 3 2 3 2 2" xfId="4170" xr:uid="{00000000-0005-0000-0000-0000557E0000}"/>
    <cellStyle name="Normal 2 2 3 2 3 2 2 2" xfId="9067" xr:uid="{00000000-0005-0000-0000-0000567E0000}"/>
    <cellStyle name="Normal 2 2 3 2 3 2 2 2 2" xfId="18856" xr:uid="{00000000-0005-0000-0000-0000577E0000}"/>
    <cellStyle name="Normal 2 2 3 2 3 2 2 2 2 2" xfId="38407" xr:uid="{00000000-0005-0000-0000-0000587E0000}"/>
    <cellStyle name="Normal 2 2 3 2 3 2 2 2 3" xfId="28632" xr:uid="{00000000-0005-0000-0000-0000597E0000}"/>
    <cellStyle name="Normal 2 2 3 2 3 2 2 3" xfId="13970" xr:uid="{00000000-0005-0000-0000-00005A7E0000}"/>
    <cellStyle name="Normal 2 2 3 2 3 2 2 3 2" xfId="33521" xr:uid="{00000000-0005-0000-0000-00005B7E0000}"/>
    <cellStyle name="Normal 2 2 3 2 3 2 2 4" xfId="23746" xr:uid="{00000000-0005-0000-0000-00005C7E0000}"/>
    <cellStyle name="Normal 2 2 3 2 3 2 3" xfId="6624" xr:uid="{00000000-0005-0000-0000-00005D7E0000}"/>
    <cellStyle name="Normal 2 2 3 2 3 2 3 2" xfId="16416" xr:uid="{00000000-0005-0000-0000-00005E7E0000}"/>
    <cellStyle name="Normal 2 2 3 2 3 2 3 2 2" xfId="35967" xr:uid="{00000000-0005-0000-0000-00005F7E0000}"/>
    <cellStyle name="Normal 2 2 3 2 3 2 3 3" xfId="26192" xr:uid="{00000000-0005-0000-0000-0000607E0000}"/>
    <cellStyle name="Normal 2 2 3 2 3 2 4" xfId="11530" xr:uid="{00000000-0005-0000-0000-0000617E0000}"/>
    <cellStyle name="Normal 2 2 3 2 3 2 4 2" xfId="31081" xr:uid="{00000000-0005-0000-0000-0000627E0000}"/>
    <cellStyle name="Normal 2 2 3 2 3 2 5" xfId="21306" xr:uid="{00000000-0005-0000-0000-0000637E0000}"/>
    <cellStyle name="Normal 2 2 3 2 3 3" xfId="2638" xr:uid="{00000000-0005-0000-0000-0000647E0000}"/>
    <cellStyle name="Normal 2 2 3 2 3 3 2" xfId="5084" xr:uid="{00000000-0005-0000-0000-0000657E0000}"/>
    <cellStyle name="Normal 2 2 3 2 3 3 2 2" xfId="9981" xr:uid="{00000000-0005-0000-0000-0000667E0000}"/>
    <cellStyle name="Normal 2 2 3 2 3 3 2 2 2" xfId="19770" xr:uid="{00000000-0005-0000-0000-0000677E0000}"/>
    <cellStyle name="Normal 2 2 3 2 3 3 2 2 2 2" xfId="39321" xr:uid="{00000000-0005-0000-0000-0000687E0000}"/>
    <cellStyle name="Normal 2 2 3 2 3 3 2 2 3" xfId="29546" xr:uid="{00000000-0005-0000-0000-0000697E0000}"/>
    <cellStyle name="Normal 2 2 3 2 3 3 2 3" xfId="14884" xr:uid="{00000000-0005-0000-0000-00006A7E0000}"/>
    <cellStyle name="Normal 2 2 3 2 3 3 2 3 2" xfId="34435" xr:uid="{00000000-0005-0000-0000-00006B7E0000}"/>
    <cellStyle name="Normal 2 2 3 2 3 3 2 4" xfId="24660" xr:uid="{00000000-0005-0000-0000-00006C7E0000}"/>
    <cellStyle name="Normal 2 2 3 2 3 3 3" xfId="7538" xr:uid="{00000000-0005-0000-0000-00006D7E0000}"/>
    <cellStyle name="Normal 2 2 3 2 3 3 3 2" xfId="17330" xr:uid="{00000000-0005-0000-0000-00006E7E0000}"/>
    <cellStyle name="Normal 2 2 3 2 3 3 3 2 2" xfId="36881" xr:uid="{00000000-0005-0000-0000-00006F7E0000}"/>
    <cellStyle name="Normal 2 2 3 2 3 3 3 3" xfId="27106" xr:uid="{00000000-0005-0000-0000-0000707E0000}"/>
    <cellStyle name="Normal 2 2 3 2 3 3 4" xfId="12444" xr:uid="{00000000-0005-0000-0000-0000717E0000}"/>
    <cellStyle name="Normal 2 2 3 2 3 3 4 2" xfId="31995" xr:uid="{00000000-0005-0000-0000-0000727E0000}"/>
    <cellStyle name="Normal 2 2 3 2 3 3 5" xfId="22220" xr:uid="{00000000-0005-0000-0000-0000737E0000}"/>
    <cellStyle name="Normal 2 2 3 2 3 4" xfId="3289" xr:uid="{00000000-0005-0000-0000-0000747E0000}"/>
    <cellStyle name="Normal 2 2 3 2 3 4 2" xfId="8186" xr:uid="{00000000-0005-0000-0000-0000757E0000}"/>
    <cellStyle name="Normal 2 2 3 2 3 4 2 2" xfId="17975" xr:uid="{00000000-0005-0000-0000-0000767E0000}"/>
    <cellStyle name="Normal 2 2 3 2 3 4 2 2 2" xfId="37526" xr:uid="{00000000-0005-0000-0000-0000777E0000}"/>
    <cellStyle name="Normal 2 2 3 2 3 4 2 3" xfId="27751" xr:uid="{00000000-0005-0000-0000-0000787E0000}"/>
    <cellStyle name="Normal 2 2 3 2 3 4 3" xfId="13089" xr:uid="{00000000-0005-0000-0000-0000797E0000}"/>
    <cellStyle name="Normal 2 2 3 2 3 4 3 2" xfId="32640" xr:uid="{00000000-0005-0000-0000-00007A7E0000}"/>
    <cellStyle name="Normal 2 2 3 2 3 4 4" xfId="22865" xr:uid="{00000000-0005-0000-0000-00007B7E0000}"/>
    <cellStyle name="Normal 2 2 3 2 3 5" xfId="5743" xr:uid="{00000000-0005-0000-0000-00007C7E0000}"/>
    <cellStyle name="Normal 2 2 3 2 3 5 2" xfId="15535" xr:uid="{00000000-0005-0000-0000-00007D7E0000}"/>
    <cellStyle name="Normal 2 2 3 2 3 5 2 2" xfId="35086" xr:uid="{00000000-0005-0000-0000-00007E7E0000}"/>
    <cellStyle name="Normal 2 2 3 2 3 5 3" xfId="25311" xr:uid="{00000000-0005-0000-0000-00007F7E0000}"/>
    <cellStyle name="Normal 2 2 3 2 3 6" xfId="10649" xr:uid="{00000000-0005-0000-0000-0000807E0000}"/>
    <cellStyle name="Normal 2 2 3 2 3 6 2" xfId="30200" xr:uid="{00000000-0005-0000-0000-0000817E0000}"/>
    <cellStyle name="Normal 2 2 3 2 3 7" xfId="20425" xr:uid="{00000000-0005-0000-0000-0000827E0000}"/>
    <cellStyle name="Normal 2 2 3 2 4" xfId="1275" xr:uid="{00000000-0005-0000-0000-0000837E0000}"/>
    <cellStyle name="Normal 2 2 3 2 4 2" xfId="3798" xr:uid="{00000000-0005-0000-0000-0000847E0000}"/>
    <cellStyle name="Normal 2 2 3 2 4 2 2" xfId="8695" xr:uid="{00000000-0005-0000-0000-0000857E0000}"/>
    <cellStyle name="Normal 2 2 3 2 4 2 2 2" xfId="18484" xr:uid="{00000000-0005-0000-0000-0000867E0000}"/>
    <cellStyle name="Normal 2 2 3 2 4 2 2 2 2" xfId="38035" xr:uid="{00000000-0005-0000-0000-0000877E0000}"/>
    <cellStyle name="Normal 2 2 3 2 4 2 2 3" xfId="28260" xr:uid="{00000000-0005-0000-0000-0000887E0000}"/>
    <cellStyle name="Normal 2 2 3 2 4 2 3" xfId="13598" xr:uid="{00000000-0005-0000-0000-0000897E0000}"/>
    <cellStyle name="Normal 2 2 3 2 4 2 3 2" xfId="33149" xr:uid="{00000000-0005-0000-0000-00008A7E0000}"/>
    <cellStyle name="Normal 2 2 3 2 4 2 4" xfId="23374" xr:uid="{00000000-0005-0000-0000-00008B7E0000}"/>
    <cellStyle name="Normal 2 2 3 2 4 3" xfId="6252" xr:uid="{00000000-0005-0000-0000-00008C7E0000}"/>
    <cellStyle name="Normal 2 2 3 2 4 3 2" xfId="16044" xr:uid="{00000000-0005-0000-0000-00008D7E0000}"/>
    <cellStyle name="Normal 2 2 3 2 4 3 2 2" xfId="35595" xr:uid="{00000000-0005-0000-0000-00008E7E0000}"/>
    <cellStyle name="Normal 2 2 3 2 4 3 3" xfId="25820" xr:uid="{00000000-0005-0000-0000-00008F7E0000}"/>
    <cellStyle name="Normal 2 2 3 2 4 4" xfId="11158" xr:uid="{00000000-0005-0000-0000-0000907E0000}"/>
    <cellStyle name="Normal 2 2 3 2 4 4 2" xfId="30709" xr:uid="{00000000-0005-0000-0000-0000917E0000}"/>
    <cellStyle name="Normal 2 2 3 2 4 5" xfId="20934" xr:uid="{00000000-0005-0000-0000-0000927E0000}"/>
    <cellStyle name="Normal 2 2 3 2 5" xfId="2195" xr:uid="{00000000-0005-0000-0000-0000937E0000}"/>
    <cellStyle name="Normal 2 2 3 2 5 2" xfId="4697" xr:uid="{00000000-0005-0000-0000-0000947E0000}"/>
    <cellStyle name="Normal 2 2 3 2 5 2 2" xfId="9594" xr:uid="{00000000-0005-0000-0000-0000957E0000}"/>
    <cellStyle name="Normal 2 2 3 2 5 2 2 2" xfId="19383" xr:uid="{00000000-0005-0000-0000-0000967E0000}"/>
    <cellStyle name="Normal 2 2 3 2 5 2 2 2 2" xfId="38934" xr:uid="{00000000-0005-0000-0000-0000977E0000}"/>
    <cellStyle name="Normal 2 2 3 2 5 2 2 3" xfId="29159" xr:uid="{00000000-0005-0000-0000-0000987E0000}"/>
    <cellStyle name="Normal 2 2 3 2 5 2 3" xfId="14497" xr:uid="{00000000-0005-0000-0000-0000997E0000}"/>
    <cellStyle name="Normal 2 2 3 2 5 2 3 2" xfId="34048" xr:uid="{00000000-0005-0000-0000-00009A7E0000}"/>
    <cellStyle name="Normal 2 2 3 2 5 2 4" xfId="24273" xr:uid="{00000000-0005-0000-0000-00009B7E0000}"/>
    <cellStyle name="Normal 2 2 3 2 5 3" xfId="7151" xr:uid="{00000000-0005-0000-0000-00009C7E0000}"/>
    <cellStyle name="Normal 2 2 3 2 5 3 2" xfId="16943" xr:uid="{00000000-0005-0000-0000-00009D7E0000}"/>
    <cellStyle name="Normal 2 2 3 2 5 3 2 2" xfId="36494" xr:uid="{00000000-0005-0000-0000-00009E7E0000}"/>
    <cellStyle name="Normal 2 2 3 2 5 3 3" xfId="26719" xr:uid="{00000000-0005-0000-0000-00009F7E0000}"/>
    <cellStyle name="Normal 2 2 3 2 5 4" xfId="12057" xr:uid="{00000000-0005-0000-0000-0000A07E0000}"/>
    <cellStyle name="Normal 2 2 3 2 5 4 2" xfId="31608" xr:uid="{00000000-0005-0000-0000-0000A17E0000}"/>
    <cellStyle name="Normal 2 2 3 2 5 5" xfId="21833" xr:uid="{00000000-0005-0000-0000-0000A27E0000}"/>
    <cellStyle name="Normal 2 2 3 2 6" xfId="2897" xr:uid="{00000000-0005-0000-0000-0000A37E0000}"/>
    <cellStyle name="Normal 2 2 3 2 6 2" xfId="7795" xr:uid="{00000000-0005-0000-0000-0000A47E0000}"/>
    <cellStyle name="Normal 2 2 3 2 6 2 2" xfId="17584" xr:uid="{00000000-0005-0000-0000-0000A57E0000}"/>
    <cellStyle name="Normal 2 2 3 2 6 2 2 2" xfId="37135" xr:uid="{00000000-0005-0000-0000-0000A67E0000}"/>
    <cellStyle name="Normal 2 2 3 2 6 2 3" xfId="27360" xr:uid="{00000000-0005-0000-0000-0000A77E0000}"/>
    <cellStyle name="Normal 2 2 3 2 6 3" xfId="12698" xr:uid="{00000000-0005-0000-0000-0000A87E0000}"/>
    <cellStyle name="Normal 2 2 3 2 6 3 2" xfId="32249" xr:uid="{00000000-0005-0000-0000-0000A97E0000}"/>
    <cellStyle name="Normal 2 2 3 2 6 4" xfId="22474" xr:uid="{00000000-0005-0000-0000-0000AA7E0000}"/>
    <cellStyle name="Normal 2 2 3 2 7" xfId="5351" xr:uid="{00000000-0005-0000-0000-0000AB7E0000}"/>
    <cellStyle name="Normal 2 2 3 2 7 2" xfId="15144" xr:uid="{00000000-0005-0000-0000-0000AC7E0000}"/>
    <cellStyle name="Normal 2 2 3 2 7 2 2" xfId="34695" xr:uid="{00000000-0005-0000-0000-0000AD7E0000}"/>
    <cellStyle name="Normal 2 2 3 2 7 3" xfId="24920" xr:uid="{00000000-0005-0000-0000-0000AE7E0000}"/>
    <cellStyle name="Normal 2 2 3 2 8" xfId="10258" xr:uid="{00000000-0005-0000-0000-0000AF7E0000}"/>
    <cellStyle name="Normal 2 2 3 2 8 2" xfId="29809" xr:uid="{00000000-0005-0000-0000-0000B07E0000}"/>
    <cellStyle name="Normal 2 2 3 2 9" xfId="20034" xr:uid="{00000000-0005-0000-0000-0000B17E0000}"/>
    <cellStyle name="Normal 2 2 3 3" xfId="515" xr:uid="{00000000-0005-0000-0000-0000B27E0000}"/>
    <cellStyle name="Normal 2 2 3 3 2" xfId="927" xr:uid="{00000000-0005-0000-0000-0000B37E0000}"/>
    <cellStyle name="Normal 2 2 3 3 2 2" xfId="1877" xr:uid="{00000000-0005-0000-0000-0000B47E0000}"/>
    <cellStyle name="Normal 2 2 3 3 2 2 2" xfId="4391" xr:uid="{00000000-0005-0000-0000-0000B57E0000}"/>
    <cellStyle name="Normal 2 2 3 3 2 2 2 2" xfId="9288" xr:uid="{00000000-0005-0000-0000-0000B67E0000}"/>
    <cellStyle name="Normal 2 2 3 3 2 2 2 2 2" xfId="19077" xr:uid="{00000000-0005-0000-0000-0000B77E0000}"/>
    <cellStyle name="Normal 2 2 3 3 2 2 2 2 2 2" xfId="38628" xr:uid="{00000000-0005-0000-0000-0000B87E0000}"/>
    <cellStyle name="Normal 2 2 3 3 2 2 2 2 3" xfId="28853" xr:uid="{00000000-0005-0000-0000-0000B97E0000}"/>
    <cellStyle name="Normal 2 2 3 3 2 2 2 3" xfId="14191" xr:uid="{00000000-0005-0000-0000-0000BA7E0000}"/>
    <cellStyle name="Normal 2 2 3 3 2 2 2 3 2" xfId="33742" xr:uid="{00000000-0005-0000-0000-0000BB7E0000}"/>
    <cellStyle name="Normal 2 2 3 3 2 2 2 4" xfId="23967" xr:uid="{00000000-0005-0000-0000-0000BC7E0000}"/>
    <cellStyle name="Normal 2 2 3 3 2 2 3" xfId="6845" xr:uid="{00000000-0005-0000-0000-0000BD7E0000}"/>
    <cellStyle name="Normal 2 2 3 3 2 2 3 2" xfId="16637" xr:uid="{00000000-0005-0000-0000-0000BE7E0000}"/>
    <cellStyle name="Normal 2 2 3 3 2 2 3 2 2" xfId="36188" xr:uid="{00000000-0005-0000-0000-0000BF7E0000}"/>
    <cellStyle name="Normal 2 2 3 3 2 2 3 3" xfId="26413" xr:uid="{00000000-0005-0000-0000-0000C07E0000}"/>
    <cellStyle name="Normal 2 2 3 3 2 2 4" xfId="11751" xr:uid="{00000000-0005-0000-0000-0000C17E0000}"/>
    <cellStyle name="Normal 2 2 3 3 2 2 4 2" xfId="31302" xr:uid="{00000000-0005-0000-0000-0000C27E0000}"/>
    <cellStyle name="Normal 2 2 3 3 2 2 5" xfId="21527" xr:uid="{00000000-0005-0000-0000-0000C37E0000}"/>
    <cellStyle name="Normal 2 2 3 3 2 3" xfId="2532" xr:uid="{00000000-0005-0000-0000-0000C47E0000}"/>
    <cellStyle name="Normal 2 2 3 3 2 3 2" xfId="5004" xr:uid="{00000000-0005-0000-0000-0000C57E0000}"/>
    <cellStyle name="Normal 2 2 3 3 2 3 2 2" xfId="9901" xr:uid="{00000000-0005-0000-0000-0000C67E0000}"/>
    <cellStyle name="Normal 2 2 3 3 2 3 2 2 2" xfId="19690" xr:uid="{00000000-0005-0000-0000-0000C77E0000}"/>
    <cellStyle name="Normal 2 2 3 3 2 3 2 2 2 2" xfId="39241" xr:uid="{00000000-0005-0000-0000-0000C87E0000}"/>
    <cellStyle name="Normal 2 2 3 3 2 3 2 2 3" xfId="29466" xr:uid="{00000000-0005-0000-0000-0000C97E0000}"/>
    <cellStyle name="Normal 2 2 3 3 2 3 2 3" xfId="14804" xr:uid="{00000000-0005-0000-0000-0000CA7E0000}"/>
    <cellStyle name="Normal 2 2 3 3 2 3 2 3 2" xfId="34355" xr:uid="{00000000-0005-0000-0000-0000CB7E0000}"/>
    <cellStyle name="Normal 2 2 3 3 2 3 2 4" xfId="24580" xr:uid="{00000000-0005-0000-0000-0000CC7E0000}"/>
    <cellStyle name="Normal 2 2 3 3 2 3 3" xfId="7458" xr:uid="{00000000-0005-0000-0000-0000CD7E0000}"/>
    <cellStyle name="Normal 2 2 3 3 2 3 3 2" xfId="17250" xr:uid="{00000000-0005-0000-0000-0000CE7E0000}"/>
    <cellStyle name="Normal 2 2 3 3 2 3 3 2 2" xfId="36801" xr:uid="{00000000-0005-0000-0000-0000CF7E0000}"/>
    <cellStyle name="Normal 2 2 3 3 2 3 3 3" xfId="27026" xr:uid="{00000000-0005-0000-0000-0000D07E0000}"/>
    <cellStyle name="Normal 2 2 3 3 2 3 4" xfId="12364" xr:uid="{00000000-0005-0000-0000-0000D17E0000}"/>
    <cellStyle name="Normal 2 2 3 3 2 3 4 2" xfId="31915" xr:uid="{00000000-0005-0000-0000-0000D27E0000}"/>
    <cellStyle name="Normal 2 2 3 3 2 3 5" xfId="22140" xr:uid="{00000000-0005-0000-0000-0000D37E0000}"/>
    <cellStyle name="Normal 2 2 3 3 2 4" xfId="3510" xr:uid="{00000000-0005-0000-0000-0000D47E0000}"/>
    <cellStyle name="Normal 2 2 3 3 2 4 2" xfId="8407" xr:uid="{00000000-0005-0000-0000-0000D57E0000}"/>
    <cellStyle name="Normal 2 2 3 3 2 4 2 2" xfId="18196" xr:uid="{00000000-0005-0000-0000-0000D67E0000}"/>
    <cellStyle name="Normal 2 2 3 3 2 4 2 2 2" xfId="37747" xr:uid="{00000000-0005-0000-0000-0000D77E0000}"/>
    <cellStyle name="Normal 2 2 3 3 2 4 2 3" xfId="27972" xr:uid="{00000000-0005-0000-0000-0000D87E0000}"/>
    <cellStyle name="Normal 2 2 3 3 2 4 3" xfId="13310" xr:uid="{00000000-0005-0000-0000-0000D97E0000}"/>
    <cellStyle name="Normal 2 2 3 3 2 4 3 2" xfId="32861" xr:uid="{00000000-0005-0000-0000-0000DA7E0000}"/>
    <cellStyle name="Normal 2 2 3 3 2 4 4" xfId="23086" xr:uid="{00000000-0005-0000-0000-0000DB7E0000}"/>
    <cellStyle name="Normal 2 2 3 3 2 5" xfId="5964" xr:uid="{00000000-0005-0000-0000-0000DC7E0000}"/>
    <cellStyle name="Normal 2 2 3 3 2 5 2" xfId="15756" xr:uid="{00000000-0005-0000-0000-0000DD7E0000}"/>
    <cellStyle name="Normal 2 2 3 3 2 5 2 2" xfId="35307" xr:uid="{00000000-0005-0000-0000-0000DE7E0000}"/>
    <cellStyle name="Normal 2 2 3 3 2 5 3" xfId="25532" xr:uid="{00000000-0005-0000-0000-0000DF7E0000}"/>
    <cellStyle name="Normal 2 2 3 3 2 6" xfId="10870" xr:uid="{00000000-0005-0000-0000-0000E07E0000}"/>
    <cellStyle name="Normal 2 2 3 3 2 6 2" xfId="30421" xr:uid="{00000000-0005-0000-0000-0000E17E0000}"/>
    <cellStyle name="Normal 2 2 3 3 2 7" xfId="20646" xr:uid="{00000000-0005-0000-0000-0000E27E0000}"/>
    <cellStyle name="Normal 2 2 3 3 3" xfId="1482" xr:uid="{00000000-0005-0000-0000-0000E37E0000}"/>
    <cellStyle name="Normal 2 2 3 3 3 2" xfId="4001" xr:uid="{00000000-0005-0000-0000-0000E47E0000}"/>
    <cellStyle name="Normal 2 2 3 3 3 2 2" xfId="8898" xr:uid="{00000000-0005-0000-0000-0000E57E0000}"/>
    <cellStyle name="Normal 2 2 3 3 3 2 2 2" xfId="18687" xr:uid="{00000000-0005-0000-0000-0000E67E0000}"/>
    <cellStyle name="Normal 2 2 3 3 3 2 2 2 2" xfId="38238" xr:uid="{00000000-0005-0000-0000-0000E77E0000}"/>
    <cellStyle name="Normal 2 2 3 3 3 2 2 3" xfId="28463" xr:uid="{00000000-0005-0000-0000-0000E87E0000}"/>
    <cellStyle name="Normal 2 2 3 3 3 2 3" xfId="13801" xr:uid="{00000000-0005-0000-0000-0000E97E0000}"/>
    <cellStyle name="Normal 2 2 3 3 3 2 3 2" xfId="33352" xr:uid="{00000000-0005-0000-0000-0000EA7E0000}"/>
    <cellStyle name="Normal 2 2 3 3 3 2 4" xfId="23577" xr:uid="{00000000-0005-0000-0000-0000EB7E0000}"/>
    <cellStyle name="Normal 2 2 3 3 3 3" xfId="6455" xr:uid="{00000000-0005-0000-0000-0000EC7E0000}"/>
    <cellStyle name="Normal 2 2 3 3 3 3 2" xfId="16247" xr:uid="{00000000-0005-0000-0000-0000ED7E0000}"/>
    <cellStyle name="Normal 2 2 3 3 3 3 2 2" xfId="35798" xr:uid="{00000000-0005-0000-0000-0000EE7E0000}"/>
    <cellStyle name="Normal 2 2 3 3 3 3 3" xfId="26023" xr:uid="{00000000-0005-0000-0000-0000EF7E0000}"/>
    <cellStyle name="Normal 2 2 3 3 3 4" xfId="11361" xr:uid="{00000000-0005-0000-0000-0000F07E0000}"/>
    <cellStyle name="Normal 2 2 3 3 3 4 2" xfId="30912" xr:uid="{00000000-0005-0000-0000-0000F17E0000}"/>
    <cellStyle name="Normal 2 2 3 3 3 5" xfId="21137" xr:uid="{00000000-0005-0000-0000-0000F27E0000}"/>
    <cellStyle name="Normal 2 2 3 3 4" xfId="2115" xr:uid="{00000000-0005-0000-0000-0000F37E0000}"/>
    <cellStyle name="Normal 2 2 3 3 4 2" xfId="4617" xr:uid="{00000000-0005-0000-0000-0000F47E0000}"/>
    <cellStyle name="Normal 2 2 3 3 4 2 2" xfId="9514" xr:uid="{00000000-0005-0000-0000-0000F57E0000}"/>
    <cellStyle name="Normal 2 2 3 3 4 2 2 2" xfId="19303" xr:uid="{00000000-0005-0000-0000-0000F67E0000}"/>
    <cellStyle name="Normal 2 2 3 3 4 2 2 2 2" xfId="38854" xr:uid="{00000000-0005-0000-0000-0000F77E0000}"/>
    <cellStyle name="Normal 2 2 3 3 4 2 2 3" xfId="29079" xr:uid="{00000000-0005-0000-0000-0000F87E0000}"/>
    <cellStyle name="Normal 2 2 3 3 4 2 3" xfId="14417" xr:uid="{00000000-0005-0000-0000-0000F97E0000}"/>
    <cellStyle name="Normal 2 2 3 3 4 2 3 2" xfId="33968" xr:uid="{00000000-0005-0000-0000-0000FA7E0000}"/>
    <cellStyle name="Normal 2 2 3 3 4 2 4" xfId="24193" xr:uid="{00000000-0005-0000-0000-0000FB7E0000}"/>
    <cellStyle name="Normal 2 2 3 3 4 3" xfId="7071" xr:uid="{00000000-0005-0000-0000-0000FC7E0000}"/>
    <cellStyle name="Normal 2 2 3 3 4 3 2" xfId="16863" xr:uid="{00000000-0005-0000-0000-0000FD7E0000}"/>
    <cellStyle name="Normal 2 2 3 3 4 3 2 2" xfId="36414" xr:uid="{00000000-0005-0000-0000-0000FE7E0000}"/>
    <cellStyle name="Normal 2 2 3 3 4 3 3" xfId="26639" xr:uid="{00000000-0005-0000-0000-0000FF7E0000}"/>
    <cellStyle name="Normal 2 2 3 3 4 4" xfId="11977" xr:uid="{00000000-0005-0000-0000-0000007F0000}"/>
    <cellStyle name="Normal 2 2 3 3 4 4 2" xfId="31528" xr:uid="{00000000-0005-0000-0000-0000017F0000}"/>
    <cellStyle name="Normal 2 2 3 3 4 5" xfId="21753" xr:uid="{00000000-0005-0000-0000-0000027F0000}"/>
    <cellStyle name="Normal 2 2 3 3 5" xfId="3119" xr:uid="{00000000-0005-0000-0000-0000037F0000}"/>
    <cellStyle name="Normal 2 2 3 3 5 2" xfId="8016" xr:uid="{00000000-0005-0000-0000-0000047F0000}"/>
    <cellStyle name="Normal 2 2 3 3 5 2 2" xfId="17805" xr:uid="{00000000-0005-0000-0000-0000057F0000}"/>
    <cellStyle name="Normal 2 2 3 3 5 2 2 2" xfId="37356" xr:uid="{00000000-0005-0000-0000-0000067F0000}"/>
    <cellStyle name="Normal 2 2 3 3 5 2 3" xfId="27581" xr:uid="{00000000-0005-0000-0000-0000077F0000}"/>
    <cellStyle name="Normal 2 2 3 3 5 3" xfId="12919" xr:uid="{00000000-0005-0000-0000-0000087F0000}"/>
    <cellStyle name="Normal 2 2 3 3 5 3 2" xfId="32470" xr:uid="{00000000-0005-0000-0000-0000097F0000}"/>
    <cellStyle name="Normal 2 2 3 3 5 4" xfId="22695" xr:uid="{00000000-0005-0000-0000-00000A7F0000}"/>
    <cellStyle name="Normal 2 2 3 3 6" xfId="5573" xr:uid="{00000000-0005-0000-0000-00000B7F0000}"/>
    <cellStyle name="Normal 2 2 3 3 6 2" xfId="15365" xr:uid="{00000000-0005-0000-0000-00000C7F0000}"/>
    <cellStyle name="Normal 2 2 3 3 6 2 2" xfId="34916" xr:uid="{00000000-0005-0000-0000-00000D7F0000}"/>
    <cellStyle name="Normal 2 2 3 3 6 3" xfId="25141" xr:uid="{00000000-0005-0000-0000-00000E7F0000}"/>
    <cellStyle name="Normal 2 2 3 3 7" xfId="10479" xr:uid="{00000000-0005-0000-0000-00000F7F0000}"/>
    <cellStyle name="Normal 2 2 3 3 7 2" xfId="30030" xr:uid="{00000000-0005-0000-0000-0000107F0000}"/>
    <cellStyle name="Normal 2 2 3 3 8" xfId="20255" xr:uid="{00000000-0005-0000-0000-0000117F0000}"/>
    <cellStyle name="Normal 2 2 3 4" xfId="516" xr:uid="{00000000-0005-0000-0000-0000127F0000}"/>
    <cellStyle name="Normal 2 2 3 4 2" xfId="928" xr:uid="{00000000-0005-0000-0000-0000137F0000}"/>
    <cellStyle name="Normal 2 2 3 4 2 2" xfId="1878" xr:uid="{00000000-0005-0000-0000-0000147F0000}"/>
    <cellStyle name="Normal 2 2 3 4 2 2 2" xfId="4392" xr:uid="{00000000-0005-0000-0000-0000157F0000}"/>
    <cellStyle name="Normal 2 2 3 4 2 2 2 2" xfId="9289" xr:uid="{00000000-0005-0000-0000-0000167F0000}"/>
    <cellStyle name="Normal 2 2 3 4 2 2 2 2 2" xfId="19078" xr:uid="{00000000-0005-0000-0000-0000177F0000}"/>
    <cellStyle name="Normal 2 2 3 4 2 2 2 2 2 2" xfId="38629" xr:uid="{00000000-0005-0000-0000-0000187F0000}"/>
    <cellStyle name="Normal 2 2 3 4 2 2 2 2 3" xfId="28854" xr:uid="{00000000-0005-0000-0000-0000197F0000}"/>
    <cellStyle name="Normal 2 2 3 4 2 2 2 3" xfId="14192" xr:uid="{00000000-0005-0000-0000-00001A7F0000}"/>
    <cellStyle name="Normal 2 2 3 4 2 2 2 3 2" xfId="33743" xr:uid="{00000000-0005-0000-0000-00001B7F0000}"/>
    <cellStyle name="Normal 2 2 3 4 2 2 2 4" xfId="23968" xr:uid="{00000000-0005-0000-0000-00001C7F0000}"/>
    <cellStyle name="Normal 2 2 3 4 2 2 3" xfId="6846" xr:uid="{00000000-0005-0000-0000-00001D7F0000}"/>
    <cellStyle name="Normal 2 2 3 4 2 2 3 2" xfId="16638" xr:uid="{00000000-0005-0000-0000-00001E7F0000}"/>
    <cellStyle name="Normal 2 2 3 4 2 2 3 2 2" xfId="36189" xr:uid="{00000000-0005-0000-0000-00001F7F0000}"/>
    <cellStyle name="Normal 2 2 3 4 2 2 3 3" xfId="26414" xr:uid="{00000000-0005-0000-0000-0000207F0000}"/>
    <cellStyle name="Normal 2 2 3 4 2 2 4" xfId="11752" xr:uid="{00000000-0005-0000-0000-0000217F0000}"/>
    <cellStyle name="Normal 2 2 3 4 2 2 4 2" xfId="31303" xr:uid="{00000000-0005-0000-0000-0000227F0000}"/>
    <cellStyle name="Normal 2 2 3 4 2 2 5" xfId="21528" xr:uid="{00000000-0005-0000-0000-0000237F0000}"/>
    <cellStyle name="Normal 2 2 3 4 2 3" xfId="2684" xr:uid="{00000000-0005-0000-0000-0000247F0000}"/>
    <cellStyle name="Normal 2 2 3 4 2 3 2" xfId="5129" xr:uid="{00000000-0005-0000-0000-0000257F0000}"/>
    <cellStyle name="Normal 2 2 3 4 2 3 2 2" xfId="10026" xr:uid="{00000000-0005-0000-0000-0000267F0000}"/>
    <cellStyle name="Normal 2 2 3 4 2 3 2 2 2" xfId="19815" xr:uid="{00000000-0005-0000-0000-0000277F0000}"/>
    <cellStyle name="Normal 2 2 3 4 2 3 2 2 2 2" xfId="39366" xr:uid="{00000000-0005-0000-0000-0000287F0000}"/>
    <cellStyle name="Normal 2 2 3 4 2 3 2 2 3" xfId="29591" xr:uid="{00000000-0005-0000-0000-0000297F0000}"/>
    <cellStyle name="Normal 2 2 3 4 2 3 2 3" xfId="14929" xr:uid="{00000000-0005-0000-0000-00002A7F0000}"/>
    <cellStyle name="Normal 2 2 3 4 2 3 2 3 2" xfId="34480" xr:uid="{00000000-0005-0000-0000-00002B7F0000}"/>
    <cellStyle name="Normal 2 2 3 4 2 3 2 4" xfId="24705" xr:uid="{00000000-0005-0000-0000-00002C7F0000}"/>
    <cellStyle name="Normal 2 2 3 4 2 3 3" xfId="7583" xr:uid="{00000000-0005-0000-0000-00002D7F0000}"/>
    <cellStyle name="Normal 2 2 3 4 2 3 3 2" xfId="17375" xr:uid="{00000000-0005-0000-0000-00002E7F0000}"/>
    <cellStyle name="Normal 2 2 3 4 2 3 3 2 2" xfId="36926" xr:uid="{00000000-0005-0000-0000-00002F7F0000}"/>
    <cellStyle name="Normal 2 2 3 4 2 3 3 3" xfId="27151" xr:uid="{00000000-0005-0000-0000-0000307F0000}"/>
    <cellStyle name="Normal 2 2 3 4 2 3 4" xfId="12489" xr:uid="{00000000-0005-0000-0000-0000317F0000}"/>
    <cellStyle name="Normal 2 2 3 4 2 3 4 2" xfId="32040" xr:uid="{00000000-0005-0000-0000-0000327F0000}"/>
    <cellStyle name="Normal 2 2 3 4 2 3 5" xfId="22265" xr:uid="{00000000-0005-0000-0000-0000337F0000}"/>
    <cellStyle name="Normal 2 2 3 4 2 4" xfId="3511" xr:uid="{00000000-0005-0000-0000-0000347F0000}"/>
    <cellStyle name="Normal 2 2 3 4 2 4 2" xfId="8408" xr:uid="{00000000-0005-0000-0000-0000357F0000}"/>
    <cellStyle name="Normal 2 2 3 4 2 4 2 2" xfId="18197" xr:uid="{00000000-0005-0000-0000-0000367F0000}"/>
    <cellStyle name="Normal 2 2 3 4 2 4 2 2 2" xfId="37748" xr:uid="{00000000-0005-0000-0000-0000377F0000}"/>
    <cellStyle name="Normal 2 2 3 4 2 4 2 3" xfId="27973" xr:uid="{00000000-0005-0000-0000-0000387F0000}"/>
    <cellStyle name="Normal 2 2 3 4 2 4 3" xfId="13311" xr:uid="{00000000-0005-0000-0000-0000397F0000}"/>
    <cellStyle name="Normal 2 2 3 4 2 4 3 2" xfId="32862" xr:uid="{00000000-0005-0000-0000-00003A7F0000}"/>
    <cellStyle name="Normal 2 2 3 4 2 4 4" xfId="23087" xr:uid="{00000000-0005-0000-0000-00003B7F0000}"/>
    <cellStyle name="Normal 2 2 3 4 2 5" xfId="5965" xr:uid="{00000000-0005-0000-0000-00003C7F0000}"/>
    <cellStyle name="Normal 2 2 3 4 2 5 2" xfId="15757" xr:uid="{00000000-0005-0000-0000-00003D7F0000}"/>
    <cellStyle name="Normal 2 2 3 4 2 5 2 2" xfId="35308" xr:uid="{00000000-0005-0000-0000-00003E7F0000}"/>
    <cellStyle name="Normal 2 2 3 4 2 5 3" xfId="25533" xr:uid="{00000000-0005-0000-0000-00003F7F0000}"/>
    <cellStyle name="Normal 2 2 3 4 2 6" xfId="10871" xr:uid="{00000000-0005-0000-0000-0000407F0000}"/>
    <cellStyle name="Normal 2 2 3 4 2 6 2" xfId="30422" xr:uid="{00000000-0005-0000-0000-0000417F0000}"/>
    <cellStyle name="Normal 2 2 3 4 2 7" xfId="20647" xr:uid="{00000000-0005-0000-0000-0000427F0000}"/>
    <cellStyle name="Normal 2 2 3 4 3" xfId="1483" xr:uid="{00000000-0005-0000-0000-0000437F0000}"/>
    <cellStyle name="Normal 2 2 3 4 3 2" xfId="4002" xr:uid="{00000000-0005-0000-0000-0000447F0000}"/>
    <cellStyle name="Normal 2 2 3 4 3 2 2" xfId="8899" xr:uid="{00000000-0005-0000-0000-0000457F0000}"/>
    <cellStyle name="Normal 2 2 3 4 3 2 2 2" xfId="18688" xr:uid="{00000000-0005-0000-0000-0000467F0000}"/>
    <cellStyle name="Normal 2 2 3 4 3 2 2 2 2" xfId="38239" xr:uid="{00000000-0005-0000-0000-0000477F0000}"/>
    <cellStyle name="Normal 2 2 3 4 3 2 2 3" xfId="28464" xr:uid="{00000000-0005-0000-0000-0000487F0000}"/>
    <cellStyle name="Normal 2 2 3 4 3 2 3" xfId="13802" xr:uid="{00000000-0005-0000-0000-0000497F0000}"/>
    <cellStyle name="Normal 2 2 3 4 3 2 3 2" xfId="33353" xr:uid="{00000000-0005-0000-0000-00004A7F0000}"/>
    <cellStyle name="Normal 2 2 3 4 3 2 4" xfId="23578" xr:uid="{00000000-0005-0000-0000-00004B7F0000}"/>
    <cellStyle name="Normal 2 2 3 4 3 3" xfId="6456" xr:uid="{00000000-0005-0000-0000-00004C7F0000}"/>
    <cellStyle name="Normal 2 2 3 4 3 3 2" xfId="16248" xr:uid="{00000000-0005-0000-0000-00004D7F0000}"/>
    <cellStyle name="Normal 2 2 3 4 3 3 2 2" xfId="35799" xr:uid="{00000000-0005-0000-0000-00004E7F0000}"/>
    <cellStyle name="Normal 2 2 3 4 3 3 3" xfId="26024" xr:uid="{00000000-0005-0000-0000-00004F7F0000}"/>
    <cellStyle name="Normal 2 2 3 4 3 4" xfId="11362" xr:uid="{00000000-0005-0000-0000-0000507F0000}"/>
    <cellStyle name="Normal 2 2 3 4 3 4 2" xfId="30913" xr:uid="{00000000-0005-0000-0000-0000517F0000}"/>
    <cellStyle name="Normal 2 2 3 4 3 5" xfId="21138" xr:uid="{00000000-0005-0000-0000-0000527F0000}"/>
    <cellStyle name="Normal 2 2 3 4 4" xfId="2240" xr:uid="{00000000-0005-0000-0000-0000537F0000}"/>
    <cellStyle name="Normal 2 2 3 4 4 2" xfId="4742" xr:uid="{00000000-0005-0000-0000-0000547F0000}"/>
    <cellStyle name="Normal 2 2 3 4 4 2 2" xfId="9639" xr:uid="{00000000-0005-0000-0000-0000557F0000}"/>
    <cellStyle name="Normal 2 2 3 4 4 2 2 2" xfId="19428" xr:uid="{00000000-0005-0000-0000-0000567F0000}"/>
    <cellStyle name="Normal 2 2 3 4 4 2 2 2 2" xfId="38979" xr:uid="{00000000-0005-0000-0000-0000577F0000}"/>
    <cellStyle name="Normal 2 2 3 4 4 2 2 3" xfId="29204" xr:uid="{00000000-0005-0000-0000-0000587F0000}"/>
    <cellStyle name="Normal 2 2 3 4 4 2 3" xfId="14542" xr:uid="{00000000-0005-0000-0000-0000597F0000}"/>
    <cellStyle name="Normal 2 2 3 4 4 2 3 2" xfId="34093" xr:uid="{00000000-0005-0000-0000-00005A7F0000}"/>
    <cellStyle name="Normal 2 2 3 4 4 2 4" xfId="24318" xr:uid="{00000000-0005-0000-0000-00005B7F0000}"/>
    <cellStyle name="Normal 2 2 3 4 4 3" xfId="7196" xr:uid="{00000000-0005-0000-0000-00005C7F0000}"/>
    <cellStyle name="Normal 2 2 3 4 4 3 2" xfId="16988" xr:uid="{00000000-0005-0000-0000-00005D7F0000}"/>
    <cellStyle name="Normal 2 2 3 4 4 3 2 2" xfId="36539" xr:uid="{00000000-0005-0000-0000-00005E7F0000}"/>
    <cellStyle name="Normal 2 2 3 4 4 3 3" xfId="26764" xr:uid="{00000000-0005-0000-0000-00005F7F0000}"/>
    <cellStyle name="Normal 2 2 3 4 4 4" xfId="12102" xr:uid="{00000000-0005-0000-0000-0000607F0000}"/>
    <cellStyle name="Normal 2 2 3 4 4 4 2" xfId="31653" xr:uid="{00000000-0005-0000-0000-0000617F0000}"/>
    <cellStyle name="Normal 2 2 3 4 4 5" xfId="21878" xr:uid="{00000000-0005-0000-0000-0000627F0000}"/>
    <cellStyle name="Normal 2 2 3 4 5" xfId="3120" xr:uid="{00000000-0005-0000-0000-0000637F0000}"/>
    <cellStyle name="Normal 2 2 3 4 5 2" xfId="8017" xr:uid="{00000000-0005-0000-0000-0000647F0000}"/>
    <cellStyle name="Normal 2 2 3 4 5 2 2" xfId="17806" xr:uid="{00000000-0005-0000-0000-0000657F0000}"/>
    <cellStyle name="Normal 2 2 3 4 5 2 2 2" xfId="37357" xr:uid="{00000000-0005-0000-0000-0000667F0000}"/>
    <cellStyle name="Normal 2 2 3 4 5 2 3" xfId="27582" xr:uid="{00000000-0005-0000-0000-0000677F0000}"/>
    <cellStyle name="Normal 2 2 3 4 5 3" xfId="12920" xr:uid="{00000000-0005-0000-0000-0000687F0000}"/>
    <cellStyle name="Normal 2 2 3 4 5 3 2" xfId="32471" xr:uid="{00000000-0005-0000-0000-0000697F0000}"/>
    <cellStyle name="Normal 2 2 3 4 5 4" xfId="22696" xr:uid="{00000000-0005-0000-0000-00006A7F0000}"/>
    <cellStyle name="Normal 2 2 3 4 6" xfId="5574" xr:uid="{00000000-0005-0000-0000-00006B7F0000}"/>
    <cellStyle name="Normal 2 2 3 4 6 2" xfId="15366" xr:uid="{00000000-0005-0000-0000-00006C7F0000}"/>
    <cellStyle name="Normal 2 2 3 4 6 2 2" xfId="34917" xr:uid="{00000000-0005-0000-0000-00006D7F0000}"/>
    <cellStyle name="Normal 2 2 3 4 6 3" xfId="25142" xr:uid="{00000000-0005-0000-0000-00006E7F0000}"/>
    <cellStyle name="Normal 2 2 3 4 7" xfId="10480" xr:uid="{00000000-0005-0000-0000-00006F7F0000}"/>
    <cellStyle name="Normal 2 2 3 4 7 2" xfId="30031" xr:uid="{00000000-0005-0000-0000-0000707F0000}"/>
    <cellStyle name="Normal 2 2 3 4 8" xfId="20256" xr:uid="{00000000-0005-0000-0000-0000717F0000}"/>
    <cellStyle name="Normal 2 2 3 5" xfId="623" xr:uid="{00000000-0005-0000-0000-0000727F0000}"/>
    <cellStyle name="Normal 2 2 3 5 2" xfId="1576" xr:uid="{00000000-0005-0000-0000-0000737F0000}"/>
    <cellStyle name="Normal 2 2 3 5 2 2" xfId="4090" xr:uid="{00000000-0005-0000-0000-0000747F0000}"/>
    <cellStyle name="Normal 2 2 3 5 2 2 2" xfId="8987" xr:uid="{00000000-0005-0000-0000-0000757F0000}"/>
    <cellStyle name="Normal 2 2 3 5 2 2 2 2" xfId="18776" xr:uid="{00000000-0005-0000-0000-0000767F0000}"/>
    <cellStyle name="Normal 2 2 3 5 2 2 2 2 2" xfId="38327" xr:uid="{00000000-0005-0000-0000-0000777F0000}"/>
    <cellStyle name="Normal 2 2 3 5 2 2 2 3" xfId="28552" xr:uid="{00000000-0005-0000-0000-0000787F0000}"/>
    <cellStyle name="Normal 2 2 3 5 2 2 3" xfId="13890" xr:uid="{00000000-0005-0000-0000-0000797F0000}"/>
    <cellStyle name="Normal 2 2 3 5 2 2 3 2" xfId="33441" xr:uid="{00000000-0005-0000-0000-00007A7F0000}"/>
    <cellStyle name="Normal 2 2 3 5 2 2 4" xfId="23666" xr:uid="{00000000-0005-0000-0000-00007B7F0000}"/>
    <cellStyle name="Normal 2 2 3 5 2 3" xfId="6544" xr:uid="{00000000-0005-0000-0000-00007C7F0000}"/>
    <cellStyle name="Normal 2 2 3 5 2 3 2" xfId="16336" xr:uid="{00000000-0005-0000-0000-00007D7F0000}"/>
    <cellStyle name="Normal 2 2 3 5 2 3 2 2" xfId="35887" xr:uid="{00000000-0005-0000-0000-00007E7F0000}"/>
    <cellStyle name="Normal 2 2 3 5 2 3 3" xfId="26112" xr:uid="{00000000-0005-0000-0000-00007F7F0000}"/>
    <cellStyle name="Normal 2 2 3 5 2 4" xfId="11450" xr:uid="{00000000-0005-0000-0000-0000807F0000}"/>
    <cellStyle name="Normal 2 2 3 5 2 4 2" xfId="31001" xr:uid="{00000000-0005-0000-0000-0000817F0000}"/>
    <cellStyle name="Normal 2 2 3 5 2 5" xfId="21226" xr:uid="{00000000-0005-0000-0000-0000827F0000}"/>
    <cellStyle name="Normal 2 2 3 5 3" xfId="3209" xr:uid="{00000000-0005-0000-0000-0000837F0000}"/>
    <cellStyle name="Normal 2 2 3 5 3 2" xfId="8106" xr:uid="{00000000-0005-0000-0000-0000847F0000}"/>
    <cellStyle name="Normal 2 2 3 5 3 2 2" xfId="17895" xr:uid="{00000000-0005-0000-0000-0000857F0000}"/>
    <cellStyle name="Normal 2 2 3 5 3 2 2 2" xfId="37446" xr:uid="{00000000-0005-0000-0000-0000867F0000}"/>
    <cellStyle name="Normal 2 2 3 5 3 2 3" xfId="27671" xr:uid="{00000000-0005-0000-0000-0000877F0000}"/>
    <cellStyle name="Normal 2 2 3 5 3 3" xfId="13009" xr:uid="{00000000-0005-0000-0000-0000887F0000}"/>
    <cellStyle name="Normal 2 2 3 5 3 3 2" xfId="32560" xr:uid="{00000000-0005-0000-0000-0000897F0000}"/>
    <cellStyle name="Normal 2 2 3 5 3 4" xfId="22785" xr:uid="{00000000-0005-0000-0000-00008A7F0000}"/>
    <cellStyle name="Normal 2 2 3 5 4" xfId="5663" xr:uid="{00000000-0005-0000-0000-00008B7F0000}"/>
    <cellStyle name="Normal 2 2 3 5 4 2" xfId="15455" xr:uid="{00000000-0005-0000-0000-00008C7F0000}"/>
    <cellStyle name="Normal 2 2 3 5 4 2 2" xfId="35006" xr:uid="{00000000-0005-0000-0000-00008D7F0000}"/>
    <cellStyle name="Normal 2 2 3 5 4 3" xfId="25231" xr:uid="{00000000-0005-0000-0000-00008E7F0000}"/>
    <cellStyle name="Normal 2 2 3 5 5" xfId="10569" xr:uid="{00000000-0005-0000-0000-00008F7F0000}"/>
    <cellStyle name="Normal 2 2 3 5 5 2" xfId="30120" xr:uid="{00000000-0005-0000-0000-0000907F0000}"/>
    <cellStyle name="Normal 2 2 3 5 6" xfId="20345" xr:uid="{00000000-0005-0000-0000-0000917F0000}"/>
    <cellStyle name="Normal 2 2 3 6" xfId="1219" xr:uid="{00000000-0005-0000-0000-0000927F0000}"/>
    <cellStyle name="Normal 2 2 3 6 2" xfId="3746" xr:uid="{00000000-0005-0000-0000-0000937F0000}"/>
    <cellStyle name="Normal 2 2 3 6 2 2" xfId="8643" xr:uid="{00000000-0005-0000-0000-0000947F0000}"/>
    <cellStyle name="Normal 2 2 3 6 2 2 2" xfId="18432" xr:uid="{00000000-0005-0000-0000-0000957F0000}"/>
    <cellStyle name="Normal 2 2 3 6 2 2 2 2" xfId="37983" xr:uid="{00000000-0005-0000-0000-0000967F0000}"/>
    <cellStyle name="Normal 2 2 3 6 2 2 3" xfId="28208" xr:uid="{00000000-0005-0000-0000-0000977F0000}"/>
    <cellStyle name="Normal 2 2 3 6 2 3" xfId="13546" xr:uid="{00000000-0005-0000-0000-0000987F0000}"/>
    <cellStyle name="Normal 2 2 3 6 2 3 2" xfId="33097" xr:uid="{00000000-0005-0000-0000-0000997F0000}"/>
    <cellStyle name="Normal 2 2 3 6 2 4" xfId="23322" xr:uid="{00000000-0005-0000-0000-00009A7F0000}"/>
    <cellStyle name="Normal 2 2 3 6 3" xfId="6200" xr:uid="{00000000-0005-0000-0000-00009B7F0000}"/>
    <cellStyle name="Normal 2 2 3 6 3 2" xfId="15992" xr:uid="{00000000-0005-0000-0000-00009C7F0000}"/>
    <cellStyle name="Normal 2 2 3 6 3 2 2" xfId="35543" xr:uid="{00000000-0005-0000-0000-00009D7F0000}"/>
    <cellStyle name="Normal 2 2 3 6 3 3" xfId="25768" xr:uid="{00000000-0005-0000-0000-00009E7F0000}"/>
    <cellStyle name="Normal 2 2 3 6 4" xfId="11106" xr:uid="{00000000-0005-0000-0000-00009F7F0000}"/>
    <cellStyle name="Normal 2 2 3 6 4 2" xfId="30657" xr:uid="{00000000-0005-0000-0000-0000A07F0000}"/>
    <cellStyle name="Normal 2 2 3 6 5" xfId="20882" xr:uid="{00000000-0005-0000-0000-0000A17F0000}"/>
    <cellStyle name="Normal 2 2 3 7" xfId="1957" xr:uid="{00000000-0005-0000-0000-0000A27F0000}"/>
    <cellStyle name="Normal 2 2 3 8" xfId="2817" xr:uid="{00000000-0005-0000-0000-0000A37F0000}"/>
    <cellStyle name="Normal 2 2 3 8 2" xfId="7715" xr:uid="{00000000-0005-0000-0000-0000A47F0000}"/>
    <cellStyle name="Normal 2 2 3 8 2 2" xfId="17504" xr:uid="{00000000-0005-0000-0000-0000A57F0000}"/>
    <cellStyle name="Normal 2 2 3 8 2 2 2" xfId="37055" xr:uid="{00000000-0005-0000-0000-0000A67F0000}"/>
    <cellStyle name="Normal 2 2 3 8 2 3" xfId="27280" xr:uid="{00000000-0005-0000-0000-0000A77F0000}"/>
    <cellStyle name="Normal 2 2 3 8 3" xfId="12618" xr:uid="{00000000-0005-0000-0000-0000A87F0000}"/>
    <cellStyle name="Normal 2 2 3 8 3 2" xfId="32169" xr:uid="{00000000-0005-0000-0000-0000A97F0000}"/>
    <cellStyle name="Normal 2 2 3 8 4" xfId="22394" xr:uid="{00000000-0005-0000-0000-0000AA7F0000}"/>
    <cellStyle name="Normal 2 2 3 9" xfId="5271" xr:uid="{00000000-0005-0000-0000-0000AB7F0000}"/>
    <cellStyle name="Normal 2 2 3 9 2" xfId="15064" xr:uid="{00000000-0005-0000-0000-0000AC7F0000}"/>
    <cellStyle name="Normal 2 2 3 9 2 2" xfId="34615" xr:uid="{00000000-0005-0000-0000-0000AD7F0000}"/>
    <cellStyle name="Normal 2 2 3 9 3" xfId="24840" xr:uid="{00000000-0005-0000-0000-0000AE7F0000}"/>
    <cellStyle name="Normal 2 2 4" xfId="212" xr:uid="{00000000-0005-0000-0000-0000AF7F0000}"/>
    <cellStyle name="Normal 2 2 4 10" xfId="10199" xr:uid="{00000000-0005-0000-0000-0000B07F0000}"/>
    <cellStyle name="Normal 2 2 4 10 2" xfId="29750" xr:uid="{00000000-0005-0000-0000-0000B17F0000}"/>
    <cellStyle name="Normal 2 2 4 11" xfId="19975" xr:uid="{00000000-0005-0000-0000-0000B27F0000}"/>
    <cellStyle name="Normal 2 2 4 2" xfId="517" xr:uid="{00000000-0005-0000-0000-0000B37F0000}"/>
    <cellStyle name="Normal 2 2 4 2 2" xfId="929" xr:uid="{00000000-0005-0000-0000-0000B47F0000}"/>
    <cellStyle name="Normal 2 2 4 2 2 2" xfId="1879" xr:uid="{00000000-0005-0000-0000-0000B57F0000}"/>
    <cellStyle name="Normal 2 2 4 2 2 2 2" xfId="4393" xr:uid="{00000000-0005-0000-0000-0000B67F0000}"/>
    <cellStyle name="Normal 2 2 4 2 2 2 2 2" xfId="9290" xr:uid="{00000000-0005-0000-0000-0000B77F0000}"/>
    <cellStyle name="Normal 2 2 4 2 2 2 2 2 2" xfId="19079" xr:uid="{00000000-0005-0000-0000-0000B87F0000}"/>
    <cellStyle name="Normal 2 2 4 2 2 2 2 2 2 2" xfId="38630" xr:uid="{00000000-0005-0000-0000-0000B97F0000}"/>
    <cellStyle name="Normal 2 2 4 2 2 2 2 2 3" xfId="28855" xr:uid="{00000000-0005-0000-0000-0000BA7F0000}"/>
    <cellStyle name="Normal 2 2 4 2 2 2 2 3" xfId="14193" xr:uid="{00000000-0005-0000-0000-0000BB7F0000}"/>
    <cellStyle name="Normal 2 2 4 2 2 2 2 3 2" xfId="33744" xr:uid="{00000000-0005-0000-0000-0000BC7F0000}"/>
    <cellStyle name="Normal 2 2 4 2 2 2 2 4" xfId="23969" xr:uid="{00000000-0005-0000-0000-0000BD7F0000}"/>
    <cellStyle name="Normal 2 2 4 2 2 2 3" xfId="6847" xr:uid="{00000000-0005-0000-0000-0000BE7F0000}"/>
    <cellStyle name="Normal 2 2 4 2 2 2 3 2" xfId="16639" xr:uid="{00000000-0005-0000-0000-0000BF7F0000}"/>
    <cellStyle name="Normal 2 2 4 2 2 2 3 2 2" xfId="36190" xr:uid="{00000000-0005-0000-0000-0000C07F0000}"/>
    <cellStyle name="Normal 2 2 4 2 2 2 3 3" xfId="26415" xr:uid="{00000000-0005-0000-0000-0000C17F0000}"/>
    <cellStyle name="Normal 2 2 4 2 2 2 4" xfId="11753" xr:uid="{00000000-0005-0000-0000-0000C27F0000}"/>
    <cellStyle name="Normal 2 2 4 2 2 2 4 2" xfId="31304" xr:uid="{00000000-0005-0000-0000-0000C37F0000}"/>
    <cellStyle name="Normal 2 2 4 2 2 2 5" xfId="21529" xr:uid="{00000000-0005-0000-0000-0000C47F0000}"/>
    <cellStyle name="Normal 2 2 4 2 2 3" xfId="2457" xr:uid="{00000000-0005-0000-0000-0000C57F0000}"/>
    <cellStyle name="Normal 2 2 4 2 2 3 2" xfId="4939" xr:uid="{00000000-0005-0000-0000-0000C67F0000}"/>
    <cellStyle name="Normal 2 2 4 2 2 3 2 2" xfId="9836" xr:uid="{00000000-0005-0000-0000-0000C77F0000}"/>
    <cellStyle name="Normal 2 2 4 2 2 3 2 2 2" xfId="19625" xr:uid="{00000000-0005-0000-0000-0000C87F0000}"/>
    <cellStyle name="Normal 2 2 4 2 2 3 2 2 2 2" xfId="39176" xr:uid="{00000000-0005-0000-0000-0000C97F0000}"/>
    <cellStyle name="Normal 2 2 4 2 2 3 2 2 3" xfId="29401" xr:uid="{00000000-0005-0000-0000-0000CA7F0000}"/>
    <cellStyle name="Normal 2 2 4 2 2 3 2 3" xfId="14739" xr:uid="{00000000-0005-0000-0000-0000CB7F0000}"/>
    <cellStyle name="Normal 2 2 4 2 2 3 2 3 2" xfId="34290" xr:uid="{00000000-0005-0000-0000-0000CC7F0000}"/>
    <cellStyle name="Normal 2 2 4 2 2 3 2 4" xfId="24515" xr:uid="{00000000-0005-0000-0000-0000CD7F0000}"/>
    <cellStyle name="Normal 2 2 4 2 2 3 3" xfId="7393" xr:uid="{00000000-0005-0000-0000-0000CE7F0000}"/>
    <cellStyle name="Normal 2 2 4 2 2 3 3 2" xfId="17185" xr:uid="{00000000-0005-0000-0000-0000CF7F0000}"/>
    <cellStyle name="Normal 2 2 4 2 2 3 3 2 2" xfId="36736" xr:uid="{00000000-0005-0000-0000-0000D07F0000}"/>
    <cellStyle name="Normal 2 2 4 2 2 3 3 3" xfId="26961" xr:uid="{00000000-0005-0000-0000-0000D17F0000}"/>
    <cellStyle name="Normal 2 2 4 2 2 3 4" xfId="12299" xr:uid="{00000000-0005-0000-0000-0000D27F0000}"/>
    <cellStyle name="Normal 2 2 4 2 2 3 4 2" xfId="31850" xr:uid="{00000000-0005-0000-0000-0000D37F0000}"/>
    <cellStyle name="Normal 2 2 4 2 2 3 5" xfId="22075" xr:uid="{00000000-0005-0000-0000-0000D47F0000}"/>
    <cellStyle name="Normal 2 2 4 2 2 4" xfId="3512" xr:uid="{00000000-0005-0000-0000-0000D57F0000}"/>
    <cellStyle name="Normal 2 2 4 2 2 4 2" xfId="8409" xr:uid="{00000000-0005-0000-0000-0000D67F0000}"/>
    <cellStyle name="Normal 2 2 4 2 2 4 2 2" xfId="18198" xr:uid="{00000000-0005-0000-0000-0000D77F0000}"/>
    <cellStyle name="Normal 2 2 4 2 2 4 2 2 2" xfId="37749" xr:uid="{00000000-0005-0000-0000-0000D87F0000}"/>
    <cellStyle name="Normal 2 2 4 2 2 4 2 3" xfId="27974" xr:uid="{00000000-0005-0000-0000-0000D97F0000}"/>
    <cellStyle name="Normal 2 2 4 2 2 4 3" xfId="13312" xr:uid="{00000000-0005-0000-0000-0000DA7F0000}"/>
    <cellStyle name="Normal 2 2 4 2 2 4 3 2" xfId="32863" xr:uid="{00000000-0005-0000-0000-0000DB7F0000}"/>
    <cellStyle name="Normal 2 2 4 2 2 4 4" xfId="23088" xr:uid="{00000000-0005-0000-0000-0000DC7F0000}"/>
    <cellStyle name="Normal 2 2 4 2 2 5" xfId="5966" xr:uid="{00000000-0005-0000-0000-0000DD7F0000}"/>
    <cellStyle name="Normal 2 2 4 2 2 5 2" xfId="15758" xr:uid="{00000000-0005-0000-0000-0000DE7F0000}"/>
    <cellStyle name="Normal 2 2 4 2 2 5 2 2" xfId="35309" xr:uid="{00000000-0005-0000-0000-0000DF7F0000}"/>
    <cellStyle name="Normal 2 2 4 2 2 5 3" xfId="25534" xr:uid="{00000000-0005-0000-0000-0000E07F0000}"/>
    <cellStyle name="Normal 2 2 4 2 2 6" xfId="10872" xr:uid="{00000000-0005-0000-0000-0000E17F0000}"/>
    <cellStyle name="Normal 2 2 4 2 2 6 2" xfId="30423" xr:uid="{00000000-0005-0000-0000-0000E27F0000}"/>
    <cellStyle name="Normal 2 2 4 2 2 7" xfId="20648" xr:uid="{00000000-0005-0000-0000-0000E37F0000}"/>
    <cellStyle name="Normal 2 2 4 2 3" xfId="1484" xr:uid="{00000000-0005-0000-0000-0000E47F0000}"/>
    <cellStyle name="Normal 2 2 4 2 3 2" xfId="4003" xr:uid="{00000000-0005-0000-0000-0000E57F0000}"/>
    <cellStyle name="Normal 2 2 4 2 3 2 2" xfId="8900" xr:uid="{00000000-0005-0000-0000-0000E67F0000}"/>
    <cellStyle name="Normal 2 2 4 2 3 2 2 2" xfId="18689" xr:uid="{00000000-0005-0000-0000-0000E77F0000}"/>
    <cellStyle name="Normal 2 2 4 2 3 2 2 2 2" xfId="38240" xr:uid="{00000000-0005-0000-0000-0000E87F0000}"/>
    <cellStyle name="Normal 2 2 4 2 3 2 2 3" xfId="28465" xr:uid="{00000000-0005-0000-0000-0000E97F0000}"/>
    <cellStyle name="Normal 2 2 4 2 3 2 3" xfId="13803" xr:uid="{00000000-0005-0000-0000-0000EA7F0000}"/>
    <cellStyle name="Normal 2 2 4 2 3 2 3 2" xfId="33354" xr:uid="{00000000-0005-0000-0000-0000EB7F0000}"/>
    <cellStyle name="Normal 2 2 4 2 3 2 4" xfId="23579" xr:uid="{00000000-0005-0000-0000-0000EC7F0000}"/>
    <cellStyle name="Normal 2 2 4 2 3 3" xfId="6457" xr:uid="{00000000-0005-0000-0000-0000ED7F0000}"/>
    <cellStyle name="Normal 2 2 4 2 3 3 2" xfId="16249" xr:uid="{00000000-0005-0000-0000-0000EE7F0000}"/>
    <cellStyle name="Normal 2 2 4 2 3 3 2 2" xfId="35800" xr:uid="{00000000-0005-0000-0000-0000EF7F0000}"/>
    <cellStyle name="Normal 2 2 4 2 3 3 3" xfId="26025" xr:uid="{00000000-0005-0000-0000-0000F07F0000}"/>
    <cellStyle name="Normal 2 2 4 2 3 4" xfId="11363" xr:uid="{00000000-0005-0000-0000-0000F17F0000}"/>
    <cellStyle name="Normal 2 2 4 2 3 4 2" xfId="30914" xr:uid="{00000000-0005-0000-0000-0000F27F0000}"/>
    <cellStyle name="Normal 2 2 4 2 3 5" xfId="21139" xr:uid="{00000000-0005-0000-0000-0000F37F0000}"/>
    <cellStyle name="Normal 2 2 4 2 4" xfId="2050" xr:uid="{00000000-0005-0000-0000-0000F47F0000}"/>
    <cellStyle name="Normal 2 2 4 2 4 2" xfId="4552" xr:uid="{00000000-0005-0000-0000-0000F57F0000}"/>
    <cellStyle name="Normal 2 2 4 2 4 2 2" xfId="9449" xr:uid="{00000000-0005-0000-0000-0000F67F0000}"/>
    <cellStyle name="Normal 2 2 4 2 4 2 2 2" xfId="19238" xr:uid="{00000000-0005-0000-0000-0000F77F0000}"/>
    <cellStyle name="Normal 2 2 4 2 4 2 2 2 2" xfId="38789" xr:uid="{00000000-0005-0000-0000-0000F87F0000}"/>
    <cellStyle name="Normal 2 2 4 2 4 2 2 3" xfId="29014" xr:uid="{00000000-0005-0000-0000-0000F97F0000}"/>
    <cellStyle name="Normal 2 2 4 2 4 2 3" xfId="14352" xr:uid="{00000000-0005-0000-0000-0000FA7F0000}"/>
    <cellStyle name="Normal 2 2 4 2 4 2 3 2" xfId="33903" xr:uid="{00000000-0005-0000-0000-0000FB7F0000}"/>
    <cellStyle name="Normal 2 2 4 2 4 2 4" xfId="24128" xr:uid="{00000000-0005-0000-0000-0000FC7F0000}"/>
    <cellStyle name="Normal 2 2 4 2 4 3" xfId="7006" xr:uid="{00000000-0005-0000-0000-0000FD7F0000}"/>
    <cellStyle name="Normal 2 2 4 2 4 3 2" xfId="16798" xr:uid="{00000000-0005-0000-0000-0000FE7F0000}"/>
    <cellStyle name="Normal 2 2 4 2 4 3 2 2" xfId="36349" xr:uid="{00000000-0005-0000-0000-0000FF7F0000}"/>
    <cellStyle name="Normal 2 2 4 2 4 3 3" xfId="26574" xr:uid="{00000000-0005-0000-0000-000000800000}"/>
    <cellStyle name="Normal 2 2 4 2 4 4" xfId="11912" xr:uid="{00000000-0005-0000-0000-000001800000}"/>
    <cellStyle name="Normal 2 2 4 2 4 4 2" xfId="31463" xr:uid="{00000000-0005-0000-0000-000002800000}"/>
    <cellStyle name="Normal 2 2 4 2 4 5" xfId="21688" xr:uid="{00000000-0005-0000-0000-000003800000}"/>
    <cellStyle name="Normal 2 2 4 2 5" xfId="3121" xr:uid="{00000000-0005-0000-0000-000004800000}"/>
    <cellStyle name="Normal 2 2 4 2 5 2" xfId="8018" xr:uid="{00000000-0005-0000-0000-000005800000}"/>
    <cellStyle name="Normal 2 2 4 2 5 2 2" xfId="17807" xr:uid="{00000000-0005-0000-0000-000006800000}"/>
    <cellStyle name="Normal 2 2 4 2 5 2 2 2" xfId="37358" xr:uid="{00000000-0005-0000-0000-000007800000}"/>
    <cellStyle name="Normal 2 2 4 2 5 2 3" xfId="27583" xr:uid="{00000000-0005-0000-0000-000008800000}"/>
    <cellStyle name="Normal 2 2 4 2 5 3" xfId="12921" xr:uid="{00000000-0005-0000-0000-000009800000}"/>
    <cellStyle name="Normal 2 2 4 2 5 3 2" xfId="32472" xr:uid="{00000000-0005-0000-0000-00000A800000}"/>
    <cellStyle name="Normal 2 2 4 2 5 4" xfId="22697" xr:uid="{00000000-0005-0000-0000-00000B800000}"/>
    <cellStyle name="Normal 2 2 4 2 6" xfId="5575" xr:uid="{00000000-0005-0000-0000-00000C800000}"/>
    <cellStyle name="Normal 2 2 4 2 6 2" xfId="15367" xr:uid="{00000000-0005-0000-0000-00000D800000}"/>
    <cellStyle name="Normal 2 2 4 2 6 2 2" xfId="34918" xr:uid="{00000000-0005-0000-0000-00000E800000}"/>
    <cellStyle name="Normal 2 2 4 2 6 3" xfId="25143" xr:uid="{00000000-0005-0000-0000-00000F800000}"/>
    <cellStyle name="Normal 2 2 4 2 7" xfId="10481" xr:uid="{00000000-0005-0000-0000-000010800000}"/>
    <cellStyle name="Normal 2 2 4 2 7 2" xfId="30032" xr:uid="{00000000-0005-0000-0000-000011800000}"/>
    <cellStyle name="Normal 2 2 4 2 8" xfId="20257" xr:uid="{00000000-0005-0000-0000-000012800000}"/>
    <cellStyle name="Normal 2 2 4 3" xfId="518" xr:uid="{00000000-0005-0000-0000-000013800000}"/>
    <cellStyle name="Normal 2 2 4 3 2" xfId="930" xr:uid="{00000000-0005-0000-0000-000014800000}"/>
    <cellStyle name="Normal 2 2 4 3 2 2" xfId="1880" xr:uid="{00000000-0005-0000-0000-000015800000}"/>
    <cellStyle name="Normal 2 2 4 3 2 2 2" xfId="4394" xr:uid="{00000000-0005-0000-0000-000016800000}"/>
    <cellStyle name="Normal 2 2 4 3 2 2 2 2" xfId="9291" xr:uid="{00000000-0005-0000-0000-000017800000}"/>
    <cellStyle name="Normal 2 2 4 3 2 2 2 2 2" xfId="19080" xr:uid="{00000000-0005-0000-0000-000018800000}"/>
    <cellStyle name="Normal 2 2 4 3 2 2 2 2 2 2" xfId="38631" xr:uid="{00000000-0005-0000-0000-000019800000}"/>
    <cellStyle name="Normal 2 2 4 3 2 2 2 2 3" xfId="28856" xr:uid="{00000000-0005-0000-0000-00001A800000}"/>
    <cellStyle name="Normal 2 2 4 3 2 2 2 3" xfId="14194" xr:uid="{00000000-0005-0000-0000-00001B800000}"/>
    <cellStyle name="Normal 2 2 4 3 2 2 2 3 2" xfId="33745" xr:uid="{00000000-0005-0000-0000-00001C800000}"/>
    <cellStyle name="Normal 2 2 4 3 2 2 2 4" xfId="23970" xr:uid="{00000000-0005-0000-0000-00001D800000}"/>
    <cellStyle name="Normal 2 2 4 3 2 2 3" xfId="6848" xr:uid="{00000000-0005-0000-0000-00001E800000}"/>
    <cellStyle name="Normal 2 2 4 3 2 2 3 2" xfId="16640" xr:uid="{00000000-0005-0000-0000-00001F800000}"/>
    <cellStyle name="Normal 2 2 4 3 2 2 3 2 2" xfId="36191" xr:uid="{00000000-0005-0000-0000-000020800000}"/>
    <cellStyle name="Normal 2 2 4 3 2 2 3 3" xfId="26416" xr:uid="{00000000-0005-0000-0000-000021800000}"/>
    <cellStyle name="Normal 2 2 4 3 2 2 4" xfId="11754" xr:uid="{00000000-0005-0000-0000-000022800000}"/>
    <cellStyle name="Normal 2 2 4 3 2 2 4 2" xfId="31305" xr:uid="{00000000-0005-0000-0000-000023800000}"/>
    <cellStyle name="Normal 2 2 4 3 2 2 5" xfId="21530" xr:uid="{00000000-0005-0000-0000-000024800000}"/>
    <cellStyle name="Normal 2 2 4 3 2 3" xfId="2569" xr:uid="{00000000-0005-0000-0000-000025800000}"/>
    <cellStyle name="Normal 2 2 4 3 2 3 2" xfId="5025" xr:uid="{00000000-0005-0000-0000-000026800000}"/>
    <cellStyle name="Normal 2 2 4 3 2 3 2 2" xfId="9922" xr:uid="{00000000-0005-0000-0000-000027800000}"/>
    <cellStyle name="Normal 2 2 4 3 2 3 2 2 2" xfId="19711" xr:uid="{00000000-0005-0000-0000-000028800000}"/>
    <cellStyle name="Normal 2 2 4 3 2 3 2 2 2 2" xfId="39262" xr:uid="{00000000-0005-0000-0000-000029800000}"/>
    <cellStyle name="Normal 2 2 4 3 2 3 2 2 3" xfId="29487" xr:uid="{00000000-0005-0000-0000-00002A800000}"/>
    <cellStyle name="Normal 2 2 4 3 2 3 2 3" xfId="14825" xr:uid="{00000000-0005-0000-0000-00002B800000}"/>
    <cellStyle name="Normal 2 2 4 3 2 3 2 3 2" xfId="34376" xr:uid="{00000000-0005-0000-0000-00002C800000}"/>
    <cellStyle name="Normal 2 2 4 3 2 3 2 4" xfId="24601" xr:uid="{00000000-0005-0000-0000-00002D800000}"/>
    <cellStyle name="Normal 2 2 4 3 2 3 3" xfId="7479" xr:uid="{00000000-0005-0000-0000-00002E800000}"/>
    <cellStyle name="Normal 2 2 4 3 2 3 3 2" xfId="17271" xr:uid="{00000000-0005-0000-0000-00002F800000}"/>
    <cellStyle name="Normal 2 2 4 3 2 3 3 2 2" xfId="36822" xr:uid="{00000000-0005-0000-0000-000030800000}"/>
    <cellStyle name="Normal 2 2 4 3 2 3 3 3" xfId="27047" xr:uid="{00000000-0005-0000-0000-000031800000}"/>
    <cellStyle name="Normal 2 2 4 3 2 3 4" xfId="12385" xr:uid="{00000000-0005-0000-0000-000032800000}"/>
    <cellStyle name="Normal 2 2 4 3 2 3 4 2" xfId="31936" xr:uid="{00000000-0005-0000-0000-000033800000}"/>
    <cellStyle name="Normal 2 2 4 3 2 3 5" xfId="22161" xr:uid="{00000000-0005-0000-0000-000034800000}"/>
    <cellStyle name="Normal 2 2 4 3 2 4" xfId="3513" xr:uid="{00000000-0005-0000-0000-000035800000}"/>
    <cellStyle name="Normal 2 2 4 3 2 4 2" xfId="8410" xr:uid="{00000000-0005-0000-0000-000036800000}"/>
    <cellStyle name="Normal 2 2 4 3 2 4 2 2" xfId="18199" xr:uid="{00000000-0005-0000-0000-000037800000}"/>
    <cellStyle name="Normal 2 2 4 3 2 4 2 2 2" xfId="37750" xr:uid="{00000000-0005-0000-0000-000038800000}"/>
    <cellStyle name="Normal 2 2 4 3 2 4 2 3" xfId="27975" xr:uid="{00000000-0005-0000-0000-000039800000}"/>
    <cellStyle name="Normal 2 2 4 3 2 4 3" xfId="13313" xr:uid="{00000000-0005-0000-0000-00003A800000}"/>
    <cellStyle name="Normal 2 2 4 3 2 4 3 2" xfId="32864" xr:uid="{00000000-0005-0000-0000-00003B800000}"/>
    <cellStyle name="Normal 2 2 4 3 2 4 4" xfId="23089" xr:uid="{00000000-0005-0000-0000-00003C800000}"/>
    <cellStyle name="Normal 2 2 4 3 2 5" xfId="5967" xr:uid="{00000000-0005-0000-0000-00003D800000}"/>
    <cellStyle name="Normal 2 2 4 3 2 5 2" xfId="15759" xr:uid="{00000000-0005-0000-0000-00003E800000}"/>
    <cellStyle name="Normal 2 2 4 3 2 5 2 2" xfId="35310" xr:uid="{00000000-0005-0000-0000-00003F800000}"/>
    <cellStyle name="Normal 2 2 4 3 2 5 3" xfId="25535" xr:uid="{00000000-0005-0000-0000-000040800000}"/>
    <cellStyle name="Normal 2 2 4 3 2 6" xfId="10873" xr:uid="{00000000-0005-0000-0000-000041800000}"/>
    <cellStyle name="Normal 2 2 4 3 2 6 2" xfId="30424" xr:uid="{00000000-0005-0000-0000-000042800000}"/>
    <cellStyle name="Normal 2 2 4 3 2 7" xfId="20649" xr:uid="{00000000-0005-0000-0000-000043800000}"/>
    <cellStyle name="Normal 2 2 4 3 3" xfId="1485" xr:uid="{00000000-0005-0000-0000-000044800000}"/>
    <cellStyle name="Normal 2 2 4 3 3 2" xfId="4004" xr:uid="{00000000-0005-0000-0000-000045800000}"/>
    <cellStyle name="Normal 2 2 4 3 3 2 2" xfId="8901" xr:uid="{00000000-0005-0000-0000-000046800000}"/>
    <cellStyle name="Normal 2 2 4 3 3 2 2 2" xfId="18690" xr:uid="{00000000-0005-0000-0000-000047800000}"/>
    <cellStyle name="Normal 2 2 4 3 3 2 2 2 2" xfId="38241" xr:uid="{00000000-0005-0000-0000-000048800000}"/>
    <cellStyle name="Normal 2 2 4 3 3 2 2 3" xfId="28466" xr:uid="{00000000-0005-0000-0000-000049800000}"/>
    <cellStyle name="Normal 2 2 4 3 3 2 3" xfId="13804" xr:uid="{00000000-0005-0000-0000-00004A800000}"/>
    <cellStyle name="Normal 2 2 4 3 3 2 3 2" xfId="33355" xr:uid="{00000000-0005-0000-0000-00004B800000}"/>
    <cellStyle name="Normal 2 2 4 3 3 2 4" xfId="23580" xr:uid="{00000000-0005-0000-0000-00004C800000}"/>
    <cellStyle name="Normal 2 2 4 3 3 3" xfId="6458" xr:uid="{00000000-0005-0000-0000-00004D800000}"/>
    <cellStyle name="Normal 2 2 4 3 3 3 2" xfId="16250" xr:uid="{00000000-0005-0000-0000-00004E800000}"/>
    <cellStyle name="Normal 2 2 4 3 3 3 2 2" xfId="35801" xr:uid="{00000000-0005-0000-0000-00004F800000}"/>
    <cellStyle name="Normal 2 2 4 3 3 3 3" xfId="26026" xr:uid="{00000000-0005-0000-0000-000050800000}"/>
    <cellStyle name="Normal 2 2 4 3 3 4" xfId="11364" xr:uid="{00000000-0005-0000-0000-000051800000}"/>
    <cellStyle name="Normal 2 2 4 3 3 4 2" xfId="30915" xr:uid="{00000000-0005-0000-0000-000052800000}"/>
    <cellStyle name="Normal 2 2 4 3 3 5" xfId="21140" xr:uid="{00000000-0005-0000-0000-000053800000}"/>
    <cellStyle name="Normal 2 2 4 3 4" xfId="2136" xr:uid="{00000000-0005-0000-0000-000054800000}"/>
    <cellStyle name="Normal 2 2 4 3 4 2" xfId="4638" xr:uid="{00000000-0005-0000-0000-000055800000}"/>
    <cellStyle name="Normal 2 2 4 3 4 2 2" xfId="9535" xr:uid="{00000000-0005-0000-0000-000056800000}"/>
    <cellStyle name="Normal 2 2 4 3 4 2 2 2" xfId="19324" xr:uid="{00000000-0005-0000-0000-000057800000}"/>
    <cellStyle name="Normal 2 2 4 3 4 2 2 2 2" xfId="38875" xr:uid="{00000000-0005-0000-0000-000058800000}"/>
    <cellStyle name="Normal 2 2 4 3 4 2 2 3" xfId="29100" xr:uid="{00000000-0005-0000-0000-000059800000}"/>
    <cellStyle name="Normal 2 2 4 3 4 2 3" xfId="14438" xr:uid="{00000000-0005-0000-0000-00005A800000}"/>
    <cellStyle name="Normal 2 2 4 3 4 2 3 2" xfId="33989" xr:uid="{00000000-0005-0000-0000-00005B800000}"/>
    <cellStyle name="Normal 2 2 4 3 4 2 4" xfId="24214" xr:uid="{00000000-0005-0000-0000-00005C800000}"/>
    <cellStyle name="Normal 2 2 4 3 4 3" xfId="7092" xr:uid="{00000000-0005-0000-0000-00005D800000}"/>
    <cellStyle name="Normal 2 2 4 3 4 3 2" xfId="16884" xr:uid="{00000000-0005-0000-0000-00005E800000}"/>
    <cellStyle name="Normal 2 2 4 3 4 3 2 2" xfId="36435" xr:uid="{00000000-0005-0000-0000-00005F800000}"/>
    <cellStyle name="Normal 2 2 4 3 4 3 3" xfId="26660" xr:uid="{00000000-0005-0000-0000-000060800000}"/>
    <cellStyle name="Normal 2 2 4 3 4 4" xfId="11998" xr:uid="{00000000-0005-0000-0000-000061800000}"/>
    <cellStyle name="Normal 2 2 4 3 4 4 2" xfId="31549" xr:uid="{00000000-0005-0000-0000-000062800000}"/>
    <cellStyle name="Normal 2 2 4 3 4 5" xfId="21774" xr:uid="{00000000-0005-0000-0000-000063800000}"/>
    <cellStyle name="Normal 2 2 4 3 5" xfId="3122" xr:uid="{00000000-0005-0000-0000-000064800000}"/>
    <cellStyle name="Normal 2 2 4 3 5 2" xfId="8019" xr:uid="{00000000-0005-0000-0000-000065800000}"/>
    <cellStyle name="Normal 2 2 4 3 5 2 2" xfId="17808" xr:uid="{00000000-0005-0000-0000-000066800000}"/>
    <cellStyle name="Normal 2 2 4 3 5 2 2 2" xfId="37359" xr:uid="{00000000-0005-0000-0000-000067800000}"/>
    <cellStyle name="Normal 2 2 4 3 5 2 3" xfId="27584" xr:uid="{00000000-0005-0000-0000-000068800000}"/>
    <cellStyle name="Normal 2 2 4 3 5 3" xfId="12922" xr:uid="{00000000-0005-0000-0000-000069800000}"/>
    <cellStyle name="Normal 2 2 4 3 5 3 2" xfId="32473" xr:uid="{00000000-0005-0000-0000-00006A800000}"/>
    <cellStyle name="Normal 2 2 4 3 5 4" xfId="22698" xr:uid="{00000000-0005-0000-0000-00006B800000}"/>
    <cellStyle name="Normal 2 2 4 3 6" xfId="5576" xr:uid="{00000000-0005-0000-0000-00006C800000}"/>
    <cellStyle name="Normal 2 2 4 3 6 2" xfId="15368" xr:uid="{00000000-0005-0000-0000-00006D800000}"/>
    <cellStyle name="Normal 2 2 4 3 6 2 2" xfId="34919" xr:uid="{00000000-0005-0000-0000-00006E800000}"/>
    <cellStyle name="Normal 2 2 4 3 6 3" xfId="25144" xr:uid="{00000000-0005-0000-0000-00006F800000}"/>
    <cellStyle name="Normal 2 2 4 3 7" xfId="10482" xr:uid="{00000000-0005-0000-0000-000070800000}"/>
    <cellStyle name="Normal 2 2 4 3 7 2" xfId="30033" xr:uid="{00000000-0005-0000-0000-000071800000}"/>
    <cellStyle name="Normal 2 2 4 3 8" xfId="20258" xr:uid="{00000000-0005-0000-0000-000072800000}"/>
    <cellStyle name="Normal 2 2 4 4" xfId="519" xr:uid="{00000000-0005-0000-0000-000073800000}"/>
    <cellStyle name="Normal 2 2 4 4 2" xfId="931" xr:uid="{00000000-0005-0000-0000-000074800000}"/>
    <cellStyle name="Normal 2 2 4 4 2 2" xfId="1881" xr:uid="{00000000-0005-0000-0000-000075800000}"/>
    <cellStyle name="Normal 2 2 4 4 2 2 2" xfId="4395" xr:uid="{00000000-0005-0000-0000-000076800000}"/>
    <cellStyle name="Normal 2 2 4 4 2 2 2 2" xfId="9292" xr:uid="{00000000-0005-0000-0000-000077800000}"/>
    <cellStyle name="Normal 2 2 4 4 2 2 2 2 2" xfId="19081" xr:uid="{00000000-0005-0000-0000-000078800000}"/>
    <cellStyle name="Normal 2 2 4 4 2 2 2 2 2 2" xfId="38632" xr:uid="{00000000-0005-0000-0000-000079800000}"/>
    <cellStyle name="Normal 2 2 4 4 2 2 2 2 3" xfId="28857" xr:uid="{00000000-0005-0000-0000-00007A800000}"/>
    <cellStyle name="Normal 2 2 4 4 2 2 2 3" xfId="14195" xr:uid="{00000000-0005-0000-0000-00007B800000}"/>
    <cellStyle name="Normal 2 2 4 4 2 2 2 3 2" xfId="33746" xr:uid="{00000000-0005-0000-0000-00007C800000}"/>
    <cellStyle name="Normal 2 2 4 4 2 2 2 4" xfId="23971" xr:uid="{00000000-0005-0000-0000-00007D800000}"/>
    <cellStyle name="Normal 2 2 4 4 2 2 3" xfId="6849" xr:uid="{00000000-0005-0000-0000-00007E800000}"/>
    <cellStyle name="Normal 2 2 4 4 2 2 3 2" xfId="16641" xr:uid="{00000000-0005-0000-0000-00007F800000}"/>
    <cellStyle name="Normal 2 2 4 4 2 2 3 2 2" xfId="36192" xr:uid="{00000000-0005-0000-0000-000080800000}"/>
    <cellStyle name="Normal 2 2 4 4 2 2 3 3" xfId="26417" xr:uid="{00000000-0005-0000-0000-000081800000}"/>
    <cellStyle name="Normal 2 2 4 4 2 2 4" xfId="11755" xr:uid="{00000000-0005-0000-0000-000082800000}"/>
    <cellStyle name="Normal 2 2 4 4 2 2 4 2" xfId="31306" xr:uid="{00000000-0005-0000-0000-000083800000}"/>
    <cellStyle name="Normal 2 2 4 4 2 2 5" xfId="21531" xr:uid="{00000000-0005-0000-0000-000084800000}"/>
    <cellStyle name="Normal 2 2 4 4 2 3" xfId="2705" xr:uid="{00000000-0005-0000-0000-000085800000}"/>
    <cellStyle name="Normal 2 2 4 4 2 3 2" xfId="5150" xr:uid="{00000000-0005-0000-0000-000086800000}"/>
    <cellStyle name="Normal 2 2 4 4 2 3 2 2" xfId="10047" xr:uid="{00000000-0005-0000-0000-000087800000}"/>
    <cellStyle name="Normal 2 2 4 4 2 3 2 2 2" xfId="19836" xr:uid="{00000000-0005-0000-0000-000088800000}"/>
    <cellStyle name="Normal 2 2 4 4 2 3 2 2 2 2" xfId="39387" xr:uid="{00000000-0005-0000-0000-000089800000}"/>
    <cellStyle name="Normal 2 2 4 4 2 3 2 2 3" xfId="29612" xr:uid="{00000000-0005-0000-0000-00008A800000}"/>
    <cellStyle name="Normal 2 2 4 4 2 3 2 3" xfId="14950" xr:uid="{00000000-0005-0000-0000-00008B800000}"/>
    <cellStyle name="Normal 2 2 4 4 2 3 2 3 2" xfId="34501" xr:uid="{00000000-0005-0000-0000-00008C800000}"/>
    <cellStyle name="Normal 2 2 4 4 2 3 2 4" xfId="24726" xr:uid="{00000000-0005-0000-0000-00008D800000}"/>
    <cellStyle name="Normal 2 2 4 4 2 3 3" xfId="7604" xr:uid="{00000000-0005-0000-0000-00008E800000}"/>
    <cellStyle name="Normal 2 2 4 4 2 3 3 2" xfId="17396" xr:uid="{00000000-0005-0000-0000-00008F800000}"/>
    <cellStyle name="Normal 2 2 4 4 2 3 3 2 2" xfId="36947" xr:uid="{00000000-0005-0000-0000-000090800000}"/>
    <cellStyle name="Normal 2 2 4 4 2 3 3 3" xfId="27172" xr:uid="{00000000-0005-0000-0000-000091800000}"/>
    <cellStyle name="Normal 2 2 4 4 2 3 4" xfId="12510" xr:uid="{00000000-0005-0000-0000-000092800000}"/>
    <cellStyle name="Normal 2 2 4 4 2 3 4 2" xfId="32061" xr:uid="{00000000-0005-0000-0000-000093800000}"/>
    <cellStyle name="Normal 2 2 4 4 2 3 5" xfId="22286" xr:uid="{00000000-0005-0000-0000-000094800000}"/>
    <cellStyle name="Normal 2 2 4 4 2 4" xfId="3514" xr:uid="{00000000-0005-0000-0000-000095800000}"/>
    <cellStyle name="Normal 2 2 4 4 2 4 2" xfId="8411" xr:uid="{00000000-0005-0000-0000-000096800000}"/>
    <cellStyle name="Normal 2 2 4 4 2 4 2 2" xfId="18200" xr:uid="{00000000-0005-0000-0000-000097800000}"/>
    <cellStyle name="Normal 2 2 4 4 2 4 2 2 2" xfId="37751" xr:uid="{00000000-0005-0000-0000-000098800000}"/>
    <cellStyle name="Normal 2 2 4 4 2 4 2 3" xfId="27976" xr:uid="{00000000-0005-0000-0000-000099800000}"/>
    <cellStyle name="Normal 2 2 4 4 2 4 3" xfId="13314" xr:uid="{00000000-0005-0000-0000-00009A800000}"/>
    <cellStyle name="Normal 2 2 4 4 2 4 3 2" xfId="32865" xr:uid="{00000000-0005-0000-0000-00009B800000}"/>
    <cellStyle name="Normal 2 2 4 4 2 4 4" xfId="23090" xr:uid="{00000000-0005-0000-0000-00009C800000}"/>
    <cellStyle name="Normal 2 2 4 4 2 5" xfId="5968" xr:uid="{00000000-0005-0000-0000-00009D800000}"/>
    <cellStyle name="Normal 2 2 4 4 2 5 2" xfId="15760" xr:uid="{00000000-0005-0000-0000-00009E800000}"/>
    <cellStyle name="Normal 2 2 4 4 2 5 2 2" xfId="35311" xr:uid="{00000000-0005-0000-0000-00009F800000}"/>
    <cellStyle name="Normal 2 2 4 4 2 5 3" xfId="25536" xr:uid="{00000000-0005-0000-0000-0000A0800000}"/>
    <cellStyle name="Normal 2 2 4 4 2 6" xfId="10874" xr:uid="{00000000-0005-0000-0000-0000A1800000}"/>
    <cellStyle name="Normal 2 2 4 4 2 6 2" xfId="30425" xr:uid="{00000000-0005-0000-0000-0000A2800000}"/>
    <cellStyle name="Normal 2 2 4 4 2 7" xfId="20650" xr:uid="{00000000-0005-0000-0000-0000A3800000}"/>
    <cellStyle name="Normal 2 2 4 4 3" xfId="1486" xr:uid="{00000000-0005-0000-0000-0000A4800000}"/>
    <cellStyle name="Normal 2 2 4 4 3 2" xfId="4005" xr:uid="{00000000-0005-0000-0000-0000A5800000}"/>
    <cellStyle name="Normal 2 2 4 4 3 2 2" xfId="8902" xr:uid="{00000000-0005-0000-0000-0000A6800000}"/>
    <cellStyle name="Normal 2 2 4 4 3 2 2 2" xfId="18691" xr:uid="{00000000-0005-0000-0000-0000A7800000}"/>
    <cellStyle name="Normal 2 2 4 4 3 2 2 2 2" xfId="38242" xr:uid="{00000000-0005-0000-0000-0000A8800000}"/>
    <cellStyle name="Normal 2 2 4 4 3 2 2 3" xfId="28467" xr:uid="{00000000-0005-0000-0000-0000A9800000}"/>
    <cellStyle name="Normal 2 2 4 4 3 2 3" xfId="13805" xr:uid="{00000000-0005-0000-0000-0000AA800000}"/>
    <cellStyle name="Normal 2 2 4 4 3 2 3 2" xfId="33356" xr:uid="{00000000-0005-0000-0000-0000AB800000}"/>
    <cellStyle name="Normal 2 2 4 4 3 2 4" xfId="23581" xr:uid="{00000000-0005-0000-0000-0000AC800000}"/>
    <cellStyle name="Normal 2 2 4 4 3 3" xfId="6459" xr:uid="{00000000-0005-0000-0000-0000AD800000}"/>
    <cellStyle name="Normal 2 2 4 4 3 3 2" xfId="16251" xr:uid="{00000000-0005-0000-0000-0000AE800000}"/>
    <cellStyle name="Normal 2 2 4 4 3 3 2 2" xfId="35802" xr:uid="{00000000-0005-0000-0000-0000AF800000}"/>
    <cellStyle name="Normal 2 2 4 4 3 3 3" xfId="26027" xr:uid="{00000000-0005-0000-0000-0000B0800000}"/>
    <cellStyle name="Normal 2 2 4 4 3 4" xfId="11365" xr:uid="{00000000-0005-0000-0000-0000B1800000}"/>
    <cellStyle name="Normal 2 2 4 4 3 4 2" xfId="30916" xr:uid="{00000000-0005-0000-0000-0000B2800000}"/>
    <cellStyle name="Normal 2 2 4 4 3 5" xfId="21141" xr:uid="{00000000-0005-0000-0000-0000B3800000}"/>
    <cellStyle name="Normal 2 2 4 4 4" xfId="2261" xr:uid="{00000000-0005-0000-0000-0000B4800000}"/>
    <cellStyle name="Normal 2 2 4 4 4 2" xfId="4763" xr:uid="{00000000-0005-0000-0000-0000B5800000}"/>
    <cellStyle name="Normal 2 2 4 4 4 2 2" xfId="9660" xr:uid="{00000000-0005-0000-0000-0000B6800000}"/>
    <cellStyle name="Normal 2 2 4 4 4 2 2 2" xfId="19449" xr:uid="{00000000-0005-0000-0000-0000B7800000}"/>
    <cellStyle name="Normal 2 2 4 4 4 2 2 2 2" xfId="39000" xr:uid="{00000000-0005-0000-0000-0000B8800000}"/>
    <cellStyle name="Normal 2 2 4 4 4 2 2 3" xfId="29225" xr:uid="{00000000-0005-0000-0000-0000B9800000}"/>
    <cellStyle name="Normal 2 2 4 4 4 2 3" xfId="14563" xr:uid="{00000000-0005-0000-0000-0000BA800000}"/>
    <cellStyle name="Normal 2 2 4 4 4 2 3 2" xfId="34114" xr:uid="{00000000-0005-0000-0000-0000BB800000}"/>
    <cellStyle name="Normal 2 2 4 4 4 2 4" xfId="24339" xr:uid="{00000000-0005-0000-0000-0000BC800000}"/>
    <cellStyle name="Normal 2 2 4 4 4 3" xfId="7217" xr:uid="{00000000-0005-0000-0000-0000BD800000}"/>
    <cellStyle name="Normal 2 2 4 4 4 3 2" xfId="17009" xr:uid="{00000000-0005-0000-0000-0000BE800000}"/>
    <cellStyle name="Normal 2 2 4 4 4 3 2 2" xfId="36560" xr:uid="{00000000-0005-0000-0000-0000BF800000}"/>
    <cellStyle name="Normal 2 2 4 4 4 3 3" xfId="26785" xr:uid="{00000000-0005-0000-0000-0000C0800000}"/>
    <cellStyle name="Normal 2 2 4 4 4 4" xfId="12123" xr:uid="{00000000-0005-0000-0000-0000C1800000}"/>
    <cellStyle name="Normal 2 2 4 4 4 4 2" xfId="31674" xr:uid="{00000000-0005-0000-0000-0000C2800000}"/>
    <cellStyle name="Normal 2 2 4 4 4 5" xfId="21899" xr:uid="{00000000-0005-0000-0000-0000C3800000}"/>
    <cellStyle name="Normal 2 2 4 4 5" xfId="3123" xr:uid="{00000000-0005-0000-0000-0000C4800000}"/>
    <cellStyle name="Normal 2 2 4 4 5 2" xfId="8020" xr:uid="{00000000-0005-0000-0000-0000C5800000}"/>
    <cellStyle name="Normal 2 2 4 4 5 2 2" xfId="17809" xr:uid="{00000000-0005-0000-0000-0000C6800000}"/>
    <cellStyle name="Normal 2 2 4 4 5 2 2 2" xfId="37360" xr:uid="{00000000-0005-0000-0000-0000C7800000}"/>
    <cellStyle name="Normal 2 2 4 4 5 2 3" xfId="27585" xr:uid="{00000000-0005-0000-0000-0000C8800000}"/>
    <cellStyle name="Normal 2 2 4 4 5 3" xfId="12923" xr:uid="{00000000-0005-0000-0000-0000C9800000}"/>
    <cellStyle name="Normal 2 2 4 4 5 3 2" xfId="32474" xr:uid="{00000000-0005-0000-0000-0000CA800000}"/>
    <cellStyle name="Normal 2 2 4 4 5 4" xfId="22699" xr:uid="{00000000-0005-0000-0000-0000CB800000}"/>
    <cellStyle name="Normal 2 2 4 4 6" xfId="5577" xr:uid="{00000000-0005-0000-0000-0000CC800000}"/>
    <cellStyle name="Normal 2 2 4 4 6 2" xfId="15369" xr:uid="{00000000-0005-0000-0000-0000CD800000}"/>
    <cellStyle name="Normal 2 2 4 4 6 2 2" xfId="34920" xr:uid="{00000000-0005-0000-0000-0000CE800000}"/>
    <cellStyle name="Normal 2 2 4 4 6 3" xfId="25145" xr:uid="{00000000-0005-0000-0000-0000CF800000}"/>
    <cellStyle name="Normal 2 2 4 4 7" xfId="10483" xr:uid="{00000000-0005-0000-0000-0000D0800000}"/>
    <cellStyle name="Normal 2 2 4 4 7 2" xfId="30034" xr:uid="{00000000-0005-0000-0000-0000D1800000}"/>
    <cellStyle name="Normal 2 2 4 4 8" xfId="20259" xr:uid="{00000000-0005-0000-0000-0000D2800000}"/>
    <cellStyle name="Normal 2 2 4 5" xfId="645" xr:uid="{00000000-0005-0000-0000-0000D3800000}"/>
    <cellStyle name="Normal 2 2 4 5 2" xfId="1597" xr:uid="{00000000-0005-0000-0000-0000D4800000}"/>
    <cellStyle name="Normal 2 2 4 5 2 2" xfId="4111" xr:uid="{00000000-0005-0000-0000-0000D5800000}"/>
    <cellStyle name="Normal 2 2 4 5 2 2 2" xfId="9008" xr:uid="{00000000-0005-0000-0000-0000D6800000}"/>
    <cellStyle name="Normal 2 2 4 5 2 2 2 2" xfId="18797" xr:uid="{00000000-0005-0000-0000-0000D7800000}"/>
    <cellStyle name="Normal 2 2 4 5 2 2 2 2 2" xfId="38348" xr:uid="{00000000-0005-0000-0000-0000D8800000}"/>
    <cellStyle name="Normal 2 2 4 5 2 2 2 3" xfId="28573" xr:uid="{00000000-0005-0000-0000-0000D9800000}"/>
    <cellStyle name="Normal 2 2 4 5 2 2 3" xfId="13911" xr:uid="{00000000-0005-0000-0000-0000DA800000}"/>
    <cellStyle name="Normal 2 2 4 5 2 2 3 2" xfId="33462" xr:uid="{00000000-0005-0000-0000-0000DB800000}"/>
    <cellStyle name="Normal 2 2 4 5 2 2 4" xfId="23687" xr:uid="{00000000-0005-0000-0000-0000DC800000}"/>
    <cellStyle name="Normal 2 2 4 5 2 3" xfId="6565" xr:uid="{00000000-0005-0000-0000-0000DD800000}"/>
    <cellStyle name="Normal 2 2 4 5 2 3 2" xfId="16357" xr:uid="{00000000-0005-0000-0000-0000DE800000}"/>
    <cellStyle name="Normal 2 2 4 5 2 3 2 2" xfId="35908" xr:uid="{00000000-0005-0000-0000-0000DF800000}"/>
    <cellStyle name="Normal 2 2 4 5 2 3 3" xfId="26133" xr:uid="{00000000-0005-0000-0000-0000E0800000}"/>
    <cellStyle name="Normal 2 2 4 5 2 4" xfId="11471" xr:uid="{00000000-0005-0000-0000-0000E1800000}"/>
    <cellStyle name="Normal 2 2 4 5 2 4 2" xfId="31022" xr:uid="{00000000-0005-0000-0000-0000E2800000}"/>
    <cellStyle name="Normal 2 2 4 5 2 5" xfId="21247" xr:uid="{00000000-0005-0000-0000-0000E3800000}"/>
    <cellStyle name="Normal 2 2 4 5 3" xfId="2384" xr:uid="{00000000-0005-0000-0000-0000E4800000}"/>
    <cellStyle name="Normal 2 2 4 5 3 2" xfId="4871" xr:uid="{00000000-0005-0000-0000-0000E5800000}"/>
    <cellStyle name="Normal 2 2 4 5 3 2 2" xfId="9768" xr:uid="{00000000-0005-0000-0000-0000E6800000}"/>
    <cellStyle name="Normal 2 2 4 5 3 2 2 2" xfId="19557" xr:uid="{00000000-0005-0000-0000-0000E7800000}"/>
    <cellStyle name="Normal 2 2 4 5 3 2 2 2 2" xfId="39108" xr:uid="{00000000-0005-0000-0000-0000E8800000}"/>
    <cellStyle name="Normal 2 2 4 5 3 2 2 3" xfId="29333" xr:uid="{00000000-0005-0000-0000-0000E9800000}"/>
    <cellStyle name="Normal 2 2 4 5 3 2 3" xfId="14671" xr:uid="{00000000-0005-0000-0000-0000EA800000}"/>
    <cellStyle name="Normal 2 2 4 5 3 2 3 2" xfId="34222" xr:uid="{00000000-0005-0000-0000-0000EB800000}"/>
    <cellStyle name="Normal 2 2 4 5 3 2 4" xfId="24447" xr:uid="{00000000-0005-0000-0000-0000EC800000}"/>
    <cellStyle name="Normal 2 2 4 5 3 3" xfId="7325" xr:uid="{00000000-0005-0000-0000-0000ED800000}"/>
    <cellStyle name="Normal 2 2 4 5 3 3 2" xfId="17117" xr:uid="{00000000-0005-0000-0000-0000EE800000}"/>
    <cellStyle name="Normal 2 2 4 5 3 3 2 2" xfId="36668" xr:uid="{00000000-0005-0000-0000-0000EF800000}"/>
    <cellStyle name="Normal 2 2 4 5 3 3 3" xfId="26893" xr:uid="{00000000-0005-0000-0000-0000F0800000}"/>
    <cellStyle name="Normal 2 2 4 5 3 4" xfId="12231" xr:uid="{00000000-0005-0000-0000-0000F1800000}"/>
    <cellStyle name="Normal 2 2 4 5 3 4 2" xfId="31782" xr:uid="{00000000-0005-0000-0000-0000F2800000}"/>
    <cellStyle name="Normal 2 2 4 5 3 5" xfId="22007" xr:uid="{00000000-0005-0000-0000-0000F3800000}"/>
    <cellStyle name="Normal 2 2 4 5 4" xfId="3230" xr:uid="{00000000-0005-0000-0000-0000F4800000}"/>
    <cellStyle name="Normal 2 2 4 5 4 2" xfId="8127" xr:uid="{00000000-0005-0000-0000-0000F5800000}"/>
    <cellStyle name="Normal 2 2 4 5 4 2 2" xfId="17916" xr:uid="{00000000-0005-0000-0000-0000F6800000}"/>
    <cellStyle name="Normal 2 2 4 5 4 2 2 2" xfId="37467" xr:uid="{00000000-0005-0000-0000-0000F7800000}"/>
    <cellStyle name="Normal 2 2 4 5 4 2 3" xfId="27692" xr:uid="{00000000-0005-0000-0000-0000F8800000}"/>
    <cellStyle name="Normal 2 2 4 5 4 3" xfId="13030" xr:uid="{00000000-0005-0000-0000-0000F9800000}"/>
    <cellStyle name="Normal 2 2 4 5 4 3 2" xfId="32581" xr:uid="{00000000-0005-0000-0000-0000FA800000}"/>
    <cellStyle name="Normal 2 2 4 5 4 4" xfId="22806" xr:uid="{00000000-0005-0000-0000-0000FB800000}"/>
    <cellStyle name="Normal 2 2 4 5 5" xfId="5684" xr:uid="{00000000-0005-0000-0000-0000FC800000}"/>
    <cellStyle name="Normal 2 2 4 5 5 2" xfId="15476" xr:uid="{00000000-0005-0000-0000-0000FD800000}"/>
    <cellStyle name="Normal 2 2 4 5 5 2 2" xfId="35027" xr:uid="{00000000-0005-0000-0000-0000FE800000}"/>
    <cellStyle name="Normal 2 2 4 5 5 3" xfId="25252" xr:uid="{00000000-0005-0000-0000-0000FF800000}"/>
    <cellStyle name="Normal 2 2 4 5 6" xfId="10590" xr:uid="{00000000-0005-0000-0000-000000810000}"/>
    <cellStyle name="Normal 2 2 4 5 6 2" xfId="30141" xr:uid="{00000000-0005-0000-0000-000001810000}"/>
    <cellStyle name="Normal 2 2 4 5 7" xfId="20366" xr:uid="{00000000-0005-0000-0000-000002810000}"/>
    <cellStyle name="Normal 2 2 4 6" xfId="1235" xr:uid="{00000000-0005-0000-0000-000003810000}"/>
    <cellStyle name="Normal 2 2 4 6 2" xfId="3760" xr:uid="{00000000-0005-0000-0000-000004810000}"/>
    <cellStyle name="Normal 2 2 4 6 2 2" xfId="8657" xr:uid="{00000000-0005-0000-0000-000005810000}"/>
    <cellStyle name="Normal 2 2 4 6 2 2 2" xfId="18446" xr:uid="{00000000-0005-0000-0000-000006810000}"/>
    <cellStyle name="Normal 2 2 4 6 2 2 2 2" xfId="37997" xr:uid="{00000000-0005-0000-0000-000007810000}"/>
    <cellStyle name="Normal 2 2 4 6 2 2 3" xfId="28222" xr:uid="{00000000-0005-0000-0000-000008810000}"/>
    <cellStyle name="Normal 2 2 4 6 2 3" xfId="13560" xr:uid="{00000000-0005-0000-0000-000009810000}"/>
    <cellStyle name="Normal 2 2 4 6 2 3 2" xfId="33111" xr:uid="{00000000-0005-0000-0000-00000A810000}"/>
    <cellStyle name="Normal 2 2 4 6 2 4" xfId="23336" xr:uid="{00000000-0005-0000-0000-00000B810000}"/>
    <cellStyle name="Normal 2 2 4 6 3" xfId="6214" xr:uid="{00000000-0005-0000-0000-00000C810000}"/>
    <cellStyle name="Normal 2 2 4 6 3 2" xfId="16006" xr:uid="{00000000-0005-0000-0000-00000D810000}"/>
    <cellStyle name="Normal 2 2 4 6 3 2 2" xfId="35557" xr:uid="{00000000-0005-0000-0000-00000E810000}"/>
    <cellStyle name="Normal 2 2 4 6 3 3" xfId="25782" xr:uid="{00000000-0005-0000-0000-00000F810000}"/>
    <cellStyle name="Normal 2 2 4 6 4" xfId="11120" xr:uid="{00000000-0005-0000-0000-000010810000}"/>
    <cellStyle name="Normal 2 2 4 6 4 2" xfId="30671" xr:uid="{00000000-0005-0000-0000-000011810000}"/>
    <cellStyle name="Normal 2 2 4 6 5" xfId="20896" xr:uid="{00000000-0005-0000-0000-000012810000}"/>
    <cellStyle name="Normal 2 2 4 7" xfId="1979" xr:uid="{00000000-0005-0000-0000-000013810000}"/>
    <cellStyle name="Normal 2 2 4 7 2" xfId="4484" xr:uid="{00000000-0005-0000-0000-000014810000}"/>
    <cellStyle name="Normal 2 2 4 7 2 2" xfId="9381" xr:uid="{00000000-0005-0000-0000-000015810000}"/>
    <cellStyle name="Normal 2 2 4 7 2 2 2" xfId="19170" xr:uid="{00000000-0005-0000-0000-000016810000}"/>
    <cellStyle name="Normal 2 2 4 7 2 2 2 2" xfId="38721" xr:uid="{00000000-0005-0000-0000-000017810000}"/>
    <cellStyle name="Normal 2 2 4 7 2 2 3" xfId="28946" xr:uid="{00000000-0005-0000-0000-000018810000}"/>
    <cellStyle name="Normal 2 2 4 7 2 3" xfId="14284" xr:uid="{00000000-0005-0000-0000-000019810000}"/>
    <cellStyle name="Normal 2 2 4 7 2 3 2" xfId="33835" xr:uid="{00000000-0005-0000-0000-00001A810000}"/>
    <cellStyle name="Normal 2 2 4 7 2 4" xfId="24060" xr:uid="{00000000-0005-0000-0000-00001B810000}"/>
    <cellStyle name="Normal 2 2 4 7 3" xfId="6938" xr:uid="{00000000-0005-0000-0000-00001C810000}"/>
    <cellStyle name="Normal 2 2 4 7 3 2" xfId="16730" xr:uid="{00000000-0005-0000-0000-00001D810000}"/>
    <cellStyle name="Normal 2 2 4 7 3 2 2" xfId="36281" xr:uid="{00000000-0005-0000-0000-00001E810000}"/>
    <cellStyle name="Normal 2 2 4 7 3 3" xfId="26506" xr:uid="{00000000-0005-0000-0000-00001F810000}"/>
    <cellStyle name="Normal 2 2 4 7 4" xfId="11844" xr:uid="{00000000-0005-0000-0000-000020810000}"/>
    <cellStyle name="Normal 2 2 4 7 4 2" xfId="31395" xr:uid="{00000000-0005-0000-0000-000021810000}"/>
    <cellStyle name="Normal 2 2 4 7 5" xfId="21620" xr:uid="{00000000-0005-0000-0000-000022810000}"/>
    <cellStyle name="Normal 2 2 4 8" xfId="2838" xr:uid="{00000000-0005-0000-0000-000023810000}"/>
    <cellStyle name="Normal 2 2 4 8 2" xfId="7736" xr:uid="{00000000-0005-0000-0000-000024810000}"/>
    <cellStyle name="Normal 2 2 4 8 2 2" xfId="17525" xr:uid="{00000000-0005-0000-0000-000025810000}"/>
    <cellStyle name="Normal 2 2 4 8 2 2 2" xfId="37076" xr:uid="{00000000-0005-0000-0000-000026810000}"/>
    <cellStyle name="Normal 2 2 4 8 2 3" xfId="27301" xr:uid="{00000000-0005-0000-0000-000027810000}"/>
    <cellStyle name="Normal 2 2 4 8 3" xfId="12639" xr:uid="{00000000-0005-0000-0000-000028810000}"/>
    <cellStyle name="Normal 2 2 4 8 3 2" xfId="32190" xr:uid="{00000000-0005-0000-0000-000029810000}"/>
    <cellStyle name="Normal 2 2 4 8 4" xfId="22415" xr:uid="{00000000-0005-0000-0000-00002A810000}"/>
    <cellStyle name="Normal 2 2 4 9" xfId="5292" xr:uid="{00000000-0005-0000-0000-00002B810000}"/>
    <cellStyle name="Normal 2 2 4 9 2" xfId="15085" xr:uid="{00000000-0005-0000-0000-00002C810000}"/>
    <cellStyle name="Normal 2 2 4 9 2 2" xfId="34636" xr:uid="{00000000-0005-0000-0000-00002D810000}"/>
    <cellStyle name="Normal 2 2 4 9 3" xfId="24861" xr:uid="{00000000-0005-0000-0000-00002E810000}"/>
    <cellStyle name="Normal 2 2 5" xfId="243" xr:uid="{00000000-0005-0000-0000-00002F810000}"/>
    <cellStyle name="Normal 2 2 5 10" xfId="10220" xr:uid="{00000000-0005-0000-0000-000030810000}"/>
    <cellStyle name="Normal 2 2 5 10 2" xfId="29771" xr:uid="{00000000-0005-0000-0000-000031810000}"/>
    <cellStyle name="Normal 2 2 5 11" xfId="19996" xr:uid="{00000000-0005-0000-0000-000032810000}"/>
    <cellStyle name="Normal 2 2 5 2" xfId="520" xr:uid="{00000000-0005-0000-0000-000033810000}"/>
    <cellStyle name="Normal 2 2 5 2 2" xfId="932" xr:uid="{00000000-0005-0000-0000-000034810000}"/>
    <cellStyle name="Normal 2 2 5 2 2 2" xfId="1882" xr:uid="{00000000-0005-0000-0000-000035810000}"/>
    <cellStyle name="Normal 2 2 5 2 2 2 2" xfId="4396" xr:uid="{00000000-0005-0000-0000-000036810000}"/>
    <cellStyle name="Normal 2 2 5 2 2 2 2 2" xfId="9293" xr:uid="{00000000-0005-0000-0000-000037810000}"/>
    <cellStyle name="Normal 2 2 5 2 2 2 2 2 2" xfId="19082" xr:uid="{00000000-0005-0000-0000-000038810000}"/>
    <cellStyle name="Normal 2 2 5 2 2 2 2 2 2 2" xfId="38633" xr:uid="{00000000-0005-0000-0000-000039810000}"/>
    <cellStyle name="Normal 2 2 5 2 2 2 2 2 3" xfId="28858" xr:uid="{00000000-0005-0000-0000-00003A810000}"/>
    <cellStyle name="Normal 2 2 5 2 2 2 2 3" xfId="14196" xr:uid="{00000000-0005-0000-0000-00003B810000}"/>
    <cellStyle name="Normal 2 2 5 2 2 2 2 3 2" xfId="33747" xr:uid="{00000000-0005-0000-0000-00003C810000}"/>
    <cellStyle name="Normal 2 2 5 2 2 2 2 4" xfId="23972" xr:uid="{00000000-0005-0000-0000-00003D810000}"/>
    <cellStyle name="Normal 2 2 5 2 2 2 3" xfId="6850" xr:uid="{00000000-0005-0000-0000-00003E810000}"/>
    <cellStyle name="Normal 2 2 5 2 2 2 3 2" xfId="16642" xr:uid="{00000000-0005-0000-0000-00003F810000}"/>
    <cellStyle name="Normal 2 2 5 2 2 2 3 2 2" xfId="36193" xr:uid="{00000000-0005-0000-0000-000040810000}"/>
    <cellStyle name="Normal 2 2 5 2 2 2 3 3" xfId="26418" xr:uid="{00000000-0005-0000-0000-000041810000}"/>
    <cellStyle name="Normal 2 2 5 2 2 2 4" xfId="11756" xr:uid="{00000000-0005-0000-0000-000042810000}"/>
    <cellStyle name="Normal 2 2 5 2 2 2 4 2" xfId="31307" xr:uid="{00000000-0005-0000-0000-000043810000}"/>
    <cellStyle name="Normal 2 2 5 2 2 2 5" xfId="21532" xr:uid="{00000000-0005-0000-0000-000044810000}"/>
    <cellStyle name="Normal 2 2 5 2 2 3" xfId="2479" xr:uid="{00000000-0005-0000-0000-000045810000}"/>
    <cellStyle name="Normal 2 2 5 2 2 3 2" xfId="4961" xr:uid="{00000000-0005-0000-0000-000046810000}"/>
    <cellStyle name="Normal 2 2 5 2 2 3 2 2" xfId="9858" xr:uid="{00000000-0005-0000-0000-000047810000}"/>
    <cellStyle name="Normal 2 2 5 2 2 3 2 2 2" xfId="19647" xr:uid="{00000000-0005-0000-0000-000048810000}"/>
    <cellStyle name="Normal 2 2 5 2 2 3 2 2 2 2" xfId="39198" xr:uid="{00000000-0005-0000-0000-000049810000}"/>
    <cellStyle name="Normal 2 2 5 2 2 3 2 2 3" xfId="29423" xr:uid="{00000000-0005-0000-0000-00004A810000}"/>
    <cellStyle name="Normal 2 2 5 2 2 3 2 3" xfId="14761" xr:uid="{00000000-0005-0000-0000-00004B810000}"/>
    <cellStyle name="Normal 2 2 5 2 2 3 2 3 2" xfId="34312" xr:uid="{00000000-0005-0000-0000-00004C810000}"/>
    <cellStyle name="Normal 2 2 5 2 2 3 2 4" xfId="24537" xr:uid="{00000000-0005-0000-0000-00004D810000}"/>
    <cellStyle name="Normal 2 2 5 2 2 3 3" xfId="7415" xr:uid="{00000000-0005-0000-0000-00004E810000}"/>
    <cellStyle name="Normal 2 2 5 2 2 3 3 2" xfId="17207" xr:uid="{00000000-0005-0000-0000-00004F810000}"/>
    <cellStyle name="Normal 2 2 5 2 2 3 3 2 2" xfId="36758" xr:uid="{00000000-0005-0000-0000-000050810000}"/>
    <cellStyle name="Normal 2 2 5 2 2 3 3 3" xfId="26983" xr:uid="{00000000-0005-0000-0000-000051810000}"/>
    <cellStyle name="Normal 2 2 5 2 2 3 4" xfId="12321" xr:uid="{00000000-0005-0000-0000-000052810000}"/>
    <cellStyle name="Normal 2 2 5 2 2 3 4 2" xfId="31872" xr:uid="{00000000-0005-0000-0000-000053810000}"/>
    <cellStyle name="Normal 2 2 5 2 2 3 5" xfId="22097" xr:uid="{00000000-0005-0000-0000-000054810000}"/>
    <cellStyle name="Normal 2 2 5 2 2 4" xfId="3515" xr:uid="{00000000-0005-0000-0000-000055810000}"/>
    <cellStyle name="Normal 2 2 5 2 2 4 2" xfId="8412" xr:uid="{00000000-0005-0000-0000-000056810000}"/>
    <cellStyle name="Normal 2 2 5 2 2 4 2 2" xfId="18201" xr:uid="{00000000-0005-0000-0000-000057810000}"/>
    <cellStyle name="Normal 2 2 5 2 2 4 2 2 2" xfId="37752" xr:uid="{00000000-0005-0000-0000-000058810000}"/>
    <cellStyle name="Normal 2 2 5 2 2 4 2 3" xfId="27977" xr:uid="{00000000-0005-0000-0000-000059810000}"/>
    <cellStyle name="Normal 2 2 5 2 2 4 3" xfId="13315" xr:uid="{00000000-0005-0000-0000-00005A810000}"/>
    <cellStyle name="Normal 2 2 5 2 2 4 3 2" xfId="32866" xr:uid="{00000000-0005-0000-0000-00005B810000}"/>
    <cellStyle name="Normal 2 2 5 2 2 4 4" xfId="23091" xr:uid="{00000000-0005-0000-0000-00005C810000}"/>
    <cellStyle name="Normal 2 2 5 2 2 5" xfId="5969" xr:uid="{00000000-0005-0000-0000-00005D810000}"/>
    <cellStyle name="Normal 2 2 5 2 2 5 2" xfId="15761" xr:uid="{00000000-0005-0000-0000-00005E810000}"/>
    <cellStyle name="Normal 2 2 5 2 2 5 2 2" xfId="35312" xr:uid="{00000000-0005-0000-0000-00005F810000}"/>
    <cellStyle name="Normal 2 2 5 2 2 5 3" xfId="25537" xr:uid="{00000000-0005-0000-0000-000060810000}"/>
    <cellStyle name="Normal 2 2 5 2 2 6" xfId="10875" xr:uid="{00000000-0005-0000-0000-000061810000}"/>
    <cellStyle name="Normal 2 2 5 2 2 6 2" xfId="30426" xr:uid="{00000000-0005-0000-0000-000062810000}"/>
    <cellStyle name="Normal 2 2 5 2 2 7" xfId="20651" xr:uid="{00000000-0005-0000-0000-000063810000}"/>
    <cellStyle name="Normal 2 2 5 2 3" xfId="1487" xr:uid="{00000000-0005-0000-0000-000064810000}"/>
    <cellStyle name="Normal 2 2 5 2 3 2" xfId="4006" xr:uid="{00000000-0005-0000-0000-000065810000}"/>
    <cellStyle name="Normal 2 2 5 2 3 2 2" xfId="8903" xr:uid="{00000000-0005-0000-0000-000066810000}"/>
    <cellStyle name="Normal 2 2 5 2 3 2 2 2" xfId="18692" xr:uid="{00000000-0005-0000-0000-000067810000}"/>
    <cellStyle name="Normal 2 2 5 2 3 2 2 2 2" xfId="38243" xr:uid="{00000000-0005-0000-0000-000068810000}"/>
    <cellStyle name="Normal 2 2 5 2 3 2 2 3" xfId="28468" xr:uid="{00000000-0005-0000-0000-000069810000}"/>
    <cellStyle name="Normal 2 2 5 2 3 2 3" xfId="13806" xr:uid="{00000000-0005-0000-0000-00006A810000}"/>
    <cellStyle name="Normal 2 2 5 2 3 2 3 2" xfId="33357" xr:uid="{00000000-0005-0000-0000-00006B810000}"/>
    <cellStyle name="Normal 2 2 5 2 3 2 4" xfId="23582" xr:uid="{00000000-0005-0000-0000-00006C810000}"/>
    <cellStyle name="Normal 2 2 5 2 3 3" xfId="6460" xr:uid="{00000000-0005-0000-0000-00006D810000}"/>
    <cellStyle name="Normal 2 2 5 2 3 3 2" xfId="16252" xr:uid="{00000000-0005-0000-0000-00006E810000}"/>
    <cellStyle name="Normal 2 2 5 2 3 3 2 2" xfId="35803" xr:uid="{00000000-0005-0000-0000-00006F810000}"/>
    <cellStyle name="Normal 2 2 5 2 3 3 3" xfId="26028" xr:uid="{00000000-0005-0000-0000-000070810000}"/>
    <cellStyle name="Normal 2 2 5 2 3 4" xfId="11366" xr:uid="{00000000-0005-0000-0000-000071810000}"/>
    <cellStyle name="Normal 2 2 5 2 3 4 2" xfId="30917" xr:uid="{00000000-0005-0000-0000-000072810000}"/>
    <cellStyle name="Normal 2 2 5 2 3 5" xfId="21142" xr:uid="{00000000-0005-0000-0000-000073810000}"/>
    <cellStyle name="Normal 2 2 5 2 4" xfId="2072" xr:uid="{00000000-0005-0000-0000-000074810000}"/>
    <cellStyle name="Normal 2 2 5 2 4 2" xfId="4574" xr:uid="{00000000-0005-0000-0000-000075810000}"/>
    <cellStyle name="Normal 2 2 5 2 4 2 2" xfId="9471" xr:uid="{00000000-0005-0000-0000-000076810000}"/>
    <cellStyle name="Normal 2 2 5 2 4 2 2 2" xfId="19260" xr:uid="{00000000-0005-0000-0000-000077810000}"/>
    <cellStyle name="Normal 2 2 5 2 4 2 2 2 2" xfId="38811" xr:uid="{00000000-0005-0000-0000-000078810000}"/>
    <cellStyle name="Normal 2 2 5 2 4 2 2 3" xfId="29036" xr:uid="{00000000-0005-0000-0000-000079810000}"/>
    <cellStyle name="Normal 2 2 5 2 4 2 3" xfId="14374" xr:uid="{00000000-0005-0000-0000-00007A810000}"/>
    <cellStyle name="Normal 2 2 5 2 4 2 3 2" xfId="33925" xr:uid="{00000000-0005-0000-0000-00007B810000}"/>
    <cellStyle name="Normal 2 2 5 2 4 2 4" xfId="24150" xr:uid="{00000000-0005-0000-0000-00007C810000}"/>
    <cellStyle name="Normal 2 2 5 2 4 3" xfId="7028" xr:uid="{00000000-0005-0000-0000-00007D810000}"/>
    <cellStyle name="Normal 2 2 5 2 4 3 2" xfId="16820" xr:uid="{00000000-0005-0000-0000-00007E810000}"/>
    <cellStyle name="Normal 2 2 5 2 4 3 2 2" xfId="36371" xr:uid="{00000000-0005-0000-0000-00007F810000}"/>
    <cellStyle name="Normal 2 2 5 2 4 3 3" xfId="26596" xr:uid="{00000000-0005-0000-0000-000080810000}"/>
    <cellStyle name="Normal 2 2 5 2 4 4" xfId="11934" xr:uid="{00000000-0005-0000-0000-000081810000}"/>
    <cellStyle name="Normal 2 2 5 2 4 4 2" xfId="31485" xr:uid="{00000000-0005-0000-0000-000082810000}"/>
    <cellStyle name="Normal 2 2 5 2 4 5" xfId="21710" xr:uid="{00000000-0005-0000-0000-000083810000}"/>
    <cellStyle name="Normal 2 2 5 2 5" xfId="3124" xr:uid="{00000000-0005-0000-0000-000084810000}"/>
    <cellStyle name="Normal 2 2 5 2 5 2" xfId="8021" xr:uid="{00000000-0005-0000-0000-000085810000}"/>
    <cellStyle name="Normal 2 2 5 2 5 2 2" xfId="17810" xr:uid="{00000000-0005-0000-0000-000086810000}"/>
    <cellStyle name="Normal 2 2 5 2 5 2 2 2" xfId="37361" xr:uid="{00000000-0005-0000-0000-000087810000}"/>
    <cellStyle name="Normal 2 2 5 2 5 2 3" xfId="27586" xr:uid="{00000000-0005-0000-0000-000088810000}"/>
    <cellStyle name="Normal 2 2 5 2 5 3" xfId="12924" xr:uid="{00000000-0005-0000-0000-000089810000}"/>
    <cellStyle name="Normal 2 2 5 2 5 3 2" xfId="32475" xr:uid="{00000000-0005-0000-0000-00008A810000}"/>
    <cellStyle name="Normal 2 2 5 2 5 4" xfId="22700" xr:uid="{00000000-0005-0000-0000-00008B810000}"/>
    <cellStyle name="Normal 2 2 5 2 6" xfId="5578" xr:uid="{00000000-0005-0000-0000-00008C810000}"/>
    <cellStyle name="Normal 2 2 5 2 6 2" xfId="15370" xr:uid="{00000000-0005-0000-0000-00008D810000}"/>
    <cellStyle name="Normal 2 2 5 2 6 2 2" xfId="34921" xr:uid="{00000000-0005-0000-0000-00008E810000}"/>
    <cellStyle name="Normal 2 2 5 2 6 3" xfId="25146" xr:uid="{00000000-0005-0000-0000-00008F810000}"/>
    <cellStyle name="Normal 2 2 5 2 7" xfId="10484" xr:uid="{00000000-0005-0000-0000-000090810000}"/>
    <cellStyle name="Normal 2 2 5 2 7 2" xfId="30035" xr:uid="{00000000-0005-0000-0000-000091810000}"/>
    <cellStyle name="Normal 2 2 5 2 8" xfId="20260" xr:uid="{00000000-0005-0000-0000-000092810000}"/>
    <cellStyle name="Normal 2 2 5 3" xfId="521" xr:uid="{00000000-0005-0000-0000-000093810000}"/>
    <cellStyle name="Normal 2 2 5 3 2" xfId="933" xr:uid="{00000000-0005-0000-0000-000094810000}"/>
    <cellStyle name="Normal 2 2 5 3 2 2" xfId="1883" xr:uid="{00000000-0005-0000-0000-000095810000}"/>
    <cellStyle name="Normal 2 2 5 3 2 2 2" xfId="4397" xr:uid="{00000000-0005-0000-0000-000096810000}"/>
    <cellStyle name="Normal 2 2 5 3 2 2 2 2" xfId="9294" xr:uid="{00000000-0005-0000-0000-000097810000}"/>
    <cellStyle name="Normal 2 2 5 3 2 2 2 2 2" xfId="19083" xr:uid="{00000000-0005-0000-0000-000098810000}"/>
    <cellStyle name="Normal 2 2 5 3 2 2 2 2 2 2" xfId="38634" xr:uid="{00000000-0005-0000-0000-000099810000}"/>
    <cellStyle name="Normal 2 2 5 3 2 2 2 2 3" xfId="28859" xr:uid="{00000000-0005-0000-0000-00009A810000}"/>
    <cellStyle name="Normal 2 2 5 3 2 2 2 3" xfId="14197" xr:uid="{00000000-0005-0000-0000-00009B810000}"/>
    <cellStyle name="Normal 2 2 5 3 2 2 2 3 2" xfId="33748" xr:uid="{00000000-0005-0000-0000-00009C810000}"/>
    <cellStyle name="Normal 2 2 5 3 2 2 2 4" xfId="23973" xr:uid="{00000000-0005-0000-0000-00009D810000}"/>
    <cellStyle name="Normal 2 2 5 3 2 2 3" xfId="6851" xr:uid="{00000000-0005-0000-0000-00009E810000}"/>
    <cellStyle name="Normal 2 2 5 3 2 2 3 2" xfId="16643" xr:uid="{00000000-0005-0000-0000-00009F810000}"/>
    <cellStyle name="Normal 2 2 5 3 2 2 3 2 2" xfId="36194" xr:uid="{00000000-0005-0000-0000-0000A0810000}"/>
    <cellStyle name="Normal 2 2 5 3 2 2 3 3" xfId="26419" xr:uid="{00000000-0005-0000-0000-0000A1810000}"/>
    <cellStyle name="Normal 2 2 5 3 2 2 4" xfId="11757" xr:uid="{00000000-0005-0000-0000-0000A2810000}"/>
    <cellStyle name="Normal 2 2 5 3 2 2 4 2" xfId="31308" xr:uid="{00000000-0005-0000-0000-0000A3810000}"/>
    <cellStyle name="Normal 2 2 5 3 2 2 5" xfId="21533" xr:uid="{00000000-0005-0000-0000-0000A4810000}"/>
    <cellStyle name="Normal 2 2 5 3 2 3" xfId="2598" xr:uid="{00000000-0005-0000-0000-0000A5810000}"/>
    <cellStyle name="Normal 2 2 5 3 2 3 2" xfId="5046" xr:uid="{00000000-0005-0000-0000-0000A6810000}"/>
    <cellStyle name="Normal 2 2 5 3 2 3 2 2" xfId="9943" xr:uid="{00000000-0005-0000-0000-0000A7810000}"/>
    <cellStyle name="Normal 2 2 5 3 2 3 2 2 2" xfId="19732" xr:uid="{00000000-0005-0000-0000-0000A8810000}"/>
    <cellStyle name="Normal 2 2 5 3 2 3 2 2 2 2" xfId="39283" xr:uid="{00000000-0005-0000-0000-0000A9810000}"/>
    <cellStyle name="Normal 2 2 5 3 2 3 2 2 3" xfId="29508" xr:uid="{00000000-0005-0000-0000-0000AA810000}"/>
    <cellStyle name="Normal 2 2 5 3 2 3 2 3" xfId="14846" xr:uid="{00000000-0005-0000-0000-0000AB810000}"/>
    <cellStyle name="Normal 2 2 5 3 2 3 2 3 2" xfId="34397" xr:uid="{00000000-0005-0000-0000-0000AC810000}"/>
    <cellStyle name="Normal 2 2 5 3 2 3 2 4" xfId="24622" xr:uid="{00000000-0005-0000-0000-0000AD810000}"/>
    <cellStyle name="Normal 2 2 5 3 2 3 3" xfId="7500" xr:uid="{00000000-0005-0000-0000-0000AE810000}"/>
    <cellStyle name="Normal 2 2 5 3 2 3 3 2" xfId="17292" xr:uid="{00000000-0005-0000-0000-0000AF810000}"/>
    <cellStyle name="Normal 2 2 5 3 2 3 3 2 2" xfId="36843" xr:uid="{00000000-0005-0000-0000-0000B0810000}"/>
    <cellStyle name="Normal 2 2 5 3 2 3 3 3" xfId="27068" xr:uid="{00000000-0005-0000-0000-0000B1810000}"/>
    <cellStyle name="Normal 2 2 5 3 2 3 4" xfId="12406" xr:uid="{00000000-0005-0000-0000-0000B2810000}"/>
    <cellStyle name="Normal 2 2 5 3 2 3 4 2" xfId="31957" xr:uid="{00000000-0005-0000-0000-0000B3810000}"/>
    <cellStyle name="Normal 2 2 5 3 2 3 5" xfId="22182" xr:uid="{00000000-0005-0000-0000-0000B4810000}"/>
    <cellStyle name="Normal 2 2 5 3 2 4" xfId="3516" xr:uid="{00000000-0005-0000-0000-0000B5810000}"/>
    <cellStyle name="Normal 2 2 5 3 2 4 2" xfId="8413" xr:uid="{00000000-0005-0000-0000-0000B6810000}"/>
    <cellStyle name="Normal 2 2 5 3 2 4 2 2" xfId="18202" xr:uid="{00000000-0005-0000-0000-0000B7810000}"/>
    <cellStyle name="Normal 2 2 5 3 2 4 2 2 2" xfId="37753" xr:uid="{00000000-0005-0000-0000-0000B8810000}"/>
    <cellStyle name="Normal 2 2 5 3 2 4 2 3" xfId="27978" xr:uid="{00000000-0005-0000-0000-0000B9810000}"/>
    <cellStyle name="Normal 2 2 5 3 2 4 3" xfId="13316" xr:uid="{00000000-0005-0000-0000-0000BA810000}"/>
    <cellStyle name="Normal 2 2 5 3 2 4 3 2" xfId="32867" xr:uid="{00000000-0005-0000-0000-0000BB810000}"/>
    <cellStyle name="Normal 2 2 5 3 2 4 4" xfId="23092" xr:uid="{00000000-0005-0000-0000-0000BC810000}"/>
    <cellStyle name="Normal 2 2 5 3 2 5" xfId="5970" xr:uid="{00000000-0005-0000-0000-0000BD810000}"/>
    <cellStyle name="Normal 2 2 5 3 2 5 2" xfId="15762" xr:uid="{00000000-0005-0000-0000-0000BE810000}"/>
    <cellStyle name="Normal 2 2 5 3 2 5 2 2" xfId="35313" xr:uid="{00000000-0005-0000-0000-0000BF810000}"/>
    <cellStyle name="Normal 2 2 5 3 2 5 3" xfId="25538" xr:uid="{00000000-0005-0000-0000-0000C0810000}"/>
    <cellStyle name="Normal 2 2 5 3 2 6" xfId="10876" xr:uid="{00000000-0005-0000-0000-0000C1810000}"/>
    <cellStyle name="Normal 2 2 5 3 2 6 2" xfId="30427" xr:uid="{00000000-0005-0000-0000-0000C2810000}"/>
    <cellStyle name="Normal 2 2 5 3 2 7" xfId="20652" xr:uid="{00000000-0005-0000-0000-0000C3810000}"/>
    <cellStyle name="Normal 2 2 5 3 3" xfId="1488" xr:uid="{00000000-0005-0000-0000-0000C4810000}"/>
    <cellStyle name="Normal 2 2 5 3 3 2" xfId="4007" xr:uid="{00000000-0005-0000-0000-0000C5810000}"/>
    <cellStyle name="Normal 2 2 5 3 3 2 2" xfId="8904" xr:uid="{00000000-0005-0000-0000-0000C6810000}"/>
    <cellStyle name="Normal 2 2 5 3 3 2 2 2" xfId="18693" xr:uid="{00000000-0005-0000-0000-0000C7810000}"/>
    <cellStyle name="Normal 2 2 5 3 3 2 2 2 2" xfId="38244" xr:uid="{00000000-0005-0000-0000-0000C8810000}"/>
    <cellStyle name="Normal 2 2 5 3 3 2 2 3" xfId="28469" xr:uid="{00000000-0005-0000-0000-0000C9810000}"/>
    <cellStyle name="Normal 2 2 5 3 3 2 3" xfId="13807" xr:uid="{00000000-0005-0000-0000-0000CA810000}"/>
    <cellStyle name="Normal 2 2 5 3 3 2 3 2" xfId="33358" xr:uid="{00000000-0005-0000-0000-0000CB810000}"/>
    <cellStyle name="Normal 2 2 5 3 3 2 4" xfId="23583" xr:uid="{00000000-0005-0000-0000-0000CC810000}"/>
    <cellStyle name="Normal 2 2 5 3 3 3" xfId="6461" xr:uid="{00000000-0005-0000-0000-0000CD810000}"/>
    <cellStyle name="Normal 2 2 5 3 3 3 2" xfId="16253" xr:uid="{00000000-0005-0000-0000-0000CE810000}"/>
    <cellStyle name="Normal 2 2 5 3 3 3 2 2" xfId="35804" xr:uid="{00000000-0005-0000-0000-0000CF810000}"/>
    <cellStyle name="Normal 2 2 5 3 3 3 3" xfId="26029" xr:uid="{00000000-0005-0000-0000-0000D0810000}"/>
    <cellStyle name="Normal 2 2 5 3 3 4" xfId="11367" xr:uid="{00000000-0005-0000-0000-0000D1810000}"/>
    <cellStyle name="Normal 2 2 5 3 3 4 2" xfId="30918" xr:uid="{00000000-0005-0000-0000-0000D2810000}"/>
    <cellStyle name="Normal 2 2 5 3 3 5" xfId="21143" xr:uid="{00000000-0005-0000-0000-0000D3810000}"/>
    <cellStyle name="Normal 2 2 5 3 4" xfId="2157" xr:uid="{00000000-0005-0000-0000-0000D4810000}"/>
    <cellStyle name="Normal 2 2 5 3 4 2" xfId="4659" xr:uid="{00000000-0005-0000-0000-0000D5810000}"/>
    <cellStyle name="Normal 2 2 5 3 4 2 2" xfId="9556" xr:uid="{00000000-0005-0000-0000-0000D6810000}"/>
    <cellStyle name="Normal 2 2 5 3 4 2 2 2" xfId="19345" xr:uid="{00000000-0005-0000-0000-0000D7810000}"/>
    <cellStyle name="Normal 2 2 5 3 4 2 2 2 2" xfId="38896" xr:uid="{00000000-0005-0000-0000-0000D8810000}"/>
    <cellStyle name="Normal 2 2 5 3 4 2 2 3" xfId="29121" xr:uid="{00000000-0005-0000-0000-0000D9810000}"/>
    <cellStyle name="Normal 2 2 5 3 4 2 3" xfId="14459" xr:uid="{00000000-0005-0000-0000-0000DA810000}"/>
    <cellStyle name="Normal 2 2 5 3 4 2 3 2" xfId="34010" xr:uid="{00000000-0005-0000-0000-0000DB810000}"/>
    <cellStyle name="Normal 2 2 5 3 4 2 4" xfId="24235" xr:uid="{00000000-0005-0000-0000-0000DC810000}"/>
    <cellStyle name="Normal 2 2 5 3 4 3" xfId="7113" xr:uid="{00000000-0005-0000-0000-0000DD810000}"/>
    <cellStyle name="Normal 2 2 5 3 4 3 2" xfId="16905" xr:uid="{00000000-0005-0000-0000-0000DE810000}"/>
    <cellStyle name="Normal 2 2 5 3 4 3 2 2" xfId="36456" xr:uid="{00000000-0005-0000-0000-0000DF810000}"/>
    <cellStyle name="Normal 2 2 5 3 4 3 3" xfId="26681" xr:uid="{00000000-0005-0000-0000-0000E0810000}"/>
    <cellStyle name="Normal 2 2 5 3 4 4" xfId="12019" xr:uid="{00000000-0005-0000-0000-0000E1810000}"/>
    <cellStyle name="Normal 2 2 5 3 4 4 2" xfId="31570" xr:uid="{00000000-0005-0000-0000-0000E2810000}"/>
    <cellStyle name="Normal 2 2 5 3 4 5" xfId="21795" xr:uid="{00000000-0005-0000-0000-0000E3810000}"/>
    <cellStyle name="Normal 2 2 5 3 5" xfId="3125" xr:uid="{00000000-0005-0000-0000-0000E4810000}"/>
    <cellStyle name="Normal 2 2 5 3 5 2" xfId="8022" xr:uid="{00000000-0005-0000-0000-0000E5810000}"/>
    <cellStyle name="Normal 2 2 5 3 5 2 2" xfId="17811" xr:uid="{00000000-0005-0000-0000-0000E6810000}"/>
    <cellStyle name="Normal 2 2 5 3 5 2 2 2" xfId="37362" xr:uid="{00000000-0005-0000-0000-0000E7810000}"/>
    <cellStyle name="Normal 2 2 5 3 5 2 3" xfId="27587" xr:uid="{00000000-0005-0000-0000-0000E8810000}"/>
    <cellStyle name="Normal 2 2 5 3 5 3" xfId="12925" xr:uid="{00000000-0005-0000-0000-0000E9810000}"/>
    <cellStyle name="Normal 2 2 5 3 5 3 2" xfId="32476" xr:uid="{00000000-0005-0000-0000-0000EA810000}"/>
    <cellStyle name="Normal 2 2 5 3 5 4" xfId="22701" xr:uid="{00000000-0005-0000-0000-0000EB810000}"/>
    <cellStyle name="Normal 2 2 5 3 6" xfId="5579" xr:uid="{00000000-0005-0000-0000-0000EC810000}"/>
    <cellStyle name="Normal 2 2 5 3 6 2" xfId="15371" xr:uid="{00000000-0005-0000-0000-0000ED810000}"/>
    <cellStyle name="Normal 2 2 5 3 6 2 2" xfId="34922" xr:uid="{00000000-0005-0000-0000-0000EE810000}"/>
    <cellStyle name="Normal 2 2 5 3 6 3" xfId="25147" xr:uid="{00000000-0005-0000-0000-0000EF810000}"/>
    <cellStyle name="Normal 2 2 5 3 7" xfId="10485" xr:uid="{00000000-0005-0000-0000-0000F0810000}"/>
    <cellStyle name="Normal 2 2 5 3 7 2" xfId="30036" xr:uid="{00000000-0005-0000-0000-0000F1810000}"/>
    <cellStyle name="Normal 2 2 5 3 8" xfId="20261" xr:uid="{00000000-0005-0000-0000-0000F2810000}"/>
    <cellStyle name="Normal 2 2 5 4" xfId="522" xr:uid="{00000000-0005-0000-0000-0000F3810000}"/>
    <cellStyle name="Normal 2 2 5 4 2" xfId="934" xr:uid="{00000000-0005-0000-0000-0000F4810000}"/>
    <cellStyle name="Normal 2 2 5 4 2 2" xfId="1884" xr:uid="{00000000-0005-0000-0000-0000F5810000}"/>
    <cellStyle name="Normal 2 2 5 4 2 2 2" xfId="4398" xr:uid="{00000000-0005-0000-0000-0000F6810000}"/>
    <cellStyle name="Normal 2 2 5 4 2 2 2 2" xfId="9295" xr:uid="{00000000-0005-0000-0000-0000F7810000}"/>
    <cellStyle name="Normal 2 2 5 4 2 2 2 2 2" xfId="19084" xr:uid="{00000000-0005-0000-0000-0000F8810000}"/>
    <cellStyle name="Normal 2 2 5 4 2 2 2 2 2 2" xfId="38635" xr:uid="{00000000-0005-0000-0000-0000F9810000}"/>
    <cellStyle name="Normal 2 2 5 4 2 2 2 2 3" xfId="28860" xr:uid="{00000000-0005-0000-0000-0000FA810000}"/>
    <cellStyle name="Normal 2 2 5 4 2 2 2 3" xfId="14198" xr:uid="{00000000-0005-0000-0000-0000FB810000}"/>
    <cellStyle name="Normal 2 2 5 4 2 2 2 3 2" xfId="33749" xr:uid="{00000000-0005-0000-0000-0000FC810000}"/>
    <cellStyle name="Normal 2 2 5 4 2 2 2 4" xfId="23974" xr:uid="{00000000-0005-0000-0000-0000FD810000}"/>
    <cellStyle name="Normal 2 2 5 4 2 2 3" xfId="6852" xr:uid="{00000000-0005-0000-0000-0000FE810000}"/>
    <cellStyle name="Normal 2 2 5 4 2 2 3 2" xfId="16644" xr:uid="{00000000-0005-0000-0000-0000FF810000}"/>
    <cellStyle name="Normal 2 2 5 4 2 2 3 2 2" xfId="36195" xr:uid="{00000000-0005-0000-0000-000000820000}"/>
    <cellStyle name="Normal 2 2 5 4 2 2 3 3" xfId="26420" xr:uid="{00000000-0005-0000-0000-000001820000}"/>
    <cellStyle name="Normal 2 2 5 4 2 2 4" xfId="11758" xr:uid="{00000000-0005-0000-0000-000002820000}"/>
    <cellStyle name="Normal 2 2 5 4 2 2 4 2" xfId="31309" xr:uid="{00000000-0005-0000-0000-000003820000}"/>
    <cellStyle name="Normal 2 2 5 4 2 2 5" xfId="21534" xr:uid="{00000000-0005-0000-0000-000004820000}"/>
    <cellStyle name="Normal 2 2 5 4 2 3" xfId="2726" xr:uid="{00000000-0005-0000-0000-000005820000}"/>
    <cellStyle name="Normal 2 2 5 4 2 3 2" xfId="5171" xr:uid="{00000000-0005-0000-0000-000006820000}"/>
    <cellStyle name="Normal 2 2 5 4 2 3 2 2" xfId="10068" xr:uid="{00000000-0005-0000-0000-000007820000}"/>
    <cellStyle name="Normal 2 2 5 4 2 3 2 2 2" xfId="19857" xr:uid="{00000000-0005-0000-0000-000008820000}"/>
    <cellStyle name="Normal 2 2 5 4 2 3 2 2 2 2" xfId="39408" xr:uid="{00000000-0005-0000-0000-000009820000}"/>
    <cellStyle name="Normal 2 2 5 4 2 3 2 2 3" xfId="29633" xr:uid="{00000000-0005-0000-0000-00000A820000}"/>
    <cellStyle name="Normal 2 2 5 4 2 3 2 3" xfId="14971" xr:uid="{00000000-0005-0000-0000-00000B820000}"/>
    <cellStyle name="Normal 2 2 5 4 2 3 2 3 2" xfId="34522" xr:uid="{00000000-0005-0000-0000-00000C820000}"/>
    <cellStyle name="Normal 2 2 5 4 2 3 2 4" xfId="24747" xr:uid="{00000000-0005-0000-0000-00000D820000}"/>
    <cellStyle name="Normal 2 2 5 4 2 3 3" xfId="7625" xr:uid="{00000000-0005-0000-0000-00000E820000}"/>
    <cellStyle name="Normal 2 2 5 4 2 3 3 2" xfId="17417" xr:uid="{00000000-0005-0000-0000-00000F820000}"/>
    <cellStyle name="Normal 2 2 5 4 2 3 3 2 2" xfId="36968" xr:uid="{00000000-0005-0000-0000-000010820000}"/>
    <cellStyle name="Normal 2 2 5 4 2 3 3 3" xfId="27193" xr:uid="{00000000-0005-0000-0000-000011820000}"/>
    <cellStyle name="Normal 2 2 5 4 2 3 4" xfId="12531" xr:uid="{00000000-0005-0000-0000-000012820000}"/>
    <cellStyle name="Normal 2 2 5 4 2 3 4 2" xfId="32082" xr:uid="{00000000-0005-0000-0000-000013820000}"/>
    <cellStyle name="Normal 2 2 5 4 2 3 5" xfId="22307" xr:uid="{00000000-0005-0000-0000-000014820000}"/>
    <cellStyle name="Normal 2 2 5 4 2 4" xfId="3517" xr:uid="{00000000-0005-0000-0000-000015820000}"/>
    <cellStyle name="Normal 2 2 5 4 2 4 2" xfId="8414" xr:uid="{00000000-0005-0000-0000-000016820000}"/>
    <cellStyle name="Normal 2 2 5 4 2 4 2 2" xfId="18203" xr:uid="{00000000-0005-0000-0000-000017820000}"/>
    <cellStyle name="Normal 2 2 5 4 2 4 2 2 2" xfId="37754" xr:uid="{00000000-0005-0000-0000-000018820000}"/>
    <cellStyle name="Normal 2 2 5 4 2 4 2 3" xfId="27979" xr:uid="{00000000-0005-0000-0000-000019820000}"/>
    <cellStyle name="Normal 2 2 5 4 2 4 3" xfId="13317" xr:uid="{00000000-0005-0000-0000-00001A820000}"/>
    <cellStyle name="Normal 2 2 5 4 2 4 3 2" xfId="32868" xr:uid="{00000000-0005-0000-0000-00001B820000}"/>
    <cellStyle name="Normal 2 2 5 4 2 4 4" xfId="23093" xr:uid="{00000000-0005-0000-0000-00001C820000}"/>
    <cellStyle name="Normal 2 2 5 4 2 5" xfId="5971" xr:uid="{00000000-0005-0000-0000-00001D820000}"/>
    <cellStyle name="Normal 2 2 5 4 2 5 2" xfId="15763" xr:uid="{00000000-0005-0000-0000-00001E820000}"/>
    <cellStyle name="Normal 2 2 5 4 2 5 2 2" xfId="35314" xr:uid="{00000000-0005-0000-0000-00001F820000}"/>
    <cellStyle name="Normal 2 2 5 4 2 5 3" xfId="25539" xr:uid="{00000000-0005-0000-0000-000020820000}"/>
    <cellStyle name="Normal 2 2 5 4 2 6" xfId="10877" xr:uid="{00000000-0005-0000-0000-000021820000}"/>
    <cellStyle name="Normal 2 2 5 4 2 6 2" xfId="30428" xr:uid="{00000000-0005-0000-0000-000022820000}"/>
    <cellStyle name="Normal 2 2 5 4 2 7" xfId="20653" xr:uid="{00000000-0005-0000-0000-000023820000}"/>
    <cellStyle name="Normal 2 2 5 4 3" xfId="1489" xr:uid="{00000000-0005-0000-0000-000024820000}"/>
    <cellStyle name="Normal 2 2 5 4 3 2" xfId="4008" xr:uid="{00000000-0005-0000-0000-000025820000}"/>
    <cellStyle name="Normal 2 2 5 4 3 2 2" xfId="8905" xr:uid="{00000000-0005-0000-0000-000026820000}"/>
    <cellStyle name="Normal 2 2 5 4 3 2 2 2" xfId="18694" xr:uid="{00000000-0005-0000-0000-000027820000}"/>
    <cellStyle name="Normal 2 2 5 4 3 2 2 2 2" xfId="38245" xr:uid="{00000000-0005-0000-0000-000028820000}"/>
    <cellStyle name="Normal 2 2 5 4 3 2 2 3" xfId="28470" xr:uid="{00000000-0005-0000-0000-000029820000}"/>
    <cellStyle name="Normal 2 2 5 4 3 2 3" xfId="13808" xr:uid="{00000000-0005-0000-0000-00002A820000}"/>
    <cellStyle name="Normal 2 2 5 4 3 2 3 2" xfId="33359" xr:uid="{00000000-0005-0000-0000-00002B820000}"/>
    <cellStyle name="Normal 2 2 5 4 3 2 4" xfId="23584" xr:uid="{00000000-0005-0000-0000-00002C820000}"/>
    <cellStyle name="Normal 2 2 5 4 3 3" xfId="6462" xr:uid="{00000000-0005-0000-0000-00002D820000}"/>
    <cellStyle name="Normal 2 2 5 4 3 3 2" xfId="16254" xr:uid="{00000000-0005-0000-0000-00002E820000}"/>
    <cellStyle name="Normal 2 2 5 4 3 3 2 2" xfId="35805" xr:uid="{00000000-0005-0000-0000-00002F820000}"/>
    <cellStyle name="Normal 2 2 5 4 3 3 3" xfId="26030" xr:uid="{00000000-0005-0000-0000-000030820000}"/>
    <cellStyle name="Normal 2 2 5 4 3 4" xfId="11368" xr:uid="{00000000-0005-0000-0000-000031820000}"/>
    <cellStyle name="Normal 2 2 5 4 3 4 2" xfId="30919" xr:uid="{00000000-0005-0000-0000-000032820000}"/>
    <cellStyle name="Normal 2 2 5 4 3 5" xfId="21144" xr:uid="{00000000-0005-0000-0000-000033820000}"/>
    <cellStyle name="Normal 2 2 5 4 4" xfId="2282" xr:uid="{00000000-0005-0000-0000-000034820000}"/>
    <cellStyle name="Normal 2 2 5 4 4 2" xfId="4784" xr:uid="{00000000-0005-0000-0000-000035820000}"/>
    <cellStyle name="Normal 2 2 5 4 4 2 2" xfId="9681" xr:uid="{00000000-0005-0000-0000-000036820000}"/>
    <cellStyle name="Normal 2 2 5 4 4 2 2 2" xfId="19470" xr:uid="{00000000-0005-0000-0000-000037820000}"/>
    <cellStyle name="Normal 2 2 5 4 4 2 2 2 2" xfId="39021" xr:uid="{00000000-0005-0000-0000-000038820000}"/>
    <cellStyle name="Normal 2 2 5 4 4 2 2 3" xfId="29246" xr:uid="{00000000-0005-0000-0000-000039820000}"/>
    <cellStyle name="Normal 2 2 5 4 4 2 3" xfId="14584" xr:uid="{00000000-0005-0000-0000-00003A820000}"/>
    <cellStyle name="Normal 2 2 5 4 4 2 3 2" xfId="34135" xr:uid="{00000000-0005-0000-0000-00003B820000}"/>
    <cellStyle name="Normal 2 2 5 4 4 2 4" xfId="24360" xr:uid="{00000000-0005-0000-0000-00003C820000}"/>
    <cellStyle name="Normal 2 2 5 4 4 3" xfId="7238" xr:uid="{00000000-0005-0000-0000-00003D820000}"/>
    <cellStyle name="Normal 2 2 5 4 4 3 2" xfId="17030" xr:uid="{00000000-0005-0000-0000-00003E820000}"/>
    <cellStyle name="Normal 2 2 5 4 4 3 2 2" xfId="36581" xr:uid="{00000000-0005-0000-0000-00003F820000}"/>
    <cellStyle name="Normal 2 2 5 4 4 3 3" xfId="26806" xr:uid="{00000000-0005-0000-0000-000040820000}"/>
    <cellStyle name="Normal 2 2 5 4 4 4" xfId="12144" xr:uid="{00000000-0005-0000-0000-000041820000}"/>
    <cellStyle name="Normal 2 2 5 4 4 4 2" xfId="31695" xr:uid="{00000000-0005-0000-0000-000042820000}"/>
    <cellStyle name="Normal 2 2 5 4 4 5" xfId="21920" xr:uid="{00000000-0005-0000-0000-000043820000}"/>
    <cellStyle name="Normal 2 2 5 4 5" xfId="3126" xr:uid="{00000000-0005-0000-0000-000044820000}"/>
    <cellStyle name="Normal 2 2 5 4 5 2" xfId="8023" xr:uid="{00000000-0005-0000-0000-000045820000}"/>
    <cellStyle name="Normal 2 2 5 4 5 2 2" xfId="17812" xr:uid="{00000000-0005-0000-0000-000046820000}"/>
    <cellStyle name="Normal 2 2 5 4 5 2 2 2" xfId="37363" xr:uid="{00000000-0005-0000-0000-000047820000}"/>
    <cellStyle name="Normal 2 2 5 4 5 2 3" xfId="27588" xr:uid="{00000000-0005-0000-0000-000048820000}"/>
    <cellStyle name="Normal 2 2 5 4 5 3" xfId="12926" xr:uid="{00000000-0005-0000-0000-000049820000}"/>
    <cellStyle name="Normal 2 2 5 4 5 3 2" xfId="32477" xr:uid="{00000000-0005-0000-0000-00004A820000}"/>
    <cellStyle name="Normal 2 2 5 4 5 4" xfId="22702" xr:uid="{00000000-0005-0000-0000-00004B820000}"/>
    <cellStyle name="Normal 2 2 5 4 6" xfId="5580" xr:uid="{00000000-0005-0000-0000-00004C820000}"/>
    <cellStyle name="Normal 2 2 5 4 6 2" xfId="15372" xr:uid="{00000000-0005-0000-0000-00004D820000}"/>
    <cellStyle name="Normal 2 2 5 4 6 2 2" xfId="34923" xr:uid="{00000000-0005-0000-0000-00004E820000}"/>
    <cellStyle name="Normal 2 2 5 4 6 3" xfId="25148" xr:uid="{00000000-0005-0000-0000-00004F820000}"/>
    <cellStyle name="Normal 2 2 5 4 7" xfId="10486" xr:uid="{00000000-0005-0000-0000-000050820000}"/>
    <cellStyle name="Normal 2 2 5 4 7 2" xfId="30037" xr:uid="{00000000-0005-0000-0000-000051820000}"/>
    <cellStyle name="Normal 2 2 5 4 8" xfId="20262" xr:uid="{00000000-0005-0000-0000-000052820000}"/>
    <cellStyle name="Normal 2 2 5 5" xfId="666" xr:uid="{00000000-0005-0000-0000-000053820000}"/>
    <cellStyle name="Normal 2 2 5 5 2" xfId="1618" xr:uid="{00000000-0005-0000-0000-000054820000}"/>
    <cellStyle name="Normal 2 2 5 5 2 2" xfId="4132" xr:uid="{00000000-0005-0000-0000-000055820000}"/>
    <cellStyle name="Normal 2 2 5 5 2 2 2" xfId="9029" xr:uid="{00000000-0005-0000-0000-000056820000}"/>
    <cellStyle name="Normal 2 2 5 5 2 2 2 2" xfId="18818" xr:uid="{00000000-0005-0000-0000-000057820000}"/>
    <cellStyle name="Normal 2 2 5 5 2 2 2 2 2" xfId="38369" xr:uid="{00000000-0005-0000-0000-000058820000}"/>
    <cellStyle name="Normal 2 2 5 5 2 2 2 3" xfId="28594" xr:uid="{00000000-0005-0000-0000-000059820000}"/>
    <cellStyle name="Normal 2 2 5 5 2 2 3" xfId="13932" xr:uid="{00000000-0005-0000-0000-00005A820000}"/>
    <cellStyle name="Normal 2 2 5 5 2 2 3 2" xfId="33483" xr:uid="{00000000-0005-0000-0000-00005B820000}"/>
    <cellStyle name="Normal 2 2 5 5 2 2 4" xfId="23708" xr:uid="{00000000-0005-0000-0000-00005C820000}"/>
    <cellStyle name="Normal 2 2 5 5 2 3" xfId="6586" xr:uid="{00000000-0005-0000-0000-00005D820000}"/>
    <cellStyle name="Normal 2 2 5 5 2 3 2" xfId="16378" xr:uid="{00000000-0005-0000-0000-00005E820000}"/>
    <cellStyle name="Normal 2 2 5 5 2 3 2 2" xfId="35929" xr:uid="{00000000-0005-0000-0000-00005F820000}"/>
    <cellStyle name="Normal 2 2 5 5 2 3 3" xfId="26154" xr:uid="{00000000-0005-0000-0000-000060820000}"/>
    <cellStyle name="Normal 2 2 5 5 2 4" xfId="11492" xr:uid="{00000000-0005-0000-0000-000061820000}"/>
    <cellStyle name="Normal 2 2 5 5 2 4 2" xfId="31043" xr:uid="{00000000-0005-0000-0000-000062820000}"/>
    <cellStyle name="Normal 2 2 5 5 2 5" xfId="21268" xr:uid="{00000000-0005-0000-0000-000063820000}"/>
    <cellStyle name="Normal 2 2 5 5 3" xfId="2410" xr:uid="{00000000-0005-0000-0000-000064820000}"/>
    <cellStyle name="Normal 2 2 5 5 3 2" xfId="4893" xr:uid="{00000000-0005-0000-0000-000065820000}"/>
    <cellStyle name="Normal 2 2 5 5 3 2 2" xfId="9790" xr:uid="{00000000-0005-0000-0000-000066820000}"/>
    <cellStyle name="Normal 2 2 5 5 3 2 2 2" xfId="19579" xr:uid="{00000000-0005-0000-0000-000067820000}"/>
    <cellStyle name="Normal 2 2 5 5 3 2 2 2 2" xfId="39130" xr:uid="{00000000-0005-0000-0000-000068820000}"/>
    <cellStyle name="Normal 2 2 5 5 3 2 2 3" xfId="29355" xr:uid="{00000000-0005-0000-0000-000069820000}"/>
    <cellStyle name="Normal 2 2 5 5 3 2 3" xfId="14693" xr:uid="{00000000-0005-0000-0000-00006A820000}"/>
    <cellStyle name="Normal 2 2 5 5 3 2 3 2" xfId="34244" xr:uid="{00000000-0005-0000-0000-00006B820000}"/>
    <cellStyle name="Normal 2 2 5 5 3 2 4" xfId="24469" xr:uid="{00000000-0005-0000-0000-00006C820000}"/>
    <cellStyle name="Normal 2 2 5 5 3 3" xfId="7347" xr:uid="{00000000-0005-0000-0000-00006D820000}"/>
    <cellStyle name="Normal 2 2 5 5 3 3 2" xfId="17139" xr:uid="{00000000-0005-0000-0000-00006E820000}"/>
    <cellStyle name="Normal 2 2 5 5 3 3 2 2" xfId="36690" xr:uid="{00000000-0005-0000-0000-00006F820000}"/>
    <cellStyle name="Normal 2 2 5 5 3 3 3" xfId="26915" xr:uid="{00000000-0005-0000-0000-000070820000}"/>
    <cellStyle name="Normal 2 2 5 5 3 4" xfId="12253" xr:uid="{00000000-0005-0000-0000-000071820000}"/>
    <cellStyle name="Normal 2 2 5 5 3 4 2" xfId="31804" xr:uid="{00000000-0005-0000-0000-000072820000}"/>
    <cellStyle name="Normal 2 2 5 5 3 5" xfId="22029" xr:uid="{00000000-0005-0000-0000-000073820000}"/>
    <cellStyle name="Normal 2 2 5 5 4" xfId="3251" xr:uid="{00000000-0005-0000-0000-000074820000}"/>
    <cellStyle name="Normal 2 2 5 5 4 2" xfId="8148" xr:uid="{00000000-0005-0000-0000-000075820000}"/>
    <cellStyle name="Normal 2 2 5 5 4 2 2" xfId="17937" xr:uid="{00000000-0005-0000-0000-000076820000}"/>
    <cellStyle name="Normal 2 2 5 5 4 2 2 2" xfId="37488" xr:uid="{00000000-0005-0000-0000-000077820000}"/>
    <cellStyle name="Normal 2 2 5 5 4 2 3" xfId="27713" xr:uid="{00000000-0005-0000-0000-000078820000}"/>
    <cellStyle name="Normal 2 2 5 5 4 3" xfId="13051" xr:uid="{00000000-0005-0000-0000-000079820000}"/>
    <cellStyle name="Normal 2 2 5 5 4 3 2" xfId="32602" xr:uid="{00000000-0005-0000-0000-00007A820000}"/>
    <cellStyle name="Normal 2 2 5 5 4 4" xfId="22827" xr:uid="{00000000-0005-0000-0000-00007B820000}"/>
    <cellStyle name="Normal 2 2 5 5 5" xfId="5705" xr:uid="{00000000-0005-0000-0000-00007C820000}"/>
    <cellStyle name="Normal 2 2 5 5 5 2" xfId="15497" xr:uid="{00000000-0005-0000-0000-00007D820000}"/>
    <cellStyle name="Normal 2 2 5 5 5 2 2" xfId="35048" xr:uid="{00000000-0005-0000-0000-00007E820000}"/>
    <cellStyle name="Normal 2 2 5 5 5 3" xfId="25273" xr:uid="{00000000-0005-0000-0000-00007F820000}"/>
    <cellStyle name="Normal 2 2 5 5 6" xfId="10611" xr:uid="{00000000-0005-0000-0000-000080820000}"/>
    <cellStyle name="Normal 2 2 5 5 6 2" xfId="30162" xr:uid="{00000000-0005-0000-0000-000081820000}"/>
    <cellStyle name="Normal 2 2 5 5 7" xfId="20387" xr:uid="{00000000-0005-0000-0000-000082820000}"/>
    <cellStyle name="Normal 2 2 5 6" xfId="1251" xr:uid="{00000000-0005-0000-0000-000083820000}"/>
    <cellStyle name="Normal 2 2 5 6 2" xfId="3774" xr:uid="{00000000-0005-0000-0000-000084820000}"/>
    <cellStyle name="Normal 2 2 5 6 2 2" xfId="8671" xr:uid="{00000000-0005-0000-0000-000085820000}"/>
    <cellStyle name="Normal 2 2 5 6 2 2 2" xfId="18460" xr:uid="{00000000-0005-0000-0000-000086820000}"/>
    <cellStyle name="Normal 2 2 5 6 2 2 2 2" xfId="38011" xr:uid="{00000000-0005-0000-0000-000087820000}"/>
    <cellStyle name="Normal 2 2 5 6 2 2 3" xfId="28236" xr:uid="{00000000-0005-0000-0000-000088820000}"/>
    <cellStyle name="Normal 2 2 5 6 2 3" xfId="13574" xr:uid="{00000000-0005-0000-0000-000089820000}"/>
    <cellStyle name="Normal 2 2 5 6 2 3 2" xfId="33125" xr:uid="{00000000-0005-0000-0000-00008A820000}"/>
    <cellStyle name="Normal 2 2 5 6 2 4" xfId="23350" xr:uid="{00000000-0005-0000-0000-00008B820000}"/>
    <cellStyle name="Normal 2 2 5 6 3" xfId="6228" xr:uid="{00000000-0005-0000-0000-00008C820000}"/>
    <cellStyle name="Normal 2 2 5 6 3 2" xfId="16020" xr:uid="{00000000-0005-0000-0000-00008D820000}"/>
    <cellStyle name="Normal 2 2 5 6 3 2 2" xfId="35571" xr:uid="{00000000-0005-0000-0000-00008E820000}"/>
    <cellStyle name="Normal 2 2 5 6 3 3" xfId="25796" xr:uid="{00000000-0005-0000-0000-00008F820000}"/>
    <cellStyle name="Normal 2 2 5 6 4" xfId="11134" xr:uid="{00000000-0005-0000-0000-000090820000}"/>
    <cellStyle name="Normal 2 2 5 6 4 2" xfId="30685" xr:uid="{00000000-0005-0000-0000-000091820000}"/>
    <cellStyle name="Normal 2 2 5 6 5" xfId="20910" xr:uid="{00000000-0005-0000-0000-000092820000}"/>
    <cellStyle name="Normal 2 2 5 7" xfId="2003" xr:uid="{00000000-0005-0000-0000-000093820000}"/>
    <cellStyle name="Normal 2 2 5 7 2" xfId="4506" xr:uid="{00000000-0005-0000-0000-000094820000}"/>
    <cellStyle name="Normal 2 2 5 7 2 2" xfId="9403" xr:uid="{00000000-0005-0000-0000-000095820000}"/>
    <cellStyle name="Normal 2 2 5 7 2 2 2" xfId="19192" xr:uid="{00000000-0005-0000-0000-000096820000}"/>
    <cellStyle name="Normal 2 2 5 7 2 2 2 2" xfId="38743" xr:uid="{00000000-0005-0000-0000-000097820000}"/>
    <cellStyle name="Normal 2 2 5 7 2 2 3" xfId="28968" xr:uid="{00000000-0005-0000-0000-000098820000}"/>
    <cellStyle name="Normal 2 2 5 7 2 3" xfId="14306" xr:uid="{00000000-0005-0000-0000-000099820000}"/>
    <cellStyle name="Normal 2 2 5 7 2 3 2" xfId="33857" xr:uid="{00000000-0005-0000-0000-00009A820000}"/>
    <cellStyle name="Normal 2 2 5 7 2 4" xfId="24082" xr:uid="{00000000-0005-0000-0000-00009B820000}"/>
    <cellStyle name="Normal 2 2 5 7 3" xfId="6960" xr:uid="{00000000-0005-0000-0000-00009C820000}"/>
    <cellStyle name="Normal 2 2 5 7 3 2" xfId="16752" xr:uid="{00000000-0005-0000-0000-00009D820000}"/>
    <cellStyle name="Normal 2 2 5 7 3 2 2" xfId="36303" xr:uid="{00000000-0005-0000-0000-00009E820000}"/>
    <cellStyle name="Normal 2 2 5 7 3 3" xfId="26528" xr:uid="{00000000-0005-0000-0000-00009F820000}"/>
    <cellStyle name="Normal 2 2 5 7 4" xfId="11866" xr:uid="{00000000-0005-0000-0000-0000A0820000}"/>
    <cellStyle name="Normal 2 2 5 7 4 2" xfId="31417" xr:uid="{00000000-0005-0000-0000-0000A1820000}"/>
    <cellStyle name="Normal 2 2 5 7 5" xfId="21642" xr:uid="{00000000-0005-0000-0000-0000A2820000}"/>
    <cellStyle name="Normal 2 2 5 8" xfId="2859" xr:uid="{00000000-0005-0000-0000-0000A3820000}"/>
    <cellStyle name="Normal 2 2 5 8 2" xfId="7757" xr:uid="{00000000-0005-0000-0000-0000A4820000}"/>
    <cellStyle name="Normal 2 2 5 8 2 2" xfId="17546" xr:uid="{00000000-0005-0000-0000-0000A5820000}"/>
    <cellStyle name="Normal 2 2 5 8 2 2 2" xfId="37097" xr:uid="{00000000-0005-0000-0000-0000A6820000}"/>
    <cellStyle name="Normal 2 2 5 8 2 3" xfId="27322" xr:uid="{00000000-0005-0000-0000-0000A7820000}"/>
    <cellStyle name="Normal 2 2 5 8 3" xfId="12660" xr:uid="{00000000-0005-0000-0000-0000A8820000}"/>
    <cellStyle name="Normal 2 2 5 8 3 2" xfId="32211" xr:uid="{00000000-0005-0000-0000-0000A9820000}"/>
    <cellStyle name="Normal 2 2 5 8 4" xfId="22436" xr:uid="{00000000-0005-0000-0000-0000AA820000}"/>
    <cellStyle name="Normal 2 2 5 9" xfId="5313" xr:uid="{00000000-0005-0000-0000-0000AB820000}"/>
    <cellStyle name="Normal 2 2 5 9 2" xfId="15106" xr:uid="{00000000-0005-0000-0000-0000AC820000}"/>
    <cellStyle name="Normal 2 2 5 9 2 2" xfId="34657" xr:uid="{00000000-0005-0000-0000-0000AD820000}"/>
    <cellStyle name="Normal 2 2 5 9 3" xfId="24882" xr:uid="{00000000-0005-0000-0000-0000AE820000}"/>
    <cellStyle name="Normal 2 2 6" xfId="282" xr:uid="{00000000-0005-0000-0000-0000AF820000}"/>
    <cellStyle name="Normal 2 2 6 10" xfId="10257" xr:uid="{00000000-0005-0000-0000-0000B0820000}"/>
    <cellStyle name="Normal 2 2 6 10 2" xfId="29808" xr:uid="{00000000-0005-0000-0000-0000B1820000}"/>
    <cellStyle name="Normal 2 2 6 11" xfId="20033" xr:uid="{00000000-0005-0000-0000-0000B2820000}"/>
    <cellStyle name="Normal 2 2 6 2" xfId="523" xr:uid="{00000000-0005-0000-0000-0000B3820000}"/>
    <cellStyle name="Normal 2 2 6 2 2" xfId="935" xr:uid="{00000000-0005-0000-0000-0000B4820000}"/>
    <cellStyle name="Normal 2 2 6 2 2 2" xfId="1885" xr:uid="{00000000-0005-0000-0000-0000B5820000}"/>
    <cellStyle name="Normal 2 2 6 2 2 2 2" xfId="4399" xr:uid="{00000000-0005-0000-0000-0000B6820000}"/>
    <cellStyle name="Normal 2 2 6 2 2 2 2 2" xfId="9296" xr:uid="{00000000-0005-0000-0000-0000B7820000}"/>
    <cellStyle name="Normal 2 2 6 2 2 2 2 2 2" xfId="19085" xr:uid="{00000000-0005-0000-0000-0000B8820000}"/>
    <cellStyle name="Normal 2 2 6 2 2 2 2 2 2 2" xfId="38636" xr:uid="{00000000-0005-0000-0000-0000B9820000}"/>
    <cellStyle name="Normal 2 2 6 2 2 2 2 2 3" xfId="28861" xr:uid="{00000000-0005-0000-0000-0000BA820000}"/>
    <cellStyle name="Normal 2 2 6 2 2 2 2 3" xfId="14199" xr:uid="{00000000-0005-0000-0000-0000BB820000}"/>
    <cellStyle name="Normal 2 2 6 2 2 2 2 3 2" xfId="33750" xr:uid="{00000000-0005-0000-0000-0000BC820000}"/>
    <cellStyle name="Normal 2 2 6 2 2 2 2 4" xfId="23975" xr:uid="{00000000-0005-0000-0000-0000BD820000}"/>
    <cellStyle name="Normal 2 2 6 2 2 2 3" xfId="6853" xr:uid="{00000000-0005-0000-0000-0000BE820000}"/>
    <cellStyle name="Normal 2 2 6 2 2 2 3 2" xfId="16645" xr:uid="{00000000-0005-0000-0000-0000BF820000}"/>
    <cellStyle name="Normal 2 2 6 2 2 2 3 2 2" xfId="36196" xr:uid="{00000000-0005-0000-0000-0000C0820000}"/>
    <cellStyle name="Normal 2 2 6 2 2 2 3 3" xfId="26421" xr:uid="{00000000-0005-0000-0000-0000C1820000}"/>
    <cellStyle name="Normal 2 2 6 2 2 2 4" xfId="11759" xr:uid="{00000000-0005-0000-0000-0000C2820000}"/>
    <cellStyle name="Normal 2 2 6 2 2 2 4 2" xfId="31310" xr:uid="{00000000-0005-0000-0000-0000C3820000}"/>
    <cellStyle name="Normal 2 2 6 2 2 2 5" xfId="21535" xr:uid="{00000000-0005-0000-0000-0000C4820000}"/>
    <cellStyle name="Normal 2 2 6 2 2 3" xfId="2483" xr:uid="{00000000-0005-0000-0000-0000C5820000}"/>
    <cellStyle name="Normal 2 2 6 2 2 3 2" xfId="4965" xr:uid="{00000000-0005-0000-0000-0000C6820000}"/>
    <cellStyle name="Normal 2 2 6 2 2 3 2 2" xfId="9862" xr:uid="{00000000-0005-0000-0000-0000C7820000}"/>
    <cellStyle name="Normal 2 2 6 2 2 3 2 2 2" xfId="19651" xr:uid="{00000000-0005-0000-0000-0000C8820000}"/>
    <cellStyle name="Normal 2 2 6 2 2 3 2 2 2 2" xfId="39202" xr:uid="{00000000-0005-0000-0000-0000C9820000}"/>
    <cellStyle name="Normal 2 2 6 2 2 3 2 2 3" xfId="29427" xr:uid="{00000000-0005-0000-0000-0000CA820000}"/>
    <cellStyle name="Normal 2 2 6 2 2 3 2 3" xfId="14765" xr:uid="{00000000-0005-0000-0000-0000CB820000}"/>
    <cellStyle name="Normal 2 2 6 2 2 3 2 3 2" xfId="34316" xr:uid="{00000000-0005-0000-0000-0000CC820000}"/>
    <cellStyle name="Normal 2 2 6 2 2 3 2 4" xfId="24541" xr:uid="{00000000-0005-0000-0000-0000CD820000}"/>
    <cellStyle name="Normal 2 2 6 2 2 3 3" xfId="7419" xr:uid="{00000000-0005-0000-0000-0000CE820000}"/>
    <cellStyle name="Normal 2 2 6 2 2 3 3 2" xfId="17211" xr:uid="{00000000-0005-0000-0000-0000CF820000}"/>
    <cellStyle name="Normal 2 2 6 2 2 3 3 2 2" xfId="36762" xr:uid="{00000000-0005-0000-0000-0000D0820000}"/>
    <cellStyle name="Normal 2 2 6 2 2 3 3 3" xfId="26987" xr:uid="{00000000-0005-0000-0000-0000D1820000}"/>
    <cellStyle name="Normal 2 2 6 2 2 3 4" xfId="12325" xr:uid="{00000000-0005-0000-0000-0000D2820000}"/>
    <cellStyle name="Normal 2 2 6 2 2 3 4 2" xfId="31876" xr:uid="{00000000-0005-0000-0000-0000D3820000}"/>
    <cellStyle name="Normal 2 2 6 2 2 3 5" xfId="22101" xr:uid="{00000000-0005-0000-0000-0000D4820000}"/>
    <cellStyle name="Normal 2 2 6 2 2 4" xfId="3518" xr:uid="{00000000-0005-0000-0000-0000D5820000}"/>
    <cellStyle name="Normal 2 2 6 2 2 4 2" xfId="8415" xr:uid="{00000000-0005-0000-0000-0000D6820000}"/>
    <cellStyle name="Normal 2 2 6 2 2 4 2 2" xfId="18204" xr:uid="{00000000-0005-0000-0000-0000D7820000}"/>
    <cellStyle name="Normal 2 2 6 2 2 4 2 2 2" xfId="37755" xr:uid="{00000000-0005-0000-0000-0000D8820000}"/>
    <cellStyle name="Normal 2 2 6 2 2 4 2 3" xfId="27980" xr:uid="{00000000-0005-0000-0000-0000D9820000}"/>
    <cellStyle name="Normal 2 2 6 2 2 4 3" xfId="13318" xr:uid="{00000000-0005-0000-0000-0000DA820000}"/>
    <cellStyle name="Normal 2 2 6 2 2 4 3 2" xfId="32869" xr:uid="{00000000-0005-0000-0000-0000DB820000}"/>
    <cellStyle name="Normal 2 2 6 2 2 4 4" xfId="23094" xr:uid="{00000000-0005-0000-0000-0000DC820000}"/>
    <cellStyle name="Normal 2 2 6 2 2 5" xfId="5972" xr:uid="{00000000-0005-0000-0000-0000DD820000}"/>
    <cellStyle name="Normal 2 2 6 2 2 5 2" xfId="15764" xr:uid="{00000000-0005-0000-0000-0000DE820000}"/>
    <cellStyle name="Normal 2 2 6 2 2 5 2 2" xfId="35315" xr:uid="{00000000-0005-0000-0000-0000DF820000}"/>
    <cellStyle name="Normal 2 2 6 2 2 5 3" xfId="25540" xr:uid="{00000000-0005-0000-0000-0000E0820000}"/>
    <cellStyle name="Normal 2 2 6 2 2 6" xfId="10878" xr:uid="{00000000-0005-0000-0000-0000E1820000}"/>
    <cellStyle name="Normal 2 2 6 2 2 6 2" xfId="30429" xr:uid="{00000000-0005-0000-0000-0000E2820000}"/>
    <cellStyle name="Normal 2 2 6 2 2 7" xfId="20654" xr:uid="{00000000-0005-0000-0000-0000E3820000}"/>
    <cellStyle name="Normal 2 2 6 2 3" xfId="1490" xr:uid="{00000000-0005-0000-0000-0000E4820000}"/>
    <cellStyle name="Normal 2 2 6 2 3 2" xfId="4009" xr:uid="{00000000-0005-0000-0000-0000E5820000}"/>
    <cellStyle name="Normal 2 2 6 2 3 2 2" xfId="8906" xr:uid="{00000000-0005-0000-0000-0000E6820000}"/>
    <cellStyle name="Normal 2 2 6 2 3 2 2 2" xfId="18695" xr:uid="{00000000-0005-0000-0000-0000E7820000}"/>
    <cellStyle name="Normal 2 2 6 2 3 2 2 2 2" xfId="38246" xr:uid="{00000000-0005-0000-0000-0000E8820000}"/>
    <cellStyle name="Normal 2 2 6 2 3 2 2 3" xfId="28471" xr:uid="{00000000-0005-0000-0000-0000E9820000}"/>
    <cellStyle name="Normal 2 2 6 2 3 2 3" xfId="13809" xr:uid="{00000000-0005-0000-0000-0000EA820000}"/>
    <cellStyle name="Normal 2 2 6 2 3 2 3 2" xfId="33360" xr:uid="{00000000-0005-0000-0000-0000EB820000}"/>
    <cellStyle name="Normal 2 2 6 2 3 2 4" xfId="23585" xr:uid="{00000000-0005-0000-0000-0000EC820000}"/>
    <cellStyle name="Normal 2 2 6 2 3 3" xfId="6463" xr:uid="{00000000-0005-0000-0000-0000ED820000}"/>
    <cellStyle name="Normal 2 2 6 2 3 3 2" xfId="16255" xr:uid="{00000000-0005-0000-0000-0000EE820000}"/>
    <cellStyle name="Normal 2 2 6 2 3 3 2 2" xfId="35806" xr:uid="{00000000-0005-0000-0000-0000EF820000}"/>
    <cellStyle name="Normal 2 2 6 2 3 3 3" xfId="26031" xr:uid="{00000000-0005-0000-0000-0000F0820000}"/>
    <cellStyle name="Normal 2 2 6 2 3 4" xfId="11369" xr:uid="{00000000-0005-0000-0000-0000F1820000}"/>
    <cellStyle name="Normal 2 2 6 2 3 4 2" xfId="30920" xr:uid="{00000000-0005-0000-0000-0000F2820000}"/>
    <cellStyle name="Normal 2 2 6 2 3 5" xfId="21145" xr:uid="{00000000-0005-0000-0000-0000F3820000}"/>
    <cellStyle name="Normal 2 2 6 2 4" xfId="2076" xr:uid="{00000000-0005-0000-0000-0000F4820000}"/>
    <cellStyle name="Normal 2 2 6 2 4 2" xfId="4578" xr:uid="{00000000-0005-0000-0000-0000F5820000}"/>
    <cellStyle name="Normal 2 2 6 2 4 2 2" xfId="9475" xr:uid="{00000000-0005-0000-0000-0000F6820000}"/>
    <cellStyle name="Normal 2 2 6 2 4 2 2 2" xfId="19264" xr:uid="{00000000-0005-0000-0000-0000F7820000}"/>
    <cellStyle name="Normal 2 2 6 2 4 2 2 2 2" xfId="38815" xr:uid="{00000000-0005-0000-0000-0000F8820000}"/>
    <cellStyle name="Normal 2 2 6 2 4 2 2 3" xfId="29040" xr:uid="{00000000-0005-0000-0000-0000F9820000}"/>
    <cellStyle name="Normal 2 2 6 2 4 2 3" xfId="14378" xr:uid="{00000000-0005-0000-0000-0000FA820000}"/>
    <cellStyle name="Normal 2 2 6 2 4 2 3 2" xfId="33929" xr:uid="{00000000-0005-0000-0000-0000FB820000}"/>
    <cellStyle name="Normal 2 2 6 2 4 2 4" xfId="24154" xr:uid="{00000000-0005-0000-0000-0000FC820000}"/>
    <cellStyle name="Normal 2 2 6 2 4 3" xfId="7032" xr:uid="{00000000-0005-0000-0000-0000FD820000}"/>
    <cellStyle name="Normal 2 2 6 2 4 3 2" xfId="16824" xr:uid="{00000000-0005-0000-0000-0000FE820000}"/>
    <cellStyle name="Normal 2 2 6 2 4 3 2 2" xfId="36375" xr:uid="{00000000-0005-0000-0000-0000FF820000}"/>
    <cellStyle name="Normal 2 2 6 2 4 3 3" xfId="26600" xr:uid="{00000000-0005-0000-0000-000000830000}"/>
    <cellStyle name="Normal 2 2 6 2 4 4" xfId="11938" xr:uid="{00000000-0005-0000-0000-000001830000}"/>
    <cellStyle name="Normal 2 2 6 2 4 4 2" xfId="31489" xr:uid="{00000000-0005-0000-0000-000002830000}"/>
    <cellStyle name="Normal 2 2 6 2 4 5" xfId="21714" xr:uid="{00000000-0005-0000-0000-000003830000}"/>
    <cellStyle name="Normal 2 2 6 2 5" xfId="3127" xr:uid="{00000000-0005-0000-0000-000004830000}"/>
    <cellStyle name="Normal 2 2 6 2 5 2" xfId="8024" xr:uid="{00000000-0005-0000-0000-000005830000}"/>
    <cellStyle name="Normal 2 2 6 2 5 2 2" xfId="17813" xr:uid="{00000000-0005-0000-0000-000006830000}"/>
    <cellStyle name="Normal 2 2 6 2 5 2 2 2" xfId="37364" xr:uid="{00000000-0005-0000-0000-000007830000}"/>
    <cellStyle name="Normal 2 2 6 2 5 2 3" xfId="27589" xr:uid="{00000000-0005-0000-0000-000008830000}"/>
    <cellStyle name="Normal 2 2 6 2 5 3" xfId="12927" xr:uid="{00000000-0005-0000-0000-000009830000}"/>
    <cellStyle name="Normal 2 2 6 2 5 3 2" xfId="32478" xr:uid="{00000000-0005-0000-0000-00000A830000}"/>
    <cellStyle name="Normal 2 2 6 2 5 4" xfId="22703" xr:uid="{00000000-0005-0000-0000-00000B830000}"/>
    <cellStyle name="Normal 2 2 6 2 6" xfId="5581" xr:uid="{00000000-0005-0000-0000-00000C830000}"/>
    <cellStyle name="Normal 2 2 6 2 6 2" xfId="15373" xr:uid="{00000000-0005-0000-0000-00000D830000}"/>
    <cellStyle name="Normal 2 2 6 2 6 2 2" xfId="34924" xr:uid="{00000000-0005-0000-0000-00000E830000}"/>
    <cellStyle name="Normal 2 2 6 2 6 3" xfId="25149" xr:uid="{00000000-0005-0000-0000-00000F830000}"/>
    <cellStyle name="Normal 2 2 6 2 7" xfId="10487" xr:uid="{00000000-0005-0000-0000-000010830000}"/>
    <cellStyle name="Normal 2 2 6 2 7 2" xfId="30038" xr:uid="{00000000-0005-0000-0000-000011830000}"/>
    <cellStyle name="Normal 2 2 6 2 8" xfId="20263" xr:uid="{00000000-0005-0000-0000-000012830000}"/>
    <cellStyle name="Normal 2 2 6 3" xfId="524" xr:uid="{00000000-0005-0000-0000-000013830000}"/>
    <cellStyle name="Normal 2 2 6 3 2" xfId="936" xr:uid="{00000000-0005-0000-0000-000014830000}"/>
    <cellStyle name="Normal 2 2 6 3 2 2" xfId="1886" xr:uid="{00000000-0005-0000-0000-000015830000}"/>
    <cellStyle name="Normal 2 2 6 3 2 2 2" xfId="4400" xr:uid="{00000000-0005-0000-0000-000016830000}"/>
    <cellStyle name="Normal 2 2 6 3 2 2 2 2" xfId="9297" xr:uid="{00000000-0005-0000-0000-000017830000}"/>
    <cellStyle name="Normal 2 2 6 3 2 2 2 2 2" xfId="19086" xr:uid="{00000000-0005-0000-0000-000018830000}"/>
    <cellStyle name="Normal 2 2 6 3 2 2 2 2 2 2" xfId="38637" xr:uid="{00000000-0005-0000-0000-000019830000}"/>
    <cellStyle name="Normal 2 2 6 3 2 2 2 2 3" xfId="28862" xr:uid="{00000000-0005-0000-0000-00001A830000}"/>
    <cellStyle name="Normal 2 2 6 3 2 2 2 3" xfId="14200" xr:uid="{00000000-0005-0000-0000-00001B830000}"/>
    <cellStyle name="Normal 2 2 6 3 2 2 2 3 2" xfId="33751" xr:uid="{00000000-0005-0000-0000-00001C830000}"/>
    <cellStyle name="Normal 2 2 6 3 2 2 2 4" xfId="23976" xr:uid="{00000000-0005-0000-0000-00001D830000}"/>
    <cellStyle name="Normal 2 2 6 3 2 2 3" xfId="6854" xr:uid="{00000000-0005-0000-0000-00001E830000}"/>
    <cellStyle name="Normal 2 2 6 3 2 2 3 2" xfId="16646" xr:uid="{00000000-0005-0000-0000-00001F830000}"/>
    <cellStyle name="Normal 2 2 6 3 2 2 3 2 2" xfId="36197" xr:uid="{00000000-0005-0000-0000-000020830000}"/>
    <cellStyle name="Normal 2 2 6 3 2 2 3 3" xfId="26422" xr:uid="{00000000-0005-0000-0000-000021830000}"/>
    <cellStyle name="Normal 2 2 6 3 2 2 4" xfId="11760" xr:uid="{00000000-0005-0000-0000-000022830000}"/>
    <cellStyle name="Normal 2 2 6 3 2 2 4 2" xfId="31311" xr:uid="{00000000-0005-0000-0000-000023830000}"/>
    <cellStyle name="Normal 2 2 6 3 2 2 5" xfId="21536" xr:uid="{00000000-0005-0000-0000-000024830000}"/>
    <cellStyle name="Normal 2 2 6 3 2 3" xfId="2637" xr:uid="{00000000-0005-0000-0000-000025830000}"/>
    <cellStyle name="Normal 2 2 6 3 2 3 2" xfId="5083" xr:uid="{00000000-0005-0000-0000-000026830000}"/>
    <cellStyle name="Normal 2 2 6 3 2 3 2 2" xfId="9980" xr:uid="{00000000-0005-0000-0000-000027830000}"/>
    <cellStyle name="Normal 2 2 6 3 2 3 2 2 2" xfId="19769" xr:uid="{00000000-0005-0000-0000-000028830000}"/>
    <cellStyle name="Normal 2 2 6 3 2 3 2 2 2 2" xfId="39320" xr:uid="{00000000-0005-0000-0000-000029830000}"/>
    <cellStyle name="Normal 2 2 6 3 2 3 2 2 3" xfId="29545" xr:uid="{00000000-0005-0000-0000-00002A830000}"/>
    <cellStyle name="Normal 2 2 6 3 2 3 2 3" xfId="14883" xr:uid="{00000000-0005-0000-0000-00002B830000}"/>
    <cellStyle name="Normal 2 2 6 3 2 3 2 3 2" xfId="34434" xr:uid="{00000000-0005-0000-0000-00002C830000}"/>
    <cellStyle name="Normal 2 2 6 3 2 3 2 4" xfId="24659" xr:uid="{00000000-0005-0000-0000-00002D830000}"/>
    <cellStyle name="Normal 2 2 6 3 2 3 3" xfId="7537" xr:uid="{00000000-0005-0000-0000-00002E830000}"/>
    <cellStyle name="Normal 2 2 6 3 2 3 3 2" xfId="17329" xr:uid="{00000000-0005-0000-0000-00002F830000}"/>
    <cellStyle name="Normal 2 2 6 3 2 3 3 2 2" xfId="36880" xr:uid="{00000000-0005-0000-0000-000030830000}"/>
    <cellStyle name="Normal 2 2 6 3 2 3 3 3" xfId="27105" xr:uid="{00000000-0005-0000-0000-000031830000}"/>
    <cellStyle name="Normal 2 2 6 3 2 3 4" xfId="12443" xr:uid="{00000000-0005-0000-0000-000032830000}"/>
    <cellStyle name="Normal 2 2 6 3 2 3 4 2" xfId="31994" xr:uid="{00000000-0005-0000-0000-000033830000}"/>
    <cellStyle name="Normal 2 2 6 3 2 3 5" xfId="22219" xr:uid="{00000000-0005-0000-0000-000034830000}"/>
    <cellStyle name="Normal 2 2 6 3 2 4" xfId="3519" xr:uid="{00000000-0005-0000-0000-000035830000}"/>
    <cellStyle name="Normal 2 2 6 3 2 4 2" xfId="8416" xr:uid="{00000000-0005-0000-0000-000036830000}"/>
    <cellStyle name="Normal 2 2 6 3 2 4 2 2" xfId="18205" xr:uid="{00000000-0005-0000-0000-000037830000}"/>
    <cellStyle name="Normal 2 2 6 3 2 4 2 2 2" xfId="37756" xr:uid="{00000000-0005-0000-0000-000038830000}"/>
    <cellStyle name="Normal 2 2 6 3 2 4 2 3" xfId="27981" xr:uid="{00000000-0005-0000-0000-000039830000}"/>
    <cellStyle name="Normal 2 2 6 3 2 4 3" xfId="13319" xr:uid="{00000000-0005-0000-0000-00003A830000}"/>
    <cellStyle name="Normal 2 2 6 3 2 4 3 2" xfId="32870" xr:uid="{00000000-0005-0000-0000-00003B830000}"/>
    <cellStyle name="Normal 2 2 6 3 2 4 4" xfId="23095" xr:uid="{00000000-0005-0000-0000-00003C830000}"/>
    <cellStyle name="Normal 2 2 6 3 2 5" xfId="5973" xr:uid="{00000000-0005-0000-0000-00003D830000}"/>
    <cellStyle name="Normal 2 2 6 3 2 5 2" xfId="15765" xr:uid="{00000000-0005-0000-0000-00003E830000}"/>
    <cellStyle name="Normal 2 2 6 3 2 5 2 2" xfId="35316" xr:uid="{00000000-0005-0000-0000-00003F830000}"/>
    <cellStyle name="Normal 2 2 6 3 2 5 3" xfId="25541" xr:uid="{00000000-0005-0000-0000-000040830000}"/>
    <cellStyle name="Normal 2 2 6 3 2 6" xfId="10879" xr:uid="{00000000-0005-0000-0000-000041830000}"/>
    <cellStyle name="Normal 2 2 6 3 2 6 2" xfId="30430" xr:uid="{00000000-0005-0000-0000-000042830000}"/>
    <cellStyle name="Normal 2 2 6 3 2 7" xfId="20655" xr:uid="{00000000-0005-0000-0000-000043830000}"/>
    <cellStyle name="Normal 2 2 6 3 3" xfId="1491" xr:uid="{00000000-0005-0000-0000-000044830000}"/>
    <cellStyle name="Normal 2 2 6 3 3 2" xfId="4010" xr:uid="{00000000-0005-0000-0000-000045830000}"/>
    <cellStyle name="Normal 2 2 6 3 3 2 2" xfId="8907" xr:uid="{00000000-0005-0000-0000-000046830000}"/>
    <cellStyle name="Normal 2 2 6 3 3 2 2 2" xfId="18696" xr:uid="{00000000-0005-0000-0000-000047830000}"/>
    <cellStyle name="Normal 2 2 6 3 3 2 2 2 2" xfId="38247" xr:uid="{00000000-0005-0000-0000-000048830000}"/>
    <cellStyle name="Normal 2 2 6 3 3 2 2 3" xfId="28472" xr:uid="{00000000-0005-0000-0000-000049830000}"/>
    <cellStyle name="Normal 2 2 6 3 3 2 3" xfId="13810" xr:uid="{00000000-0005-0000-0000-00004A830000}"/>
    <cellStyle name="Normal 2 2 6 3 3 2 3 2" xfId="33361" xr:uid="{00000000-0005-0000-0000-00004B830000}"/>
    <cellStyle name="Normal 2 2 6 3 3 2 4" xfId="23586" xr:uid="{00000000-0005-0000-0000-00004C830000}"/>
    <cellStyle name="Normal 2 2 6 3 3 3" xfId="6464" xr:uid="{00000000-0005-0000-0000-00004D830000}"/>
    <cellStyle name="Normal 2 2 6 3 3 3 2" xfId="16256" xr:uid="{00000000-0005-0000-0000-00004E830000}"/>
    <cellStyle name="Normal 2 2 6 3 3 3 2 2" xfId="35807" xr:uid="{00000000-0005-0000-0000-00004F830000}"/>
    <cellStyle name="Normal 2 2 6 3 3 3 3" xfId="26032" xr:uid="{00000000-0005-0000-0000-000050830000}"/>
    <cellStyle name="Normal 2 2 6 3 3 4" xfId="11370" xr:uid="{00000000-0005-0000-0000-000051830000}"/>
    <cellStyle name="Normal 2 2 6 3 3 4 2" xfId="30921" xr:uid="{00000000-0005-0000-0000-000052830000}"/>
    <cellStyle name="Normal 2 2 6 3 3 5" xfId="21146" xr:uid="{00000000-0005-0000-0000-000053830000}"/>
    <cellStyle name="Normal 2 2 6 3 4" xfId="2194" xr:uid="{00000000-0005-0000-0000-000054830000}"/>
    <cellStyle name="Normal 2 2 6 3 4 2" xfId="4696" xr:uid="{00000000-0005-0000-0000-000055830000}"/>
    <cellStyle name="Normal 2 2 6 3 4 2 2" xfId="9593" xr:uid="{00000000-0005-0000-0000-000056830000}"/>
    <cellStyle name="Normal 2 2 6 3 4 2 2 2" xfId="19382" xr:uid="{00000000-0005-0000-0000-000057830000}"/>
    <cellStyle name="Normal 2 2 6 3 4 2 2 2 2" xfId="38933" xr:uid="{00000000-0005-0000-0000-000058830000}"/>
    <cellStyle name="Normal 2 2 6 3 4 2 2 3" xfId="29158" xr:uid="{00000000-0005-0000-0000-000059830000}"/>
    <cellStyle name="Normal 2 2 6 3 4 2 3" xfId="14496" xr:uid="{00000000-0005-0000-0000-00005A830000}"/>
    <cellStyle name="Normal 2 2 6 3 4 2 3 2" xfId="34047" xr:uid="{00000000-0005-0000-0000-00005B830000}"/>
    <cellStyle name="Normal 2 2 6 3 4 2 4" xfId="24272" xr:uid="{00000000-0005-0000-0000-00005C830000}"/>
    <cellStyle name="Normal 2 2 6 3 4 3" xfId="7150" xr:uid="{00000000-0005-0000-0000-00005D830000}"/>
    <cellStyle name="Normal 2 2 6 3 4 3 2" xfId="16942" xr:uid="{00000000-0005-0000-0000-00005E830000}"/>
    <cellStyle name="Normal 2 2 6 3 4 3 2 2" xfId="36493" xr:uid="{00000000-0005-0000-0000-00005F830000}"/>
    <cellStyle name="Normal 2 2 6 3 4 3 3" xfId="26718" xr:uid="{00000000-0005-0000-0000-000060830000}"/>
    <cellStyle name="Normal 2 2 6 3 4 4" xfId="12056" xr:uid="{00000000-0005-0000-0000-000061830000}"/>
    <cellStyle name="Normal 2 2 6 3 4 4 2" xfId="31607" xr:uid="{00000000-0005-0000-0000-000062830000}"/>
    <cellStyle name="Normal 2 2 6 3 4 5" xfId="21832" xr:uid="{00000000-0005-0000-0000-000063830000}"/>
    <cellStyle name="Normal 2 2 6 3 5" xfId="3128" xr:uid="{00000000-0005-0000-0000-000064830000}"/>
    <cellStyle name="Normal 2 2 6 3 5 2" xfId="8025" xr:uid="{00000000-0005-0000-0000-000065830000}"/>
    <cellStyle name="Normal 2 2 6 3 5 2 2" xfId="17814" xr:uid="{00000000-0005-0000-0000-000066830000}"/>
    <cellStyle name="Normal 2 2 6 3 5 2 2 2" xfId="37365" xr:uid="{00000000-0005-0000-0000-000067830000}"/>
    <cellStyle name="Normal 2 2 6 3 5 2 3" xfId="27590" xr:uid="{00000000-0005-0000-0000-000068830000}"/>
    <cellStyle name="Normal 2 2 6 3 5 3" xfId="12928" xr:uid="{00000000-0005-0000-0000-000069830000}"/>
    <cellStyle name="Normal 2 2 6 3 5 3 2" xfId="32479" xr:uid="{00000000-0005-0000-0000-00006A830000}"/>
    <cellStyle name="Normal 2 2 6 3 5 4" xfId="22704" xr:uid="{00000000-0005-0000-0000-00006B830000}"/>
    <cellStyle name="Normal 2 2 6 3 6" xfId="5582" xr:uid="{00000000-0005-0000-0000-00006C830000}"/>
    <cellStyle name="Normal 2 2 6 3 6 2" xfId="15374" xr:uid="{00000000-0005-0000-0000-00006D830000}"/>
    <cellStyle name="Normal 2 2 6 3 6 2 2" xfId="34925" xr:uid="{00000000-0005-0000-0000-00006E830000}"/>
    <cellStyle name="Normal 2 2 6 3 6 3" xfId="25150" xr:uid="{00000000-0005-0000-0000-00006F830000}"/>
    <cellStyle name="Normal 2 2 6 3 7" xfId="10488" xr:uid="{00000000-0005-0000-0000-000070830000}"/>
    <cellStyle name="Normal 2 2 6 3 7 2" xfId="30039" xr:uid="{00000000-0005-0000-0000-000071830000}"/>
    <cellStyle name="Normal 2 2 6 3 8" xfId="20264" xr:uid="{00000000-0005-0000-0000-000072830000}"/>
    <cellStyle name="Normal 2 2 6 4" xfId="525" xr:uid="{00000000-0005-0000-0000-000073830000}"/>
    <cellStyle name="Normal 2 2 6 4 2" xfId="937" xr:uid="{00000000-0005-0000-0000-000074830000}"/>
    <cellStyle name="Normal 2 2 6 4 2 2" xfId="1887" xr:uid="{00000000-0005-0000-0000-000075830000}"/>
    <cellStyle name="Normal 2 2 6 4 2 2 2" xfId="4401" xr:uid="{00000000-0005-0000-0000-000076830000}"/>
    <cellStyle name="Normal 2 2 6 4 2 2 2 2" xfId="9298" xr:uid="{00000000-0005-0000-0000-000077830000}"/>
    <cellStyle name="Normal 2 2 6 4 2 2 2 2 2" xfId="19087" xr:uid="{00000000-0005-0000-0000-000078830000}"/>
    <cellStyle name="Normal 2 2 6 4 2 2 2 2 2 2" xfId="38638" xr:uid="{00000000-0005-0000-0000-000079830000}"/>
    <cellStyle name="Normal 2 2 6 4 2 2 2 2 3" xfId="28863" xr:uid="{00000000-0005-0000-0000-00007A830000}"/>
    <cellStyle name="Normal 2 2 6 4 2 2 2 3" xfId="14201" xr:uid="{00000000-0005-0000-0000-00007B830000}"/>
    <cellStyle name="Normal 2 2 6 4 2 2 2 3 2" xfId="33752" xr:uid="{00000000-0005-0000-0000-00007C830000}"/>
    <cellStyle name="Normal 2 2 6 4 2 2 2 4" xfId="23977" xr:uid="{00000000-0005-0000-0000-00007D830000}"/>
    <cellStyle name="Normal 2 2 6 4 2 2 3" xfId="6855" xr:uid="{00000000-0005-0000-0000-00007E830000}"/>
    <cellStyle name="Normal 2 2 6 4 2 2 3 2" xfId="16647" xr:uid="{00000000-0005-0000-0000-00007F830000}"/>
    <cellStyle name="Normal 2 2 6 4 2 2 3 2 2" xfId="36198" xr:uid="{00000000-0005-0000-0000-000080830000}"/>
    <cellStyle name="Normal 2 2 6 4 2 2 3 3" xfId="26423" xr:uid="{00000000-0005-0000-0000-000081830000}"/>
    <cellStyle name="Normal 2 2 6 4 2 2 4" xfId="11761" xr:uid="{00000000-0005-0000-0000-000082830000}"/>
    <cellStyle name="Normal 2 2 6 4 2 2 4 2" xfId="31312" xr:uid="{00000000-0005-0000-0000-000083830000}"/>
    <cellStyle name="Normal 2 2 6 4 2 2 5" xfId="21537" xr:uid="{00000000-0005-0000-0000-000084830000}"/>
    <cellStyle name="Normal 2 2 6 4 2 3" xfId="2763" xr:uid="{00000000-0005-0000-0000-000085830000}"/>
    <cellStyle name="Normal 2 2 6 4 2 3 2" xfId="5208" xr:uid="{00000000-0005-0000-0000-000086830000}"/>
    <cellStyle name="Normal 2 2 6 4 2 3 2 2" xfId="10105" xr:uid="{00000000-0005-0000-0000-000087830000}"/>
    <cellStyle name="Normal 2 2 6 4 2 3 2 2 2" xfId="19894" xr:uid="{00000000-0005-0000-0000-000088830000}"/>
    <cellStyle name="Normal 2 2 6 4 2 3 2 2 2 2" xfId="39445" xr:uid="{00000000-0005-0000-0000-000089830000}"/>
    <cellStyle name="Normal 2 2 6 4 2 3 2 2 3" xfId="29670" xr:uid="{00000000-0005-0000-0000-00008A830000}"/>
    <cellStyle name="Normal 2 2 6 4 2 3 2 3" xfId="15008" xr:uid="{00000000-0005-0000-0000-00008B830000}"/>
    <cellStyle name="Normal 2 2 6 4 2 3 2 3 2" xfId="34559" xr:uid="{00000000-0005-0000-0000-00008C830000}"/>
    <cellStyle name="Normal 2 2 6 4 2 3 2 4" xfId="24784" xr:uid="{00000000-0005-0000-0000-00008D830000}"/>
    <cellStyle name="Normal 2 2 6 4 2 3 3" xfId="7662" xr:uid="{00000000-0005-0000-0000-00008E830000}"/>
    <cellStyle name="Normal 2 2 6 4 2 3 3 2" xfId="17454" xr:uid="{00000000-0005-0000-0000-00008F830000}"/>
    <cellStyle name="Normal 2 2 6 4 2 3 3 2 2" xfId="37005" xr:uid="{00000000-0005-0000-0000-000090830000}"/>
    <cellStyle name="Normal 2 2 6 4 2 3 3 3" xfId="27230" xr:uid="{00000000-0005-0000-0000-000091830000}"/>
    <cellStyle name="Normal 2 2 6 4 2 3 4" xfId="12568" xr:uid="{00000000-0005-0000-0000-000092830000}"/>
    <cellStyle name="Normal 2 2 6 4 2 3 4 2" xfId="32119" xr:uid="{00000000-0005-0000-0000-000093830000}"/>
    <cellStyle name="Normal 2 2 6 4 2 3 5" xfId="22344" xr:uid="{00000000-0005-0000-0000-000094830000}"/>
    <cellStyle name="Normal 2 2 6 4 2 4" xfId="3520" xr:uid="{00000000-0005-0000-0000-000095830000}"/>
    <cellStyle name="Normal 2 2 6 4 2 4 2" xfId="8417" xr:uid="{00000000-0005-0000-0000-000096830000}"/>
    <cellStyle name="Normal 2 2 6 4 2 4 2 2" xfId="18206" xr:uid="{00000000-0005-0000-0000-000097830000}"/>
    <cellStyle name="Normal 2 2 6 4 2 4 2 2 2" xfId="37757" xr:uid="{00000000-0005-0000-0000-000098830000}"/>
    <cellStyle name="Normal 2 2 6 4 2 4 2 3" xfId="27982" xr:uid="{00000000-0005-0000-0000-000099830000}"/>
    <cellStyle name="Normal 2 2 6 4 2 4 3" xfId="13320" xr:uid="{00000000-0005-0000-0000-00009A830000}"/>
    <cellStyle name="Normal 2 2 6 4 2 4 3 2" xfId="32871" xr:uid="{00000000-0005-0000-0000-00009B830000}"/>
    <cellStyle name="Normal 2 2 6 4 2 4 4" xfId="23096" xr:uid="{00000000-0005-0000-0000-00009C830000}"/>
    <cellStyle name="Normal 2 2 6 4 2 5" xfId="5974" xr:uid="{00000000-0005-0000-0000-00009D830000}"/>
    <cellStyle name="Normal 2 2 6 4 2 5 2" xfId="15766" xr:uid="{00000000-0005-0000-0000-00009E830000}"/>
    <cellStyle name="Normal 2 2 6 4 2 5 2 2" xfId="35317" xr:uid="{00000000-0005-0000-0000-00009F830000}"/>
    <cellStyle name="Normal 2 2 6 4 2 5 3" xfId="25542" xr:uid="{00000000-0005-0000-0000-0000A0830000}"/>
    <cellStyle name="Normal 2 2 6 4 2 6" xfId="10880" xr:uid="{00000000-0005-0000-0000-0000A1830000}"/>
    <cellStyle name="Normal 2 2 6 4 2 6 2" xfId="30431" xr:uid="{00000000-0005-0000-0000-0000A2830000}"/>
    <cellStyle name="Normal 2 2 6 4 2 7" xfId="20656" xr:uid="{00000000-0005-0000-0000-0000A3830000}"/>
    <cellStyle name="Normal 2 2 6 4 3" xfId="1492" xr:uid="{00000000-0005-0000-0000-0000A4830000}"/>
    <cellStyle name="Normal 2 2 6 4 3 2" xfId="4011" xr:uid="{00000000-0005-0000-0000-0000A5830000}"/>
    <cellStyle name="Normal 2 2 6 4 3 2 2" xfId="8908" xr:uid="{00000000-0005-0000-0000-0000A6830000}"/>
    <cellStyle name="Normal 2 2 6 4 3 2 2 2" xfId="18697" xr:uid="{00000000-0005-0000-0000-0000A7830000}"/>
    <cellStyle name="Normal 2 2 6 4 3 2 2 2 2" xfId="38248" xr:uid="{00000000-0005-0000-0000-0000A8830000}"/>
    <cellStyle name="Normal 2 2 6 4 3 2 2 3" xfId="28473" xr:uid="{00000000-0005-0000-0000-0000A9830000}"/>
    <cellStyle name="Normal 2 2 6 4 3 2 3" xfId="13811" xr:uid="{00000000-0005-0000-0000-0000AA830000}"/>
    <cellStyle name="Normal 2 2 6 4 3 2 3 2" xfId="33362" xr:uid="{00000000-0005-0000-0000-0000AB830000}"/>
    <cellStyle name="Normal 2 2 6 4 3 2 4" xfId="23587" xr:uid="{00000000-0005-0000-0000-0000AC830000}"/>
    <cellStyle name="Normal 2 2 6 4 3 3" xfId="6465" xr:uid="{00000000-0005-0000-0000-0000AD830000}"/>
    <cellStyle name="Normal 2 2 6 4 3 3 2" xfId="16257" xr:uid="{00000000-0005-0000-0000-0000AE830000}"/>
    <cellStyle name="Normal 2 2 6 4 3 3 2 2" xfId="35808" xr:uid="{00000000-0005-0000-0000-0000AF830000}"/>
    <cellStyle name="Normal 2 2 6 4 3 3 3" xfId="26033" xr:uid="{00000000-0005-0000-0000-0000B0830000}"/>
    <cellStyle name="Normal 2 2 6 4 3 4" xfId="11371" xr:uid="{00000000-0005-0000-0000-0000B1830000}"/>
    <cellStyle name="Normal 2 2 6 4 3 4 2" xfId="30922" xr:uid="{00000000-0005-0000-0000-0000B2830000}"/>
    <cellStyle name="Normal 2 2 6 4 3 5" xfId="21147" xr:uid="{00000000-0005-0000-0000-0000B3830000}"/>
    <cellStyle name="Normal 2 2 6 4 4" xfId="2319" xr:uid="{00000000-0005-0000-0000-0000B4830000}"/>
    <cellStyle name="Normal 2 2 6 4 4 2" xfId="4821" xr:uid="{00000000-0005-0000-0000-0000B5830000}"/>
    <cellStyle name="Normal 2 2 6 4 4 2 2" xfId="9718" xr:uid="{00000000-0005-0000-0000-0000B6830000}"/>
    <cellStyle name="Normal 2 2 6 4 4 2 2 2" xfId="19507" xr:uid="{00000000-0005-0000-0000-0000B7830000}"/>
    <cellStyle name="Normal 2 2 6 4 4 2 2 2 2" xfId="39058" xr:uid="{00000000-0005-0000-0000-0000B8830000}"/>
    <cellStyle name="Normal 2 2 6 4 4 2 2 3" xfId="29283" xr:uid="{00000000-0005-0000-0000-0000B9830000}"/>
    <cellStyle name="Normal 2 2 6 4 4 2 3" xfId="14621" xr:uid="{00000000-0005-0000-0000-0000BA830000}"/>
    <cellStyle name="Normal 2 2 6 4 4 2 3 2" xfId="34172" xr:uid="{00000000-0005-0000-0000-0000BB830000}"/>
    <cellStyle name="Normal 2 2 6 4 4 2 4" xfId="24397" xr:uid="{00000000-0005-0000-0000-0000BC830000}"/>
    <cellStyle name="Normal 2 2 6 4 4 3" xfId="7275" xr:uid="{00000000-0005-0000-0000-0000BD830000}"/>
    <cellStyle name="Normal 2 2 6 4 4 3 2" xfId="17067" xr:uid="{00000000-0005-0000-0000-0000BE830000}"/>
    <cellStyle name="Normal 2 2 6 4 4 3 2 2" xfId="36618" xr:uid="{00000000-0005-0000-0000-0000BF830000}"/>
    <cellStyle name="Normal 2 2 6 4 4 3 3" xfId="26843" xr:uid="{00000000-0005-0000-0000-0000C0830000}"/>
    <cellStyle name="Normal 2 2 6 4 4 4" xfId="12181" xr:uid="{00000000-0005-0000-0000-0000C1830000}"/>
    <cellStyle name="Normal 2 2 6 4 4 4 2" xfId="31732" xr:uid="{00000000-0005-0000-0000-0000C2830000}"/>
    <cellStyle name="Normal 2 2 6 4 4 5" xfId="21957" xr:uid="{00000000-0005-0000-0000-0000C3830000}"/>
    <cellStyle name="Normal 2 2 6 4 5" xfId="3129" xr:uid="{00000000-0005-0000-0000-0000C4830000}"/>
    <cellStyle name="Normal 2 2 6 4 5 2" xfId="8026" xr:uid="{00000000-0005-0000-0000-0000C5830000}"/>
    <cellStyle name="Normal 2 2 6 4 5 2 2" xfId="17815" xr:uid="{00000000-0005-0000-0000-0000C6830000}"/>
    <cellStyle name="Normal 2 2 6 4 5 2 2 2" xfId="37366" xr:uid="{00000000-0005-0000-0000-0000C7830000}"/>
    <cellStyle name="Normal 2 2 6 4 5 2 3" xfId="27591" xr:uid="{00000000-0005-0000-0000-0000C8830000}"/>
    <cellStyle name="Normal 2 2 6 4 5 3" xfId="12929" xr:uid="{00000000-0005-0000-0000-0000C9830000}"/>
    <cellStyle name="Normal 2 2 6 4 5 3 2" xfId="32480" xr:uid="{00000000-0005-0000-0000-0000CA830000}"/>
    <cellStyle name="Normal 2 2 6 4 5 4" xfId="22705" xr:uid="{00000000-0005-0000-0000-0000CB830000}"/>
    <cellStyle name="Normal 2 2 6 4 6" xfId="5583" xr:uid="{00000000-0005-0000-0000-0000CC830000}"/>
    <cellStyle name="Normal 2 2 6 4 6 2" xfId="15375" xr:uid="{00000000-0005-0000-0000-0000CD830000}"/>
    <cellStyle name="Normal 2 2 6 4 6 2 2" xfId="34926" xr:uid="{00000000-0005-0000-0000-0000CE830000}"/>
    <cellStyle name="Normal 2 2 6 4 6 3" xfId="25151" xr:uid="{00000000-0005-0000-0000-0000CF830000}"/>
    <cellStyle name="Normal 2 2 6 4 7" xfId="10489" xr:uid="{00000000-0005-0000-0000-0000D0830000}"/>
    <cellStyle name="Normal 2 2 6 4 7 2" xfId="30040" xr:uid="{00000000-0005-0000-0000-0000D1830000}"/>
    <cellStyle name="Normal 2 2 6 4 8" xfId="20265" xr:uid="{00000000-0005-0000-0000-0000D2830000}"/>
    <cellStyle name="Normal 2 2 6 5" xfId="703" xr:uid="{00000000-0005-0000-0000-0000D3830000}"/>
    <cellStyle name="Normal 2 2 6 5 2" xfId="1655" xr:uid="{00000000-0005-0000-0000-0000D4830000}"/>
    <cellStyle name="Normal 2 2 6 5 2 2" xfId="4169" xr:uid="{00000000-0005-0000-0000-0000D5830000}"/>
    <cellStyle name="Normal 2 2 6 5 2 2 2" xfId="9066" xr:uid="{00000000-0005-0000-0000-0000D6830000}"/>
    <cellStyle name="Normal 2 2 6 5 2 2 2 2" xfId="18855" xr:uid="{00000000-0005-0000-0000-0000D7830000}"/>
    <cellStyle name="Normal 2 2 6 5 2 2 2 2 2" xfId="38406" xr:uid="{00000000-0005-0000-0000-0000D8830000}"/>
    <cellStyle name="Normal 2 2 6 5 2 2 2 3" xfId="28631" xr:uid="{00000000-0005-0000-0000-0000D9830000}"/>
    <cellStyle name="Normal 2 2 6 5 2 2 3" xfId="13969" xr:uid="{00000000-0005-0000-0000-0000DA830000}"/>
    <cellStyle name="Normal 2 2 6 5 2 2 3 2" xfId="33520" xr:uid="{00000000-0005-0000-0000-0000DB830000}"/>
    <cellStyle name="Normal 2 2 6 5 2 2 4" xfId="23745" xr:uid="{00000000-0005-0000-0000-0000DC830000}"/>
    <cellStyle name="Normal 2 2 6 5 2 3" xfId="6623" xr:uid="{00000000-0005-0000-0000-0000DD830000}"/>
    <cellStyle name="Normal 2 2 6 5 2 3 2" xfId="16415" xr:uid="{00000000-0005-0000-0000-0000DE830000}"/>
    <cellStyle name="Normal 2 2 6 5 2 3 2 2" xfId="35966" xr:uid="{00000000-0005-0000-0000-0000DF830000}"/>
    <cellStyle name="Normal 2 2 6 5 2 3 3" xfId="26191" xr:uid="{00000000-0005-0000-0000-0000E0830000}"/>
    <cellStyle name="Normal 2 2 6 5 2 4" xfId="11529" xr:uid="{00000000-0005-0000-0000-0000E1830000}"/>
    <cellStyle name="Normal 2 2 6 5 2 4 2" xfId="31080" xr:uid="{00000000-0005-0000-0000-0000E2830000}"/>
    <cellStyle name="Normal 2 2 6 5 2 5" xfId="21305" xr:uid="{00000000-0005-0000-0000-0000E3830000}"/>
    <cellStyle name="Normal 2 2 6 5 3" xfId="2415" xr:uid="{00000000-0005-0000-0000-0000E4830000}"/>
    <cellStyle name="Normal 2 2 6 5 3 2" xfId="4897" xr:uid="{00000000-0005-0000-0000-0000E5830000}"/>
    <cellStyle name="Normal 2 2 6 5 3 2 2" xfId="9794" xr:uid="{00000000-0005-0000-0000-0000E6830000}"/>
    <cellStyle name="Normal 2 2 6 5 3 2 2 2" xfId="19583" xr:uid="{00000000-0005-0000-0000-0000E7830000}"/>
    <cellStyle name="Normal 2 2 6 5 3 2 2 2 2" xfId="39134" xr:uid="{00000000-0005-0000-0000-0000E8830000}"/>
    <cellStyle name="Normal 2 2 6 5 3 2 2 3" xfId="29359" xr:uid="{00000000-0005-0000-0000-0000E9830000}"/>
    <cellStyle name="Normal 2 2 6 5 3 2 3" xfId="14697" xr:uid="{00000000-0005-0000-0000-0000EA830000}"/>
    <cellStyle name="Normal 2 2 6 5 3 2 3 2" xfId="34248" xr:uid="{00000000-0005-0000-0000-0000EB830000}"/>
    <cellStyle name="Normal 2 2 6 5 3 2 4" xfId="24473" xr:uid="{00000000-0005-0000-0000-0000EC830000}"/>
    <cellStyle name="Normal 2 2 6 5 3 3" xfId="7351" xr:uid="{00000000-0005-0000-0000-0000ED830000}"/>
    <cellStyle name="Normal 2 2 6 5 3 3 2" xfId="17143" xr:uid="{00000000-0005-0000-0000-0000EE830000}"/>
    <cellStyle name="Normal 2 2 6 5 3 3 2 2" xfId="36694" xr:uid="{00000000-0005-0000-0000-0000EF830000}"/>
    <cellStyle name="Normal 2 2 6 5 3 3 3" xfId="26919" xr:uid="{00000000-0005-0000-0000-0000F0830000}"/>
    <cellStyle name="Normal 2 2 6 5 3 4" xfId="12257" xr:uid="{00000000-0005-0000-0000-0000F1830000}"/>
    <cellStyle name="Normal 2 2 6 5 3 4 2" xfId="31808" xr:uid="{00000000-0005-0000-0000-0000F2830000}"/>
    <cellStyle name="Normal 2 2 6 5 3 5" xfId="22033" xr:uid="{00000000-0005-0000-0000-0000F3830000}"/>
    <cellStyle name="Normal 2 2 6 5 4" xfId="3288" xr:uid="{00000000-0005-0000-0000-0000F4830000}"/>
    <cellStyle name="Normal 2 2 6 5 4 2" xfId="8185" xr:uid="{00000000-0005-0000-0000-0000F5830000}"/>
    <cellStyle name="Normal 2 2 6 5 4 2 2" xfId="17974" xr:uid="{00000000-0005-0000-0000-0000F6830000}"/>
    <cellStyle name="Normal 2 2 6 5 4 2 2 2" xfId="37525" xr:uid="{00000000-0005-0000-0000-0000F7830000}"/>
    <cellStyle name="Normal 2 2 6 5 4 2 3" xfId="27750" xr:uid="{00000000-0005-0000-0000-0000F8830000}"/>
    <cellStyle name="Normal 2 2 6 5 4 3" xfId="13088" xr:uid="{00000000-0005-0000-0000-0000F9830000}"/>
    <cellStyle name="Normal 2 2 6 5 4 3 2" xfId="32639" xr:uid="{00000000-0005-0000-0000-0000FA830000}"/>
    <cellStyle name="Normal 2 2 6 5 4 4" xfId="22864" xr:uid="{00000000-0005-0000-0000-0000FB830000}"/>
    <cellStyle name="Normal 2 2 6 5 5" xfId="5742" xr:uid="{00000000-0005-0000-0000-0000FC830000}"/>
    <cellStyle name="Normal 2 2 6 5 5 2" xfId="15534" xr:uid="{00000000-0005-0000-0000-0000FD830000}"/>
    <cellStyle name="Normal 2 2 6 5 5 2 2" xfId="35085" xr:uid="{00000000-0005-0000-0000-0000FE830000}"/>
    <cellStyle name="Normal 2 2 6 5 5 3" xfId="25310" xr:uid="{00000000-0005-0000-0000-0000FF830000}"/>
    <cellStyle name="Normal 2 2 6 5 6" xfId="10648" xr:uid="{00000000-0005-0000-0000-000000840000}"/>
    <cellStyle name="Normal 2 2 6 5 6 2" xfId="30199" xr:uid="{00000000-0005-0000-0000-000001840000}"/>
    <cellStyle name="Normal 2 2 6 5 7" xfId="20424" xr:uid="{00000000-0005-0000-0000-000002840000}"/>
    <cellStyle name="Normal 2 2 6 6" xfId="1274" xr:uid="{00000000-0005-0000-0000-000003840000}"/>
    <cellStyle name="Normal 2 2 6 6 2" xfId="3797" xr:uid="{00000000-0005-0000-0000-000004840000}"/>
    <cellStyle name="Normal 2 2 6 6 2 2" xfId="8694" xr:uid="{00000000-0005-0000-0000-000005840000}"/>
    <cellStyle name="Normal 2 2 6 6 2 2 2" xfId="18483" xr:uid="{00000000-0005-0000-0000-000006840000}"/>
    <cellStyle name="Normal 2 2 6 6 2 2 2 2" xfId="38034" xr:uid="{00000000-0005-0000-0000-000007840000}"/>
    <cellStyle name="Normal 2 2 6 6 2 2 3" xfId="28259" xr:uid="{00000000-0005-0000-0000-000008840000}"/>
    <cellStyle name="Normal 2 2 6 6 2 3" xfId="13597" xr:uid="{00000000-0005-0000-0000-000009840000}"/>
    <cellStyle name="Normal 2 2 6 6 2 3 2" xfId="33148" xr:uid="{00000000-0005-0000-0000-00000A840000}"/>
    <cellStyle name="Normal 2 2 6 6 2 4" xfId="23373" xr:uid="{00000000-0005-0000-0000-00000B840000}"/>
    <cellStyle name="Normal 2 2 6 6 3" xfId="6251" xr:uid="{00000000-0005-0000-0000-00000C840000}"/>
    <cellStyle name="Normal 2 2 6 6 3 2" xfId="16043" xr:uid="{00000000-0005-0000-0000-00000D840000}"/>
    <cellStyle name="Normal 2 2 6 6 3 2 2" xfId="35594" xr:uid="{00000000-0005-0000-0000-00000E840000}"/>
    <cellStyle name="Normal 2 2 6 6 3 3" xfId="25819" xr:uid="{00000000-0005-0000-0000-00000F840000}"/>
    <cellStyle name="Normal 2 2 6 6 4" xfId="11157" xr:uid="{00000000-0005-0000-0000-000010840000}"/>
    <cellStyle name="Normal 2 2 6 6 4 2" xfId="30708" xr:uid="{00000000-0005-0000-0000-000011840000}"/>
    <cellStyle name="Normal 2 2 6 6 5" xfId="20933" xr:uid="{00000000-0005-0000-0000-000012840000}"/>
    <cellStyle name="Normal 2 2 6 7" xfId="2007" xr:uid="{00000000-0005-0000-0000-000013840000}"/>
    <cellStyle name="Normal 2 2 6 7 2" xfId="4510" xr:uid="{00000000-0005-0000-0000-000014840000}"/>
    <cellStyle name="Normal 2 2 6 7 2 2" xfId="9407" xr:uid="{00000000-0005-0000-0000-000015840000}"/>
    <cellStyle name="Normal 2 2 6 7 2 2 2" xfId="19196" xr:uid="{00000000-0005-0000-0000-000016840000}"/>
    <cellStyle name="Normal 2 2 6 7 2 2 2 2" xfId="38747" xr:uid="{00000000-0005-0000-0000-000017840000}"/>
    <cellStyle name="Normal 2 2 6 7 2 2 3" xfId="28972" xr:uid="{00000000-0005-0000-0000-000018840000}"/>
    <cellStyle name="Normal 2 2 6 7 2 3" xfId="14310" xr:uid="{00000000-0005-0000-0000-000019840000}"/>
    <cellStyle name="Normal 2 2 6 7 2 3 2" xfId="33861" xr:uid="{00000000-0005-0000-0000-00001A840000}"/>
    <cellStyle name="Normal 2 2 6 7 2 4" xfId="24086" xr:uid="{00000000-0005-0000-0000-00001B840000}"/>
    <cellStyle name="Normal 2 2 6 7 3" xfId="6964" xr:uid="{00000000-0005-0000-0000-00001C840000}"/>
    <cellStyle name="Normal 2 2 6 7 3 2" xfId="16756" xr:uid="{00000000-0005-0000-0000-00001D840000}"/>
    <cellStyle name="Normal 2 2 6 7 3 2 2" xfId="36307" xr:uid="{00000000-0005-0000-0000-00001E840000}"/>
    <cellStyle name="Normal 2 2 6 7 3 3" xfId="26532" xr:uid="{00000000-0005-0000-0000-00001F840000}"/>
    <cellStyle name="Normal 2 2 6 7 4" xfId="11870" xr:uid="{00000000-0005-0000-0000-000020840000}"/>
    <cellStyle name="Normal 2 2 6 7 4 2" xfId="31421" xr:uid="{00000000-0005-0000-0000-000021840000}"/>
    <cellStyle name="Normal 2 2 6 7 5" xfId="21646" xr:uid="{00000000-0005-0000-0000-000022840000}"/>
    <cellStyle name="Normal 2 2 6 8" xfId="2896" xr:uid="{00000000-0005-0000-0000-000023840000}"/>
    <cellStyle name="Normal 2 2 6 8 2" xfId="7794" xr:uid="{00000000-0005-0000-0000-000024840000}"/>
    <cellStyle name="Normal 2 2 6 8 2 2" xfId="17583" xr:uid="{00000000-0005-0000-0000-000025840000}"/>
    <cellStyle name="Normal 2 2 6 8 2 2 2" xfId="37134" xr:uid="{00000000-0005-0000-0000-000026840000}"/>
    <cellStyle name="Normal 2 2 6 8 2 3" xfId="27359" xr:uid="{00000000-0005-0000-0000-000027840000}"/>
    <cellStyle name="Normal 2 2 6 8 3" xfId="12697" xr:uid="{00000000-0005-0000-0000-000028840000}"/>
    <cellStyle name="Normal 2 2 6 8 3 2" xfId="32248" xr:uid="{00000000-0005-0000-0000-000029840000}"/>
    <cellStyle name="Normal 2 2 6 8 4" xfId="22473" xr:uid="{00000000-0005-0000-0000-00002A840000}"/>
    <cellStyle name="Normal 2 2 6 9" xfId="5350" xr:uid="{00000000-0005-0000-0000-00002B840000}"/>
    <cellStyle name="Normal 2 2 6 9 2" xfId="15143" xr:uid="{00000000-0005-0000-0000-00002C840000}"/>
    <cellStyle name="Normal 2 2 6 9 2 2" xfId="34694" xr:uid="{00000000-0005-0000-0000-00002D840000}"/>
    <cellStyle name="Normal 2 2 6 9 3" xfId="24919" xr:uid="{00000000-0005-0000-0000-00002E840000}"/>
    <cellStyle name="Normal 2 2 7" xfId="526" xr:uid="{00000000-0005-0000-0000-00002F840000}"/>
    <cellStyle name="Normal 2 2 7 2" xfId="938" xr:uid="{00000000-0005-0000-0000-000030840000}"/>
    <cellStyle name="Normal 2 2 7 2 2" xfId="1888" xr:uid="{00000000-0005-0000-0000-000031840000}"/>
    <cellStyle name="Normal 2 2 7 2 2 2" xfId="4402" xr:uid="{00000000-0005-0000-0000-000032840000}"/>
    <cellStyle name="Normal 2 2 7 2 2 2 2" xfId="9299" xr:uid="{00000000-0005-0000-0000-000033840000}"/>
    <cellStyle name="Normal 2 2 7 2 2 2 2 2" xfId="19088" xr:uid="{00000000-0005-0000-0000-000034840000}"/>
    <cellStyle name="Normal 2 2 7 2 2 2 2 2 2" xfId="38639" xr:uid="{00000000-0005-0000-0000-000035840000}"/>
    <cellStyle name="Normal 2 2 7 2 2 2 2 3" xfId="28864" xr:uid="{00000000-0005-0000-0000-000036840000}"/>
    <cellStyle name="Normal 2 2 7 2 2 2 3" xfId="14202" xr:uid="{00000000-0005-0000-0000-000037840000}"/>
    <cellStyle name="Normal 2 2 7 2 2 2 3 2" xfId="33753" xr:uid="{00000000-0005-0000-0000-000038840000}"/>
    <cellStyle name="Normal 2 2 7 2 2 2 4" xfId="23978" xr:uid="{00000000-0005-0000-0000-000039840000}"/>
    <cellStyle name="Normal 2 2 7 2 2 3" xfId="6856" xr:uid="{00000000-0005-0000-0000-00003A840000}"/>
    <cellStyle name="Normal 2 2 7 2 2 3 2" xfId="16648" xr:uid="{00000000-0005-0000-0000-00003B840000}"/>
    <cellStyle name="Normal 2 2 7 2 2 3 2 2" xfId="36199" xr:uid="{00000000-0005-0000-0000-00003C840000}"/>
    <cellStyle name="Normal 2 2 7 2 2 3 3" xfId="26424" xr:uid="{00000000-0005-0000-0000-00003D840000}"/>
    <cellStyle name="Normal 2 2 7 2 2 4" xfId="11762" xr:uid="{00000000-0005-0000-0000-00003E840000}"/>
    <cellStyle name="Normal 2 2 7 2 2 4 2" xfId="31313" xr:uid="{00000000-0005-0000-0000-00003F840000}"/>
    <cellStyle name="Normal 2 2 7 2 2 5" xfId="21538" xr:uid="{00000000-0005-0000-0000-000040840000}"/>
    <cellStyle name="Normal 2 2 7 2 3" xfId="2435" xr:uid="{00000000-0005-0000-0000-000041840000}"/>
    <cellStyle name="Normal 2 2 7 2 3 2" xfId="4917" xr:uid="{00000000-0005-0000-0000-000042840000}"/>
    <cellStyle name="Normal 2 2 7 2 3 2 2" xfId="9814" xr:uid="{00000000-0005-0000-0000-000043840000}"/>
    <cellStyle name="Normal 2 2 7 2 3 2 2 2" xfId="19603" xr:uid="{00000000-0005-0000-0000-000044840000}"/>
    <cellStyle name="Normal 2 2 7 2 3 2 2 2 2" xfId="39154" xr:uid="{00000000-0005-0000-0000-000045840000}"/>
    <cellStyle name="Normal 2 2 7 2 3 2 2 3" xfId="29379" xr:uid="{00000000-0005-0000-0000-000046840000}"/>
    <cellStyle name="Normal 2 2 7 2 3 2 3" xfId="14717" xr:uid="{00000000-0005-0000-0000-000047840000}"/>
    <cellStyle name="Normal 2 2 7 2 3 2 3 2" xfId="34268" xr:uid="{00000000-0005-0000-0000-000048840000}"/>
    <cellStyle name="Normal 2 2 7 2 3 2 4" xfId="24493" xr:uid="{00000000-0005-0000-0000-000049840000}"/>
    <cellStyle name="Normal 2 2 7 2 3 3" xfId="7371" xr:uid="{00000000-0005-0000-0000-00004A840000}"/>
    <cellStyle name="Normal 2 2 7 2 3 3 2" xfId="17163" xr:uid="{00000000-0005-0000-0000-00004B840000}"/>
    <cellStyle name="Normal 2 2 7 2 3 3 2 2" xfId="36714" xr:uid="{00000000-0005-0000-0000-00004C840000}"/>
    <cellStyle name="Normal 2 2 7 2 3 3 3" xfId="26939" xr:uid="{00000000-0005-0000-0000-00004D840000}"/>
    <cellStyle name="Normal 2 2 7 2 3 4" xfId="12277" xr:uid="{00000000-0005-0000-0000-00004E840000}"/>
    <cellStyle name="Normal 2 2 7 2 3 4 2" xfId="31828" xr:uid="{00000000-0005-0000-0000-00004F840000}"/>
    <cellStyle name="Normal 2 2 7 2 3 5" xfId="22053" xr:uid="{00000000-0005-0000-0000-000050840000}"/>
    <cellStyle name="Normal 2 2 7 2 4" xfId="3521" xr:uid="{00000000-0005-0000-0000-000051840000}"/>
    <cellStyle name="Normal 2 2 7 2 4 2" xfId="8418" xr:uid="{00000000-0005-0000-0000-000052840000}"/>
    <cellStyle name="Normal 2 2 7 2 4 2 2" xfId="18207" xr:uid="{00000000-0005-0000-0000-000053840000}"/>
    <cellStyle name="Normal 2 2 7 2 4 2 2 2" xfId="37758" xr:uid="{00000000-0005-0000-0000-000054840000}"/>
    <cellStyle name="Normal 2 2 7 2 4 2 3" xfId="27983" xr:uid="{00000000-0005-0000-0000-000055840000}"/>
    <cellStyle name="Normal 2 2 7 2 4 3" xfId="13321" xr:uid="{00000000-0005-0000-0000-000056840000}"/>
    <cellStyle name="Normal 2 2 7 2 4 3 2" xfId="32872" xr:uid="{00000000-0005-0000-0000-000057840000}"/>
    <cellStyle name="Normal 2 2 7 2 4 4" xfId="23097" xr:uid="{00000000-0005-0000-0000-000058840000}"/>
    <cellStyle name="Normal 2 2 7 2 5" xfId="5975" xr:uid="{00000000-0005-0000-0000-000059840000}"/>
    <cellStyle name="Normal 2 2 7 2 5 2" xfId="15767" xr:uid="{00000000-0005-0000-0000-00005A840000}"/>
    <cellStyle name="Normal 2 2 7 2 5 2 2" xfId="35318" xr:uid="{00000000-0005-0000-0000-00005B840000}"/>
    <cellStyle name="Normal 2 2 7 2 5 3" xfId="25543" xr:uid="{00000000-0005-0000-0000-00005C840000}"/>
    <cellStyle name="Normal 2 2 7 2 6" xfId="10881" xr:uid="{00000000-0005-0000-0000-00005D840000}"/>
    <cellStyle name="Normal 2 2 7 2 6 2" xfId="30432" xr:uid="{00000000-0005-0000-0000-00005E840000}"/>
    <cellStyle name="Normal 2 2 7 2 7" xfId="20657" xr:uid="{00000000-0005-0000-0000-00005F840000}"/>
    <cellStyle name="Normal 2 2 7 3" xfId="1493" xr:uid="{00000000-0005-0000-0000-000060840000}"/>
    <cellStyle name="Normal 2 2 7 3 2" xfId="4012" xr:uid="{00000000-0005-0000-0000-000061840000}"/>
    <cellStyle name="Normal 2 2 7 3 2 2" xfId="8909" xr:uid="{00000000-0005-0000-0000-000062840000}"/>
    <cellStyle name="Normal 2 2 7 3 2 2 2" xfId="18698" xr:uid="{00000000-0005-0000-0000-000063840000}"/>
    <cellStyle name="Normal 2 2 7 3 2 2 2 2" xfId="38249" xr:uid="{00000000-0005-0000-0000-000064840000}"/>
    <cellStyle name="Normal 2 2 7 3 2 2 3" xfId="28474" xr:uid="{00000000-0005-0000-0000-000065840000}"/>
    <cellStyle name="Normal 2 2 7 3 2 3" xfId="13812" xr:uid="{00000000-0005-0000-0000-000066840000}"/>
    <cellStyle name="Normal 2 2 7 3 2 3 2" xfId="33363" xr:uid="{00000000-0005-0000-0000-000067840000}"/>
    <cellStyle name="Normal 2 2 7 3 2 4" xfId="23588" xr:uid="{00000000-0005-0000-0000-000068840000}"/>
    <cellStyle name="Normal 2 2 7 3 3" xfId="6466" xr:uid="{00000000-0005-0000-0000-000069840000}"/>
    <cellStyle name="Normal 2 2 7 3 3 2" xfId="16258" xr:uid="{00000000-0005-0000-0000-00006A840000}"/>
    <cellStyle name="Normal 2 2 7 3 3 2 2" xfId="35809" xr:uid="{00000000-0005-0000-0000-00006B840000}"/>
    <cellStyle name="Normal 2 2 7 3 3 3" xfId="26034" xr:uid="{00000000-0005-0000-0000-00006C840000}"/>
    <cellStyle name="Normal 2 2 7 3 4" xfId="11372" xr:uid="{00000000-0005-0000-0000-00006D840000}"/>
    <cellStyle name="Normal 2 2 7 3 4 2" xfId="30923" xr:uid="{00000000-0005-0000-0000-00006E840000}"/>
    <cellStyle name="Normal 2 2 7 3 5" xfId="21148" xr:uid="{00000000-0005-0000-0000-00006F840000}"/>
    <cellStyle name="Normal 2 2 7 4" xfId="2028" xr:uid="{00000000-0005-0000-0000-000070840000}"/>
    <cellStyle name="Normal 2 2 7 4 2" xfId="4530" xr:uid="{00000000-0005-0000-0000-000071840000}"/>
    <cellStyle name="Normal 2 2 7 4 2 2" xfId="9427" xr:uid="{00000000-0005-0000-0000-000072840000}"/>
    <cellStyle name="Normal 2 2 7 4 2 2 2" xfId="19216" xr:uid="{00000000-0005-0000-0000-000073840000}"/>
    <cellStyle name="Normal 2 2 7 4 2 2 2 2" xfId="38767" xr:uid="{00000000-0005-0000-0000-000074840000}"/>
    <cellStyle name="Normal 2 2 7 4 2 2 3" xfId="28992" xr:uid="{00000000-0005-0000-0000-000075840000}"/>
    <cellStyle name="Normal 2 2 7 4 2 3" xfId="14330" xr:uid="{00000000-0005-0000-0000-000076840000}"/>
    <cellStyle name="Normal 2 2 7 4 2 3 2" xfId="33881" xr:uid="{00000000-0005-0000-0000-000077840000}"/>
    <cellStyle name="Normal 2 2 7 4 2 4" xfId="24106" xr:uid="{00000000-0005-0000-0000-000078840000}"/>
    <cellStyle name="Normal 2 2 7 4 3" xfId="6984" xr:uid="{00000000-0005-0000-0000-000079840000}"/>
    <cellStyle name="Normal 2 2 7 4 3 2" xfId="16776" xr:uid="{00000000-0005-0000-0000-00007A840000}"/>
    <cellStyle name="Normal 2 2 7 4 3 2 2" xfId="36327" xr:uid="{00000000-0005-0000-0000-00007B840000}"/>
    <cellStyle name="Normal 2 2 7 4 3 3" xfId="26552" xr:uid="{00000000-0005-0000-0000-00007C840000}"/>
    <cellStyle name="Normal 2 2 7 4 4" xfId="11890" xr:uid="{00000000-0005-0000-0000-00007D840000}"/>
    <cellStyle name="Normal 2 2 7 4 4 2" xfId="31441" xr:uid="{00000000-0005-0000-0000-00007E840000}"/>
    <cellStyle name="Normal 2 2 7 4 5" xfId="21666" xr:uid="{00000000-0005-0000-0000-00007F840000}"/>
    <cellStyle name="Normal 2 2 7 5" xfId="3130" xr:uid="{00000000-0005-0000-0000-000080840000}"/>
    <cellStyle name="Normal 2 2 7 5 2" xfId="8027" xr:uid="{00000000-0005-0000-0000-000081840000}"/>
    <cellStyle name="Normal 2 2 7 5 2 2" xfId="17816" xr:uid="{00000000-0005-0000-0000-000082840000}"/>
    <cellStyle name="Normal 2 2 7 5 2 2 2" xfId="37367" xr:uid="{00000000-0005-0000-0000-000083840000}"/>
    <cellStyle name="Normal 2 2 7 5 2 3" xfId="27592" xr:uid="{00000000-0005-0000-0000-000084840000}"/>
    <cellStyle name="Normal 2 2 7 5 3" xfId="12930" xr:uid="{00000000-0005-0000-0000-000085840000}"/>
    <cellStyle name="Normal 2 2 7 5 3 2" xfId="32481" xr:uid="{00000000-0005-0000-0000-000086840000}"/>
    <cellStyle name="Normal 2 2 7 5 4" xfId="22706" xr:uid="{00000000-0005-0000-0000-000087840000}"/>
    <cellStyle name="Normal 2 2 7 6" xfId="5584" xr:uid="{00000000-0005-0000-0000-000088840000}"/>
    <cellStyle name="Normal 2 2 7 6 2" xfId="15376" xr:uid="{00000000-0005-0000-0000-000089840000}"/>
    <cellStyle name="Normal 2 2 7 6 2 2" xfId="34927" xr:uid="{00000000-0005-0000-0000-00008A840000}"/>
    <cellStyle name="Normal 2 2 7 6 3" xfId="25152" xr:uid="{00000000-0005-0000-0000-00008B840000}"/>
    <cellStyle name="Normal 2 2 7 7" xfId="10490" xr:uid="{00000000-0005-0000-0000-00008C840000}"/>
    <cellStyle name="Normal 2 2 7 7 2" xfId="30041" xr:uid="{00000000-0005-0000-0000-00008D840000}"/>
    <cellStyle name="Normal 2 2 7 8" xfId="20266" xr:uid="{00000000-0005-0000-0000-00008E840000}"/>
    <cellStyle name="Normal 2 2 8" xfId="527" xr:uid="{00000000-0005-0000-0000-00008F840000}"/>
    <cellStyle name="Normal 2 2 8 2" xfId="939" xr:uid="{00000000-0005-0000-0000-000090840000}"/>
    <cellStyle name="Normal 2 2 8 2 2" xfId="1889" xr:uid="{00000000-0005-0000-0000-000091840000}"/>
    <cellStyle name="Normal 2 2 8 2 2 2" xfId="4403" xr:uid="{00000000-0005-0000-0000-000092840000}"/>
    <cellStyle name="Normal 2 2 8 2 2 2 2" xfId="9300" xr:uid="{00000000-0005-0000-0000-000093840000}"/>
    <cellStyle name="Normal 2 2 8 2 2 2 2 2" xfId="19089" xr:uid="{00000000-0005-0000-0000-000094840000}"/>
    <cellStyle name="Normal 2 2 8 2 2 2 2 2 2" xfId="38640" xr:uid="{00000000-0005-0000-0000-000095840000}"/>
    <cellStyle name="Normal 2 2 8 2 2 2 2 3" xfId="28865" xr:uid="{00000000-0005-0000-0000-000096840000}"/>
    <cellStyle name="Normal 2 2 8 2 2 2 3" xfId="14203" xr:uid="{00000000-0005-0000-0000-000097840000}"/>
    <cellStyle name="Normal 2 2 8 2 2 2 3 2" xfId="33754" xr:uid="{00000000-0005-0000-0000-000098840000}"/>
    <cellStyle name="Normal 2 2 8 2 2 2 4" xfId="23979" xr:uid="{00000000-0005-0000-0000-000099840000}"/>
    <cellStyle name="Normal 2 2 8 2 2 3" xfId="6857" xr:uid="{00000000-0005-0000-0000-00009A840000}"/>
    <cellStyle name="Normal 2 2 8 2 2 3 2" xfId="16649" xr:uid="{00000000-0005-0000-0000-00009B840000}"/>
    <cellStyle name="Normal 2 2 8 2 2 3 2 2" xfId="36200" xr:uid="{00000000-0005-0000-0000-00009C840000}"/>
    <cellStyle name="Normal 2 2 8 2 2 3 3" xfId="26425" xr:uid="{00000000-0005-0000-0000-00009D840000}"/>
    <cellStyle name="Normal 2 2 8 2 2 4" xfId="11763" xr:uid="{00000000-0005-0000-0000-00009E840000}"/>
    <cellStyle name="Normal 2 2 8 2 2 4 2" xfId="31314" xr:uid="{00000000-0005-0000-0000-00009F840000}"/>
    <cellStyle name="Normal 2 2 8 2 2 5" xfId="21539" xr:uid="{00000000-0005-0000-0000-0000A0840000}"/>
    <cellStyle name="Normal 2 2 8 2 3" xfId="2502" xr:uid="{00000000-0005-0000-0000-0000A1840000}"/>
    <cellStyle name="Normal 2 2 8 2 3 2" xfId="4983" xr:uid="{00000000-0005-0000-0000-0000A2840000}"/>
    <cellStyle name="Normal 2 2 8 2 3 2 2" xfId="9880" xr:uid="{00000000-0005-0000-0000-0000A3840000}"/>
    <cellStyle name="Normal 2 2 8 2 3 2 2 2" xfId="19669" xr:uid="{00000000-0005-0000-0000-0000A4840000}"/>
    <cellStyle name="Normal 2 2 8 2 3 2 2 2 2" xfId="39220" xr:uid="{00000000-0005-0000-0000-0000A5840000}"/>
    <cellStyle name="Normal 2 2 8 2 3 2 2 3" xfId="29445" xr:uid="{00000000-0005-0000-0000-0000A6840000}"/>
    <cellStyle name="Normal 2 2 8 2 3 2 3" xfId="14783" xr:uid="{00000000-0005-0000-0000-0000A7840000}"/>
    <cellStyle name="Normal 2 2 8 2 3 2 3 2" xfId="34334" xr:uid="{00000000-0005-0000-0000-0000A8840000}"/>
    <cellStyle name="Normal 2 2 8 2 3 2 4" xfId="24559" xr:uid="{00000000-0005-0000-0000-0000A9840000}"/>
    <cellStyle name="Normal 2 2 8 2 3 3" xfId="7437" xr:uid="{00000000-0005-0000-0000-0000AA840000}"/>
    <cellStyle name="Normal 2 2 8 2 3 3 2" xfId="17229" xr:uid="{00000000-0005-0000-0000-0000AB840000}"/>
    <cellStyle name="Normal 2 2 8 2 3 3 2 2" xfId="36780" xr:uid="{00000000-0005-0000-0000-0000AC840000}"/>
    <cellStyle name="Normal 2 2 8 2 3 3 3" xfId="27005" xr:uid="{00000000-0005-0000-0000-0000AD840000}"/>
    <cellStyle name="Normal 2 2 8 2 3 4" xfId="12343" xr:uid="{00000000-0005-0000-0000-0000AE840000}"/>
    <cellStyle name="Normal 2 2 8 2 3 4 2" xfId="31894" xr:uid="{00000000-0005-0000-0000-0000AF840000}"/>
    <cellStyle name="Normal 2 2 8 2 3 5" xfId="22119" xr:uid="{00000000-0005-0000-0000-0000B0840000}"/>
    <cellStyle name="Normal 2 2 8 2 4" xfId="3522" xr:uid="{00000000-0005-0000-0000-0000B1840000}"/>
    <cellStyle name="Normal 2 2 8 2 4 2" xfId="8419" xr:uid="{00000000-0005-0000-0000-0000B2840000}"/>
    <cellStyle name="Normal 2 2 8 2 4 2 2" xfId="18208" xr:uid="{00000000-0005-0000-0000-0000B3840000}"/>
    <cellStyle name="Normal 2 2 8 2 4 2 2 2" xfId="37759" xr:uid="{00000000-0005-0000-0000-0000B4840000}"/>
    <cellStyle name="Normal 2 2 8 2 4 2 3" xfId="27984" xr:uid="{00000000-0005-0000-0000-0000B5840000}"/>
    <cellStyle name="Normal 2 2 8 2 4 3" xfId="13322" xr:uid="{00000000-0005-0000-0000-0000B6840000}"/>
    <cellStyle name="Normal 2 2 8 2 4 3 2" xfId="32873" xr:uid="{00000000-0005-0000-0000-0000B7840000}"/>
    <cellStyle name="Normal 2 2 8 2 4 4" xfId="23098" xr:uid="{00000000-0005-0000-0000-0000B8840000}"/>
    <cellStyle name="Normal 2 2 8 2 5" xfId="5976" xr:uid="{00000000-0005-0000-0000-0000B9840000}"/>
    <cellStyle name="Normal 2 2 8 2 5 2" xfId="15768" xr:uid="{00000000-0005-0000-0000-0000BA840000}"/>
    <cellStyle name="Normal 2 2 8 2 5 2 2" xfId="35319" xr:uid="{00000000-0005-0000-0000-0000BB840000}"/>
    <cellStyle name="Normal 2 2 8 2 5 3" xfId="25544" xr:uid="{00000000-0005-0000-0000-0000BC840000}"/>
    <cellStyle name="Normal 2 2 8 2 6" xfId="10882" xr:uid="{00000000-0005-0000-0000-0000BD840000}"/>
    <cellStyle name="Normal 2 2 8 2 6 2" xfId="30433" xr:uid="{00000000-0005-0000-0000-0000BE840000}"/>
    <cellStyle name="Normal 2 2 8 2 7" xfId="20658" xr:uid="{00000000-0005-0000-0000-0000BF840000}"/>
    <cellStyle name="Normal 2 2 8 3" xfId="1494" xr:uid="{00000000-0005-0000-0000-0000C0840000}"/>
    <cellStyle name="Normal 2 2 8 3 2" xfId="4013" xr:uid="{00000000-0005-0000-0000-0000C1840000}"/>
    <cellStyle name="Normal 2 2 8 3 2 2" xfId="8910" xr:uid="{00000000-0005-0000-0000-0000C2840000}"/>
    <cellStyle name="Normal 2 2 8 3 2 2 2" xfId="18699" xr:uid="{00000000-0005-0000-0000-0000C3840000}"/>
    <cellStyle name="Normal 2 2 8 3 2 2 2 2" xfId="38250" xr:uid="{00000000-0005-0000-0000-0000C4840000}"/>
    <cellStyle name="Normal 2 2 8 3 2 2 3" xfId="28475" xr:uid="{00000000-0005-0000-0000-0000C5840000}"/>
    <cellStyle name="Normal 2 2 8 3 2 3" xfId="13813" xr:uid="{00000000-0005-0000-0000-0000C6840000}"/>
    <cellStyle name="Normal 2 2 8 3 2 3 2" xfId="33364" xr:uid="{00000000-0005-0000-0000-0000C7840000}"/>
    <cellStyle name="Normal 2 2 8 3 2 4" xfId="23589" xr:uid="{00000000-0005-0000-0000-0000C8840000}"/>
    <cellStyle name="Normal 2 2 8 3 3" xfId="6467" xr:uid="{00000000-0005-0000-0000-0000C9840000}"/>
    <cellStyle name="Normal 2 2 8 3 3 2" xfId="16259" xr:uid="{00000000-0005-0000-0000-0000CA840000}"/>
    <cellStyle name="Normal 2 2 8 3 3 2 2" xfId="35810" xr:uid="{00000000-0005-0000-0000-0000CB840000}"/>
    <cellStyle name="Normal 2 2 8 3 3 3" xfId="26035" xr:uid="{00000000-0005-0000-0000-0000CC840000}"/>
    <cellStyle name="Normal 2 2 8 3 4" xfId="11373" xr:uid="{00000000-0005-0000-0000-0000CD840000}"/>
    <cellStyle name="Normal 2 2 8 3 4 2" xfId="30924" xr:uid="{00000000-0005-0000-0000-0000CE840000}"/>
    <cellStyle name="Normal 2 2 8 3 5" xfId="21149" xr:uid="{00000000-0005-0000-0000-0000CF840000}"/>
    <cellStyle name="Normal 2 2 8 4" xfId="2094" xr:uid="{00000000-0005-0000-0000-0000D0840000}"/>
    <cellStyle name="Normal 2 2 8 4 2" xfId="4596" xr:uid="{00000000-0005-0000-0000-0000D1840000}"/>
    <cellStyle name="Normal 2 2 8 4 2 2" xfId="9493" xr:uid="{00000000-0005-0000-0000-0000D2840000}"/>
    <cellStyle name="Normal 2 2 8 4 2 2 2" xfId="19282" xr:uid="{00000000-0005-0000-0000-0000D3840000}"/>
    <cellStyle name="Normal 2 2 8 4 2 2 2 2" xfId="38833" xr:uid="{00000000-0005-0000-0000-0000D4840000}"/>
    <cellStyle name="Normal 2 2 8 4 2 2 3" xfId="29058" xr:uid="{00000000-0005-0000-0000-0000D5840000}"/>
    <cellStyle name="Normal 2 2 8 4 2 3" xfId="14396" xr:uid="{00000000-0005-0000-0000-0000D6840000}"/>
    <cellStyle name="Normal 2 2 8 4 2 3 2" xfId="33947" xr:uid="{00000000-0005-0000-0000-0000D7840000}"/>
    <cellStyle name="Normal 2 2 8 4 2 4" xfId="24172" xr:uid="{00000000-0005-0000-0000-0000D8840000}"/>
    <cellStyle name="Normal 2 2 8 4 3" xfId="7050" xr:uid="{00000000-0005-0000-0000-0000D9840000}"/>
    <cellStyle name="Normal 2 2 8 4 3 2" xfId="16842" xr:uid="{00000000-0005-0000-0000-0000DA840000}"/>
    <cellStyle name="Normal 2 2 8 4 3 2 2" xfId="36393" xr:uid="{00000000-0005-0000-0000-0000DB840000}"/>
    <cellStyle name="Normal 2 2 8 4 3 3" xfId="26618" xr:uid="{00000000-0005-0000-0000-0000DC840000}"/>
    <cellStyle name="Normal 2 2 8 4 4" xfId="11956" xr:uid="{00000000-0005-0000-0000-0000DD840000}"/>
    <cellStyle name="Normal 2 2 8 4 4 2" xfId="31507" xr:uid="{00000000-0005-0000-0000-0000DE840000}"/>
    <cellStyle name="Normal 2 2 8 4 5" xfId="21732" xr:uid="{00000000-0005-0000-0000-0000DF840000}"/>
    <cellStyle name="Normal 2 2 8 5" xfId="3131" xr:uid="{00000000-0005-0000-0000-0000E0840000}"/>
    <cellStyle name="Normal 2 2 8 5 2" xfId="8028" xr:uid="{00000000-0005-0000-0000-0000E1840000}"/>
    <cellStyle name="Normal 2 2 8 5 2 2" xfId="17817" xr:uid="{00000000-0005-0000-0000-0000E2840000}"/>
    <cellStyle name="Normal 2 2 8 5 2 2 2" xfId="37368" xr:uid="{00000000-0005-0000-0000-0000E3840000}"/>
    <cellStyle name="Normal 2 2 8 5 2 3" xfId="27593" xr:uid="{00000000-0005-0000-0000-0000E4840000}"/>
    <cellStyle name="Normal 2 2 8 5 3" xfId="12931" xr:uid="{00000000-0005-0000-0000-0000E5840000}"/>
    <cellStyle name="Normal 2 2 8 5 3 2" xfId="32482" xr:uid="{00000000-0005-0000-0000-0000E6840000}"/>
    <cellStyle name="Normal 2 2 8 5 4" xfId="22707" xr:uid="{00000000-0005-0000-0000-0000E7840000}"/>
    <cellStyle name="Normal 2 2 8 6" xfId="5585" xr:uid="{00000000-0005-0000-0000-0000E8840000}"/>
    <cellStyle name="Normal 2 2 8 6 2" xfId="15377" xr:uid="{00000000-0005-0000-0000-0000E9840000}"/>
    <cellStyle name="Normal 2 2 8 6 2 2" xfId="34928" xr:uid="{00000000-0005-0000-0000-0000EA840000}"/>
    <cellStyle name="Normal 2 2 8 6 3" xfId="25153" xr:uid="{00000000-0005-0000-0000-0000EB840000}"/>
    <cellStyle name="Normal 2 2 8 7" xfId="10491" xr:uid="{00000000-0005-0000-0000-0000EC840000}"/>
    <cellStyle name="Normal 2 2 8 7 2" xfId="30042" xr:uid="{00000000-0005-0000-0000-0000ED840000}"/>
    <cellStyle name="Normal 2 2 8 8" xfId="20267" xr:uid="{00000000-0005-0000-0000-0000EE840000}"/>
    <cellStyle name="Normal 2 2 9" xfId="528" xr:uid="{00000000-0005-0000-0000-0000EF840000}"/>
    <cellStyle name="Normal 2 2 9 2" xfId="940" xr:uid="{00000000-0005-0000-0000-0000F0840000}"/>
    <cellStyle name="Normal 2 2 9 2 2" xfId="1890" xr:uid="{00000000-0005-0000-0000-0000F1840000}"/>
    <cellStyle name="Normal 2 2 9 2 2 2" xfId="4404" xr:uid="{00000000-0005-0000-0000-0000F2840000}"/>
    <cellStyle name="Normal 2 2 9 2 2 2 2" xfId="9301" xr:uid="{00000000-0005-0000-0000-0000F3840000}"/>
    <cellStyle name="Normal 2 2 9 2 2 2 2 2" xfId="19090" xr:uid="{00000000-0005-0000-0000-0000F4840000}"/>
    <cellStyle name="Normal 2 2 9 2 2 2 2 2 2" xfId="38641" xr:uid="{00000000-0005-0000-0000-0000F5840000}"/>
    <cellStyle name="Normal 2 2 9 2 2 2 2 3" xfId="28866" xr:uid="{00000000-0005-0000-0000-0000F6840000}"/>
    <cellStyle name="Normal 2 2 9 2 2 2 3" xfId="14204" xr:uid="{00000000-0005-0000-0000-0000F7840000}"/>
    <cellStyle name="Normal 2 2 9 2 2 2 3 2" xfId="33755" xr:uid="{00000000-0005-0000-0000-0000F8840000}"/>
    <cellStyle name="Normal 2 2 9 2 2 2 4" xfId="23980" xr:uid="{00000000-0005-0000-0000-0000F9840000}"/>
    <cellStyle name="Normal 2 2 9 2 2 3" xfId="6858" xr:uid="{00000000-0005-0000-0000-0000FA840000}"/>
    <cellStyle name="Normal 2 2 9 2 2 3 2" xfId="16650" xr:uid="{00000000-0005-0000-0000-0000FB840000}"/>
    <cellStyle name="Normal 2 2 9 2 2 3 2 2" xfId="36201" xr:uid="{00000000-0005-0000-0000-0000FC840000}"/>
    <cellStyle name="Normal 2 2 9 2 2 3 3" xfId="26426" xr:uid="{00000000-0005-0000-0000-0000FD840000}"/>
    <cellStyle name="Normal 2 2 9 2 2 4" xfId="11764" xr:uid="{00000000-0005-0000-0000-0000FE840000}"/>
    <cellStyle name="Normal 2 2 9 2 2 4 2" xfId="31315" xr:uid="{00000000-0005-0000-0000-0000FF840000}"/>
    <cellStyle name="Normal 2 2 9 2 2 5" xfId="21540" xr:uid="{00000000-0005-0000-0000-000000850000}"/>
    <cellStyle name="Normal 2 2 9 2 3" xfId="2663" xr:uid="{00000000-0005-0000-0000-000001850000}"/>
    <cellStyle name="Normal 2 2 9 2 3 2" xfId="5108" xr:uid="{00000000-0005-0000-0000-000002850000}"/>
    <cellStyle name="Normal 2 2 9 2 3 2 2" xfId="10005" xr:uid="{00000000-0005-0000-0000-000003850000}"/>
    <cellStyle name="Normal 2 2 9 2 3 2 2 2" xfId="19794" xr:uid="{00000000-0005-0000-0000-000004850000}"/>
    <cellStyle name="Normal 2 2 9 2 3 2 2 2 2" xfId="39345" xr:uid="{00000000-0005-0000-0000-000005850000}"/>
    <cellStyle name="Normal 2 2 9 2 3 2 2 3" xfId="29570" xr:uid="{00000000-0005-0000-0000-000006850000}"/>
    <cellStyle name="Normal 2 2 9 2 3 2 3" xfId="14908" xr:uid="{00000000-0005-0000-0000-000007850000}"/>
    <cellStyle name="Normal 2 2 9 2 3 2 3 2" xfId="34459" xr:uid="{00000000-0005-0000-0000-000008850000}"/>
    <cellStyle name="Normal 2 2 9 2 3 2 4" xfId="24684" xr:uid="{00000000-0005-0000-0000-000009850000}"/>
    <cellStyle name="Normal 2 2 9 2 3 3" xfId="7562" xr:uid="{00000000-0005-0000-0000-00000A850000}"/>
    <cellStyle name="Normal 2 2 9 2 3 3 2" xfId="17354" xr:uid="{00000000-0005-0000-0000-00000B850000}"/>
    <cellStyle name="Normal 2 2 9 2 3 3 2 2" xfId="36905" xr:uid="{00000000-0005-0000-0000-00000C850000}"/>
    <cellStyle name="Normal 2 2 9 2 3 3 3" xfId="27130" xr:uid="{00000000-0005-0000-0000-00000D850000}"/>
    <cellStyle name="Normal 2 2 9 2 3 4" xfId="12468" xr:uid="{00000000-0005-0000-0000-00000E850000}"/>
    <cellStyle name="Normal 2 2 9 2 3 4 2" xfId="32019" xr:uid="{00000000-0005-0000-0000-00000F850000}"/>
    <cellStyle name="Normal 2 2 9 2 3 5" xfId="22244" xr:uid="{00000000-0005-0000-0000-000010850000}"/>
    <cellStyle name="Normal 2 2 9 2 4" xfId="3523" xr:uid="{00000000-0005-0000-0000-000011850000}"/>
    <cellStyle name="Normal 2 2 9 2 4 2" xfId="8420" xr:uid="{00000000-0005-0000-0000-000012850000}"/>
    <cellStyle name="Normal 2 2 9 2 4 2 2" xfId="18209" xr:uid="{00000000-0005-0000-0000-000013850000}"/>
    <cellStyle name="Normal 2 2 9 2 4 2 2 2" xfId="37760" xr:uid="{00000000-0005-0000-0000-000014850000}"/>
    <cellStyle name="Normal 2 2 9 2 4 2 3" xfId="27985" xr:uid="{00000000-0005-0000-0000-000015850000}"/>
    <cellStyle name="Normal 2 2 9 2 4 3" xfId="13323" xr:uid="{00000000-0005-0000-0000-000016850000}"/>
    <cellStyle name="Normal 2 2 9 2 4 3 2" xfId="32874" xr:uid="{00000000-0005-0000-0000-000017850000}"/>
    <cellStyle name="Normal 2 2 9 2 4 4" xfId="23099" xr:uid="{00000000-0005-0000-0000-000018850000}"/>
    <cellStyle name="Normal 2 2 9 2 5" xfId="5977" xr:uid="{00000000-0005-0000-0000-000019850000}"/>
    <cellStyle name="Normal 2 2 9 2 5 2" xfId="15769" xr:uid="{00000000-0005-0000-0000-00001A850000}"/>
    <cellStyle name="Normal 2 2 9 2 5 2 2" xfId="35320" xr:uid="{00000000-0005-0000-0000-00001B850000}"/>
    <cellStyle name="Normal 2 2 9 2 5 3" xfId="25545" xr:uid="{00000000-0005-0000-0000-00001C850000}"/>
    <cellStyle name="Normal 2 2 9 2 6" xfId="10883" xr:uid="{00000000-0005-0000-0000-00001D850000}"/>
    <cellStyle name="Normal 2 2 9 2 6 2" xfId="30434" xr:uid="{00000000-0005-0000-0000-00001E850000}"/>
    <cellStyle name="Normal 2 2 9 2 7" xfId="20659" xr:uid="{00000000-0005-0000-0000-00001F850000}"/>
    <cellStyle name="Normal 2 2 9 3" xfId="1495" xr:uid="{00000000-0005-0000-0000-000020850000}"/>
    <cellStyle name="Normal 2 2 9 3 2" xfId="4014" xr:uid="{00000000-0005-0000-0000-000021850000}"/>
    <cellStyle name="Normal 2 2 9 3 2 2" xfId="8911" xr:uid="{00000000-0005-0000-0000-000022850000}"/>
    <cellStyle name="Normal 2 2 9 3 2 2 2" xfId="18700" xr:uid="{00000000-0005-0000-0000-000023850000}"/>
    <cellStyle name="Normal 2 2 9 3 2 2 2 2" xfId="38251" xr:uid="{00000000-0005-0000-0000-000024850000}"/>
    <cellStyle name="Normal 2 2 9 3 2 2 3" xfId="28476" xr:uid="{00000000-0005-0000-0000-000025850000}"/>
    <cellStyle name="Normal 2 2 9 3 2 3" xfId="13814" xr:uid="{00000000-0005-0000-0000-000026850000}"/>
    <cellStyle name="Normal 2 2 9 3 2 3 2" xfId="33365" xr:uid="{00000000-0005-0000-0000-000027850000}"/>
    <cellStyle name="Normal 2 2 9 3 2 4" xfId="23590" xr:uid="{00000000-0005-0000-0000-000028850000}"/>
    <cellStyle name="Normal 2 2 9 3 3" xfId="6468" xr:uid="{00000000-0005-0000-0000-000029850000}"/>
    <cellStyle name="Normal 2 2 9 3 3 2" xfId="16260" xr:uid="{00000000-0005-0000-0000-00002A850000}"/>
    <cellStyle name="Normal 2 2 9 3 3 2 2" xfId="35811" xr:uid="{00000000-0005-0000-0000-00002B850000}"/>
    <cellStyle name="Normal 2 2 9 3 3 3" xfId="26036" xr:uid="{00000000-0005-0000-0000-00002C850000}"/>
    <cellStyle name="Normal 2 2 9 3 4" xfId="11374" xr:uid="{00000000-0005-0000-0000-00002D850000}"/>
    <cellStyle name="Normal 2 2 9 3 4 2" xfId="30925" xr:uid="{00000000-0005-0000-0000-00002E850000}"/>
    <cellStyle name="Normal 2 2 9 3 5" xfId="21150" xr:uid="{00000000-0005-0000-0000-00002F850000}"/>
    <cellStyle name="Normal 2 2 9 4" xfId="2219" xr:uid="{00000000-0005-0000-0000-000030850000}"/>
    <cellStyle name="Normal 2 2 9 4 2" xfId="4721" xr:uid="{00000000-0005-0000-0000-000031850000}"/>
    <cellStyle name="Normal 2 2 9 4 2 2" xfId="9618" xr:uid="{00000000-0005-0000-0000-000032850000}"/>
    <cellStyle name="Normal 2 2 9 4 2 2 2" xfId="19407" xr:uid="{00000000-0005-0000-0000-000033850000}"/>
    <cellStyle name="Normal 2 2 9 4 2 2 2 2" xfId="38958" xr:uid="{00000000-0005-0000-0000-000034850000}"/>
    <cellStyle name="Normal 2 2 9 4 2 2 3" xfId="29183" xr:uid="{00000000-0005-0000-0000-000035850000}"/>
    <cellStyle name="Normal 2 2 9 4 2 3" xfId="14521" xr:uid="{00000000-0005-0000-0000-000036850000}"/>
    <cellStyle name="Normal 2 2 9 4 2 3 2" xfId="34072" xr:uid="{00000000-0005-0000-0000-000037850000}"/>
    <cellStyle name="Normal 2 2 9 4 2 4" xfId="24297" xr:uid="{00000000-0005-0000-0000-000038850000}"/>
    <cellStyle name="Normal 2 2 9 4 3" xfId="7175" xr:uid="{00000000-0005-0000-0000-000039850000}"/>
    <cellStyle name="Normal 2 2 9 4 3 2" xfId="16967" xr:uid="{00000000-0005-0000-0000-00003A850000}"/>
    <cellStyle name="Normal 2 2 9 4 3 2 2" xfId="36518" xr:uid="{00000000-0005-0000-0000-00003B850000}"/>
    <cellStyle name="Normal 2 2 9 4 3 3" xfId="26743" xr:uid="{00000000-0005-0000-0000-00003C850000}"/>
    <cellStyle name="Normal 2 2 9 4 4" xfId="12081" xr:uid="{00000000-0005-0000-0000-00003D850000}"/>
    <cellStyle name="Normal 2 2 9 4 4 2" xfId="31632" xr:uid="{00000000-0005-0000-0000-00003E850000}"/>
    <cellStyle name="Normal 2 2 9 4 5" xfId="21857" xr:uid="{00000000-0005-0000-0000-00003F850000}"/>
    <cellStyle name="Normal 2 2 9 5" xfId="3132" xr:uid="{00000000-0005-0000-0000-000040850000}"/>
    <cellStyle name="Normal 2 2 9 5 2" xfId="8029" xr:uid="{00000000-0005-0000-0000-000041850000}"/>
    <cellStyle name="Normal 2 2 9 5 2 2" xfId="17818" xr:uid="{00000000-0005-0000-0000-000042850000}"/>
    <cellStyle name="Normal 2 2 9 5 2 2 2" xfId="37369" xr:uid="{00000000-0005-0000-0000-000043850000}"/>
    <cellStyle name="Normal 2 2 9 5 2 3" xfId="27594" xr:uid="{00000000-0005-0000-0000-000044850000}"/>
    <cellStyle name="Normal 2 2 9 5 3" xfId="12932" xr:uid="{00000000-0005-0000-0000-000045850000}"/>
    <cellStyle name="Normal 2 2 9 5 3 2" xfId="32483" xr:uid="{00000000-0005-0000-0000-000046850000}"/>
    <cellStyle name="Normal 2 2 9 5 4" xfId="22708" xr:uid="{00000000-0005-0000-0000-000047850000}"/>
    <cellStyle name="Normal 2 2 9 6" xfId="5586" xr:uid="{00000000-0005-0000-0000-000048850000}"/>
    <cellStyle name="Normal 2 2 9 6 2" xfId="15378" xr:uid="{00000000-0005-0000-0000-000049850000}"/>
    <cellStyle name="Normal 2 2 9 6 2 2" xfId="34929" xr:uid="{00000000-0005-0000-0000-00004A850000}"/>
    <cellStyle name="Normal 2 2 9 6 3" xfId="25154" xr:uid="{00000000-0005-0000-0000-00004B850000}"/>
    <cellStyle name="Normal 2 2 9 7" xfId="10492" xr:uid="{00000000-0005-0000-0000-00004C850000}"/>
    <cellStyle name="Normal 2 2 9 7 2" xfId="30043" xr:uid="{00000000-0005-0000-0000-00004D850000}"/>
    <cellStyle name="Normal 2 2 9 8" xfId="20268" xr:uid="{00000000-0005-0000-0000-00004E850000}"/>
    <cellStyle name="Normal 2 3" xfId="106" xr:uid="{00000000-0005-0000-0000-00004F850000}"/>
    <cellStyle name="Normal 2 3 2" xfId="529" xr:uid="{00000000-0005-0000-0000-000050850000}"/>
    <cellStyle name="Normal 2 3 2 2" xfId="1496" xr:uid="{00000000-0005-0000-0000-000051850000}"/>
    <cellStyle name="Normal 2 3 2 3" xfId="1131" xr:uid="{00000000-0005-0000-0000-000052850000}"/>
    <cellStyle name="Normal 2 3 2 3 2" xfId="3699" xr:uid="{00000000-0005-0000-0000-000053850000}"/>
    <cellStyle name="Normal 2 3 2 3 2 2" xfId="8596" xr:uid="{00000000-0005-0000-0000-000054850000}"/>
    <cellStyle name="Normal 2 3 2 3 2 2 2" xfId="18385" xr:uid="{00000000-0005-0000-0000-000055850000}"/>
    <cellStyle name="Normal 2 3 2 3 2 2 2 2" xfId="37936" xr:uid="{00000000-0005-0000-0000-000056850000}"/>
    <cellStyle name="Normal 2 3 2 3 2 2 3" xfId="28161" xr:uid="{00000000-0005-0000-0000-000057850000}"/>
    <cellStyle name="Normal 2 3 2 3 2 3" xfId="13499" xr:uid="{00000000-0005-0000-0000-000058850000}"/>
    <cellStyle name="Normal 2 3 2 3 2 3 2" xfId="33050" xr:uid="{00000000-0005-0000-0000-000059850000}"/>
    <cellStyle name="Normal 2 3 2 3 2 4" xfId="23275" xr:uid="{00000000-0005-0000-0000-00005A850000}"/>
    <cellStyle name="Normal 2 3 2 3 3" xfId="6153" xr:uid="{00000000-0005-0000-0000-00005B850000}"/>
    <cellStyle name="Normal 2 3 2 3 3 2" xfId="15945" xr:uid="{00000000-0005-0000-0000-00005C850000}"/>
    <cellStyle name="Normal 2 3 2 3 3 2 2" xfId="35496" xr:uid="{00000000-0005-0000-0000-00005D850000}"/>
    <cellStyle name="Normal 2 3 2 3 3 3" xfId="25721" xr:uid="{00000000-0005-0000-0000-00005E850000}"/>
    <cellStyle name="Normal 2 3 2 3 4" xfId="11059" xr:uid="{00000000-0005-0000-0000-00005F850000}"/>
    <cellStyle name="Normal 2 3 2 3 4 2" xfId="30610" xr:uid="{00000000-0005-0000-0000-000060850000}"/>
    <cellStyle name="Normal 2 3 2 3 5" xfId="20835" xr:uid="{00000000-0005-0000-0000-000061850000}"/>
    <cellStyle name="Normal 2 3 3" xfId="530" xr:uid="{00000000-0005-0000-0000-000062850000}"/>
    <cellStyle name="Normal 2 3 4" xfId="1197" xr:uid="{00000000-0005-0000-0000-000063850000}"/>
    <cellStyle name="Normal 2 3 5" xfId="1130" xr:uid="{00000000-0005-0000-0000-000064850000}"/>
    <cellStyle name="Normal 2 3 5 2" xfId="3698" xr:uid="{00000000-0005-0000-0000-000065850000}"/>
    <cellStyle name="Normal 2 3 5 2 2" xfId="8595" xr:uid="{00000000-0005-0000-0000-000066850000}"/>
    <cellStyle name="Normal 2 3 5 2 2 2" xfId="18384" xr:uid="{00000000-0005-0000-0000-000067850000}"/>
    <cellStyle name="Normal 2 3 5 2 2 2 2" xfId="37935" xr:uid="{00000000-0005-0000-0000-000068850000}"/>
    <cellStyle name="Normal 2 3 5 2 2 3" xfId="28160" xr:uid="{00000000-0005-0000-0000-000069850000}"/>
    <cellStyle name="Normal 2 3 5 2 3" xfId="13498" xr:uid="{00000000-0005-0000-0000-00006A850000}"/>
    <cellStyle name="Normal 2 3 5 2 3 2" xfId="33049" xr:uid="{00000000-0005-0000-0000-00006B850000}"/>
    <cellStyle name="Normal 2 3 5 2 4" xfId="23274" xr:uid="{00000000-0005-0000-0000-00006C850000}"/>
    <cellStyle name="Normal 2 3 5 3" xfId="6152" xr:uid="{00000000-0005-0000-0000-00006D850000}"/>
    <cellStyle name="Normal 2 3 5 3 2" xfId="15944" xr:uid="{00000000-0005-0000-0000-00006E850000}"/>
    <cellStyle name="Normal 2 3 5 3 2 2" xfId="35495" xr:uid="{00000000-0005-0000-0000-00006F850000}"/>
    <cellStyle name="Normal 2 3 5 3 3" xfId="25720" xr:uid="{00000000-0005-0000-0000-000070850000}"/>
    <cellStyle name="Normal 2 3 5 4" xfId="11058" xr:uid="{00000000-0005-0000-0000-000071850000}"/>
    <cellStyle name="Normal 2 3 5 4 2" xfId="30609" xr:uid="{00000000-0005-0000-0000-000072850000}"/>
    <cellStyle name="Normal 2 3 5 5" xfId="20834" xr:uid="{00000000-0005-0000-0000-000073850000}"/>
    <cellStyle name="Normal 2 4" xfId="107" xr:uid="{00000000-0005-0000-0000-000074850000}"/>
    <cellStyle name="Normal 2 4 2" xfId="284" xr:uid="{00000000-0005-0000-0000-000075850000}"/>
    <cellStyle name="Normal 2 4 2 2" xfId="1276" xr:uid="{00000000-0005-0000-0000-000076850000}"/>
    <cellStyle name="Normal 2 4 2 3" xfId="1133" xr:uid="{00000000-0005-0000-0000-000077850000}"/>
    <cellStyle name="Normal 2 4 2 3 2" xfId="3701" xr:uid="{00000000-0005-0000-0000-000078850000}"/>
    <cellStyle name="Normal 2 4 2 3 2 2" xfId="8598" xr:uid="{00000000-0005-0000-0000-000079850000}"/>
    <cellStyle name="Normal 2 4 2 3 2 2 2" xfId="18387" xr:uid="{00000000-0005-0000-0000-00007A850000}"/>
    <cellStyle name="Normal 2 4 2 3 2 2 2 2" xfId="37938" xr:uid="{00000000-0005-0000-0000-00007B850000}"/>
    <cellStyle name="Normal 2 4 2 3 2 2 3" xfId="28163" xr:uid="{00000000-0005-0000-0000-00007C850000}"/>
    <cellStyle name="Normal 2 4 2 3 2 3" xfId="13501" xr:uid="{00000000-0005-0000-0000-00007D850000}"/>
    <cellStyle name="Normal 2 4 2 3 2 3 2" xfId="33052" xr:uid="{00000000-0005-0000-0000-00007E850000}"/>
    <cellStyle name="Normal 2 4 2 3 2 4" xfId="23277" xr:uid="{00000000-0005-0000-0000-00007F850000}"/>
    <cellStyle name="Normal 2 4 2 3 3" xfId="6155" xr:uid="{00000000-0005-0000-0000-000080850000}"/>
    <cellStyle name="Normal 2 4 2 3 3 2" xfId="15947" xr:uid="{00000000-0005-0000-0000-000081850000}"/>
    <cellStyle name="Normal 2 4 2 3 3 2 2" xfId="35498" xr:uid="{00000000-0005-0000-0000-000082850000}"/>
    <cellStyle name="Normal 2 4 2 3 3 3" xfId="25723" xr:uid="{00000000-0005-0000-0000-000083850000}"/>
    <cellStyle name="Normal 2 4 2 3 4" xfId="11061" xr:uid="{00000000-0005-0000-0000-000084850000}"/>
    <cellStyle name="Normal 2 4 2 3 4 2" xfId="30612" xr:uid="{00000000-0005-0000-0000-000085850000}"/>
    <cellStyle name="Normal 2 4 2 3 5" xfId="20837" xr:uid="{00000000-0005-0000-0000-000086850000}"/>
    <cellStyle name="Normal 2 4 3" xfId="531" xr:uid="{00000000-0005-0000-0000-000087850000}"/>
    <cellStyle name="Normal 2 4 3 2" xfId="2503" xr:uid="{00000000-0005-0000-0000-000088850000}"/>
    <cellStyle name="Normal 2 4 4" xfId="1198" xr:uid="{00000000-0005-0000-0000-000089850000}"/>
    <cellStyle name="Normal 2 4 5" xfId="1132" xr:uid="{00000000-0005-0000-0000-00008A850000}"/>
    <cellStyle name="Normal 2 4 5 2" xfId="3700" xr:uid="{00000000-0005-0000-0000-00008B850000}"/>
    <cellStyle name="Normal 2 4 5 2 2" xfId="8597" xr:uid="{00000000-0005-0000-0000-00008C850000}"/>
    <cellStyle name="Normal 2 4 5 2 2 2" xfId="18386" xr:uid="{00000000-0005-0000-0000-00008D850000}"/>
    <cellStyle name="Normal 2 4 5 2 2 2 2" xfId="37937" xr:uid="{00000000-0005-0000-0000-00008E850000}"/>
    <cellStyle name="Normal 2 4 5 2 2 3" xfId="28162" xr:uid="{00000000-0005-0000-0000-00008F850000}"/>
    <cellStyle name="Normal 2 4 5 2 3" xfId="13500" xr:uid="{00000000-0005-0000-0000-000090850000}"/>
    <cellStyle name="Normal 2 4 5 2 3 2" xfId="33051" xr:uid="{00000000-0005-0000-0000-000091850000}"/>
    <cellStyle name="Normal 2 4 5 2 4" xfId="23276" xr:uid="{00000000-0005-0000-0000-000092850000}"/>
    <cellStyle name="Normal 2 4 5 3" xfId="6154" xr:uid="{00000000-0005-0000-0000-000093850000}"/>
    <cellStyle name="Normal 2 4 5 3 2" xfId="15946" xr:uid="{00000000-0005-0000-0000-000094850000}"/>
    <cellStyle name="Normal 2 4 5 3 2 2" xfId="35497" xr:uid="{00000000-0005-0000-0000-000095850000}"/>
    <cellStyle name="Normal 2 4 5 3 3" xfId="25722" xr:uid="{00000000-0005-0000-0000-000096850000}"/>
    <cellStyle name="Normal 2 4 5 4" xfId="11060" xr:uid="{00000000-0005-0000-0000-000097850000}"/>
    <cellStyle name="Normal 2 4 5 4 2" xfId="30611" xr:uid="{00000000-0005-0000-0000-000098850000}"/>
    <cellStyle name="Normal 2 4 5 5" xfId="20836" xr:uid="{00000000-0005-0000-0000-000099850000}"/>
    <cellStyle name="Normal 2 4 6" xfId="1956" xr:uid="{00000000-0005-0000-0000-00009A850000}"/>
    <cellStyle name="Normal 2 5" xfId="211" xr:uid="{00000000-0005-0000-0000-00009B850000}"/>
    <cellStyle name="Normal 2 5 2" xfId="1234" xr:uid="{00000000-0005-0000-0000-00009C850000}"/>
    <cellStyle name="Normal 2 5 3" xfId="1134" xr:uid="{00000000-0005-0000-0000-00009D850000}"/>
    <cellStyle name="Normal 2 5 3 2" xfId="3702" xr:uid="{00000000-0005-0000-0000-00009E850000}"/>
    <cellStyle name="Normal 2 5 3 2 2" xfId="8599" xr:uid="{00000000-0005-0000-0000-00009F850000}"/>
    <cellStyle name="Normal 2 5 3 2 2 2" xfId="18388" xr:uid="{00000000-0005-0000-0000-0000A0850000}"/>
    <cellStyle name="Normal 2 5 3 2 2 2 2" xfId="37939" xr:uid="{00000000-0005-0000-0000-0000A1850000}"/>
    <cellStyle name="Normal 2 5 3 2 2 3" xfId="28164" xr:uid="{00000000-0005-0000-0000-0000A2850000}"/>
    <cellStyle name="Normal 2 5 3 2 3" xfId="13502" xr:uid="{00000000-0005-0000-0000-0000A3850000}"/>
    <cellStyle name="Normal 2 5 3 2 3 2" xfId="33053" xr:uid="{00000000-0005-0000-0000-0000A4850000}"/>
    <cellStyle name="Normal 2 5 3 2 4" xfId="23278" xr:uid="{00000000-0005-0000-0000-0000A5850000}"/>
    <cellStyle name="Normal 2 5 3 3" xfId="6156" xr:uid="{00000000-0005-0000-0000-0000A6850000}"/>
    <cellStyle name="Normal 2 5 3 3 2" xfId="15948" xr:uid="{00000000-0005-0000-0000-0000A7850000}"/>
    <cellStyle name="Normal 2 5 3 3 2 2" xfId="35499" xr:uid="{00000000-0005-0000-0000-0000A8850000}"/>
    <cellStyle name="Normal 2 5 3 3 3" xfId="25724" xr:uid="{00000000-0005-0000-0000-0000A9850000}"/>
    <cellStyle name="Normal 2 5 3 4" xfId="11062" xr:uid="{00000000-0005-0000-0000-0000AA850000}"/>
    <cellStyle name="Normal 2 5 3 4 2" xfId="30613" xr:uid="{00000000-0005-0000-0000-0000AB850000}"/>
    <cellStyle name="Normal 2 5 3 5" xfId="20838" xr:uid="{00000000-0005-0000-0000-0000AC850000}"/>
    <cellStyle name="Normal 2 6" xfId="601" xr:uid="{00000000-0005-0000-0000-0000AD850000}"/>
    <cellStyle name="Normal 2 7" xfId="1195" xr:uid="{00000000-0005-0000-0000-0000AE850000}"/>
    <cellStyle name="Normal 2 8" xfId="1127" xr:uid="{00000000-0005-0000-0000-0000AF850000}"/>
    <cellStyle name="Normal 2 8 2" xfId="3695" xr:uid="{00000000-0005-0000-0000-0000B0850000}"/>
    <cellStyle name="Normal 2 8 2 2" xfId="8592" xr:uid="{00000000-0005-0000-0000-0000B1850000}"/>
    <cellStyle name="Normal 2 8 2 2 2" xfId="18381" xr:uid="{00000000-0005-0000-0000-0000B2850000}"/>
    <cellStyle name="Normal 2 8 2 2 2 2" xfId="37932" xr:uid="{00000000-0005-0000-0000-0000B3850000}"/>
    <cellStyle name="Normal 2 8 2 2 3" xfId="28157" xr:uid="{00000000-0005-0000-0000-0000B4850000}"/>
    <cellStyle name="Normal 2 8 2 3" xfId="13495" xr:uid="{00000000-0005-0000-0000-0000B5850000}"/>
    <cellStyle name="Normal 2 8 2 3 2" xfId="33046" xr:uid="{00000000-0005-0000-0000-0000B6850000}"/>
    <cellStyle name="Normal 2 8 2 4" xfId="23271" xr:uid="{00000000-0005-0000-0000-0000B7850000}"/>
    <cellStyle name="Normal 2 8 3" xfId="6149" xr:uid="{00000000-0005-0000-0000-0000B8850000}"/>
    <cellStyle name="Normal 2 8 3 2" xfId="15941" xr:uid="{00000000-0005-0000-0000-0000B9850000}"/>
    <cellStyle name="Normal 2 8 3 2 2" xfId="35492" xr:uid="{00000000-0005-0000-0000-0000BA850000}"/>
    <cellStyle name="Normal 2 8 3 3" xfId="25717" xr:uid="{00000000-0005-0000-0000-0000BB850000}"/>
    <cellStyle name="Normal 2 8 4" xfId="11055" xr:uid="{00000000-0005-0000-0000-0000BC850000}"/>
    <cellStyle name="Normal 2 8 4 2" xfId="30606" xr:uid="{00000000-0005-0000-0000-0000BD850000}"/>
    <cellStyle name="Normal 2 8 5" xfId="20831" xr:uid="{00000000-0005-0000-0000-0000BE850000}"/>
    <cellStyle name="Normal 2 9" xfId="10152" xr:uid="{00000000-0005-0000-0000-0000BF850000}"/>
    <cellStyle name="Normal 20" xfId="990" xr:uid="{00000000-0005-0000-0000-0000C0850000}"/>
    <cellStyle name="Normal 20 2" xfId="3563" xr:uid="{00000000-0005-0000-0000-0000C1850000}"/>
    <cellStyle name="Normal 20 2 2" xfId="8460" xr:uid="{00000000-0005-0000-0000-0000C2850000}"/>
    <cellStyle name="Normal 20 2 2 2" xfId="18249" xr:uid="{00000000-0005-0000-0000-0000C3850000}"/>
    <cellStyle name="Normal 20 2 2 2 2" xfId="37800" xr:uid="{00000000-0005-0000-0000-0000C4850000}"/>
    <cellStyle name="Normal 20 2 2 3" xfId="28025" xr:uid="{00000000-0005-0000-0000-0000C5850000}"/>
    <cellStyle name="Normal 20 2 3" xfId="13363" xr:uid="{00000000-0005-0000-0000-0000C6850000}"/>
    <cellStyle name="Normal 20 2 3 2" xfId="32914" xr:uid="{00000000-0005-0000-0000-0000C7850000}"/>
    <cellStyle name="Normal 20 2 4" xfId="23139" xr:uid="{00000000-0005-0000-0000-0000C8850000}"/>
    <cellStyle name="Normal 20 3" xfId="6017" xr:uid="{00000000-0005-0000-0000-0000C9850000}"/>
    <cellStyle name="Normal 20 3 2" xfId="15809" xr:uid="{00000000-0005-0000-0000-0000CA850000}"/>
    <cellStyle name="Normal 20 3 2 2" xfId="35360" xr:uid="{00000000-0005-0000-0000-0000CB850000}"/>
    <cellStyle name="Normal 20 3 3" xfId="25585" xr:uid="{00000000-0005-0000-0000-0000CC850000}"/>
    <cellStyle name="Normal 20 4" xfId="10923" xr:uid="{00000000-0005-0000-0000-0000CD850000}"/>
    <cellStyle name="Normal 20 4 2" xfId="30474" xr:uid="{00000000-0005-0000-0000-0000CE850000}"/>
    <cellStyle name="Normal 20 5" xfId="20699" xr:uid="{00000000-0005-0000-0000-0000CF850000}"/>
    <cellStyle name="Normal 21" xfId="1189" xr:uid="{00000000-0005-0000-0000-0000D0850000}"/>
    <cellStyle name="Normal 22" xfId="2774" xr:uid="{00000000-0005-0000-0000-0000D1850000}"/>
    <cellStyle name="Normal 22 2" xfId="7673" xr:uid="{00000000-0005-0000-0000-0000D2850000}"/>
    <cellStyle name="Normal 23" xfId="2775" xr:uid="{00000000-0005-0000-0000-0000D3850000}"/>
    <cellStyle name="Normal 23 2" xfId="7674" xr:uid="{00000000-0005-0000-0000-0000D4850000}"/>
    <cellStyle name="Normal 23 2 2" xfId="17464" xr:uid="{00000000-0005-0000-0000-0000D5850000}"/>
    <cellStyle name="Normal 23 2 2 2" xfId="37015" xr:uid="{00000000-0005-0000-0000-0000D6850000}"/>
    <cellStyle name="Normal 23 2 3" xfId="27240" xr:uid="{00000000-0005-0000-0000-0000D7850000}"/>
    <cellStyle name="Normal 23 3" xfId="12578" xr:uid="{00000000-0005-0000-0000-0000D8850000}"/>
    <cellStyle name="Normal 23 3 2" xfId="32129" xr:uid="{00000000-0005-0000-0000-0000D9850000}"/>
    <cellStyle name="Normal 23 4" xfId="22354" xr:uid="{00000000-0005-0000-0000-0000DA850000}"/>
    <cellStyle name="Normal 24" xfId="2789" xr:uid="{00000000-0005-0000-0000-0000DB850000}"/>
    <cellStyle name="Normal 24 2" xfId="7688" xr:uid="{00000000-0005-0000-0000-0000DC850000}"/>
    <cellStyle name="Normal 25" xfId="5221" xr:uid="{00000000-0005-0000-0000-0000DD850000}"/>
    <cellStyle name="Normal 25 2" xfId="10118" xr:uid="{00000000-0005-0000-0000-0000DE850000}"/>
    <cellStyle name="Normal 25 2 2" xfId="19906" xr:uid="{00000000-0005-0000-0000-0000DF850000}"/>
    <cellStyle name="Normal 25 2 2 2" xfId="39457" xr:uid="{00000000-0005-0000-0000-0000E0850000}"/>
    <cellStyle name="Normal 25 2 3" xfId="29682" xr:uid="{00000000-0005-0000-0000-0000E1850000}"/>
    <cellStyle name="Normal 25 3" xfId="15020" xr:uid="{00000000-0005-0000-0000-0000E2850000}"/>
    <cellStyle name="Normal 25 3 2" xfId="34571" xr:uid="{00000000-0005-0000-0000-0000E3850000}"/>
    <cellStyle name="Normal 25 4" xfId="24796" xr:uid="{00000000-0005-0000-0000-0000E4850000}"/>
    <cellStyle name="Normal 26" xfId="5222" xr:uid="{00000000-0005-0000-0000-0000E5850000}"/>
    <cellStyle name="Normal 26 2" xfId="10119" xr:uid="{00000000-0005-0000-0000-0000E6850000}"/>
    <cellStyle name="Normal 26 2 2" xfId="19907" xr:uid="{00000000-0005-0000-0000-0000E7850000}"/>
    <cellStyle name="Normal 26 2 2 2" xfId="39458" xr:uid="{00000000-0005-0000-0000-0000E8850000}"/>
    <cellStyle name="Normal 26 2 3" xfId="29683" xr:uid="{00000000-0005-0000-0000-0000E9850000}"/>
    <cellStyle name="Normal 26 3" xfId="15021" xr:uid="{00000000-0005-0000-0000-0000EA850000}"/>
    <cellStyle name="Normal 26 3 2" xfId="34572" xr:uid="{00000000-0005-0000-0000-0000EB850000}"/>
    <cellStyle name="Normal 26 4" xfId="24797" xr:uid="{00000000-0005-0000-0000-0000EC850000}"/>
    <cellStyle name="Normal 27" xfId="5223" xr:uid="{00000000-0005-0000-0000-0000ED850000}"/>
    <cellStyle name="Normal 27 2" xfId="10120" xr:uid="{00000000-0005-0000-0000-0000EE850000}"/>
    <cellStyle name="Normal 27 2 2" xfId="19908" xr:uid="{00000000-0005-0000-0000-0000EF850000}"/>
    <cellStyle name="Normal 27 2 2 2" xfId="39459" xr:uid="{00000000-0005-0000-0000-0000F0850000}"/>
    <cellStyle name="Normal 27 2 3" xfId="29684" xr:uid="{00000000-0005-0000-0000-0000F1850000}"/>
    <cellStyle name="Normal 27 3" xfId="15022" xr:uid="{00000000-0005-0000-0000-0000F2850000}"/>
    <cellStyle name="Normal 27 3 2" xfId="34573" xr:uid="{00000000-0005-0000-0000-0000F3850000}"/>
    <cellStyle name="Normal 27 4" xfId="24798" xr:uid="{00000000-0005-0000-0000-0000F4850000}"/>
    <cellStyle name="Normal 28" xfId="5243" xr:uid="{00000000-0005-0000-0000-0000F5850000}"/>
    <cellStyle name="Normal 29" xfId="5229" xr:uid="{00000000-0005-0000-0000-0000F6850000}"/>
    <cellStyle name="Normal 29 2" xfId="15025" xr:uid="{00000000-0005-0000-0000-0000F7850000}"/>
    <cellStyle name="Normal 29 2 2" xfId="34576" xr:uid="{00000000-0005-0000-0000-0000F8850000}"/>
    <cellStyle name="Normal 29 3" xfId="24801" xr:uid="{00000000-0005-0000-0000-0000F9850000}"/>
    <cellStyle name="Normal 3" xfId="108" xr:uid="{00000000-0005-0000-0000-0000FA850000}"/>
    <cellStyle name="Normal 3 10" xfId="603" xr:uid="{00000000-0005-0000-0000-0000FB850000}"/>
    <cellStyle name="Normal 3 10 2" xfId="1556" xr:uid="{00000000-0005-0000-0000-0000FC850000}"/>
    <cellStyle name="Normal 3 10 2 2" xfId="4070" xr:uid="{00000000-0005-0000-0000-0000FD850000}"/>
    <cellStyle name="Normal 3 10 2 2 2" xfId="8967" xr:uid="{00000000-0005-0000-0000-0000FE850000}"/>
    <cellStyle name="Normal 3 10 2 2 2 2" xfId="18756" xr:uid="{00000000-0005-0000-0000-0000FF850000}"/>
    <cellStyle name="Normal 3 10 2 2 2 2 2" xfId="38307" xr:uid="{00000000-0005-0000-0000-000000860000}"/>
    <cellStyle name="Normal 3 10 2 2 2 3" xfId="28532" xr:uid="{00000000-0005-0000-0000-000001860000}"/>
    <cellStyle name="Normal 3 10 2 2 3" xfId="13870" xr:uid="{00000000-0005-0000-0000-000002860000}"/>
    <cellStyle name="Normal 3 10 2 2 3 2" xfId="33421" xr:uid="{00000000-0005-0000-0000-000003860000}"/>
    <cellStyle name="Normal 3 10 2 2 4" xfId="23646" xr:uid="{00000000-0005-0000-0000-000004860000}"/>
    <cellStyle name="Normal 3 10 2 3" xfId="6524" xr:uid="{00000000-0005-0000-0000-000005860000}"/>
    <cellStyle name="Normal 3 10 2 3 2" xfId="16316" xr:uid="{00000000-0005-0000-0000-000006860000}"/>
    <cellStyle name="Normal 3 10 2 3 2 2" xfId="35867" xr:uid="{00000000-0005-0000-0000-000007860000}"/>
    <cellStyle name="Normal 3 10 2 3 3" xfId="26092" xr:uid="{00000000-0005-0000-0000-000008860000}"/>
    <cellStyle name="Normal 3 10 2 4" xfId="11430" xr:uid="{00000000-0005-0000-0000-000009860000}"/>
    <cellStyle name="Normal 3 10 2 4 2" xfId="30981" xr:uid="{00000000-0005-0000-0000-00000A860000}"/>
    <cellStyle name="Normal 3 10 2 5" xfId="21206" xr:uid="{00000000-0005-0000-0000-00000B860000}"/>
    <cellStyle name="Normal 3 10 3" xfId="2354" xr:uid="{00000000-0005-0000-0000-00000C860000}"/>
    <cellStyle name="Normal 3 10 3 2" xfId="4850" xr:uid="{00000000-0005-0000-0000-00000D860000}"/>
    <cellStyle name="Normal 3 10 3 2 2" xfId="9747" xr:uid="{00000000-0005-0000-0000-00000E860000}"/>
    <cellStyle name="Normal 3 10 3 2 2 2" xfId="19536" xr:uid="{00000000-0005-0000-0000-00000F860000}"/>
    <cellStyle name="Normal 3 10 3 2 2 2 2" xfId="39087" xr:uid="{00000000-0005-0000-0000-000010860000}"/>
    <cellStyle name="Normal 3 10 3 2 2 3" xfId="29312" xr:uid="{00000000-0005-0000-0000-000011860000}"/>
    <cellStyle name="Normal 3 10 3 2 3" xfId="14650" xr:uid="{00000000-0005-0000-0000-000012860000}"/>
    <cellStyle name="Normal 3 10 3 2 3 2" xfId="34201" xr:uid="{00000000-0005-0000-0000-000013860000}"/>
    <cellStyle name="Normal 3 10 3 2 4" xfId="24426" xr:uid="{00000000-0005-0000-0000-000014860000}"/>
    <cellStyle name="Normal 3 10 3 3" xfId="7304" xr:uid="{00000000-0005-0000-0000-000015860000}"/>
    <cellStyle name="Normal 3 10 3 3 2" xfId="17096" xr:uid="{00000000-0005-0000-0000-000016860000}"/>
    <cellStyle name="Normal 3 10 3 3 2 2" xfId="36647" xr:uid="{00000000-0005-0000-0000-000017860000}"/>
    <cellStyle name="Normal 3 10 3 3 3" xfId="26872" xr:uid="{00000000-0005-0000-0000-000018860000}"/>
    <cellStyle name="Normal 3 10 3 4" xfId="12210" xr:uid="{00000000-0005-0000-0000-000019860000}"/>
    <cellStyle name="Normal 3 10 3 4 2" xfId="31761" xr:uid="{00000000-0005-0000-0000-00001A860000}"/>
    <cellStyle name="Normal 3 10 3 5" xfId="21986" xr:uid="{00000000-0005-0000-0000-00001B860000}"/>
    <cellStyle name="Normal 3 10 4" xfId="3189" xr:uid="{00000000-0005-0000-0000-00001C860000}"/>
    <cellStyle name="Normal 3 10 4 2" xfId="8086" xr:uid="{00000000-0005-0000-0000-00001D860000}"/>
    <cellStyle name="Normal 3 10 4 2 2" xfId="17875" xr:uid="{00000000-0005-0000-0000-00001E860000}"/>
    <cellStyle name="Normal 3 10 4 2 2 2" xfId="37426" xr:uid="{00000000-0005-0000-0000-00001F860000}"/>
    <cellStyle name="Normal 3 10 4 2 3" xfId="27651" xr:uid="{00000000-0005-0000-0000-000020860000}"/>
    <cellStyle name="Normal 3 10 4 3" xfId="12989" xr:uid="{00000000-0005-0000-0000-000021860000}"/>
    <cellStyle name="Normal 3 10 4 3 2" xfId="32540" xr:uid="{00000000-0005-0000-0000-000022860000}"/>
    <cellStyle name="Normal 3 10 4 4" xfId="22765" xr:uid="{00000000-0005-0000-0000-000023860000}"/>
    <cellStyle name="Normal 3 10 5" xfId="5643" xr:uid="{00000000-0005-0000-0000-000024860000}"/>
    <cellStyle name="Normal 3 10 5 2" xfId="15435" xr:uid="{00000000-0005-0000-0000-000025860000}"/>
    <cellStyle name="Normal 3 10 5 2 2" xfId="34986" xr:uid="{00000000-0005-0000-0000-000026860000}"/>
    <cellStyle name="Normal 3 10 5 3" xfId="25211" xr:uid="{00000000-0005-0000-0000-000027860000}"/>
    <cellStyle name="Normal 3 10 6" xfId="10549" xr:uid="{00000000-0005-0000-0000-000028860000}"/>
    <cellStyle name="Normal 3 10 6 2" xfId="30100" xr:uid="{00000000-0005-0000-0000-000029860000}"/>
    <cellStyle name="Normal 3 10 7" xfId="20325" xr:uid="{00000000-0005-0000-0000-00002A860000}"/>
    <cellStyle name="Normal 3 11" xfId="985" xr:uid="{00000000-0005-0000-0000-00002B860000}"/>
    <cellStyle name="Normal 3 11 2" xfId="1929" xr:uid="{00000000-0005-0000-0000-00002C860000}"/>
    <cellStyle name="Normal 3 11 2 2" xfId="4441" xr:uid="{00000000-0005-0000-0000-00002D860000}"/>
    <cellStyle name="Normal 3 11 2 2 2" xfId="9338" xr:uid="{00000000-0005-0000-0000-00002E860000}"/>
    <cellStyle name="Normal 3 11 2 2 2 2" xfId="19127" xr:uid="{00000000-0005-0000-0000-00002F860000}"/>
    <cellStyle name="Normal 3 11 2 2 2 2 2" xfId="38678" xr:uid="{00000000-0005-0000-0000-000030860000}"/>
    <cellStyle name="Normal 3 11 2 2 2 3" xfId="28903" xr:uid="{00000000-0005-0000-0000-000031860000}"/>
    <cellStyle name="Normal 3 11 2 2 3" xfId="14241" xr:uid="{00000000-0005-0000-0000-000032860000}"/>
    <cellStyle name="Normal 3 11 2 2 3 2" xfId="33792" xr:uid="{00000000-0005-0000-0000-000033860000}"/>
    <cellStyle name="Normal 3 11 2 2 4" xfId="24017" xr:uid="{00000000-0005-0000-0000-000034860000}"/>
    <cellStyle name="Normal 3 11 2 3" xfId="6895" xr:uid="{00000000-0005-0000-0000-000035860000}"/>
    <cellStyle name="Normal 3 11 2 3 2" xfId="16687" xr:uid="{00000000-0005-0000-0000-000036860000}"/>
    <cellStyle name="Normal 3 11 2 3 2 2" xfId="36238" xr:uid="{00000000-0005-0000-0000-000037860000}"/>
    <cellStyle name="Normal 3 11 2 3 3" xfId="26463" xr:uid="{00000000-0005-0000-0000-000038860000}"/>
    <cellStyle name="Normal 3 11 2 4" xfId="11801" xr:uid="{00000000-0005-0000-0000-000039860000}"/>
    <cellStyle name="Normal 3 11 2 4 2" xfId="31352" xr:uid="{00000000-0005-0000-0000-00003A860000}"/>
    <cellStyle name="Normal 3 11 2 5" xfId="21577" xr:uid="{00000000-0005-0000-0000-00003B860000}"/>
    <cellStyle name="Normal 3 11 3" xfId="3560" xr:uid="{00000000-0005-0000-0000-00003C860000}"/>
    <cellStyle name="Normal 3 11 3 2" xfId="8457" xr:uid="{00000000-0005-0000-0000-00003D860000}"/>
    <cellStyle name="Normal 3 11 3 2 2" xfId="18246" xr:uid="{00000000-0005-0000-0000-00003E860000}"/>
    <cellStyle name="Normal 3 11 3 2 2 2" xfId="37797" xr:uid="{00000000-0005-0000-0000-00003F860000}"/>
    <cellStyle name="Normal 3 11 3 2 3" xfId="28022" xr:uid="{00000000-0005-0000-0000-000040860000}"/>
    <cellStyle name="Normal 3 11 3 3" xfId="13360" xr:uid="{00000000-0005-0000-0000-000041860000}"/>
    <cellStyle name="Normal 3 11 3 3 2" xfId="32911" xr:uid="{00000000-0005-0000-0000-000042860000}"/>
    <cellStyle name="Normal 3 11 3 4" xfId="23136" xr:uid="{00000000-0005-0000-0000-000043860000}"/>
    <cellStyle name="Normal 3 11 4" xfId="6014" xr:uid="{00000000-0005-0000-0000-000044860000}"/>
    <cellStyle name="Normal 3 11 4 2" xfId="15806" xr:uid="{00000000-0005-0000-0000-000045860000}"/>
    <cellStyle name="Normal 3 11 4 2 2" xfId="35357" xr:uid="{00000000-0005-0000-0000-000046860000}"/>
    <cellStyle name="Normal 3 11 4 3" xfId="25582" xr:uid="{00000000-0005-0000-0000-000047860000}"/>
    <cellStyle name="Normal 3 11 5" xfId="10920" xr:uid="{00000000-0005-0000-0000-000048860000}"/>
    <cellStyle name="Normal 3 11 5 2" xfId="30471" xr:uid="{00000000-0005-0000-0000-000049860000}"/>
    <cellStyle name="Normal 3 11 6" xfId="20696" xr:uid="{00000000-0005-0000-0000-00004A860000}"/>
    <cellStyle name="Normal 3 12" xfId="1199" xr:uid="{00000000-0005-0000-0000-00004B860000}"/>
    <cellStyle name="Normal 3 12 2" xfId="3739" xr:uid="{00000000-0005-0000-0000-00004C860000}"/>
    <cellStyle name="Normal 3 12 2 2" xfId="8636" xr:uid="{00000000-0005-0000-0000-00004D860000}"/>
    <cellStyle name="Normal 3 12 2 2 2" xfId="18425" xr:uid="{00000000-0005-0000-0000-00004E860000}"/>
    <cellStyle name="Normal 3 12 2 2 2 2" xfId="37976" xr:uid="{00000000-0005-0000-0000-00004F860000}"/>
    <cellStyle name="Normal 3 12 2 2 3" xfId="28201" xr:uid="{00000000-0005-0000-0000-000050860000}"/>
    <cellStyle name="Normal 3 12 2 3" xfId="13539" xr:uid="{00000000-0005-0000-0000-000051860000}"/>
    <cellStyle name="Normal 3 12 2 3 2" xfId="33090" xr:uid="{00000000-0005-0000-0000-000052860000}"/>
    <cellStyle name="Normal 3 12 2 4" xfId="23315" xr:uid="{00000000-0005-0000-0000-000053860000}"/>
    <cellStyle name="Normal 3 12 3" xfId="6193" xr:uid="{00000000-0005-0000-0000-000054860000}"/>
    <cellStyle name="Normal 3 12 3 2" xfId="15985" xr:uid="{00000000-0005-0000-0000-000055860000}"/>
    <cellStyle name="Normal 3 12 3 2 2" xfId="35536" xr:uid="{00000000-0005-0000-0000-000056860000}"/>
    <cellStyle name="Normal 3 12 3 3" xfId="25761" xr:uid="{00000000-0005-0000-0000-000057860000}"/>
    <cellStyle name="Normal 3 12 4" xfId="11099" xr:uid="{00000000-0005-0000-0000-000058860000}"/>
    <cellStyle name="Normal 3 12 4 2" xfId="30650" xr:uid="{00000000-0005-0000-0000-000059860000}"/>
    <cellStyle name="Normal 3 12 5" xfId="20875" xr:uid="{00000000-0005-0000-0000-00005A860000}"/>
    <cellStyle name="Normal 3 13" xfId="1135" xr:uid="{00000000-0005-0000-0000-00005B860000}"/>
    <cellStyle name="Normal 3 14" xfId="1953" xr:uid="{00000000-0005-0000-0000-00005C860000}"/>
    <cellStyle name="Normal 3 14 2" xfId="4463" xr:uid="{00000000-0005-0000-0000-00005D860000}"/>
    <cellStyle name="Normal 3 14 2 2" xfId="9360" xr:uid="{00000000-0005-0000-0000-00005E860000}"/>
    <cellStyle name="Normal 3 14 2 2 2" xfId="19149" xr:uid="{00000000-0005-0000-0000-00005F860000}"/>
    <cellStyle name="Normal 3 14 2 2 2 2" xfId="38700" xr:uid="{00000000-0005-0000-0000-000060860000}"/>
    <cellStyle name="Normal 3 14 2 2 3" xfId="28925" xr:uid="{00000000-0005-0000-0000-000061860000}"/>
    <cellStyle name="Normal 3 14 2 3" xfId="14263" xr:uid="{00000000-0005-0000-0000-000062860000}"/>
    <cellStyle name="Normal 3 14 2 3 2" xfId="33814" xr:uid="{00000000-0005-0000-0000-000063860000}"/>
    <cellStyle name="Normal 3 14 2 4" xfId="24039" xr:uid="{00000000-0005-0000-0000-000064860000}"/>
    <cellStyle name="Normal 3 14 3" xfId="6917" xr:uid="{00000000-0005-0000-0000-000065860000}"/>
    <cellStyle name="Normal 3 14 3 2" xfId="16709" xr:uid="{00000000-0005-0000-0000-000066860000}"/>
    <cellStyle name="Normal 3 14 3 2 2" xfId="36260" xr:uid="{00000000-0005-0000-0000-000067860000}"/>
    <cellStyle name="Normal 3 14 3 3" xfId="26485" xr:uid="{00000000-0005-0000-0000-000068860000}"/>
    <cellStyle name="Normal 3 14 4" xfId="11823" xr:uid="{00000000-0005-0000-0000-000069860000}"/>
    <cellStyle name="Normal 3 14 4 2" xfId="31374" xr:uid="{00000000-0005-0000-0000-00006A860000}"/>
    <cellStyle name="Normal 3 14 5" xfId="21599" xr:uid="{00000000-0005-0000-0000-00006B860000}"/>
    <cellStyle name="Normal 3 15" xfId="2797" xr:uid="{00000000-0005-0000-0000-00006C860000}"/>
    <cellStyle name="Normal 3 15 2" xfId="7695" xr:uid="{00000000-0005-0000-0000-00006D860000}"/>
    <cellStyle name="Normal 3 15 2 2" xfId="17484" xr:uid="{00000000-0005-0000-0000-00006E860000}"/>
    <cellStyle name="Normal 3 15 2 2 2" xfId="37035" xr:uid="{00000000-0005-0000-0000-00006F860000}"/>
    <cellStyle name="Normal 3 15 2 3" xfId="27260" xr:uid="{00000000-0005-0000-0000-000070860000}"/>
    <cellStyle name="Normal 3 15 3" xfId="12598" xr:uid="{00000000-0005-0000-0000-000071860000}"/>
    <cellStyle name="Normal 3 15 3 2" xfId="32149" xr:uid="{00000000-0005-0000-0000-000072860000}"/>
    <cellStyle name="Normal 3 15 4" xfId="22374" xr:uid="{00000000-0005-0000-0000-000073860000}"/>
    <cellStyle name="Normal 3 16" xfId="5251" xr:uid="{00000000-0005-0000-0000-000074860000}"/>
    <cellStyle name="Normal 3 16 2" xfId="15044" xr:uid="{00000000-0005-0000-0000-000075860000}"/>
    <cellStyle name="Normal 3 16 2 2" xfId="34595" xr:uid="{00000000-0005-0000-0000-000076860000}"/>
    <cellStyle name="Normal 3 16 3" xfId="24820" xr:uid="{00000000-0005-0000-0000-000077860000}"/>
    <cellStyle name="Normal 3 17" xfId="10154" xr:uid="{00000000-0005-0000-0000-000078860000}"/>
    <cellStyle name="Normal 3 17 2" xfId="19934" xr:uid="{00000000-0005-0000-0000-000079860000}"/>
    <cellStyle name="Normal 3 18" xfId="10126" xr:uid="{00000000-0005-0000-0000-00007A860000}"/>
    <cellStyle name="Normal 3 18 2" xfId="29688" xr:uid="{00000000-0005-0000-0000-00007B860000}"/>
    <cellStyle name="Normal 3 19" xfId="19912" xr:uid="{00000000-0005-0000-0000-00007C860000}"/>
    <cellStyle name="Normal 3 2" xfId="109" xr:uid="{00000000-0005-0000-0000-00007D860000}"/>
    <cellStyle name="Normal 3 2 10" xfId="2798" xr:uid="{00000000-0005-0000-0000-00007E860000}"/>
    <cellStyle name="Normal 3 2 10 2" xfId="7696" xr:uid="{00000000-0005-0000-0000-00007F860000}"/>
    <cellStyle name="Normal 3 2 10 2 2" xfId="17485" xr:uid="{00000000-0005-0000-0000-000080860000}"/>
    <cellStyle name="Normal 3 2 10 2 2 2" xfId="37036" xr:uid="{00000000-0005-0000-0000-000081860000}"/>
    <cellStyle name="Normal 3 2 10 2 3" xfId="27261" xr:uid="{00000000-0005-0000-0000-000082860000}"/>
    <cellStyle name="Normal 3 2 10 3" xfId="12599" xr:uid="{00000000-0005-0000-0000-000083860000}"/>
    <cellStyle name="Normal 3 2 10 3 2" xfId="32150" xr:uid="{00000000-0005-0000-0000-000084860000}"/>
    <cellStyle name="Normal 3 2 10 4" xfId="22375" xr:uid="{00000000-0005-0000-0000-000085860000}"/>
    <cellStyle name="Normal 3 2 11" xfId="5252" xr:uid="{00000000-0005-0000-0000-000086860000}"/>
    <cellStyle name="Normal 3 2 11 2" xfId="15045" xr:uid="{00000000-0005-0000-0000-000087860000}"/>
    <cellStyle name="Normal 3 2 11 2 2" xfId="34596" xr:uid="{00000000-0005-0000-0000-000088860000}"/>
    <cellStyle name="Normal 3 2 11 3" xfId="24821" xr:uid="{00000000-0005-0000-0000-000089860000}"/>
    <cellStyle name="Normal 3 2 12" xfId="10155" xr:uid="{00000000-0005-0000-0000-00008A860000}"/>
    <cellStyle name="Normal 3 2 12 2" xfId="29710" xr:uid="{00000000-0005-0000-0000-00008B860000}"/>
    <cellStyle name="Normal 3 2 13" xfId="19935" xr:uid="{00000000-0005-0000-0000-00008C860000}"/>
    <cellStyle name="Normal 3 2 2" xfId="175" xr:uid="{00000000-0005-0000-0000-00008D860000}"/>
    <cellStyle name="Normal 3 2 2 10" xfId="10180" xr:uid="{00000000-0005-0000-0000-00008E860000}"/>
    <cellStyle name="Normal 3 2 2 10 2" xfId="29731" xr:uid="{00000000-0005-0000-0000-00008F860000}"/>
    <cellStyle name="Normal 3 2 2 11" xfId="19956" xr:uid="{00000000-0005-0000-0000-000090860000}"/>
    <cellStyle name="Normal 3 2 2 2" xfId="287" xr:uid="{00000000-0005-0000-0000-000091860000}"/>
    <cellStyle name="Normal 3 2 2 2 10" xfId="20037" xr:uid="{00000000-0005-0000-0000-000092860000}"/>
    <cellStyle name="Normal 3 2 2 2 2" xfId="532" xr:uid="{00000000-0005-0000-0000-000093860000}"/>
    <cellStyle name="Normal 3 2 2 2 2 2" xfId="941" xr:uid="{00000000-0005-0000-0000-000094860000}"/>
    <cellStyle name="Normal 3 2 2 2 2 2 2" xfId="1891" xr:uid="{00000000-0005-0000-0000-000095860000}"/>
    <cellStyle name="Normal 3 2 2 2 2 2 2 2" xfId="4405" xr:uid="{00000000-0005-0000-0000-000096860000}"/>
    <cellStyle name="Normal 3 2 2 2 2 2 2 2 2" xfId="9302" xr:uid="{00000000-0005-0000-0000-000097860000}"/>
    <cellStyle name="Normal 3 2 2 2 2 2 2 2 2 2" xfId="19091" xr:uid="{00000000-0005-0000-0000-000098860000}"/>
    <cellStyle name="Normal 3 2 2 2 2 2 2 2 2 2 2" xfId="38642" xr:uid="{00000000-0005-0000-0000-000099860000}"/>
    <cellStyle name="Normal 3 2 2 2 2 2 2 2 2 3" xfId="28867" xr:uid="{00000000-0005-0000-0000-00009A860000}"/>
    <cellStyle name="Normal 3 2 2 2 2 2 2 2 3" xfId="14205" xr:uid="{00000000-0005-0000-0000-00009B860000}"/>
    <cellStyle name="Normal 3 2 2 2 2 2 2 2 3 2" xfId="33756" xr:uid="{00000000-0005-0000-0000-00009C860000}"/>
    <cellStyle name="Normal 3 2 2 2 2 2 2 2 4" xfId="23981" xr:uid="{00000000-0005-0000-0000-00009D860000}"/>
    <cellStyle name="Normal 3 2 2 2 2 2 2 3" xfId="6859" xr:uid="{00000000-0005-0000-0000-00009E860000}"/>
    <cellStyle name="Normal 3 2 2 2 2 2 2 3 2" xfId="16651" xr:uid="{00000000-0005-0000-0000-00009F860000}"/>
    <cellStyle name="Normal 3 2 2 2 2 2 2 3 2 2" xfId="36202" xr:uid="{00000000-0005-0000-0000-0000A0860000}"/>
    <cellStyle name="Normal 3 2 2 2 2 2 2 3 3" xfId="26427" xr:uid="{00000000-0005-0000-0000-0000A1860000}"/>
    <cellStyle name="Normal 3 2 2 2 2 2 2 4" xfId="11765" xr:uid="{00000000-0005-0000-0000-0000A2860000}"/>
    <cellStyle name="Normal 3 2 2 2 2 2 2 4 2" xfId="31316" xr:uid="{00000000-0005-0000-0000-0000A3860000}"/>
    <cellStyle name="Normal 3 2 2 2 2 2 2 5" xfId="21541" xr:uid="{00000000-0005-0000-0000-0000A4860000}"/>
    <cellStyle name="Normal 3 2 2 2 2 2 3" xfId="2641" xr:uid="{00000000-0005-0000-0000-0000A5860000}"/>
    <cellStyle name="Normal 3 2 2 2 2 2 3 2" xfId="5087" xr:uid="{00000000-0005-0000-0000-0000A6860000}"/>
    <cellStyle name="Normal 3 2 2 2 2 2 3 2 2" xfId="9984" xr:uid="{00000000-0005-0000-0000-0000A7860000}"/>
    <cellStyle name="Normal 3 2 2 2 2 2 3 2 2 2" xfId="19773" xr:uid="{00000000-0005-0000-0000-0000A8860000}"/>
    <cellStyle name="Normal 3 2 2 2 2 2 3 2 2 2 2" xfId="39324" xr:uid="{00000000-0005-0000-0000-0000A9860000}"/>
    <cellStyle name="Normal 3 2 2 2 2 2 3 2 2 3" xfId="29549" xr:uid="{00000000-0005-0000-0000-0000AA860000}"/>
    <cellStyle name="Normal 3 2 2 2 2 2 3 2 3" xfId="14887" xr:uid="{00000000-0005-0000-0000-0000AB860000}"/>
    <cellStyle name="Normal 3 2 2 2 2 2 3 2 3 2" xfId="34438" xr:uid="{00000000-0005-0000-0000-0000AC860000}"/>
    <cellStyle name="Normal 3 2 2 2 2 2 3 2 4" xfId="24663" xr:uid="{00000000-0005-0000-0000-0000AD860000}"/>
    <cellStyle name="Normal 3 2 2 2 2 2 3 3" xfId="7541" xr:uid="{00000000-0005-0000-0000-0000AE860000}"/>
    <cellStyle name="Normal 3 2 2 2 2 2 3 3 2" xfId="17333" xr:uid="{00000000-0005-0000-0000-0000AF860000}"/>
    <cellStyle name="Normal 3 2 2 2 2 2 3 3 2 2" xfId="36884" xr:uid="{00000000-0005-0000-0000-0000B0860000}"/>
    <cellStyle name="Normal 3 2 2 2 2 2 3 3 3" xfId="27109" xr:uid="{00000000-0005-0000-0000-0000B1860000}"/>
    <cellStyle name="Normal 3 2 2 2 2 2 3 4" xfId="12447" xr:uid="{00000000-0005-0000-0000-0000B2860000}"/>
    <cellStyle name="Normal 3 2 2 2 2 2 3 4 2" xfId="31998" xr:uid="{00000000-0005-0000-0000-0000B3860000}"/>
    <cellStyle name="Normal 3 2 2 2 2 2 3 5" xfId="22223" xr:uid="{00000000-0005-0000-0000-0000B4860000}"/>
    <cellStyle name="Normal 3 2 2 2 2 2 4" xfId="3524" xr:uid="{00000000-0005-0000-0000-0000B5860000}"/>
    <cellStyle name="Normal 3 2 2 2 2 2 4 2" xfId="8421" xr:uid="{00000000-0005-0000-0000-0000B6860000}"/>
    <cellStyle name="Normal 3 2 2 2 2 2 4 2 2" xfId="18210" xr:uid="{00000000-0005-0000-0000-0000B7860000}"/>
    <cellStyle name="Normal 3 2 2 2 2 2 4 2 2 2" xfId="37761" xr:uid="{00000000-0005-0000-0000-0000B8860000}"/>
    <cellStyle name="Normal 3 2 2 2 2 2 4 2 3" xfId="27986" xr:uid="{00000000-0005-0000-0000-0000B9860000}"/>
    <cellStyle name="Normal 3 2 2 2 2 2 4 3" xfId="13324" xr:uid="{00000000-0005-0000-0000-0000BA860000}"/>
    <cellStyle name="Normal 3 2 2 2 2 2 4 3 2" xfId="32875" xr:uid="{00000000-0005-0000-0000-0000BB860000}"/>
    <cellStyle name="Normal 3 2 2 2 2 2 4 4" xfId="23100" xr:uid="{00000000-0005-0000-0000-0000BC860000}"/>
    <cellStyle name="Normal 3 2 2 2 2 2 5" xfId="5978" xr:uid="{00000000-0005-0000-0000-0000BD860000}"/>
    <cellStyle name="Normal 3 2 2 2 2 2 5 2" xfId="15770" xr:uid="{00000000-0005-0000-0000-0000BE860000}"/>
    <cellStyle name="Normal 3 2 2 2 2 2 5 2 2" xfId="35321" xr:uid="{00000000-0005-0000-0000-0000BF860000}"/>
    <cellStyle name="Normal 3 2 2 2 2 2 5 3" xfId="25546" xr:uid="{00000000-0005-0000-0000-0000C0860000}"/>
    <cellStyle name="Normal 3 2 2 2 2 2 6" xfId="10884" xr:uid="{00000000-0005-0000-0000-0000C1860000}"/>
    <cellStyle name="Normal 3 2 2 2 2 2 6 2" xfId="30435" xr:uid="{00000000-0005-0000-0000-0000C2860000}"/>
    <cellStyle name="Normal 3 2 2 2 2 2 7" xfId="20660" xr:uid="{00000000-0005-0000-0000-0000C3860000}"/>
    <cellStyle name="Normal 3 2 2 2 2 3" xfId="1497" xr:uid="{00000000-0005-0000-0000-0000C4860000}"/>
    <cellStyle name="Normal 3 2 2 2 2 3 2" xfId="4015" xr:uid="{00000000-0005-0000-0000-0000C5860000}"/>
    <cellStyle name="Normal 3 2 2 2 2 3 2 2" xfId="8912" xr:uid="{00000000-0005-0000-0000-0000C6860000}"/>
    <cellStyle name="Normal 3 2 2 2 2 3 2 2 2" xfId="18701" xr:uid="{00000000-0005-0000-0000-0000C7860000}"/>
    <cellStyle name="Normal 3 2 2 2 2 3 2 2 2 2" xfId="38252" xr:uid="{00000000-0005-0000-0000-0000C8860000}"/>
    <cellStyle name="Normal 3 2 2 2 2 3 2 2 3" xfId="28477" xr:uid="{00000000-0005-0000-0000-0000C9860000}"/>
    <cellStyle name="Normal 3 2 2 2 2 3 2 3" xfId="13815" xr:uid="{00000000-0005-0000-0000-0000CA860000}"/>
    <cellStyle name="Normal 3 2 2 2 2 3 2 3 2" xfId="33366" xr:uid="{00000000-0005-0000-0000-0000CB860000}"/>
    <cellStyle name="Normal 3 2 2 2 2 3 2 4" xfId="23591" xr:uid="{00000000-0005-0000-0000-0000CC860000}"/>
    <cellStyle name="Normal 3 2 2 2 2 3 3" xfId="6469" xr:uid="{00000000-0005-0000-0000-0000CD860000}"/>
    <cellStyle name="Normal 3 2 2 2 2 3 3 2" xfId="16261" xr:uid="{00000000-0005-0000-0000-0000CE860000}"/>
    <cellStyle name="Normal 3 2 2 2 2 3 3 2 2" xfId="35812" xr:uid="{00000000-0005-0000-0000-0000CF860000}"/>
    <cellStyle name="Normal 3 2 2 2 2 3 3 3" xfId="26037" xr:uid="{00000000-0005-0000-0000-0000D0860000}"/>
    <cellStyle name="Normal 3 2 2 2 2 3 4" xfId="11375" xr:uid="{00000000-0005-0000-0000-0000D1860000}"/>
    <cellStyle name="Normal 3 2 2 2 2 3 4 2" xfId="30926" xr:uid="{00000000-0005-0000-0000-0000D2860000}"/>
    <cellStyle name="Normal 3 2 2 2 2 3 5" xfId="21151" xr:uid="{00000000-0005-0000-0000-0000D3860000}"/>
    <cellStyle name="Normal 3 2 2 2 2 4" xfId="2198" xr:uid="{00000000-0005-0000-0000-0000D4860000}"/>
    <cellStyle name="Normal 3 2 2 2 2 4 2" xfId="4700" xr:uid="{00000000-0005-0000-0000-0000D5860000}"/>
    <cellStyle name="Normal 3 2 2 2 2 4 2 2" xfId="9597" xr:uid="{00000000-0005-0000-0000-0000D6860000}"/>
    <cellStyle name="Normal 3 2 2 2 2 4 2 2 2" xfId="19386" xr:uid="{00000000-0005-0000-0000-0000D7860000}"/>
    <cellStyle name="Normal 3 2 2 2 2 4 2 2 2 2" xfId="38937" xr:uid="{00000000-0005-0000-0000-0000D8860000}"/>
    <cellStyle name="Normal 3 2 2 2 2 4 2 2 3" xfId="29162" xr:uid="{00000000-0005-0000-0000-0000D9860000}"/>
    <cellStyle name="Normal 3 2 2 2 2 4 2 3" xfId="14500" xr:uid="{00000000-0005-0000-0000-0000DA860000}"/>
    <cellStyle name="Normal 3 2 2 2 2 4 2 3 2" xfId="34051" xr:uid="{00000000-0005-0000-0000-0000DB860000}"/>
    <cellStyle name="Normal 3 2 2 2 2 4 2 4" xfId="24276" xr:uid="{00000000-0005-0000-0000-0000DC860000}"/>
    <cellStyle name="Normal 3 2 2 2 2 4 3" xfId="7154" xr:uid="{00000000-0005-0000-0000-0000DD860000}"/>
    <cellStyle name="Normal 3 2 2 2 2 4 3 2" xfId="16946" xr:uid="{00000000-0005-0000-0000-0000DE860000}"/>
    <cellStyle name="Normal 3 2 2 2 2 4 3 2 2" xfId="36497" xr:uid="{00000000-0005-0000-0000-0000DF860000}"/>
    <cellStyle name="Normal 3 2 2 2 2 4 3 3" xfId="26722" xr:uid="{00000000-0005-0000-0000-0000E0860000}"/>
    <cellStyle name="Normal 3 2 2 2 2 4 4" xfId="12060" xr:uid="{00000000-0005-0000-0000-0000E1860000}"/>
    <cellStyle name="Normal 3 2 2 2 2 4 4 2" xfId="31611" xr:uid="{00000000-0005-0000-0000-0000E2860000}"/>
    <cellStyle name="Normal 3 2 2 2 2 4 5" xfId="21836" xr:uid="{00000000-0005-0000-0000-0000E3860000}"/>
    <cellStyle name="Normal 3 2 2 2 2 5" xfId="3133" xr:uid="{00000000-0005-0000-0000-0000E4860000}"/>
    <cellStyle name="Normal 3 2 2 2 2 5 2" xfId="8030" xr:uid="{00000000-0005-0000-0000-0000E5860000}"/>
    <cellStyle name="Normal 3 2 2 2 2 5 2 2" xfId="17819" xr:uid="{00000000-0005-0000-0000-0000E6860000}"/>
    <cellStyle name="Normal 3 2 2 2 2 5 2 2 2" xfId="37370" xr:uid="{00000000-0005-0000-0000-0000E7860000}"/>
    <cellStyle name="Normal 3 2 2 2 2 5 2 3" xfId="27595" xr:uid="{00000000-0005-0000-0000-0000E8860000}"/>
    <cellStyle name="Normal 3 2 2 2 2 5 3" xfId="12933" xr:uid="{00000000-0005-0000-0000-0000E9860000}"/>
    <cellStyle name="Normal 3 2 2 2 2 5 3 2" xfId="32484" xr:uid="{00000000-0005-0000-0000-0000EA860000}"/>
    <cellStyle name="Normal 3 2 2 2 2 5 4" xfId="22709" xr:uid="{00000000-0005-0000-0000-0000EB860000}"/>
    <cellStyle name="Normal 3 2 2 2 2 6" xfId="5587" xr:uid="{00000000-0005-0000-0000-0000EC860000}"/>
    <cellStyle name="Normal 3 2 2 2 2 6 2" xfId="15379" xr:uid="{00000000-0005-0000-0000-0000ED860000}"/>
    <cellStyle name="Normal 3 2 2 2 2 6 2 2" xfId="34930" xr:uid="{00000000-0005-0000-0000-0000EE860000}"/>
    <cellStyle name="Normal 3 2 2 2 2 6 3" xfId="25155" xr:uid="{00000000-0005-0000-0000-0000EF860000}"/>
    <cellStyle name="Normal 3 2 2 2 2 7" xfId="10493" xr:uid="{00000000-0005-0000-0000-0000F0860000}"/>
    <cellStyle name="Normal 3 2 2 2 2 7 2" xfId="30044" xr:uid="{00000000-0005-0000-0000-0000F1860000}"/>
    <cellStyle name="Normal 3 2 2 2 2 8" xfId="20269" xr:uid="{00000000-0005-0000-0000-0000F2860000}"/>
    <cellStyle name="Normal 3 2 2 2 3" xfId="533" xr:uid="{00000000-0005-0000-0000-0000F3860000}"/>
    <cellStyle name="Normal 3 2 2 2 3 2" xfId="942" xr:uid="{00000000-0005-0000-0000-0000F4860000}"/>
    <cellStyle name="Normal 3 2 2 2 3 2 2" xfId="1892" xr:uid="{00000000-0005-0000-0000-0000F5860000}"/>
    <cellStyle name="Normal 3 2 2 2 3 2 2 2" xfId="4406" xr:uid="{00000000-0005-0000-0000-0000F6860000}"/>
    <cellStyle name="Normal 3 2 2 2 3 2 2 2 2" xfId="9303" xr:uid="{00000000-0005-0000-0000-0000F7860000}"/>
    <cellStyle name="Normal 3 2 2 2 3 2 2 2 2 2" xfId="19092" xr:uid="{00000000-0005-0000-0000-0000F8860000}"/>
    <cellStyle name="Normal 3 2 2 2 3 2 2 2 2 2 2" xfId="38643" xr:uid="{00000000-0005-0000-0000-0000F9860000}"/>
    <cellStyle name="Normal 3 2 2 2 3 2 2 2 2 3" xfId="28868" xr:uid="{00000000-0005-0000-0000-0000FA860000}"/>
    <cellStyle name="Normal 3 2 2 2 3 2 2 2 3" xfId="14206" xr:uid="{00000000-0005-0000-0000-0000FB860000}"/>
    <cellStyle name="Normal 3 2 2 2 3 2 2 2 3 2" xfId="33757" xr:uid="{00000000-0005-0000-0000-0000FC860000}"/>
    <cellStyle name="Normal 3 2 2 2 3 2 2 2 4" xfId="23982" xr:uid="{00000000-0005-0000-0000-0000FD860000}"/>
    <cellStyle name="Normal 3 2 2 2 3 2 2 3" xfId="6860" xr:uid="{00000000-0005-0000-0000-0000FE860000}"/>
    <cellStyle name="Normal 3 2 2 2 3 2 2 3 2" xfId="16652" xr:uid="{00000000-0005-0000-0000-0000FF860000}"/>
    <cellStyle name="Normal 3 2 2 2 3 2 2 3 2 2" xfId="36203" xr:uid="{00000000-0005-0000-0000-000000870000}"/>
    <cellStyle name="Normal 3 2 2 2 3 2 2 3 3" xfId="26428" xr:uid="{00000000-0005-0000-0000-000001870000}"/>
    <cellStyle name="Normal 3 2 2 2 3 2 2 4" xfId="11766" xr:uid="{00000000-0005-0000-0000-000002870000}"/>
    <cellStyle name="Normal 3 2 2 2 3 2 2 4 2" xfId="31317" xr:uid="{00000000-0005-0000-0000-000003870000}"/>
    <cellStyle name="Normal 3 2 2 2 3 2 2 5" xfId="21542" xr:uid="{00000000-0005-0000-0000-000004870000}"/>
    <cellStyle name="Normal 3 2 2 2 3 2 3" xfId="2767" xr:uid="{00000000-0005-0000-0000-000005870000}"/>
    <cellStyle name="Normal 3 2 2 2 3 2 3 2" xfId="5212" xr:uid="{00000000-0005-0000-0000-000006870000}"/>
    <cellStyle name="Normal 3 2 2 2 3 2 3 2 2" xfId="10109" xr:uid="{00000000-0005-0000-0000-000007870000}"/>
    <cellStyle name="Normal 3 2 2 2 3 2 3 2 2 2" xfId="19898" xr:uid="{00000000-0005-0000-0000-000008870000}"/>
    <cellStyle name="Normal 3 2 2 2 3 2 3 2 2 2 2" xfId="39449" xr:uid="{00000000-0005-0000-0000-000009870000}"/>
    <cellStyle name="Normal 3 2 2 2 3 2 3 2 2 3" xfId="29674" xr:uid="{00000000-0005-0000-0000-00000A870000}"/>
    <cellStyle name="Normal 3 2 2 2 3 2 3 2 3" xfId="15012" xr:uid="{00000000-0005-0000-0000-00000B870000}"/>
    <cellStyle name="Normal 3 2 2 2 3 2 3 2 3 2" xfId="34563" xr:uid="{00000000-0005-0000-0000-00000C870000}"/>
    <cellStyle name="Normal 3 2 2 2 3 2 3 2 4" xfId="24788" xr:uid="{00000000-0005-0000-0000-00000D870000}"/>
    <cellStyle name="Normal 3 2 2 2 3 2 3 3" xfId="7666" xr:uid="{00000000-0005-0000-0000-00000E870000}"/>
    <cellStyle name="Normal 3 2 2 2 3 2 3 3 2" xfId="17458" xr:uid="{00000000-0005-0000-0000-00000F870000}"/>
    <cellStyle name="Normal 3 2 2 2 3 2 3 3 2 2" xfId="37009" xr:uid="{00000000-0005-0000-0000-000010870000}"/>
    <cellStyle name="Normal 3 2 2 2 3 2 3 3 3" xfId="27234" xr:uid="{00000000-0005-0000-0000-000011870000}"/>
    <cellStyle name="Normal 3 2 2 2 3 2 3 4" xfId="12572" xr:uid="{00000000-0005-0000-0000-000012870000}"/>
    <cellStyle name="Normal 3 2 2 2 3 2 3 4 2" xfId="32123" xr:uid="{00000000-0005-0000-0000-000013870000}"/>
    <cellStyle name="Normal 3 2 2 2 3 2 3 5" xfId="22348" xr:uid="{00000000-0005-0000-0000-000014870000}"/>
    <cellStyle name="Normal 3 2 2 2 3 2 4" xfId="3525" xr:uid="{00000000-0005-0000-0000-000015870000}"/>
    <cellStyle name="Normal 3 2 2 2 3 2 4 2" xfId="8422" xr:uid="{00000000-0005-0000-0000-000016870000}"/>
    <cellStyle name="Normal 3 2 2 2 3 2 4 2 2" xfId="18211" xr:uid="{00000000-0005-0000-0000-000017870000}"/>
    <cellStyle name="Normal 3 2 2 2 3 2 4 2 2 2" xfId="37762" xr:uid="{00000000-0005-0000-0000-000018870000}"/>
    <cellStyle name="Normal 3 2 2 2 3 2 4 2 3" xfId="27987" xr:uid="{00000000-0005-0000-0000-000019870000}"/>
    <cellStyle name="Normal 3 2 2 2 3 2 4 3" xfId="13325" xr:uid="{00000000-0005-0000-0000-00001A870000}"/>
    <cellStyle name="Normal 3 2 2 2 3 2 4 3 2" xfId="32876" xr:uid="{00000000-0005-0000-0000-00001B870000}"/>
    <cellStyle name="Normal 3 2 2 2 3 2 4 4" xfId="23101" xr:uid="{00000000-0005-0000-0000-00001C870000}"/>
    <cellStyle name="Normal 3 2 2 2 3 2 5" xfId="5979" xr:uid="{00000000-0005-0000-0000-00001D870000}"/>
    <cellStyle name="Normal 3 2 2 2 3 2 5 2" xfId="15771" xr:uid="{00000000-0005-0000-0000-00001E870000}"/>
    <cellStyle name="Normal 3 2 2 2 3 2 5 2 2" xfId="35322" xr:uid="{00000000-0005-0000-0000-00001F870000}"/>
    <cellStyle name="Normal 3 2 2 2 3 2 5 3" xfId="25547" xr:uid="{00000000-0005-0000-0000-000020870000}"/>
    <cellStyle name="Normal 3 2 2 2 3 2 6" xfId="10885" xr:uid="{00000000-0005-0000-0000-000021870000}"/>
    <cellStyle name="Normal 3 2 2 2 3 2 6 2" xfId="30436" xr:uid="{00000000-0005-0000-0000-000022870000}"/>
    <cellStyle name="Normal 3 2 2 2 3 2 7" xfId="20661" xr:uid="{00000000-0005-0000-0000-000023870000}"/>
    <cellStyle name="Normal 3 2 2 2 3 3" xfId="1498" xr:uid="{00000000-0005-0000-0000-000024870000}"/>
    <cellStyle name="Normal 3 2 2 2 3 3 2" xfId="4016" xr:uid="{00000000-0005-0000-0000-000025870000}"/>
    <cellStyle name="Normal 3 2 2 2 3 3 2 2" xfId="8913" xr:uid="{00000000-0005-0000-0000-000026870000}"/>
    <cellStyle name="Normal 3 2 2 2 3 3 2 2 2" xfId="18702" xr:uid="{00000000-0005-0000-0000-000027870000}"/>
    <cellStyle name="Normal 3 2 2 2 3 3 2 2 2 2" xfId="38253" xr:uid="{00000000-0005-0000-0000-000028870000}"/>
    <cellStyle name="Normal 3 2 2 2 3 3 2 2 3" xfId="28478" xr:uid="{00000000-0005-0000-0000-000029870000}"/>
    <cellStyle name="Normal 3 2 2 2 3 3 2 3" xfId="13816" xr:uid="{00000000-0005-0000-0000-00002A870000}"/>
    <cellStyle name="Normal 3 2 2 2 3 3 2 3 2" xfId="33367" xr:uid="{00000000-0005-0000-0000-00002B870000}"/>
    <cellStyle name="Normal 3 2 2 2 3 3 2 4" xfId="23592" xr:uid="{00000000-0005-0000-0000-00002C870000}"/>
    <cellStyle name="Normal 3 2 2 2 3 3 3" xfId="6470" xr:uid="{00000000-0005-0000-0000-00002D870000}"/>
    <cellStyle name="Normal 3 2 2 2 3 3 3 2" xfId="16262" xr:uid="{00000000-0005-0000-0000-00002E870000}"/>
    <cellStyle name="Normal 3 2 2 2 3 3 3 2 2" xfId="35813" xr:uid="{00000000-0005-0000-0000-00002F870000}"/>
    <cellStyle name="Normal 3 2 2 2 3 3 3 3" xfId="26038" xr:uid="{00000000-0005-0000-0000-000030870000}"/>
    <cellStyle name="Normal 3 2 2 2 3 3 4" xfId="11376" xr:uid="{00000000-0005-0000-0000-000031870000}"/>
    <cellStyle name="Normal 3 2 2 2 3 3 4 2" xfId="30927" xr:uid="{00000000-0005-0000-0000-000032870000}"/>
    <cellStyle name="Normal 3 2 2 2 3 3 5" xfId="21152" xr:uid="{00000000-0005-0000-0000-000033870000}"/>
    <cellStyle name="Normal 3 2 2 2 3 4" xfId="2323" xr:uid="{00000000-0005-0000-0000-000034870000}"/>
    <cellStyle name="Normal 3 2 2 2 3 4 2" xfId="4825" xr:uid="{00000000-0005-0000-0000-000035870000}"/>
    <cellStyle name="Normal 3 2 2 2 3 4 2 2" xfId="9722" xr:uid="{00000000-0005-0000-0000-000036870000}"/>
    <cellStyle name="Normal 3 2 2 2 3 4 2 2 2" xfId="19511" xr:uid="{00000000-0005-0000-0000-000037870000}"/>
    <cellStyle name="Normal 3 2 2 2 3 4 2 2 2 2" xfId="39062" xr:uid="{00000000-0005-0000-0000-000038870000}"/>
    <cellStyle name="Normal 3 2 2 2 3 4 2 2 3" xfId="29287" xr:uid="{00000000-0005-0000-0000-000039870000}"/>
    <cellStyle name="Normal 3 2 2 2 3 4 2 3" xfId="14625" xr:uid="{00000000-0005-0000-0000-00003A870000}"/>
    <cellStyle name="Normal 3 2 2 2 3 4 2 3 2" xfId="34176" xr:uid="{00000000-0005-0000-0000-00003B870000}"/>
    <cellStyle name="Normal 3 2 2 2 3 4 2 4" xfId="24401" xr:uid="{00000000-0005-0000-0000-00003C870000}"/>
    <cellStyle name="Normal 3 2 2 2 3 4 3" xfId="7279" xr:uid="{00000000-0005-0000-0000-00003D870000}"/>
    <cellStyle name="Normal 3 2 2 2 3 4 3 2" xfId="17071" xr:uid="{00000000-0005-0000-0000-00003E870000}"/>
    <cellStyle name="Normal 3 2 2 2 3 4 3 2 2" xfId="36622" xr:uid="{00000000-0005-0000-0000-00003F870000}"/>
    <cellStyle name="Normal 3 2 2 2 3 4 3 3" xfId="26847" xr:uid="{00000000-0005-0000-0000-000040870000}"/>
    <cellStyle name="Normal 3 2 2 2 3 4 4" xfId="12185" xr:uid="{00000000-0005-0000-0000-000041870000}"/>
    <cellStyle name="Normal 3 2 2 2 3 4 4 2" xfId="31736" xr:uid="{00000000-0005-0000-0000-000042870000}"/>
    <cellStyle name="Normal 3 2 2 2 3 4 5" xfId="21961" xr:uid="{00000000-0005-0000-0000-000043870000}"/>
    <cellStyle name="Normal 3 2 2 2 3 5" xfId="3134" xr:uid="{00000000-0005-0000-0000-000044870000}"/>
    <cellStyle name="Normal 3 2 2 2 3 5 2" xfId="8031" xr:uid="{00000000-0005-0000-0000-000045870000}"/>
    <cellStyle name="Normal 3 2 2 2 3 5 2 2" xfId="17820" xr:uid="{00000000-0005-0000-0000-000046870000}"/>
    <cellStyle name="Normal 3 2 2 2 3 5 2 2 2" xfId="37371" xr:uid="{00000000-0005-0000-0000-000047870000}"/>
    <cellStyle name="Normal 3 2 2 2 3 5 2 3" xfId="27596" xr:uid="{00000000-0005-0000-0000-000048870000}"/>
    <cellStyle name="Normal 3 2 2 2 3 5 3" xfId="12934" xr:uid="{00000000-0005-0000-0000-000049870000}"/>
    <cellStyle name="Normal 3 2 2 2 3 5 3 2" xfId="32485" xr:uid="{00000000-0005-0000-0000-00004A870000}"/>
    <cellStyle name="Normal 3 2 2 2 3 5 4" xfId="22710" xr:uid="{00000000-0005-0000-0000-00004B870000}"/>
    <cellStyle name="Normal 3 2 2 2 3 6" xfId="5588" xr:uid="{00000000-0005-0000-0000-00004C870000}"/>
    <cellStyle name="Normal 3 2 2 2 3 6 2" xfId="15380" xr:uid="{00000000-0005-0000-0000-00004D870000}"/>
    <cellStyle name="Normal 3 2 2 2 3 6 2 2" xfId="34931" xr:uid="{00000000-0005-0000-0000-00004E870000}"/>
    <cellStyle name="Normal 3 2 2 2 3 6 3" xfId="25156" xr:uid="{00000000-0005-0000-0000-00004F870000}"/>
    <cellStyle name="Normal 3 2 2 2 3 7" xfId="10494" xr:uid="{00000000-0005-0000-0000-000050870000}"/>
    <cellStyle name="Normal 3 2 2 2 3 7 2" xfId="30045" xr:uid="{00000000-0005-0000-0000-000051870000}"/>
    <cellStyle name="Normal 3 2 2 2 3 8" xfId="20270" xr:uid="{00000000-0005-0000-0000-000052870000}"/>
    <cellStyle name="Normal 3 2 2 2 4" xfId="707" xr:uid="{00000000-0005-0000-0000-000053870000}"/>
    <cellStyle name="Normal 3 2 2 2 4 2" xfId="1659" xr:uid="{00000000-0005-0000-0000-000054870000}"/>
    <cellStyle name="Normal 3 2 2 2 4 2 2" xfId="4173" xr:uid="{00000000-0005-0000-0000-000055870000}"/>
    <cellStyle name="Normal 3 2 2 2 4 2 2 2" xfId="9070" xr:uid="{00000000-0005-0000-0000-000056870000}"/>
    <cellStyle name="Normal 3 2 2 2 4 2 2 2 2" xfId="18859" xr:uid="{00000000-0005-0000-0000-000057870000}"/>
    <cellStyle name="Normal 3 2 2 2 4 2 2 2 2 2" xfId="38410" xr:uid="{00000000-0005-0000-0000-000058870000}"/>
    <cellStyle name="Normal 3 2 2 2 4 2 2 2 3" xfId="28635" xr:uid="{00000000-0005-0000-0000-000059870000}"/>
    <cellStyle name="Normal 3 2 2 2 4 2 2 3" xfId="13973" xr:uid="{00000000-0005-0000-0000-00005A870000}"/>
    <cellStyle name="Normal 3 2 2 2 4 2 2 3 2" xfId="33524" xr:uid="{00000000-0005-0000-0000-00005B870000}"/>
    <cellStyle name="Normal 3 2 2 2 4 2 2 4" xfId="23749" xr:uid="{00000000-0005-0000-0000-00005C870000}"/>
    <cellStyle name="Normal 3 2 2 2 4 2 3" xfId="6627" xr:uid="{00000000-0005-0000-0000-00005D870000}"/>
    <cellStyle name="Normal 3 2 2 2 4 2 3 2" xfId="16419" xr:uid="{00000000-0005-0000-0000-00005E870000}"/>
    <cellStyle name="Normal 3 2 2 2 4 2 3 2 2" xfId="35970" xr:uid="{00000000-0005-0000-0000-00005F870000}"/>
    <cellStyle name="Normal 3 2 2 2 4 2 3 3" xfId="26195" xr:uid="{00000000-0005-0000-0000-000060870000}"/>
    <cellStyle name="Normal 3 2 2 2 4 2 4" xfId="11533" xr:uid="{00000000-0005-0000-0000-000061870000}"/>
    <cellStyle name="Normal 3 2 2 2 4 2 4 2" xfId="31084" xr:uid="{00000000-0005-0000-0000-000062870000}"/>
    <cellStyle name="Normal 3 2 2 2 4 2 5" xfId="21309" xr:uid="{00000000-0005-0000-0000-000063870000}"/>
    <cellStyle name="Normal 3 2 2 2 4 3" xfId="2460" xr:uid="{00000000-0005-0000-0000-000064870000}"/>
    <cellStyle name="Normal 3 2 2 2 4 3 2" xfId="4942" xr:uid="{00000000-0005-0000-0000-000065870000}"/>
    <cellStyle name="Normal 3 2 2 2 4 3 2 2" xfId="9839" xr:uid="{00000000-0005-0000-0000-000066870000}"/>
    <cellStyle name="Normal 3 2 2 2 4 3 2 2 2" xfId="19628" xr:uid="{00000000-0005-0000-0000-000067870000}"/>
    <cellStyle name="Normal 3 2 2 2 4 3 2 2 2 2" xfId="39179" xr:uid="{00000000-0005-0000-0000-000068870000}"/>
    <cellStyle name="Normal 3 2 2 2 4 3 2 2 3" xfId="29404" xr:uid="{00000000-0005-0000-0000-000069870000}"/>
    <cellStyle name="Normal 3 2 2 2 4 3 2 3" xfId="14742" xr:uid="{00000000-0005-0000-0000-00006A870000}"/>
    <cellStyle name="Normal 3 2 2 2 4 3 2 3 2" xfId="34293" xr:uid="{00000000-0005-0000-0000-00006B870000}"/>
    <cellStyle name="Normal 3 2 2 2 4 3 2 4" xfId="24518" xr:uid="{00000000-0005-0000-0000-00006C870000}"/>
    <cellStyle name="Normal 3 2 2 2 4 3 3" xfId="7396" xr:uid="{00000000-0005-0000-0000-00006D870000}"/>
    <cellStyle name="Normal 3 2 2 2 4 3 3 2" xfId="17188" xr:uid="{00000000-0005-0000-0000-00006E870000}"/>
    <cellStyle name="Normal 3 2 2 2 4 3 3 2 2" xfId="36739" xr:uid="{00000000-0005-0000-0000-00006F870000}"/>
    <cellStyle name="Normal 3 2 2 2 4 3 3 3" xfId="26964" xr:uid="{00000000-0005-0000-0000-000070870000}"/>
    <cellStyle name="Normal 3 2 2 2 4 3 4" xfId="12302" xr:uid="{00000000-0005-0000-0000-000071870000}"/>
    <cellStyle name="Normal 3 2 2 2 4 3 4 2" xfId="31853" xr:uid="{00000000-0005-0000-0000-000072870000}"/>
    <cellStyle name="Normal 3 2 2 2 4 3 5" xfId="22078" xr:uid="{00000000-0005-0000-0000-000073870000}"/>
    <cellStyle name="Normal 3 2 2 2 4 4" xfId="3292" xr:uid="{00000000-0005-0000-0000-000074870000}"/>
    <cellStyle name="Normal 3 2 2 2 4 4 2" xfId="8189" xr:uid="{00000000-0005-0000-0000-000075870000}"/>
    <cellStyle name="Normal 3 2 2 2 4 4 2 2" xfId="17978" xr:uid="{00000000-0005-0000-0000-000076870000}"/>
    <cellStyle name="Normal 3 2 2 2 4 4 2 2 2" xfId="37529" xr:uid="{00000000-0005-0000-0000-000077870000}"/>
    <cellStyle name="Normal 3 2 2 2 4 4 2 3" xfId="27754" xr:uid="{00000000-0005-0000-0000-000078870000}"/>
    <cellStyle name="Normal 3 2 2 2 4 4 3" xfId="13092" xr:uid="{00000000-0005-0000-0000-000079870000}"/>
    <cellStyle name="Normal 3 2 2 2 4 4 3 2" xfId="32643" xr:uid="{00000000-0005-0000-0000-00007A870000}"/>
    <cellStyle name="Normal 3 2 2 2 4 4 4" xfId="22868" xr:uid="{00000000-0005-0000-0000-00007B870000}"/>
    <cellStyle name="Normal 3 2 2 2 4 5" xfId="5746" xr:uid="{00000000-0005-0000-0000-00007C870000}"/>
    <cellStyle name="Normal 3 2 2 2 4 5 2" xfId="15538" xr:uid="{00000000-0005-0000-0000-00007D870000}"/>
    <cellStyle name="Normal 3 2 2 2 4 5 2 2" xfId="35089" xr:uid="{00000000-0005-0000-0000-00007E870000}"/>
    <cellStyle name="Normal 3 2 2 2 4 5 3" xfId="25314" xr:uid="{00000000-0005-0000-0000-00007F870000}"/>
    <cellStyle name="Normal 3 2 2 2 4 6" xfId="10652" xr:uid="{00000000-0005-0000-0000-000080870000}"/>
    <cellStyle name="Normal 3 2 2 2 4 6 2" xfId="30203" xr:uid="{00000000-0005-0000-0000-000081870000}"/>
    <cellStyle name="Normal 3 2 2 2 4 7" xfId="20428" xr:uid="{00000000-0005-0000-0000-000082870000}"/>
    <cellStyle name="Normal 3 2 2 2 5" xfId="1279" xr:uid="{00000000-0005-0000-0000-000083870000}"/>
    <cellStyle name="Normal 3 2 2 2 5 2" xfId="3801" xr:uid="{00000000-0005-0000-0000-000084870000}"/>
    <cellStyle name="Normal 3 2 2 2 5 2 2" xfId="8698" xr:uid="{00000000-0005-0000-0000-000085870000}"/>
    <cellStyle name="Normal 3 2 2 2 5 2 2 2" xfId="18487" xr:uid="{00000000-0005-0000-0000-000086870000}"/>
    <cellStyle name="Normal 3 2 2 2 5 2 2 2 2" xfId="38038" xr:uid="{00000000-0005-0000-0000-000087870000}"/>
    <cellStyle name="Normal 3 2 2 2 5 2 2 3" xfId="28263" xr:uid="{00000000-0005-0000-0000-000088870000}"/>
    <cellStyle name="Normal 3 2 2 2 5 2 3" xfId="13601" xr:uid="{00000000-0005-0000-0000-000089870000}"/>
    <cellStyle name="Normal 3 2 2 2 5 2 3 2" xfId="33152" xr:uid="{00000000-0005-0000-0000-00008A870000}"/>
    <cellStyle name="Normal 3 2 2 2 5 2 4" xfId="23377" xr:uid="{00000000-0005-0000-0000-00008B870000}"/>
    <cellStyle name="Normal 3 2 2 2 5 3" xfId="6255" xr:uid="{00000000-0005-0000-0000-00008C870000}"/>
    <cellStyle name="Normal 3 2 2 2 5 3 2" xfId="16047" xr:uid="{00000000-0005-0000-0000-00008D870000}"/>
    <cellStyle name="Normal 3 2 2 2 5 3 2 2" xfId="35598" xr:uid="{00000000-0005-0000-0000-00008E870000}"/>
    <cellStyle name="Normal 3 2 2 2 5 3 3" xfId="25823" xr:uid="{00000000-0005-0000-0000-00008F870000}"/>
    <cellStyle name="Normal 3 2 2 2 5 4" xfId="11161" xr:uid="{00000000-0005-0000-0000-000090870000}"/>
    <cellStyle name="Normal 3 2 2 2 5 4 2" xfId="30712" xr:uid="{00000000-0005-0000-0000-000091870000}"/>
    <cellStyle name="Normal 3 2 2 2 5 5" xfId="20937" xr:uid="{00000000-0005-0000-0000-000092870000}"/>
    <cellStyle name="Normal 3 2 2 2 6" xfId="2053" xr:uid="{00000000-0005-0000-0000-000093870000}"/>
    <cellStyle name="Normal 3 2 2 2 6 2" xfId="4555" xr:uid="{00000000-0005-0000-0000-000094870000}"/>
    <cellStyle name="Normal 3 2 2 2 6 2 2" xfId="9452" xr:uid="{00000000-0005-0000-0000-000095870000}"/>
    <cellStyle name="Normal 3 2 2 2 6 2 2 2" xfId="19241" xr:uid="{00000000-0005-0000-0000-000096870000}"/>
    <cellStyle name="Normal 3 2 2 2 6 2 2 2 2" xfId="38792" xr:uid="{00000000-0005-0000-0000-000097870000}"/>
    <cellStyle name="Normal 3 2 2 2 6 2 2 3" xfId="29017" xr:uid="{00000000-0005-0000-0000-000098870000}"/>
    <cellStyle name="Normal 3 2 2 2 6 2 3" xfId="14355" xr:uid="{00000000-0005-0000-0000-000099870000}"/>
    <cellStyle name="Normal 3 2 2 2 6 2 3 2" xfId="33906" xr:uid="{00000000-0005-0000-0000-00009A870000}"/>
    <cellStyle name="Normal 3 2 2 2 6 2 4" xfId="24131" xr:uid="{00000000-0005-0000-0000-00009B870000}"/>
    <cellStyle name="Normal 3 2 2 2 6 3" xfId="7009" xr:uid="{00000000-0005-0000-0000-00009C870000}"/>
    <cellStyle name="Normal 3 2 2 2 6 3 2" xfId="16801" xr:uid="{00000000-0005-0000-0000-00009D870000}"/>
    <cellStyle name="Normal 3 2 2 2 6 3 2 2" xfId="36352" xr:uid="{00000000-0005-0000-0000-00009E870000}"/>
    <cellStyle name="Normal 3 2 2 2 6 3 3" xfId="26577" xr:uid="{00000000-0005-0000-0000-00009F870000}"/>
    <cellStyle name="Normal 3 2 2 2 6 4" xfId="11915" xr:uid="{00000000-0005-0000-0000-0000A0870000}"/>
    <cellStyle name="Normal 3 2 2 2 6 4 2" xfId="31466" xr:uid="{00000000-0005-0000-0000-0000A1870000}"/>
    <cellStyle name="Normal 3 2 2 2 6 5" xfId="21691" xr:uid="{00000000-0005-0000-0000-0000A2870000}"/>
    <cellStyle name="Normal 3 2 2 2 7" xfId="2900" xr:uid="{00000000-0005-0000-0000-0000A3870000}"/>
    <cellStyle name="Normal 3 2 2 2 7 2" xfId="7798" xr:uid="{00000000-0005-0000-0000-0000A4870000}"/>
    <cellStyle name="Normal 3 2 2 2 7 2 2" xfId="17587" xr:uid="{00000000-0005-0000-0000-0000A5870000}"/>
    <cellStyle name="Normal 3 2 2 2 7 2 2 2" xfId="37138" xr:uid="{00000000-0005-0000-0000-0000A6870000}"/>
    <cellStyle name="Normal 3 2 2 2 7 2 3" xfId="27363" xr:uid="{00000000-0005-0000-0000-0000A7870000}"/>
    <cellStyle name="Normal 3 2 2 2 7 3" xfId="12701" xr:uid="{00000000-0005-0000-0000-0000A8870000}"/>
    <cellStyle name="Normal 3 2 2 2 7 3 2" xfId="32252" xr:uid="{00000000-0005-0000-0000-0000A9870000}"/>
    <cellStyle name="Normal 3 2 2 2 7 4" xfId="22477" xr:uid="{00000000-0005-0000-0000-0000AA870000}"/>
    <cellStyle name="Normal 3 2 2 2 8" xfId="5354" xr:uid="{00000000-0005-0000-0000-0000AB870000}"/>
    <cellStyle name="Normal 3 2 2 2 8 2" xfId="15147" xr:uid="{00000000-0005-0000-0000-0000AC870000}"/>
    <cellStyle name="Normal 3 2 2 2 8 2 2" xfId="34698" xr:uid="{00000000-0005-0000-0000-0000AD870000}"/>
    <cellStyle name="Normal 3 2 2 2 8 3" xfId="24923" xr:uid="{00000000-0005-0000-0000-0000AE870000}"/>
    <cellStyle name="Normal 3 2 2 2 9" xfId="10261" xr:uid="{00000000-0005-0000-0000-0000AF870000}"/>
    <cellStyle name="Normal 3 2 2 2 9 2" xfId="29812" xr:uid="{00000000-0005-0000-0000-0000B0870000}"/>
    <cellStyle name="Normal 3 2 2 3" xfId="534" xr:uid="{00000000-0005-0000-0000-0000B1870000}"/>
    <cellStyle name="Normal 3 2 2 3 2" xfId="943" xr:uid="{00000000-0005-0000-0000-0000B2870000}"/>
    <cellStyle name="Normal 3 2 2 3 2 2" xfId="1893" xr:uid="{00000000-0005-0000-0000-0000B3870000}"/>
    <cellStyle name="Normal 3 2 2 3 2 2 2" xfId="4407" xr:uid="{00000000-0005-0000-0000-0000B4870000}"/>
    <cellStyle name="Normal 3 2 2 3 2 2 2 2" xfId="9304" xr:uid="{00000000-0005-0000-0000-0000B5870000}"/>
    <cellStyle name="Normal 3 2 2 3 2 2 2 2 2" xfId="19093" xr:uid="{00000000-0005-0000-0000-0000B6870000}"/>
    <cellStyle name="Normal 3 2 2 3 2 2 2 2 2 2" xfId="38644" xr:uid="{00000000-0005-0000-0000-0000B7870000}"/>
    <cellStyle name="Normal 3 2 2 3 2 2 2 2 3" xfId="28869" xr:uid="{00000000-0005-0000-0000-0000B8870000}"/>
    <cellStyle name="Normal 3 2 2 3 2 2 2 3" xfId="14207" xr:uid="{00000000-0005-0000-0000-0000B9870000}"/>
    <cellStyle name="Normal 3 2 2 3 2 2 2 3 2" xfId="33758" xr:uid="{00000000-0005-0000-0000-0000BA870000}"/>
    <cellStyle name="Normal 3 2 2 3 2 2 2 4" xfId="23983" xr:uid="{00000000-0005-0000-0000-0000BB870000}"/>
    <cellStyle name="Normal 3 2 2 3 2 2 3" xfId="6861" xr:uid="{00000000-0005-0000-0000-0000BC870000}"/>
    <cellStyle name="Normal 3 2 2 3 2 2 3 2" xfId="16653" xr:uid="{00000000-0005-0000-0000-0000BD870000}"/>
    <cellStyle name="Normal 3 2 2 3 2 2 3 2 2" xfId="36204" xr:uid="{00000000-0005-0000-0000-0000BE870000}"/>
    <cellStyle name="Normal 3 2 2 3 2 2 3 3" xfId="26429" xr:uid="{00000000-0005-0000-0000-0000BF870000}"/>
    <cellStyle name="Normal 3 2 2 3 2 2 4" xfId="11767" xr:uid="{00000000-0005-0000-0000-0000C0870000}"/>
    <cellStyle name="Normal 3 2 2 3 2 2 4 2" xfId="31318" xr:uid="{00000000-0005-0000-0000-0000C1870000}"/>
    <cellStyle name="Normal 3 2 2 3 2 2 5" xfId="21543" xr:uid="{00000000-0005-0000-0000-0000C2870000}"/>
    <cellStyle name="Normal 3 2 2 3 2 3" xfId="2534" xr:uid="{00000000-0005-0000-0000-0000C3870000}"/>
    <cellStyle name="Normal 3 2 2 3 2 3 2" xfId="5006" xr:uid="{00000000-0005-0000-0000-0000C4870000}"/>
    <cellStyle name="Normal 3 2 2 3 2 3 2 2" xfId="9903" xr:uid="{00000000-0005-0000-0000-0000C5870000}"/>
    <cellStyle name="Normal 3 2 2 3 2 3 2 2 2" xfId="19692" xr:uid="{00000000-0005-0000-0000-0000C6870000}"/>
    <cellStyle name="Normal 3 2 2 3 2 3 2 2 2 2" xfId="39243" xr:uid="{00000000-0005-0000-0000-0000C7870000}"/>
    <cellStyle name="Normal 3 2 2 3 2 3 2 2 3" xfId="29468" xr:uid="{00000000-0005-0000-0000-0000C8870000}"/>
    <cellStyle name="Normal 3 2 2 3 2 3 2 3" xfId="14806" xr:uid="{00000000-0005-0000-0000-0000C9870000}"/>
    <cellStyle name="Normal 3 2 2 3 2 3 2 3 2" xfId="34357" xr:uid="{00000000-0005-0000-0000-0000CA870000}"/>
    <cellStyle name="Normal 3 2 2 3 2 3 2 4" xfId="24582" xr:uid="{00000000-0005-0000-0000-0000CB870000}"/>
    <cellStyle name="Normal 3 2 2 3 2 3 3" xfId="7460" xr:uid="{00000000-0005-0000-0000-0000CC870000}"/>
    <cellStyle name="Normal 3 2 2 3 2 3 3 2" xfId="17252" xr:uid="{00000000-0005-0000-0000-0000CD870000}"/>
    <cellStyle name="Normal 3 2 2 3 2 3 3 2 2" xfId="36803" xr:uid="{00000000-0005-0000-0000-0000CE870000}"/>
    <cellStyle name="Normal 3 2 2 3 2 3 3 3" xfId="27028" xr:uid="{00000000-0005-0000-0000-0000CF870000}"/>
    <cellStyle name="Normal 3 2 2 3 2 3 4" xfId="12366" xr:uid="{00000000-0005-0000-0000-0000D0870000}"/>
    <cellStyle name="Normal 3 2 2 3 2 3 4 2" xfId="31917" xr:uid="{00000000-0005-0000-0000-0000D1870000}"/>
    <cellStyle name="Normal 3 2 2 3 2 3 5" xfId="22142" xr:uid="{00000000-0005-0000-0000-0000D2870000}"/>
    <cellStyle name="Normal 3 2 2 3 2 4" xfId="3526" xr:uid="{00000000-0005-0000-0000-0000D3870000}"/>
    <cellStyle name="Normal 3 2 2 3 2 4 2" xfId="8423" xr:uid="{00000000-0005-0000-0000-0000D4870000}"/>
    <cellStyle name="Normal 3 2 2 3 2 4 2 2" xfId="18212" xr:uid="{00000000-0005-0000-0000-0000D5870000}"/>
    <cellStyle name="Normal 3 2 2 3 2 4 2 2 2" xfId="37763" xr:uid="{00000000-0005-0000-0000-0000D6870000}"/>
    <cellStyle name="Normal 3 2 2 3 2 4 2 3" xfId="27988" xr:uid="{00000000-0005-0000-0000-0000D7870000}"/>
    <cellStyle name="Normal 3 2 2 3 2 4 3" xfId="13326" xr:uid="{00000000-0005-0000-0000-0000D8870000}"/>
    <cellStyle name="Normal 3 2 2 3 2 4 3 2" xfId="32877" xr:uid="{00000000-0005-0000-0000-0000D9870000}"/>
    <cellStyle name="Normal 3 2 2 3 2 4 4" xfId="23102" xr:uid="{00000000-0005-0000-0000-0000DA870000}"/>
    <cellStyle name="Normal 3 2 2 3 2 5" xfId="5980" xr:uid="{00000000-0005-0000-0000-0000DB870000}"/>
    <cellStyle name="Normal 3 2 2 3 2 5 2" xfId="15772" xr:uid="{00000000-0005-0000-0000-0000DC870000}"/>
    <cellStyle name="Normal 3 2 2 3 2 5 2 2" xfId="35323" xr:uid="{00000000-0005-0000-0000-0000DD870000}"/>
    <cellStyle name="Normal 3 2 2 3 2 5 3" xfId="25548" xr:uid="{00000000-0005-0000-0000-0000DE870000}"/>
    <cellStyle name="Normal 3 2 2 3 2 6" xfId="10886" xr:uid="{00000000-0005-0000-0000-0000DF870000}"/>
    <cellStyle name="Normal 3 2 2 3 2 6 2" xfId="30437" xr:uid="{00000000-0005-0000-0000-0000E0870000}"/>
    <cellStyle name="Normal 3 2 2 3 2 7" xfId="20662" xr:uid="{00000000-0005-0000-0000-0000E1870000}"/>
    <cellStyle name="Normal 3 2 2 3 3" xfId="1499" xr:uid="{00000000-0005-0000-0000-0000E2870000}"/>
    <cellStyle name="Normal 3 2 2 3 3 2" xfId="4017" xr:uid="{00000000-0005-0000-0000-0000E3870000}"/>
    <cellStyle name="Normal 3 2 2 3 3 2 2" xfId="8914" xr:uid="{00000000-0005-0000-0000-0000E4870000}"/>
    <cellStyle name="Normal 3 2 2 3 3 2 2 2" xfId="18703" xr:uid="{00000000-0005-0000-0000-0000E5870000}"/>
    <cellStyle name="Normal 3 2 2 3 3 2 2 2 2" xfId="38254" xr:uid="{00000000-0005-0000-0000-0000E6870000}"/>
    <cellStyle name="Normal 3 2 2 3 3 2 2 3" xfId="28479" xr:uid="{00000000-0005-0000-0000-0000E7870000}"/>
    <cellStyle name="Normal 3 2 2 3 3 2 3" xfId="13817" xr:uid="{00000000-0005-0000-0000-0000E8870000}"/>
    <cellStyle name="Normal 3 2 2 3 3 2 3 2" xfId="33368" xr:uid="{00000000-0005-0000-0000-0000E9870000}"/>
    <cellStyle name="Normal 3 2 2 3 3 2 4" xfId="23593" xr:uid="{00000000-0005-0000-0000-0000EA870000}"/>
    <cellStyle name="Normal 3 2 2 3 3 3" xfId="6471" xr:uid="{00000000-0005-0000-0000-0000EB870000}"/>
    <cellStyle name="Normal 3 2 2 3 3 3 2" xfId="16263" xr:uid="{00000000-0005-0000-0000-0000EC870000}"/>
    <cellStyle name="Normal 3 2 2 3 3 3 2 2" xfId="35814" xr:uid="{00000000-0005-0000-0000-0000ED870000}"/>
    <cellStyle name="Normal 3 2 2 3 3 3 3" xfId="26039" xr:uid="{00000000-0005-0000-0000-0000EE870000}"/>
    <cellStyle name="Normal 3 2 2 3 3 4" xfId="11377" xr:uid="{00000000-0005-0000-0000-0000EF870000}"/>
    <cellStyle name="Normal 3 2 2 3 3 4 2" xfId="30928" xr:uid="{00000000-0005-0000-0000-0000F0870000}"/>
    <cellStyle name="Normal 3 2 2 3 3 5" xfId="21153" xr:uid="{00000000-0005-0000-0000-0000F1870000}"/>
    <cellStyle name="Normal 3 2 2 3 4" xfId="2117" xr:uid="{00000000-0005-0000-0000-0000F2870000}"/>
    <cellStyle name="Normal 3 2 2 3 4 2" xfId="4619" xr:uid="{00000000-0005-0000-0000-0000F3870000}"/>
    <cellStyle name="Normal 3 2 2 3 4 2 2" xfId="9516" xr:uid="{00000000-0005-0000-0000-0000F4870000}"/>
    <cellStyle name="Normal 3 2 2 3 4 2 2 2" xfId="19305" xr:uid="{00000000-0005-0000-0000-0000F5870000}"/>
    <cellStyle name="Normal 3 2 2 3 4 2 2 2 2" xfId="38856" xr:uid="{00000000-0005-0000-0000-0000F6870000}"/>
    <cellStyle name="Normal 3 2 2 3 4 2 2 3" xfId="29081" xr:uid="{00000000-0005-0000-0000-0000F7870000}"/>
    <cellStyle name="Normal 3 2 2 3 4 2 3" xfId="14419" xr:uid="{00000000-0005-0000-0000-0000F8870000}"/>
    <cellStyle name="Normal 3 2 2 3 4 2 3 2" xfId="33970" xr:uid="{00000000-0005-0000-0000-0000F9870000}"/>
    <cellStyle name="Normal 3 2 2 3 4 2 4" xfId="24195" xr:uid="{00000000-0005-0000-0000-0000FA870000}"/>
    <cellStyle name="Normal 3 2 2 3 4 3" xfId="7073" xr:uid="{00000000-0005-0000-0000-0000FB870000}"/>
    <cellStyle name="Normal 3 2 2 3 4 3 2" xfId="16865" xr:uid="{00000000-0005-0000-0000-0000FC870000}"/>
    <cellStyle name="Normal 3 2 2 3 4 3 2 2" xfId="36416" xr:uid="{00000000-0005-0000-0000-0000FD870000}"/>
    <cellStyle name="Normal 3 2 2 3 4 3 3" xfId="26641" xr:uid="{00000000-0005-0000-0000-0000FE870000}"/>
    <cellStyle name="Normal 3 2 2 3 4 4" xfId="11979" xr:uid="{00000000-0005-0000-0000-0000FF870000}"/>
    <cellStyle name="Normal 3 2 2 3 4 4 2" xfId="31530" xr:uid="{00000000-0005-0000-0000-000000880000}"/>
    <cellStyle name="Normal 3 2 2 3 4 5" xfId="21755" xr:uid="{00000000-0005-0000-0000-000001880000}"/>
    <cellStyle name="Normal 3 2 2 3 5" xfId="3135" xr:uid="{00000000-0005-0000-0000-000002880000}"/>
    <cellStyle name="Normal 3 2 2 3 5 2" xfId="8032" xr:uid="{00000000-0005-0000-0000-000003880000}"/>
    <cellStyle name="Normal 3 2 2 3 5 2 2" xfId="17821" xr:uid="{00000000-0005-0000-0000-000004880000}"/>
    <cellStyle name="Normal 3 2 2 3 5 2 2 2" xfId="37372" xr:uid="{00000000-0005-0000-0000-000005880000}"/>
    <cellStyle name="Normal 3 2 2 3 5 2 3" xfId="27597" xr:uid="{00000000-0005-0000-0000-000006880000}"/>
    <cellStyle name="Normal 3 2 2 3 5 3" xfId="12935" xr:uid="{00000000-0005-0000-0000-000007880000}"/>
    <cellStyle name="Normal 3 2 2 3 5 3 2" xfId="32486" xr:uid="{00000000-0005-0000-0000-000008880000}"/>
    <cellStyle name="Normal 3 2 2 3 5 4" xfId="22711" xr:uid="{00000000-0005-0000-0000-000009880000}"/>
    <cellStyle name="Normal 3 2 2 3 6" xfId="5589" xr:uid="{00000000-0005-0000-0000-00000A880000}"/>
    <cellStyle name="Normal 3 2 2 3 6 2" xfId="15381" xr:uid="{00000000-0005-0000-0000-00000B880000}"/>
    <cellStyle name="Normal 3 2 2 3 6 2 2" xfId="34932" xr:uid="{00000000-0005-0000-0000-00000C880000}"/>
    <cellStyle name="Normal 3 2 2 3 6 3" xfId="25157" xr:uid="{00000000-0005-0000-0000-00000D880000}"/>
    <cellStyle name="Normal 3 2 2 3 7" xfId="10495" xr:uid="{00000000-0005-0000-0000-00000E880000}"/>
    <cellStyle name="Normal 3 2 2 3 7 2" xfId="30046" xr:uid="{00000000-0005-0000-0000-00000F880000}"/>
    <cellStyle name="Normal 3 2 2 3 8" xfId="20271" xr:uid="{00000000-0005-0000-0000-000010880000}"/>
    <cellStyle name="Normal 3 2 2 4" xfId="535" xr:uid="{00000000-0005-0000-0000-000011880000}"/>
    <cellStyle name="Normal 3 2 2 4 2" xfId="944" xr:uid="{00000000-0005-0000-0000-000012880000}"/>
    <cellStyle name="Normal 3 2 2 4 2 2" xfId="1894" xr:uid="{00000000-0005-0000-0000-000013880000}"/>
    <cellStyle name="Normal 3 2 2 4 2 2 2" xfId="4408" xr:uid="{00000000-0005-0000-0000-000014880000}"/>
    <cellStyle name="Normal 3 2 2 4 2 2 2 2" xfId="9305" xr:uid="{00000000-0005-0000-0000-000015880000}"/>
    <cellStyle name="Normal 3 2 2 4 2 2 2 2 2" xfId="19094" xr:uid="{00000000-0005-0000-0000-000016880000}"/>
    <cellStyle name="Normal 3 2 2 4 2 2 2 2 2 2" xfId="38645" xr:uid="{00000000-0005-0000-0000-000017880000}"/>
    <cellStyle name="Normal 3 2 2 4 2 2 2 2 3" xfId="28870" xr:uid="{00000000-0005-0000-0000-000018880000}"/>
    <cellStyle name="Normal 3 2 2 4 2 2 2 3" xfId="14208" xr:uid="{00000000-0005-0000-0000-000019880000}"/>
    <cellStyle name="Normal 3 2 2 4 2 2 2 3 2" xfId="33759" xr:uid="{00000000-0005-0000-0000-00001A880000}"/>
    <cellStyle name="Normal 3 2 2 4 2 2 2 4" xfId="23984" xr:uid="{00000000-0005-0000-0000-00001B880000}"/>
    <cellStyle name="Normal 3 2 2 4 2 2 3" xfId="6862" xr:uid="{00000000-0005-0000-0000-00001C880000}"/>
    <cellStyle name="Normal 3 2 2 4 2 2 3 2" xfId="16654" xr:uid="{00000000-0005-0000-0000-00001D880000}"/>
    <cellStyle name="Normal 3 2 2 4 2 2 3 2 2" xfId="36205" xr:uid="{00000000-0005-0000-0000-00001E880000}"/>
    <cellStyle name="Normal 3 2 2 4 2 2 3 3" xfId="26430" xr:uid="{00000000-0005-0000-0000-00001F880000}"/>
    <cellStyle name="Normal 3 2 2 4 2 2 4" xfId="11768" xr:uid="{00000000-0005-0000-0000-000020880000}"/>
    <cellStyle name="Normal 3 2 2 4 2 2 4 2" xfId="31319" xr:uid="{00000000-0005-0000-0000-000021880000}"/>
    <cellStyle name="Normal 3 2 2 4 2 2 5" xfId="21544" xr:uid="{00000000-0005-0000-0000-000022880000}"/>
    <cellStyle name="Normal 3 2 2 4 2 3" xfId="2686" xr:uid="{00000000-0005-0000-0000-000023880000}"/>
    <cellStyle name="Normal 3 2 2 4 2 3 2" xfId="5131" xr:uid="{00000000-0005-0000-0000-000024880000}"/>
    <cellStyle name="Normal 3 2 2 4 2 3 2 2" xfId="10028" xr:uid="{00000000-0005-0000-0000-000025880000}"/>
    <cellStyle name="Normal 3 2 2 4 2 3 2 2 2" xfId="19817" xr:uid="{00000000-0005-0000-0000-000026880000}"/>
    <cellStyle name="Normal 3 2 2 4 2 3 2 2 2 2" xfId="39368" xr:uid="{00000000-0005-0000-0000-000027880000}"/>
    <cellStyle name="Normal 3 2 2 4 2 3 2 2 3" xfId="29593" xr:uid="{00000000-0005-0000-0000-000028880000}"/>
    <cellStyle name="Normal 3 2 2 4 2 3 2 3" xfId="14931" xr:uid="{00000000-0005-0000-0000-000029880000}"/>
    <cellStyle name="Normal 3 2 2 4 2 3 2 3 2" xfId="34482" xr:uid="{00000000-0005-0000-0000-00002A880000}"/>
    <cellStyle name="Normal 3 2 2 4 2 3 2 4" xfId="24707" xr:uid="{00000000-0005-0000-0000-00002B880000}"/>
    <cellStyle name="Normal 3 2 2 4 2 3 3" xfId="7585" xr:uid="{00000000-0005-0000-0000-00002C880000}"/>
    <cellStyle name="Normal 3 2 2 4 2 3 3 2" xfId="17377" xr:uid="{00000000-0005-0000-0000-00002D880000}"/>
    <cellStyle name="Normal 3 2 2 4 2 3 3 2 2" xfId="36928" xr:uid="{00000000-0005-0000-0000-00002E880000}"/>
    <cellStyle name="Normal 3 2 2 4 2 3 3 3" xfId="27153" xr:uid="{00000000-0005-0000-0000-00002F880000}"/>
    <cellStyle name="Normal 3 2 2 4 2 3 4" xfId="12491" xr:uid="{00000000-0005-0000-0000-000030880000}"/>
    <cellStyle name="Normal 3 2 2 4 2 3 4 2" xfId="32042" xr:uid="{00000000-0005-0000-0000-000031880000}"/>
    <cellStyle name="Normal 3 2 2 4 2 3 5" xfId="22267" xr:uid="{00000000-0005-0000-0000-000032880000}"/>
    <cellStyle name="Normal 3 2 2 4 2 4" xfId="3527" xr:uid="{00000000-0005-0000-0000-000033880000}"/>
    <cellStyle name="Normal 3 2 2 4 2 4 2" xfId="8424" xr:uid="{00000000-0005-0000-0000-000034880000}"/>
    <cellStyle name="Normal 3 2 2 4 2 4 2 2" xfId="18213" xr:uid="{00000000-0005-0000-0000-000035880000}"/>
    <cellStyle name="Normal 3 2 2 4 2 4 2 2 2" xfId="37764" xr:uid="{00000000-0005-0000-0000-000036880000}"/>
    <cellStyle name="Normal 3 2 2 4 2 4 2 3" xfId="27989" xr:uid="{00000000-0005-0000-0000-000037880000}"/>
    <cellStyle name="Normal 3 2 2 4 2 4 3" xfId="13327" xr:uid="{00000000-0005-0000-0000-000038880000}"/>
    <cellStyle name="Normal 3 2 2 4 2 4 3 2" xfId="32878" xr:uid="{00000000-0005-0000-0000-000039880000}"/>
    <cellStyle name="Normal 3 2 2 4 2 4 4" xfId="23103" xr:uid="{00000000-0005-0000-0000-00003A880000}"/>
    <cellStyle name="Normal 3 2 2 4 2 5" xfId="5981" xr:uid="{00000000-0005-0000-0000-00003B880000}"/>
    <cellStyle name="Normal 3 2 2 4 2 5 2" xfId="15773" xr:uid="{00000000-0005-0000-0000-00003C880000}"/>
    <cellStyle name="Normal 3 2 2 4 2 5 2 2" xfId="35324" xr:uid="{00000000-0005-0000-0000-00003D880000}"/>
    <cellStyle name="Normal 3 2 2 4 2 5 3" xfId="25549" xr:uid="{00000000-0005-0000-0000-00003E880000}"/>
    <cellStyle name="Normal 3 2 2 4 2 6" xfId="10887" xr:uid="{00000000-0005-0000-0000-00003F880000}"/>
    <cellStyle name="Normal 3 2 2 4 2 6 2" xfId="30438" xr:uid="{00000000-0005-0000-0000-000040880000}"/>
    <cellStyle name="Normal 3 2 2 4 2 7" xfId="20663" xr:uid="{00000000-0005-0000-0000-000041880000}"/>
    <cellStyle name="Normal 3 2 2 4 3" xfId="1500" xr:uid="{00000000-0005-0000-0000-000042880000}"/>
    <cellStyle name="Normal 3 2 2 4 3 2" xfId="4018" xr:uid="{00000000-0005-0000-0000-000043880000}"/>
    <cellStyle name="Normal 3 2 2 4 3 2 2" xfId="8915" xr:uid="{00000000-0005-0000-0000-000044880000}"/>
    <cellStyle name="Normal 3 2 2 4 3 2 2 2" xfId="18704" xr:uid="{00000000-0005-0000-0000-000045880000}"/>
    <cellStyle name="Normal 3 2 2 4 3 2 2 2 2" xfId="38255" xr:uid="{00000000-0005-0000-0000-000046880000}"/>
    <cellStyle name="Normal 3 2 2 4 3 2 2 3" xfId="28480" xr:uid="{00000000-0005-0000-0000-000047880000}"/>
    <cellStyle name="Normal 3 2 2 4 3 2 3" xfId="13818" xr:uid="{00000000-0005-0000-0000-000048880000}"/>
    <cellStyle name="Normal 3 2 2 4 3 2 3 2" xfId="33369" xr:uid="{00000000-0005-0000-0000-000049880000}"/>
    <cellStyle name="Normal 3 2 2 4 3 2 4" xfId="23594" xr:uid="{00000000-0005-0000-0000-00004A880000}"/>
    <cellStyle name="Normal 3 2 2 4 3 3" xfId="6472" xr:uid="{00000000-0005-0000-0000-00004B880000}"/>
    <cellStyle name="Normal 3 2 2 4 3 3 2" xfId="16264" xr:uid="{00000000-0005-0000-0000-00004C880000}"/>
    <cellStyle name="Normal 3 2 2 4 3 3 2 2" xfId="35815" xr:uid="{00000000-0005-0000-0000-00004D880000}"/>
    <cellStyle name="Normal 3 2 2 4 3 3 3" xfId="26040" xr:uid="{00000000-0005-0000-0000-00004E880000}"/>
    <cellStyle name="Normal 3 2 2 4 3 4" xfId="11378" xr:uid="{00000000-0005-0000-0000-00004F880000}"/>
    <cellStyle name="Normal 3 2 2 4 3 4 2" xfId="30929" xr:uid="{00000000-0005-0000-0000-000050880000}"/>
    <cellStyle name="Normal 3 2 2 4 3 5" xfId="21154" xr:uid="{00000000-0005-0000-0000-000051880000}"/>
    <cellStyle name="Normal 3 2 2 4 4" xfId="2242" xr:uid="{00000000-0005-0000-0000-000052880000}"/>
    <cellStyle name="Normal 3 2 2 4 4 2" xfId="4744" xr:uid="{00000000-0005-0000-0000-000053880000}"/>
    <cellStyle name="Normal 3 2 2 4 4 2 2" xfId="9641" xr:uid="{00000000-0005-0000-0000-000054880000}"/>
    <cellStyle name="Normal 3 2 2 4 4 2 2 2" xfId="19430" xr:uid="{00000000-0005-0000-0000-000055880000}"/>
    <cellStyle name="Normal 3 2 2 4 4 2 2 2 2" xfId="38981" xr:uid="{00000000-0005-0000-0000-000056880000}"/>
    <cellStyle name="Normal 3 2 2 4 4 2 2 3" xfId="29206" xr:uid="{00000000-0005-0000-0000-000057880000}"/>
    <cellStyle name="Normal 3 2 2 4 4 2 3" xfId="14544" xr:uid="{00000000-0005-0000-0000-000058880000}"/>
    <cellStyle name="Normal 3 2 2 4 4 2 3 2" xfId="34095" xr:uid="{00000000-0005-0000-0000-000059880000}"/>
    <cellStyle name="Normal 3 2 2 4 4 2 4" xfId="24320" xr:uid="{00000000-0005-0000-0000-00005A880000}"/>
    <cellStyle name="Normal 3 2 2 4 4 3" xfId="7198" xr:uid="{00000000-0005-0000-0000-00005B880000}"/>
    <cellStyle name="Normal 3 2 2 4 4 3 2" xfId="16990" xr:uid="{00000000-0005-0000-0000-00005C880000}"/>
    <cellStyle name="Normal 3 2 2 4 4 3 2 2" xfId="36541" xr:uid="{00000000-0005-0000-0000-00005D880000}"/>
    <cellStyle name="Normal 3 2 2 4 4 3 3" xfId="26766" xr:uid="{00000000-0005-0000-0000-00005E880000}"/>
    <cellStyle name="Normal 3 2 2 4 4 4" xfId="12104" xr:uid="{00000000-0005-0000-0000-00005F880000}"/>
    <cellStyle name="Normal 3 2 2 4 4 4 2" xfId="31655" xr:uid="{00000000-0005-0000-0000-000060880000}"/>
    <cellStyle name="Normal 3 2 2 4 4 5" xfId="21880" xr:uid="{00000000-0005-0000-0000-000061880000}"/>
    <cellStyle name="Normal 3 2 2 4 5" xfId="3136" xr:uid="{00000000-0005-0000-0000-000062880000}"/>
    <cellStyle name="Normal 3 2 2 4 5 2" xfId="8033" xr:uid="{00000000-0005-0000-0000-000063880000}"/>
    <cellStyle name="Normal 3 2 2 4 5 2 2" xfId="17822" xr:uid="{00000000-0005-0000-0000-000064880000}"/>
    <cellStyle name="Normal 3 2 2 4 5 2 2 2" xfId="37373" xr:uid="{00000000-0005-0000-0000-000065880000}"/>
    <cellStyle name="Normal 3 2 2 4 5 2 3" xfId="27598" xr:uid="{00000000-0005-0000-0000-000066880000}"/>
    <cellStyle name="Normal 3 2 2 4 5 3" xfId="12936" xr:uid="{00000000-0005-0000-0000-000067880000}"/>
    <cellStyle name="Normal 3 2 2 4 5 3 2" xfId="32487" xr:uid="{00000000-0005-0000-0000-000068880000}"/>
    <cellStyle name="Normal 3 2 2 4 5 4" xfId="22712" xr:uid="{00000000-0005-0000-0000-000069880000}"/>
    <cellStyle name="Normal 3 2 2 4 6" xfId="5590" xr:uid="{00000000-0005-0000-0000-00006A880000}"/>
    <cellStyle name="Normal 3 2 2 4 6 2" xfId="15382" xr:uid="{00000000-0005-0000-0000-00006B880000}"/>
    <cellStyle name="Normal 3 2 2 4 6 2 2" xfId="34933" xr:uid="{00000000-0005-0000-0000-00006C880000}"/>
    <cellStyle name="Normal 3 2 2 4 6 3" xfId="25158" xr:uid="{00000000-0005-0000-0000-00006D880000}"/>
    <cellStyle name="Normal 3 2 2 4 7" xfId="10496" xr:uid="{00000000-0005-0000-0000-00006E880000}"/>
    <cellStyle name="Normal 3 2 2 4 7 2" xfId="30047" xr:uid="{00000000-0005-0000-0000-00006F880000}"/>
    <cellStyle name="Normal 3 2 2 4 8" xfId="20272" xr:uid="{00000000-0005-0000-0000-000070880000}"/>
    <cellStyle name="Normal 3 2 2 5" xfId="625" xr:uid="{00000000-0005-0000-0000-000071880000}"/>
    <cellStyle name="Normal 3 2 2 5 2" xfId="1578" xr:uid="{00000000-0005-0000-0000-000072880000}"/>
    <cellStyle name="Normal 3 2 2 5 2 2" xfId="4092" xr:uid="{00000000-0005-0000-0000-000073880000}"/>
    <cellStyle name="Normal 3 2 2 5 2 2 2" xfId="8989" xr:uid="{00000000-0005-0000-0000-000074880000}"/>
    <cellStyle name="Normal 3 2 2 5 2 2 2 2" xfId="18778" xr:uid="{00000000-0005-0000-0000-000075880000}"/>
    <cellStyle name="Normal 3 2 2 5 2 2 2 2 2" xfId="38329" xr:uid="{00000000-0005-0000-0000-000076880000}"/>
    <cellStyle name="Normal 3 2 2 5 2 2 2 3" xfId="28554" xr:uid="{00000000-0005-0000-0000-000077880000}"/>
    <cellStyle name="Normal 3 2 2 5 2 2 3" xfId="13892" xr:uid="{00000000-0005-0000-0000-000078880000}"/>
    <cellStyle name="Normal 3 2 2 5 2 2 3 2" xfId="33443" xr:uid="{00000000-0005-0000-0000-000079880000}"/>
    <cellStyle name="Normal 3 2 2 5 2 2 4" xfId="23668" xr:uid="{00000000-0005-0000-0000-00007A880000}"/>
    <cellStyle name="Normal 3 2 2 5 2 3" xfId="6546" xr:uid="{00000000-0005-0000-0000-00007B880000}"/>
    <cellStyle name="Normal 3 2 2 5 2 3 2" xfId="16338" xr:uid="{00000000-0005-0000-0000-00007C880000}"/>
    <cellStyle name="Normal 3 2 2 5 2 3 2 2" xfId="35889" xr:uid="{00000000-0005-0000-0000-00007D880000}"/>
    <cellStyle name="Normal 3 2 2 5 2 3 3" xfId="26114" xr:uid="{00000000-0005-0000-0000-00007E880000}"/>
    <cellStyle name="Normal 3 2 2 5 2 4" xfId="11452" xr:uid="{00000000-0005-0000-0000-00007F880000}"/>
    <cellStyle name="Normal 3 2 2 5 2 4 2" xfId="31003" xr:uid="{00000000-0005-0000-0000-000080880000}"/>
    <cellStyle name="Normal 3 2 2 5 2 5" xfId="21228" xr:uid="{00000000-0005-0000-0000-000081880000}"/>
    <cellStyle name="Normal 3 2 2 5 3" xfId="2389" xr:uid="{00000000-0005-0000-0000-000082880000}"/>
    <cellStyle name="Normal 3 2 2 5 3 2" xfId="4874" xr:uid="{00000000-0005-0000-0000-000083880000}"/>
    <cellStyle name="Normal 3 2 2 5 3 2 2" xfId="9771" xr:uid="{00000000-0005-0000-0000-000084880000}"/>
    <cellStyle name="Normal 3 2 2 5 3 2 2 2" xfId="19560" xr:uid="{00000000-0005-0000-0000-000085880000}"/>
    <cellStyle name="Normal 3 2 2 5 3 2 2 2 2" xfId="39111" xr:uid="{00000000-0005-0000-0000-000086880000}"/>
    <cellStyle name="Normal 3 2 2 5 3 2 2 3" xfId="29336" xr:uid="{00000000-0005-0000-0000-000087880000}"/>
    <cellStyle name="Normal 3 2 2 5 3 2 3" xfId="14674" xr:uid="{00000000-0005-0000-0000-000088880000}"/>
    <cellStyle name="Normal 3 2 2 5 3 2 3 2" xfId="34225" xr:uid="{00000000-0005-0000-0000-000089880000}"/>
    <cellStyle name="Normal 3 2 2 5 3 2 4" xfId="24450" xr:uid="{00000000-0005-0000-0000-00008A880000}"/>
    <cellStyle name="Normal 3 2 2 5 3 3" xfId="7328" xr:uid="{00000000-0005-0000-0000-00008B880000}"/>
    <cellStyle name="Normal 3 2 2 5 3 3 2" xfId="17120" xr:uid="{00000000-0005-0000-0000-00008C880000}"/>
    <cellStyle name="Normal 3 2 2 5 3 3 2 2" xfId="36671" xr:uid="{00000000-0005-0000-0000-00008D880000}"/>
    <cellStyle name="Normal 3 2 2 5 3 3 3" xfId="26896" xr:uid="{00000000-0005-0000-0000-00008E880000}"/>
    <cellStyle name="Normal 3 2 2 5 3 4" xfId="12234" xr:uid="{00000000-0005-0000-0000-00008F880000}"/>
    <cellStyle name="Normal 3 2 2 5 3 4 2" xfId="31785" xr:uid="{00000000-0005-0000-0000-000090880000}"/>
    <cellStyle name="Normal 3 2 2 5 3 5" xfId="22010" xr:uid="{00000000-0005-0000-0000-000091880000}"/>
    <cellStyle name="Normal 3 2 2 5 4" xfId="3211" xr:uid="{00000000-0005-0000-0000-000092880000}"/>
    <cellStyle name="Normal 3 2 2 5 4 2" xfId="8108" xr:uid="{00000000-0005-0000-0000-000093880000}"/>
    <cellStyle name="Normal 3 2 2 5 4 2 2" xfId="17897" xr:uid="{00000000-0005-0000-0000-000094880000}"/>
    <cellStyle name="Normal 3 2 2 5 4 2 2 2" xfId="37448" xr:uid="{00000000-0005-0000-0000-000095880000}"/>
    <cellStyle name="Normal 3 2 2 5 4 2 3" xfId="27673" xr:uid="{00000000-0005-0000-0000-000096880000}"/>
    <cellStyle name="Normal 3 2 2 5 4 3" xfId="13011" xr:uid="{00000000-0005-0000-0000-000097880000}"/>
    <cellStyle name="Normal 3 2 2 5 4 3 2" xfId="32562" xr:uid="{00000000-0005-0000-0000-000098880000}"/>
    <cellStyle name="Normal 3 2 2 5 4 4" xfId="22787" xr:uid="{00000000-0005-0000-0000-000099880000}"/>
    <cellStyle name="Normal 3 2 2 5 5" xfId="5665" xr:uid="{00000000-0005-0000-0000-00009A880000}"/>
    <cellStyle name="Normal 3 2 2 5 5 2" xfId="15457" xr:uid="{00000000-0005-0000-0000-00009B880000}"/>
    <cellStyle name="Normal 3 2 2 5 5 2 2" xfId="35008" xr:uid="{00000000-0005-0000-0000-00009C880000}"/>
    <cellStyle name="Normal 3 2 2 5 5 3" xfId="25233" xr:uid="{00000000-0005-0000-0000-00009D880000}"/>
    <cellStyle name="Normal 3 2 2 5 6" xfId="10571" xr:uid="{00000000-0005-0000-0000-00009E880000}"/>
    <cellStyle name="Normal 3 2 2 5 6 2" xfId="30122" xr:uid="{00000000-0005-0000-0000-00009F880000}"/>
    <cellStyle name="Normal 3 2 2 5 7" xfId="20347" xr:uid="{00000000-0005-0000-0000-0000A0880000}"/>
    <cellStyle name="Normal 3 2 2 6" xfId="1221" xr:uid="{00000000-0005-0000-0000-0000A1880000}"/>
    <cellStyle name="Normal 3 2 2 6 2" xfId="3748" xr:uid="{00000000-0005-0000-0000-0000A2880000}"/>
    <cellStyle name="Normal 3 2 2 6 2 2" xfId="8645" xr:uid="{00000000-0005-0000-0000-0000A3880000}"/>
    <cellStyle name="Normal 3 2 2 6 2 2 2" xfId="18434" xr:uid="{00000000-0005-0000-0000-0000A4880000}"/>
    <cellStyle name="Normal 3 2 2 6 2 2 2 2" xfId="37985" xr:uid="{00000000-0005-0000-0000-0000A5880000}"/>
    <cellStyle name="Normal 3 2 2 6 2 2 3" xfId="28210" xr:uid="{00000000-0005-0000-0000-0000A6880000}"/>
    <cellStyle name="Normal 3 2 2 6 2 3" xfId="13548" xr:uid="{00000000-0005-0000-0000-0000A7880000}"/>
    <cellStyle name="Normal 3 2 2 6 2 3 2" xfId="33099" xr:uid="{00000000-0005-0000-0000-0000A8880000}"/>
    <cellStyle name="Normal 3 2 2 6 2 4" xfId="23324" xr:uid="{00000000-0005-0000-0000-0000A9880000}"/>
    <cellStyle name="Normal 3 2 2 6 3" xfId="6202" xr:uid="{00000000-0005-0000-0000-0000AA880000}"/>
    <cellStyle name="Normal 3 2 2 6 3 2" xfId="15994" xr:uid="{00000000-0005-0000-0000-0000AB880000}"/>
    <cellStyle name="Normal 3 2 2 6 3 2 2" xfId="35545" xr:uid="{00000000-0005-0000-0000-0000AC880000}"/>
    <cellStyle name="Normal 3 2 2 6 3 3" xfId="25770" xr:uid="{00000000-0005-0000-0000-0000AD880000}"/>
    <cellStyle name="Normal 3 2 2 6 4" xfId="11108" xr:uid="{00000000-0005-0000-0000-0000AE880000}"/>
    <cellStyle name="Normal 3 2 2 6 4 2" xfId="30659" xr:uid="{00000000-0005-0000-0000-0000AF880000}"/>
    <cellStyle name="Normal 3 2 2 6 5" xfId="20884" xr:uid="{00000000-0005-0000-0000-0000B0880000}"/>
    <cellStyle name="Normal 3 2 2 7" xfId="1983" xr:uid="{00000000-0005-0000-0000-0000B1880000}"/>
    <cellStyle name="Normal 3 2 2 7 2" xfId="4487" xr:uid="{00000000-0005-0000-0000-0000B2880000}"/>
    <cellStyle name="Normal 3 2 2 7 2 2" xfId="9384" xr:uid="{00000000-0005-0000-0000-0000B3880000}"/>
    <cellStyle name="Normal 3 2 2 7 2 2 2" xfId="19173" xr:uid="{00000000-0005-0000-0000-0000B4880000}"/>
    <cellStyle name="Normal 3 2 2 7 2 2 2 2" xfId="38724" xr:uid="{00000000-0005-0000-0000-0000B5880000}"/>
    <cellStyle name="Normal 3 2 2 7 2 2 3" xfId="28949" xr:uid="{00000000-0005-0000-0000-0000B6880000}"/>
    <cellStyle name="Normal 3 2 2 7 2 3" xfId="14287" xr:uid="{00000000-0005-0000-0000-0000B7880000}"/>
    <cellStyle name="Normal 3 2 2 7 2 3 2" xfId="33838" xr:uid="{00000000-0005-0000-0000-0000B8880000}"/>
    <cellStyle name="Normal 3 2 2 7 2 4" xfId="24063" xr:uid="{00000000-0005-0000-0000-0000B9880000}"/>
    <cellStyle name="Normal 3 2 2 7 3" xfId="6941" xr:uid="{00000000-0005-0000-0000-0000BA880000}"/>
    <cellStyle name="Normal 3 2 2 7 3 2" xfId="16733" xr:uid="{00000000-0005-0000-0000-0000BB880000}"/>
    <cellStyle name="Normal 3 2 2 7 3 2 2" xfId="36284" xr:uid="{00000000-0005-0000-0000-0000BC880000}"/>
    <cellStyle name="Normal 3 2 2 7 3 3" xfId="26509" xr:uid="{00000000-0005-0000-0000-0000BD880000}"/>
    <cellStyle name="Normal 3 2 2 7 4" xfId="11847" xr:uid="{00000000-0005-0000-0000-0000BE880000}"/>
    <cellStyle name="Normal 3 2 2 7 4 2" xfId="31398" xr:uid="{00000000-0005-0000-0000-0000BF880000}"/>
    <cellStyle name="Normal 3 2 2 7 5" xfId="21623" xr:uid="{00000000-0005-0000-0000-0000C0880000}"/>
    <cellStyle name="Normal 3 2 2 8" xfId="2819" xr:uid="{00000000-0005-0000-0000-0000C1880000}"/>
    <cellStyle name="Normal 3 2 2 8 2" xfId="7717" xr:uid="{00000000-0005-0000-0000-0000C2880000}"/>
    <cellStyle name="Normal 3 2 2 8 2 2" xfId="17506" xr:uid="{00000000-0005-0000-0000-0000C3880000}"/>
    <cellStyle name="Normal 3 2 2 8 2 2 2" xfId="37057" xr:uid="{00000000-0005-0000-0000-0000C4880000}"/>
    <cellStyle name="Normal 3 2 2 8 2 3" xfId="27282" xr:uid="{00000000-0005-0000-0000-0000C5880000}"/>
    <cellStyle name="Normal 3 2 2 8 3" xfId="12620" xr:uid="{00000000-0005-0000-0000-0000C6880000}"/>
    <cellStyle name="Normal 3 2 2 8 3 2" xfId="32171" xr:uid="{00000000-0005-0000-0000-0000C7880000}"/>
    <cellStyle name="Normal 3 2 2 8 4" xfId="22396" xr:uid="{00000000-0005-0000-0000-0000C8880000}"/>
    <cellStyle name="Normal 3 2 2 9" xfId="5273" xr:uid="{00000000-0005-0000-0000-0000C9880000}"/>
    <cellStyle name="Normal 3 2 2 9 2" xfId="15066" xr:uid="{00000000-0005-0000-0000-0000CA880000}"/>
    <cellStyle name="Normal 3 2 2 9 2 2" xfId="34617" xr:uid="{00000000-0005-0000-0000-0000CB880000}"/>
    <cellStyle name="Normal 3 2 2 9 3" xfId="24842" xr:uid="{00000000-0005-0000-0000-0000CC880000}"/>
    <cellStyle name="Normal 3 2 3" xfId="286" xr:uid="{00000000-0005-0000-0000-0000CD880000}"/>
    <cellStyle name="Normal 3 2 3 10" xfId="20036" xr:uid="{00000000-0005-0000-0000-0000CE880000}"/>
    <cellStyle name="Normal 3 2 3 2" xfId="536" xr:uid="{00000000-0005-0000-0000-0000CF880000}"/>
    <cellStyle name="Normal 3 2 3 2 2" xfId="945" xr:uid="{00000000-0005-0000-0000-0000D0880000}"/>
    <cellStyle name="Normal 3 2 3 2 2 2" xfId="1895" xr:uid="{00000000-0005-0000-0000-0000D1880000}"/>
    <cellStyle name="Normal 3 2 3 2 2 2 2" xfId="4409" xr:uid="{00000000-0005-0000-0000-0000D2880000}"/>
    <cellStyle name="Normal 3 2 3 2 2 2 2 2" xfId="9306" xr:uid="{00000000-0005-0000-0000-0000D3880000}"/>
    <cellStyle name="Normal 3 2 3 2 2 2 2 2 2" xfId="19095" xr:uid="{00000000-0005-0000-0000-0000D4880000}"/>
    <cellStyle name="Normal 3 2 3 2 2 2 2 2 2 2" xfId="38646" xr:uid="{00000000-0005-0000-0000-0000D5880000}"/>
    <cellStyle name="Normal 3 2 3 2 2 2 2 2 3" xfId="28871" xr:uid="{00000000-0005-0000-0000-0000D6880000}"/>
    <cellStyle name="Normal 3 2 3 2 2 2 2 3" xfId="14209" xr:uid="{00000000-0005-0000-0000-0000D7880000}"/>
    <cellStyle name="Normal 3 2 3 2 2 2 2 3 2" xfId="33760" xr:uid="{00000000-0005-0000-0000-0000D8880000}"/>
    <cellStyle name="Normal 3 2 3 2 2 2 2 4" xfId="23985" xr:uid="{00000000-0005-0000-0000-0000D9880000}"/>
    <cellStyle name="Normal 3 2 3 2 2 2 3" xfId="6863" xr:uid="{00000000-0005-0000-0000-0000DA880000}"/>
    <cellStyle name="Normal 3 2 3 2 2 2 3 2" xfId="16655" xr:uid="{00000000-0005-0000-0000-0000DB880000}"/>
    <cellStyle name="Normal 3 2 3 2 2 2 3 2 2" xfId="36206" xr:uid="{00000000-0005-0000-0000-0000DC880000}"/>
    <cellStyle name="Normal 3 2 3 2 2 2 3 3" xfId="26431" xr:uid="{00000000-0005-0000-0000-0000DD880000}"/>
    <cellStyle name="Normal 3 2 3 2 2 2 4" xfId="11769" xr:uid="{00000000-0005-0000-0000-0000DE880000}"/>
    <cellStyle name="Normal 3 2 3 2 2 2 4 2" xfId="31320" xr:uid="{00000000-0005-0000-0000-0000DF880000}"/>
    <cellStyle name="Normal 3 2 3 2 2 2 5" xfId="21545" xr:uid="{00000000-0005-0000-0000-0000E0880000}"/>
    <cellStyle name="Normal 3 2 3 2 2 3" xfId="2640" xr:uid="{00000000-0005-0000-0000-0000E1880000}"/>
    <cellStyle name="Normal 3 2 3 2 2 3 2" xfId="5086" xr:uid="{00000000-0005-0000-0000-0000E2880000}"/>
    <cellStyle name="Normal 3 2 3 2 2 3 2 2" xfId="9983" xr:uid="{00000000-0005-0000-0000-0000E3880000}"/>
    <cellStyle name="Normal 3 2 3 2 2 3 2 2 2" xfId="19772" xr:uid="{00000000-0005-0000-0000-0000E4880000}"/>
    <cellStyle name="Normal 3 2 3 2 2 3 2 2 2 2" xfId="39323" xr:uid="{00000000-0005-0000-0000-0000E5880000}"/>
    <cellStyle name="Normal 3 2 3 2 2 3 2 2 3" xfId="29548" xr:uid="{00000000-0005-0000-0000-0000E6880000}"/>
    <cellStyle name="Normal 3 2 3 2 2 3 2 3" xfId="14886" xr:uid="{00000000-0005-0000-0000-0000E7880000}"/>
    <cellStyle name="Normal 3 2 3 2 2 3 2 3 2" xfId="34437" xr:uid="{00000000-0005-0000-0000-0000E8880000}"/>
    <cellStyle name="Normal 3 2 3 2 2 3 2 4" xfId="24662" xr:uid="{00000000-0005-0000-0000-0000E9880000}"/>
    <cellStyle name="Normal 3 2 3 2 2 3 3" xfId="7540" xr:uid="{00000000-0005-0000-0000-0000EA880000}"/>
    <cellStyle name="Normal 3 2 3 2 2 3 3 2" xfId="17332" xr:uid="{00000000-0005-0000-0000-0000EB880000}"/>
    <cellStyle name="Normal 3 2 3 2 2 3 3 2 2" xfId="36883" xr:uid="{00000000-0005-0000-0000-0000EC880000}"/>
    <cellStyle name="Normal 3 2 3 2 2 3 3 3" xfId="27108" xr:uid="{00000000-0005-0000-0000-0000ED880000}"/>
    <cellStyle name="Normal 3 2 3 2 2 3 4" xfId="12446" xr:uid="{00000000-0005-0000-0000-0000EE880000}"/>
    <cellStyle name="Normal 3 2 3 2 2 3 4 2" xfId="31997" xr:uid="{00000000-0005-0000-0000-0000EF880000}"/>
    <cellStyle name="Normal 3 2 3 2 2 3 5" xfId="22222" xr:uid="{00000000-0005-0000-0000-0000F0880000}"/>
    <cellStyle name="Normal 3 2 3 2 2 4" xfId="3528" xr:uid="{00000000-0005-0000-0000-0000F1880000}"/>
    <cellStyle name="Normal 3 2 3 2 2 4 2" xfId="8425" xr:uid="{00000000-0005-0000-0000-0000F2880000}"/>
    <cellStyle name="Normal 3 2 3 2 2 4 2 2" xfId="18214" xr:uid="{00000000-0005-0000-0000-0000F3880000}"/>
    <cellStyle name="Normal 3 2 3 2 2 4 2 2 2" xfId="37765" xr:uid="{00000000-0005-0000-0000-0000F4880000}"/>
    <cellStyle name="Normal 3 2 3 2 2 4 2 3" xfId="27990" xr:uid="{00000000-0005-0000-0000-0000F5880000}"/>
    <cellStyle name="Normal 3 2 3 2 2 4 3" xfId="13328" xr:uid="{00000000-0005-0000-0000-0000F6880000}"/>
    <cellStyle name="Normal 3 2 3 2 2 4 3 2" xfId="32879" xr:uid="{00000000-0005-0000-0000-0000F7880000}"/>
    <cellStyle name="Normal 3 2 3 2 2 4 4" xfId="23104" xr:uid="{00000000-0005-0000-0000-0000F8880000}"/>
    <cellStyle name="Normal 3 2 3 2 2 5" xfId="5982" xr:uid="{00000000-0005-0000-0000-0000F9880000}"/>
    <cellStyle name="Normal 3 2 3 2 2 5 2" xfId="15774" xr:uid="{00000000-0005-0000-0000-0000FA880000}"/>
    <cellStyle name="Normal 3 2 3 2 2 5 2 2" xfId="35325" xr:uid="{00000000-0005-0000-0000-0000FB880000}"/>
    <cellStyle name="Normal 3 2 3 2 2 5 3" xfId="25550" xr:uid="{00000000-0005-0000-0000-0000FC880000}"/>
    <cellStyle name="Normal 3 2 3 2 2 6" xfId="10888" xr:uid="{00000000-0005-0000-0000-0000FD880000}"/>
    <cellStyle name="Normal 3 2 3 2 2 6 2" xfId="30439" xr:uid="{00000000-0005-0000-0000-0000FE880000}"/>
    <cellStyle name="Normal 3 2 3 2 2 7" xfId="20664" xr:uid="{00000000-0005-0000-0000-0000FF880000}"/>
    <cellStyle name="Normal 3 2 3 2 3" xfId="1501" xr:uid="{00000000-0005-0000-0000-000000890000}"/>
    <cellStyle name="Normal 3 2 3 2 3 2" xfId="4019" xr:uid="{00000000-0005-0000-0000-000001890000}"/>
    <cellStyle name="Normal 3 2 3 2 3 2 2" xfId="8916" xr:uid="{00000000-0005-0000-0000-000002890000}"/>
    <cellStyle name="Normal 3 2 3 2 3 2 2 2" xfId="18705" xr:uid="{00000000-0005-0000-0000-000003890000}"/>
    <cellStyle name="Normal 3 2 3 2 3 2 2 2 2" xfId="38256" xr:uid="{00000000-0005-0000-0000-000004890000}"/>
    <cellStyle name="Normal 3 2 3 2 3 2 2 3" xfId="28481" xr:uid="{00000000-0005-0000-0000-000005890000}"/>
    <cellStyle name="Normal 3 2 3 2 3 2 3" xfId="13819" xr:uid="{00000000-0005-0000-0000-000006890000}"/>
    <cellStyle name="Normal 3 2 3 2 3 2 3 2" xfId="33370" xr:uid="{00000000-0005-0000-0000-000007890000}"/>
    <cellStyle name="Normal 3 2 3 2 3 2 4" xfId="23595" xr:uid="{00000000-0005-0000-0000-000008890000}"/>
    <cellStyle name="Normal 3 2 3 2 3 3" xfId="6473" xr:uid="{00000000-0005-0000-0000-000009890000}"/>
    <cellStyle name="Normal 3 2 3 2 3 3 2" xfId="16265" xr:uid="{00000000-0005-0000-0000-00000A890000}"/>
    <cellStyle name="Normal 3 2 3 2 3 3 2 2" xfId="35816" xr:uid="{00000000-0005-0000-0000-00000B890000}"/>
    <cellStyle name="Normal 3 2 3 2 3 3 3" xfId="26041" xr:uid="{00000000-0005-0000-0000-00000C890000}"/>
    <cellStyle name="Normal 3 2 3 2 3 4" xfId="11379" xr:uid="{00000000-0005-0000-0000-00000D890000}"/>
    <cellStyle name="Normal 3 2 3 2 3 4 2" xfId="30930" xr:uid="{00000000-0005-0000-0000-00000E890000}"/>
    <cellStyle name="Normal 3 2 3 2 3 5" xfId="21155" xr:uid="{00000000-0005-0000-0000-00000F890000}"/>
    <cellStyle name="Normal 3 2 3 2 4" xfId="2197" xr:uid="{00000000-0005-0000-0000-000010890000}"/>
    <cellStyle name="Normal 3 2 3 2 4 2" xfId="4699" xr:uid="{00000000-0005-0000-0000-000011890000}"/>
    <cellStyle name="Normal 3 2 3 2 4 2 2" xfId="9596" xr:uid="{00000000-0005-0000-0000-000012890000}"/>
    <cellStyle name="Normal 3 2 3 2 4 2 2 2" xfId="19385" xr:uid="{00000000-0005-0000-0000-000013890000}"/>
    <cellStyle name="Normal 3 2 3 2 4 2 2 2 2" xfId="38936" xr:uid="{00000000-0005-0000-0000-000014890000}"/>
    <cellStyle name="Normal 3 2 3 2 4 2 2 3" xfId="29161" xr:uid="{00000000-0005-0000-0000-000015890000}"/>
    <cellStyle name="Normal 3 2 3 2 4 2 3" xfId="14499" xr:uid="{00000000-0005-0000-0000-000016890000}"/>
    <cellStyle name="Normal 3 2 3 2 4 2 3 2" xfId="34050" xr:uid="{00000000-0005-0000-0000-000017890000}"/>
    <cellStyle name="Normal 3 2 3 2 4 2 4" xfId="24275" xr:uid="{00000000-0005-0000-0000-000018890000}"/>
    <cellStyle name="Normal 3 2 3 2 4 3" xfId="7153" xr:uid="{00000000-0005-0000-0000-000019890000}"/>
    <cellStyle name="Normal 3 2 3 2 4 3 2" xfId="16945" xr:uid="{00000000-0005-0000-0000-00001A890000}"/>
    <cellStyle name="Normal 3 2 3 2 4 3 2 2" xfId="36496" xr:uid="{00000000-0005-0000-0000-00001B890000}"/>
    <cellStyle name="Normal 3 2 3 2 4 3 3" xfId="26721" xr:uid="{00000000-0005-0000-0000-00001C890000}"/>
    <cellStyle name="Normal 3 2 3 2 4 4" xfId="12059" xr:uid="{00000000-0005-0000-0000-00001D890000}"/>
    <cellStyle name="Normal 3 2 3 2 4 4 2" xfId="31610" xr:uid="{00000000-0005-0000-0000-00001E890000}"/>
    <cellStyle name="Normal 3 2 3 2 4 5" xfId="21835" xr:uid="{00000000-0005-0000-0000-00001F890000}"/>
    <cellStyle name="Normal 3 2 3 2 5" xfId="3137" xr:uid="{00000000-0005-0000-0000-000020890000}"/>
    <cellStyle name="Normal 3 2 3 2 5 2" xfId="8034" xr:uid="{00000000-0005-0000-0000-000021890000}"/>
    <cellStyle name="Normal 3 2 3 2 5 2 2" xfId="17823" xr:uid="{00000000-0005-0000-0000-000022890000}"/>
    <cellStyle name="Normal 3 2 3 2 5 2 2 2" xfId="37374" xr:uid="{00000000-0005-0000-0000-000023890000}"/>
    <cellStyle name="Normal 3 2 3 2 5 2 3" xfId="27599" xr:uid="{00000000-0005-0000-0000-000024890000}"/>
    <cellStyle name="Normal 3 2 3 2 5 3" xfId="12937" xr:uid="{00000000-0005-0000-0000-000025890000}"/>
    <cellStyle name="Normal 3 2 3 2 5 3 2" xfId="32488" xr:uid="{00000000-0005-0000-0000-000026890000}"/>
    <cellStyle name="Normal 3 2 3 2 5 4" xfId="22713" xr:uid="{00000000-0005-0000-0000-000027890000}"/>
    <cellStyle name="Normal 3 2 3 2 6" xfId="5591" xr:uid="{00000000-0005-0000-0000-000028890000}"/>
    <cellStyle name="Normal 3 2 3 2 6 2" xfId="15383" xr:uid="{00000000-0005-0000-0000-000029890000}"/>
    <cellStyle name="Normal 3 2 3 2 6 2 2" xfId="34934" xr:uid="{00000000-0005-0000-0000-00002A890000}"/>
    <cellStyle name="Normal 3 2 3 2 6 3" xfId="25159" xr:uid="{00000000-0005-0000-0000-00002B890000}"/>
    <cellStyle name="Normal 3 2 3 2 7" xfId="10497" xr:uid="{00000000-0005-0000-0000-00002C890000}"/>
    <cellStyle name="Normal 3 2 3 2 7 2" xfId="30048" xr:uid="{00000000-0005-0000-0000-00002D890000}"/>
    <cellStyle name="Normal 3 2 3 2 8" xfId="20273" xr:uid="{00000000-0005-0000-0000-00002E890000}"/>
    <cellStyle name="Normal 3 2 3 3" xfId="537" xr:uid="{00000000-0005-0000-0000-00002F890000}"/>
    <cellStyle name="Normal 3 2 3 3 2" xfId="946" xr:uid="{00000000-0005-0000-0000-000030890000}"/>
    <cellStyle name="Normal 3 2 3 3 2 2" xfId="1896" xr:uid="{00000000-0005-0000-0000-000031890000}"/>
    <cellStyle name="Normal 3 2 3 3 2 2 2" xfId="4410" xr:uid="{00000000-0005-0000-0000-000032890000}"/>
    <cellStyle name="Normal 3 2 3 3 2 2 2 2" xfId="9307" xr:uid="{00000000-0005-0000-0000-000033890000}"/>
    <cellStyle name="Normal 3 2 3 3 2 2 2 2 2" xfId="19096" xr:uid="{00000000-0005-0000-0000-000034890000}"/>
    <cellStyle name="Normal 3 2 3 3 2 2 2 2 2 2" xfId="38647" xr:uid="{00000000-0005-0000-0000-000035890000}"/>
    <cellStyle name="Normal 3 2 3 3 2 2 2 2 3" xfId="28872" xr:uid="{00000000-0005-0000-0000-000036890000}"/>
    <cellStyle name="Normal 3 2 3 3 2 2 2 3" xfId="14210" xr:uid="{00000000-0005-0000-0000-000037890000}"/>
    <cellStyle name="Normal 3 2 3 3 2 2 2 3 2" xfId="33761" xr:uid="{00000000-0005-0000-0000-000038890000}"/>
    <cellStyle name="Normal 3 2 3 3 2 2 2 4" xfId="23986" xr:uid="{00000000-0005-0000-0000-000039890000}"/>
    <cellStyle name="Normal 3 2 3 3 2 2 3" xfId="6864" xr:uid="{00000000-0005-0000-0000-00003A890000}"/>
    <cellStyle name="Normal 3 2 3 3 2 2 3 2" xfId="16656" xr:uid="{00000000-0005-0000-0000-00003B890000}"/>
    <cellStyle name="Normal 3 2 3 3 2 2 3 2 2" xfId="36207" xr:uid="{00000000-0005-0000-0000-00003C890000}"/>
    <cellStyle name="Normal 3 2 3 3 2 2 3 3" xfId="26432" xr:uid="{00000000-0005-0000-0000-00003D890000}"/>
    <cellStyle name="Normal 3 2 3 3 2 2 4" xfId="11770" xr:uid="{00000000-0005-0000-0000-00003E890000}"/>
    <cellStyle name="Normal 3 2 3 3 2 2 4 2" xfId="31321" xr:uid="{00000000-0005-0000-0000-00003F890000}"/>
    <cellStyle name="Normal 3 2 3 3 2 2 5" xfId="21546" xr:uid="{00000000-0005-0000-0000-000040890000}"/>
    <cellStyle name="Normal 3 2 3 3 2 3" xfId="2766" xr:uid="{00000000-0005-0000-0000-000041890000}"/>
    <cellStyle name="Normal 3 2 3 3 2 3 2" xfId="5211" xr:uid="{00000000-0005-0000-0000-000042890000}"/>
    <cellStyle name="Normal 3 2 3 3 2 3 2 2" xfId="10108" xr:uid="{00000000-0005-0000-0000-000043890000}"/>
    <cellStyle name="Normal 3 2 3 3 2 3 2 2 2" xfId="19897" xr:uid="{00000000-0005-0000-0000-000044890000}"/>
    <cellStyle name="Normal 3 2 3 3 2 3 2 2 2 2" xfId="39448" xr:uid="{00000000-0005-0000-0000-000045890000}"/>
    <cellStyle name="Normal 3 2 3 3 2 3 2 2 3" xfId="29673" xr:uid="{00000000-0005-0000-0000-000046890000}"/>
    <cellStyle name="Normal 3 2 3 3 2 3 2 3" xfId="15011" xr:uid="{00000000-0005-0000-0000-000047890000}"/>
    <cellStyle name="Normal 3 2 3 3 2 3 2 3 2" xfId="34562" xr:uid="{00000000-0005-0000-0000-000048890000}"/>
    <cellStyle name="Normal 3 2 3 3 2 3 2 4" xfId="24787" xr:uid="{00000000-0005-0000-0000-000049890000}"/>
    <cellStyle name="Normal 3 2 3 3 2 3 3" xfId="7665" xr:uid="{00000000-0005-0000-0000-00004A890000}"/>
    <cellStyle name="Normal 3 2 3 3 2 3 3 2" xfId="17457" xr:uid="{00000000-0005-0000-0000-00004B890000}"/>
    <cellStyle name="Normal 3 2 3 3 2 3 3 2 2" xfId="37008" xr:uid="{00000000-0005-0000-0000-00004C890000}"/>
    <cellStyle name="Normal 3 2 3 3 2 3 3 3" xfId="27233" xr:uid="{00000000-0005-0000-0000-00004D890000}"/>
    <cellStyle name="Normal 3 2 3 3 2 3 4" xfId="12571" xr:uid="{00000000-0005-0000-0000-00004E890000}"/>
    <cellStyle name="Normal 3 2 3 3 2 3 4 2" xfId="32122" xr:uid="{00000000-0005-0000-0000-00004F890000}"/>
    <cellStyle name="Normal 3 2 3 3 2 3 5" xfId="22347" xr:uid="{00000000-0005-0000-0000-000050890000}"/>
    <cellStyle name="Normal 3 2 3 3 2 4" xfId="3529" xr:uid="{00000000-0005-0000-0000-000051890000}"/>
    <cellStyle name="Normal 3 2 3 3 2 4 2" xfId="8426" xr:uid="{00000000-0005-0000-0000-000052890000}"/>
    <cellStyle name="Normal 3 2 3 3 2 4 2 2" xfId="18215" xr:uid="{00000000-0005-0000-0000-000053890000}"/>
    <cellStyle name="Normal 3 2 3 3 2 4 2 2 2" xfId="37766" xr:uid="{00000000-0005-0000-0000-000054890000}"/>
    <cellStyle name="Normal 3 2 3 3 2 4 2 3" xfId="27991" xr:uid="{00000000-0005-0000-0000-000055890000}"/>
    <cellStyle name="Normal 3 2 3 3 2 4 3" xfId="13329" xr:uid="{00000000-0005-0000-0000-000056890000}"/>
    <cellStyle name="Normal 3 2 3 3 2 4 3 2" xfId="32880" xr:uid="{00000000-0005-0000-0000-000057890000}"/>
    <cellStyle name="Normal 3 2 3 3 2 4 4" xfId="23105" xr:uid="{00000000-0005-0000-0000-000058890000}"/>
    <cellStyle name="Normal 3 2 3 3 2 5" xfId="5983" xr:uid="{00000000-0005-0000-0000-000059890000}"/>
    <cellStyle name="Normal 3 2 3 3 2 5 2" xfId="15775" xr:uid="{00000000-0005-0000-0000-00005A890000}"/>
    <cellStyle name="Normal 3 2 3 3 2 5 2 2" xfId="35326" xr:uid="{00000000-0005-0000-0000-00005B890000}"/>
    <cellStyle name="Normal 3 2 3 3 2 5 3" xfId="25551" xr:uid="{00000000-0005-0000-0000-00005C890000}"/>
    <cellStyle name="Normal 3 2 3 3 2 6" xfId="10889" xr:uid="{00000000-0005-0000-0000-00005D890000}"/>
    <cellStyle name="Normal 3 2 3 3 2 6 2" xfId="30440" xr:uid="{00000000-0005-0000-0000-00005E890000}"/>
    <cellStyle name="Normal 3 2 3 3 2 7" xfId="20665" xr:uid="{00000000-0005-0000-0000-00005F890000}"/>
    <cellStyle name="Normal 3 2 3 3 3" xfId="1502" xr:uid="{00000000-0005-0000-0000-000060890000}"/>
    <cellStyle name="Normal 3 2 3 3 3 2" xfId="4020" xr:uid="{00000000-0005-0000-0000-000061890000}"/>
    <cellStyle name="Normal 3 2 3 3 3 2 2" xfId="8917" xr:uid="{00000000-0005-0000-0000-000062890000}"/>
    <cellStyle name="Normal 3 2 3 3 3 2 2 2" xfId="18706" xr:uid="{00000000-0005-0000-0000-000063890000}"/>
    <cellStyle name="Normal 3 2 3 3 3 2 2 2 2" xfId="38257" xr:uid="{00000000-0005-0000-0000-000064890000}"/>
    <cellStyle name="Normal 3 2 3 3 3 2 2 3" xfId="28482" xr:uid="{00000000-0005-0000-0000-000065890000}"/>
    <cellStyle name="Normal 3 2 3 3 3 2 3" xfId="13820" xr:uid="{00000000-0005-0000-0000-000066890000}"/>
    <cellStyle name="Normal 3 2 3 3 3 2 3 2" xfId="33371" xr:uid="{00000000-0005-0000-0000-000067890000}"/>
    <cellStyle name="Normal 3 2 3 3 3 2 4" xfId="23596" xr:uid="{00000000-0005-0000-0000-000068890000}"/>
    <cellStyle name="Normal 3 2 3 3 3 3" xfId="6474" xr:uid="{00000000-0005-0000-0000-000069890000}"/>
    <cellStyle name="Normal 3 2 3 3 3 3 2" xfId="16266" xr:uid="{00000000-0005-0000-0000-00006A890000}"/>
    <cellStyle name="Normal 3 2 3 3 3 3 2 2" xfId="35817" xr:uid="{00000000-0005-0000-0000-00006B890000}"/>
    <cellStyle name="Normal 3 2 3 3 3 3 3" xfId="26042" xr:uid="{00000000-0005-0000-0000-00006C890000}"/>
    <cellStyle name="Normal 3 2 3 3 3 4" xfId="11380" xr:uid="{00000000-0005-0000-0000-00006D890000}"/>
    <cellStyle name="Normal 3 2 3 3 3 4 2" xfId="30931" xr:uid="{00000000-0005-0000-0000-00006E890000}"/>
    <cellStyle name="Normal 3 2 3 3 3 5" xfId="21156" xr:uid="{00000000-0005-0000-0000-00006F890000}"/>
    <cellStyle name="Normal 3 2 3 3 4" xfId="2322" xr:uid="{00000000-0005-0000-0000-000070890000}"/>
    <cellStyle name="Normal 3 2 3 3 4 2" xfId="4824" xr:uid="{00000000-0005-0000-0000-000071890000}"/>
    <cellStyle name="Normal 3 2 3 3 4 2 2" xfId="9721" xr:uid="{00000000-0005-0000-0000-000072890000}"/>
    <cellStyle name="Normal 3 2 3 3 4 2 2 2" xfId="19510" xr:uid="{00000000-0005-0000-0000-000073890000}"/>
    <cellStyle name="Normal 3 2 3 3 4 2 2 2 2" xfId="39061" xr:uid="{00000000-0005-0000-0000-000074890000}"/>
    <cellStyle name="Normal 3 2 3 3 4 2 2 3" xfId="29286" xr:uid="{00000000-0005-0000-0000-000075890000}"/>
    <cellStyle name="Normal 3 2 3 3 4 2 3" xfId="14624" xr:uid="{00000000-0005-0000-0000-000076890000}"/>
    <cellStyle name="Normal 3 2 3 3 4 2 3 2" xfId="34175" xr:uid="{00000000-0005-0000-0000-000077890000}"/>
    <cellStyle name="Normal 3 2 3 3 4 2 4" xfId="24400" xr:uid="{00000000-0005-0000-0000-000078890000}"/>
    <cellStyle name="Normal 3 2 3 3 4 3" xfId="7278" xr:uid="{00000000-0005-0000-0000-000079890000}"/>
    <cellStyle name="Normal 3 2 3 3 4 3 2" xfId="17070" xr:uid="{00000000-0005-0000-0000-00007A890000}"/>
    <cellStyle name="Normal 3 2 3 3 4 3 2 2" xfId="36621" xr:uid="{00000000-0005-0000-0000-00007B890000}"/>
    <cellStyle name="Normal 3 2 3 3 4 3 3" xfId="26846" xr:uid="{00000000-0005-0000-0000-00007C890000}"/>
    <cellStyle name="Normal 3 2 3 3 4 4" xfId="12184" xr:uid="{00000000-0005-0000-0000-00007D890000}"/>
    <cellStyle name="Normal 3 2 3 3 4 4 2" xfId="31735" xr:uid="{00000000-0005-0000-0000-00007E890000}"/>
    <cellStyle name="Normal 3 2 3 3 4 5" xfId="21960" xr:uid="{00000000-0005-0000-0000-00007F890000}"/>
    <cellStyle name="Normal 3 2 3 3 5" xfId="3138" xr:uid="{00000000-0005-0000-0000-000080890000}"/>
    <cellStyle name="Normal 3 2 3 3 5 2" xfId="8035" xr:uid="{00000000-0005-0000-0000-000081890000}"/>
    <cellStyle name="Normal 3 2 3 3 5 2 2" xfId="17824" xr:uid="{00000000-0005-0000-0000-000082890000}"/>
    <cellStyle name="Normal 3 2 3 3 5 2 2 2" xfId="37375" xr:uid="{00000000-0005-0000-0000-000083890000}"/>
    <cellStyle name="Normal 3 2 3 3 5 2 3" xfId="27600" xr:uid="{00000000-0005-0000-0000-000084890000}"/>
    <cellStyle name="Normal 3 2 3 3 5 3" xfId="12938" xr:uid="{00000000-0005-0000-0000-000085890000}"/>
    <cellStyle name="Normal 3 2 3 3 5 3 2" xfId="32489" xr:uid="{00000000-0005-0000-0000-000086890000}"/>
    <cellStyle name="Normal 3 2 3 3 5 4" xfId="22714" xr:uid="{00000000-0005-0000-0000-000087890000}"/>
    <cellStyle name="Normal 3 2 3 3 6" xfId="5592" xr:uid="{00000000-0005-0000-0000-000088890000}"/>
    <cellStyle name="Normal 3 2 3 3 6 2" xfId="15384" xr:uid="{00000000-0005-0000-0000-000089890000}"/>
    <cellStyle name="Normal 3 2 3 3 6 2 2" xfId="34935" xr:uid="{00000000-0005-0000-0000-00008A890000}"/>
    <cellStyle name="Normal 3 2 3 3 6 3" xfId="25160" xr:uid="{00000000-0005-0000-0000-00008B890000}"/>
    <cellStyle name="Normal 3 2 3 3 7" xfId="10498" xr:uid="{00000000-0005-0000-0000-00008C890000}"/>
    <cellStyle name="Normal 3 2 3 3 7 2" xfId="30049" xr:uid="{00000000-0005-0000-0000-00008D890000}"/>
    <cellStyle name="Normal 3 2 3 3 8" xfId="20274" xr:uid="{00000000-0005-0000-0000-00008E890000}"/>
    <cellStyle name="Normal 3 2 3 4" xfId="706" xr:uid="{00000000-0005-0000-0000-00008F890000}"/>
    <cellStyle name="Normal 3 2 3 4 2" xfId="1658" xr:uid="{00000000-0005-0000-0000-000090890000}"/>
    <cellStyle name="Normal 3 2 3 4 2 2" xfId="4172" xr:uid="{00000000-0005-0000-0000-000091890000}"/>
    <cellStyle name="Normal 3 2 3 4 2 2 2" xfId="9069" xr:uid="{00000000-0005-0000-0000-000092890000}"/>
    <cellStyle name="Normal 3 2 3 4 2 2 2 2" xfId="18858" xr:uid="{00000000-0005-0000-0000-000093890000}"/>
    <cellStyle name="Normal 3 2 3 4 2 2 2 2 2" xfId="38409" xr:uid="{00000000-0005-0000-0000-000094890000}"/>
    <cellStyle name="Normal 3 2 3 4 2 2 2 3" xfId="28634" xr:uid="{00000000-0005-0000-0000-000095890000}"/>
    <cellStyle name="Normal 3 2 3 4 2 2 3" xfId="13972" xr:uid="{00000000-0005-0000-0000-000096890000}"/>
    <cellStyle name="Normal 3 2 3 4 2 2 3 2" xfId="33523" xr:uid="{00000000-0005-0000-0000-000097890000}"/>
    <cellStyle name="Normal 3 2 3 4 2 2 4" xfId="23748" xr:uid="{00000000-0005-0000-0000-000098890000}"/>
    <cellStyle name="Normal 3 2 3 4 2 3" xfId="6626" xr:uid="{00000000-0005-0000-0000-000099890000}"/>
    <cellStyle name="Normal 3 2 3 4 2 3 2" xfId="16418" xr:uid="{00000000-0005-0000-0000-00009A890000}"/>
    <cellStyle name="Normal 3 2 3 4 2 3 2 2" xfId="35969" xr:uid="{00000000-0005-0000-0000-00009B890000}"/>
    <cellStyle name="Normal 3 2 3 4 2 3 3" xfId="26194" xr:uid="{00000000-0005-0000-0000-00009C890000}"/>
    <cellStyle name="Normal 3 2 3 4 2 4" xfId="11532" xr:uid="{00000000-0005-0000-0000-00009D890000}"/>
    <cellStyle name="Normal 3 2 3 4 2 4 2" xfId="31083" xr:uid="{00000000-0005-0000-0000-00009E890000}"/>
    <cellStyle name="Normal 3 2 3 4 2 5" xfId="21308" xr:uid="{00000000-0005-0000-0000-00009F890000}"/>
    <cellStyle name="Normal 3 2 3 4 3" xfId="2438" xr:uid="{00000000-0005-0000-0000-0000A0890000}"/>
    <cellStyle name="Normal 3 2 3 4 3 2" xfId="4920" xr:uid="{00000000-0005-0000-0000-0000A1890000}"/>
    <cellStyle name="Normal 3 2 3 4 3 2 2" xfId="9817" xr:uid="{00000000-0005-0000-0000-0000A2890000}"/>
    <cellStyle name="Normal 3 2 3 4 3 2 2 2" xfId="19606" xr:uid="{00000000-0005-0000-0000-0000A3890000}"/>
    <cellStyle name="Normal 3 2 3 4 3 2 2 2 2" xfId="39157" xr:uid="{00000000-0005-0000-0000-0000A4890000}"/>
    <cellStyle name="Normal 3 2 3 4 3 2 2 3" xfId="29382" xr:uid="{00000000-0005-0000-0000-0000A5890000}"/>
    <cellStyle name="Normal 3 2 3 4 3 2 3" xfId="14720" xr:uid="{00000000-0005-0000-0000-0000A6890000}"/>
    <cellStyle name="Normal 3 2 3 4 3 2 3 2" xfId="34271" xr:uid="{00000000-0005-0000-0000-0000A7890000}"/>
    <cellStyle name="Normal 3 2 3 4 3 2 4" xfId="24496" xr:uid="{00000000-0005-0000-0000-0000A8890000}"/>
    <cellStyle name="Normal 3 2 3 4 3 3" xfId="7374" xr:uid="{00000000-0005-0000-0000-0000A9890000}"/>
    <cellStyle name="Normal 3 2 3 4 3 3 2" xfId="17166" xr:uid="{00000000-0005-0000-0000-0000AA890000}"/>
    <cellStyle name="Normal 3 2 3 4 3 3 2 2" xfId="36717" xr:uid="{00000000-0005-0000-0000-0000AB890000}"/>
    <cellStyle name="Normal 3 2 3 4 3 3 3" xfId="26942" xr:uid="{00000000-0005-0000-0000-0000AC890000}"/>
    <cellStyle name="Normal 3 2 3 4 3 4" xfId="12280" xr:uid="{00000000-0005-0000-0000-0000AD890000}"/>
    <cellStyle name="Normal 3 2 3 4 3 4 2" xfId="31831" xr:uid="{00000000-0005-0000-0000-0000AE890000}"/>
    <cellStyle name="Normal 3 2 3 4 3 5" xfId="22056" xr:uid="{00000000-0005-0000-0000-0000AF890000}"/>
    <cellStyle name="Normal 3 2 3 4 4" xfId="3291" xr:uid="{00000000-0005-0000-0000-0000B0890000}"/>
    <cellStyle name="Normal 3 2 3 4 4 2" xfId="8188" xr:uid="{00000000-0005-0000-0000-0000B1890000}"/>
    <cellStyle name="Normal 3 2 3 4 4 2 2" xfId="17977" xr:uid="{00000000-0005-0000-0000-0000B2890000}"/>
    <cellStyle name="Normal 3 2 3 4 4 2 2 2" xfId="37528" xr:uid="{00000000-0005-0000-0000-0000B3890000}"/>
    <cellStyle name="Normal 3 2 3 4 4 2 3" xfId="27753" xr:uid="{00000000-0005-0000-0000-0000B4890000}"/>
    <cellStyle name="Normal 3 2 3 4 4 3" xfId="13091" xr:uid="{00000000-0005-0000-0000-0000B5890000}"/>
    <cellStyle name="Normal 3 2 3 4 4 3 2" xfId="32642" xr:uid="{00000000-0005-0000-0000-0000B6890000}"/>
    <cellStyle name="Normal 3 2 3 4 4 4" xfId="22867" xr:uid="{00000000-0005-0000-0000-0000B7890000}"/>
    <cellStyle name="Normal 3 2 3 4 5" xfId="5745" xr:uid="{00000000-0005-0000-0000-0000B8890000}"/>
    <cellStyle name="Normal 3 2 3 4 5 2" xfId="15537" xr:uid="{00000000-0005-0000-0000-0000B9890000}"/>
    <cellStyle name="Normal 3 2 3 4 5 2 2" xfId="35088" xr:uid="{00000000-0005-0000-0000-0000BA890000}"/>
    <cellStyle name="Normal 3 2 3 4 5 3" xfId="25313" xr:uid="{00000000-0005-0000-0000-0000BB890000}"/>
    <cellStyle name="Normal 3 2 3 4 6" xfId="10651" xr:uid="{00000000-0005-0000-0000-0000BC890000}"/>
    <cellStyle name="Normal 3 2 3 4 6 2" xfId="30202" xr:uid="{00000000-0005-0000-0000-0000BD890000}"/>
    <cellStyle name="Normal 3 2 3 4 7" xfId="20427" xr:uid="{00000000-0005-0000-0000-0000BE890000}"/>
    <cellStyle name="Normal 3 2 3 5" xfId="1278" xr:uid="{00000000-0005-0000-0000-0000BF890000}"/>
    <cellStyle name="Normal 3 2 3 5 2" xfId="3800" xr:uid="{00000000-0005-0000-0000-0000C0890000}"/>
    <cellStyle name="Normal 3 2 3 5 2 2" xfId="8697" xr:uid="{00000000-0005-0000-0000-0000C1890000}"/>
    <cellStyle name="Normal 3 2 3 5 2 2 2" xfId="18486" xr:uid="{00000000-0005-0000-0000-0000C2890000}"/>
    <cellStyle name="Normal 3 2 3 5 2 2 2 2" xfId="38037" xr:uid="{00000000-0005-0000-0000-0000C3890000}"/>
    <cellStyle name="Normal 3 2 3 5 2 2 3" xfId="28262" xr:uid="{00000000-0005-0000-0000-0000C4890000}"/>
    <cellStyle name="Normal 3 2 3 5 2 3" xfId="13600" xr:uid="{00000000-0005-0000-0000-0000C5890000}"/>
    <cellStyle name="Normal 3 2 3 5 2 3 2" xfId="33151" xr:uid="{00000000-0005-0000-0000-0000C6890000}"/>
    <cellStyle name="Normal 3 2 3 5 2 4" xfId="23376" xr:uid="{00000000-0005-0000-0000-0000C7890000}"/>
    <cellStyle name="Normal 3 2 3 5 3" xfId="6254" xr:uid="{00000000-0005-0000-0000-0000C8890000}"/>
    <cellStyle name="Normal 3 2 3 5 3 2" xfId="16046" xr:uid="{00000000-0005-0000-0000-0000C9890000}"/>
    <cellStyle name="Normal 3 2 3 5 3 2 2" xfId="35597" xr:uid="{00000000-0005-0000-0000-0000CA890000}"/>
    <cellStyle name="Normal 3 2 3 5 3 3" xfId="25822" xr:uid="{00000000-0005-0000-0000-0000CB890000}"/>
    <cellStyle name="Normal 3 2 3 5 4" xfId="11160" xr:uid="{00000000-0005-0000-0000-0000CC890000}"/>
    <cellStyle name="Normal 3 2 3 5 4 2" xfId="30711" xr:uid="{00000000-0005-0000-0000-0000CD890000}"/>
    <cellStyle name="Normal 3 2 3 5 5" xfId="20936" xr:uid="{00000000-0005-0000-0000-0000CE890000}"/>
    <cellStyle name="Normal 3 2 3 6" xfId="2031" xr:uid="{00000000-0005-0000-0000-0000CF890000}"/>
    <cellStyle name="Normal 3 2 3 6 2" xfId="4533" xr:uid="{00000000-0005-0000-0000-0000D0890000}"/>
    <cellStyle name="Normal 3 2 3 6 2 2" xfId="9430" xr:uid="{00000000-0005-0000-0000-0000D1890000}"/>
    <cellStyle name="Normal 3 2 3 6 2 2 2" xfId="19219" xr:uid="{00000000-0005-0000-0000-0000D2890000}"/>
    <cellStyle name="Normal 3 2 3 6 2 2 2 2" xfId="38770" xr:uid="{00000000-0005-0000-0000-0000D3890000}"/>
    <cellStyle name="Normal 3 2 3 6 2 2 3" xfId="28995" xr:uid="{00000000-0005-0000-0000-0000D4890000}"/>
    <cellStyle name="Normal 3 2 3 6 2 3" xfId="14333" xr:uid="{00000000-0005-0000-0000-0000D5890000}"/>
    <cellStyle name="Normal 3 2 3 6 2 3 2" xfId="33884" xr:uid="{00000000-0005-0000-0000-0000D6890000}"/>
    <cellStyle name="Normal 3 2 3 6 2 4" xfId="24109" xr:uid="{00000000-0005-0000-0000-0000D7890000}"/>
    <cellStyle name="Normal 3 2 3 6 3" xfId="6987" xr:uid="{00000000-0005-0000-0000-0000D8890000}"/>
    <cellStyle name="Normal 3 2 3 6 3 2" xfId="16779" xr:uid="{00000000-0005-0000-0000-0000D9890000}"/>
    <cellStyle name="Normal 3 2 3 6 3 2 2" xfId="36330" xr:uid="{00000000-0005-0000-0000-0000DA890000}"/>
    <cellStyle name="Normal 3 2 3 6 3 3" xfId="26555" xr:uid="{00000000-0005-0000-0000-0000DB890000}"/>
    <cellStyle name="Normal 3 2 3 6 4" xfId="11893" xr:uid="{00000000-0005-0000-0000-0000DC890000}"/>
    <cellStyle name="Normal 3 2 3 6 4 2" xfId="31444" xr:uid="{00000000-0005-0000-0000-0000DD890000}"/>
    <cellStyle name="Normal 3 2 3 6 5" xfId="21669" xr:uid="{00000000-0005-0000-0000-0000DE890000}"/>
    <cellStyle name="Normal 3 2 3 7" xfId="2899" xr:uid="{00000000-0005-0000-0000-0000DF890000}"/>
    <cellStyle name="Normal 3 2 3 7 2" xfId="7797" xr:uid="{00000000-0005-0000-0000-0000E0890000}"/>
    <cellStyle name="Normal 3 2 3 7 2 2" xfId="17586" xr:uid="{00000000-0005-0000-0000-0000E1890000}"/>
    <cellStyle name="Normal 3 2 3 7 2 2 2" xfId="37137" xr:uid="{00000000-0005-0000-0000-0000E2890000}"/>
    <cellStyle name="Normal 3 2 3 7 2 3" xfId="27362" xr:uid="{00000000-0005-0000-0000-0000E3890000}"/>
    <cellStyle name="Normal 3 2 3 7 3" xfId="12700" xr:uid="{00000000-0005-0000-0000-0000E4890000}"/>
    <cellStyle name="Normal 3 2 3 7 3 2" xfId="32251" xr:uid="{00000000-0005-0000-0000-0000E5890000}"/>
    <cellStyle name="Normal 3 2 3 7 4" xfId="22476" xr:uid="{00000000-0005-0000-0000-0000E6890000}"/>
    <cellStyle name="Normal 3 2 3 8" xfId="5353" xr:uid="{00000000-0005-0000-0000-0000E7890000}"/>
    <cellStyle name="Normal 3 2 3 8 2" xfId="15146" xr:uid="{00000000-0005-0000-0000-0000E8890000}"/>
    <cellStyle name="Normal 3 2 3 8 2 2" xfId="34697" xr:uid="{00000000-0005-0000-0000-0000E9890000}"/>
    <cellStyle name="Normal 3 2 3 8 3" xfId="24922" xr:uid="{00000000-0005-0000-0000-0000EA890000}"/>
    <cellStyle name="Normal 3 2 3 9" xfId="10260" xr:uid="{00000000-0005-0000-0000-0000EB890000}"/>
    <cellStyle name="Normal 3 2 3 9 2" xfId="29811" xr:uid="{00000000-0005-0000-0000-0000EC890000}"/>
    <cellStyle name="Normal 3 2 4" xfId="538" xr:uid="{00000000-0005-0000-0000-0000ED890000}"/>
    <cellStyle name="Normal 3 2 4 2" xfId="947" xr:uid="{00000000-0005-0000-0000-0000EE890000}"/>
    <cellStyle name="Normal 3 2 4 2 2" xfId="1897" xr:uid="{00000000-0005-0000-0000-0000EF890000}"/>
    <cellStyle name="Normal 3 2 4 2 2 2" xfId="4411" xr:uid="{00000000-0005-0000-0000-0000F0890000}"/>
    <cellStyle name="Normal 3 2 4 2 2 2 2" xfId="9308" xr:uid="{00000000-0005-0000-0000-0000F1890000}"/>
    <cellStyle name="Normal 3 2 4 2 2 2 2 2" xfId="19097" xr:uid="{00000000-0005-0000-0000-0000F2890000}"/>
    <cellStyle name="Normal 3 2 4 2 2 2 2 2 2" xfId="38648" xr:uid="{00000000-0005-0000-0000-0000F3890000}"/>
    <cellStyle name="Normal 3 2 4 2 2 2 2 3" xfId="28873" xr:uid="{00000000-0005-0000-0000-0000F4890000}"/>
    <cellStyle name="Normal 3 2 4 2 2 2 3" xfId="14211" xr:uid="{00000000-0005-0000-0000-0000F5890000}"/>
    <cellStyle name="Normal 3 2 4 2 2 2 3 2" xfId="33762" xr:uid="{00000000-0005-0000-0000-0000F6890000}"/>
    <cellStyle name="Normal 3 2 4 2 2 2 4" xfId="23987" xr:uid="{00000000-0005-0000-0000-0000F7890000}"/>
    <cellStyle name="Normal 3 2 4 2 2 3" xfId="6865" xr:uid="{00000000-0005-0000-0000-0000F8890000}"/>
    <cellStyle name="Normal 3 2 4 2 2 3 2" xfId="16657" xr:uid="{00000000-0005-0000-0000-0000F9890000}"/>
    <cellStyle name="Normal 3 2 4 2 2 3 2 2" xfId="36208" xr:uid="{00000000-0005-0000-0000-0000FA890000}"/>
    <cellStyle name="Normal 3 2 4 2 2 3 3" xfId="26433" xr:uid="{00000000-0005-0000-0000-0000FB890000}"/>
    <cellStyle name="Normal 3 2 4 2 2 4" xfId="11771" xr:uid="{00000000-0005-0000-0000-0000FC890000}"/>
    <cellStyle name="Normal 3 2 4 2 2 4 2" xfId="31322" xr:uid="{00000000-0005-0000-0000-0000FD890000}"/>
    <cellStyle name="Normal 3 2 4 2 2 5" xfId="21547" xr:uid="{00000000-0005-0000-0000-0000FE890000}"/>
    <cellStyle name="Normal 3 2 4 2 3" xfId="2505" xr:uid="{00000000-0005-0000-0000-0000FF890000}"/>
    <cellStyle name="Normal 3 2 4 2 3 2" xfId="4985" xr:uid="{00000000-0005-0000-0000-0000008A0000}"/>
    <cellStyle name="Normal 3 2 4 2 3 2 2" xfId="9882" xr:uid="{00000000-0005-0000-0000-0000018A0000}"/>
    <cellStyle name="Normal 3 2 4 2 3 2 2 2" xfId="19671" xr:uid="{00000000-0005-0000-0000-0000028A0000}"/>
    <cellStyle name="Normal 3 2 4 2 3 2 2 2 2" xfId="39222" xr:uid="{00000000-0005-0000-0000-0000038A0000}"/>
    <cellStyle name="Normal 3 2 4 2 3 2 2 3" xfId="29447" xr:uid="{00000000-0005-0000-0000-0000048A0000}"/>
    <cellStyle name="Normal 3 2 4 2 3 2 3" xfId="14785" xr:uid="{00000000-0005-0000-0000-0000058A0000}"/>
    <cellStyle name="Normal 3 2 4 2 3 2 3 2" xfId="34336" xr:uid="{00000000-0005-0000-0000-0000068A0000}"/>
    <cellStyle name="Normal 3 2 4 2 3 2 4" xfId="24561" xr:uid="{00000000-0005-0000-0000-0000078A0000}"/>
    <cellStyle name="Normal 3 2 4 2 3 3" xfId="7439" xr:uid="{00000000-0005-0000-0000-0000088A0000}"/>
    <cellStyle name="Normal 3 2 4 2 3 3 2" xfId="17231" xr:uid="{00000000-0005-0000-0000-0000098A0000}"/>
    <cellStyle name="Normal 3 2 4 2 3 3 2 2" xfId="36782" xr:uid="{00000000-0005-0000-0000-00000A8A0000}"/>
    <cellStyle name="Normal 3 2 4 2 3 3 3" xfId="27007" xr:uid="{00000000-0005-0000-0000-00000B8A0000}"/>
    <cellStyle name="Normal 3 2 4 2 3 4" xfId="12345" xr:uid="{00000000-0005-0000-0000-00000C8A0000}"/>
    <cellStyle name="Normal 3 2 4 2 3 4 2" xfId="31896" xr:uid="{00000000-0005-0000-0000-00000D8A0000}"/>
    <cellStyle name="Normal 3 2 4 2 3 5" xfId="22121" xr:uid="{00000000-0005-0000-0000-00000E8A0000}"/>
    <cellStyle name="Normal 3 2 4 2 4" xfId="3530" xr:uid="{00000000-0005-0000-0000-00000F8A0000}"/>
    <cellStyle name="Normal 3 2 4 2 4 2" xfId="8427" xr:uid="{00000000-0005-0000-0000-0000108A0000}"/>
    <cellStyle name="Normal 3 2 4 2 4 2 2" xfId="18216" xr:uid="{00000000-0005-0000-0000-0000118A0000}"/>
    <cellStyle name="Normal 3 2 4 2 4 2 2 2" xfId="37767" xr:uid="{00000000-0005-0000-0000-0000128A0000}"/>
    <cellStyle name="Normal 3 2 4 2 4 2 3" xfId="27992" xr:uid="{00000000-0005-0000-0000-0000138A0000}"/>
    <cellStyle name="Normal 3 2 4 2 4 3" xfId="13330" xr:uid="{00000000-0005-0000-0000-0000148A0000}"/>
    <cellStyle name="Normal 3 2 4 2 4 3 2" xfId="32881" xr:uid="{00000000-0005-0000-0000-0000158A0000}"/>
    <cellStyle name="Normal 3 2 4 2 4 4" xfId="23106" xr:uid="{00000000-0005-0000-0000-0000168A0000}"/>
    <cellStyle name="Normal 3 2 4 2 5" xfId="5984" xr:uid="{00000000-0005-0000-0000-0000178A0000}"/>
    <cellStyle name="Normal 3 2 4 2 5 2" xfId="15776" xr:uid="{00000000-0005-0000-0000-0000188A0000}"/>
    <cellStyle name="Normal 3 2 4 2 5 2 2" xfId="35327" xr:uid="{00000000-0005-0000-0000-0000198A0000}"/>
    <cellStyle name="Normal 3 2 4 2 5 3" xfId="25552" xr:uid="{00000000-0005-0000-0000-00001A8A0000}"/>
    <cellStyle name="Normal 3 2 4 2 6" xfId="10890" xr:uid="{00000000-0005-0000-0000-00001B8A0000}"/>
    <cellStyle name="Normal 3 2 4 2 6 2" xfId="30441" xr:uid="{00000000-0005-0000-0000-00001C8A0000}"/>
    <cellStyle name="Normal 3 2 4 2 7" xfId="20666" xr:uid="{00000000-0005-0000-0000-00001D8A0000}"/>
    <cellStyle name="Normal 3 2 4 3" xfId="1503" xr:uid="{00000000-0005-0000-0000-00001E8A0000}"/>
    <cellStyle name="Normal 3 2 4 3 2" xfId="4021" xr:uid="{00000000-0005-0000-0000-00001F8A0000}"/>
    <cellStyle name="Normal 3 2 4 3 2 2" xfId="8918" xr:uid="{00000000-0005-0000-0000-0000208A0000}"/>
    <cellStyle name="Normal 3 2 4 3 2 2 2" xfId="18707" xr:uid="{00000000-0005-0000-0000-0000218A0000}"/>
    <cellStyle name="Normal 3 2 4 3 2 2 2 2" xfId="38258" xr:uid="{00000000-0005-0000-0000-0000228A0000}"/>
    <cellStyle name="Normal 3 2 4 3 2 2 3" xfId="28483" xr:uid="{00000000-0005-0000-0000-0000238A0000}"/>
    <cellStyle name="Normal 3 2 4 3 2 3" xfId="13821" xr:uid="{00000000-0005-0000-0000-0000248A0000}"/>
    <cellStyle name="Normal 3 2 4 3 2 3 2" xfId="33372" xr:uid="{00000000-0005-0000-0000-0000258A0000}"/>
    <cellStyle name="Normal 3 2 4 3 2 4" xfId="23597" xr:uid="{00000000-0005-0000-0000-0000268A0000}"/>
    <cellStyle name="Normal 3 2 4 3 3" xfId="6475" xr:uid="{00000000-0005-0000-0000-0000278A0000}"/>
    <cellStyle name="Normal 3 2 4 3 3 2" xfId="16267" xr:uid="{00000000-0005-0000-0000-0000288A0000}"/>
    <cellStyle name="Normal 3 2 4 3 3 2 2" xfId="35818" xr:uid="{00000000-0005-0000-0000-0000298A0000}"/>
    <cellStyle name="Normal 3 2 4 3 3 3" xfId="26043" xr:uid="{00000000-0005-0000-0000-00002A8A0000}"/>
    <cellStyle name="Normal 3 2 4 3 4" xfId="11381" xr:uid="{00000000-0005-0000-0000-00002B8A0000}"/>
    <cellStyle name="Normal 3 2 4 3 4 2" xfId="30932" xr:uid="{00000000-0005-0000-0000-00002C8A0000}"/>
    <cellStyle name="Normal 3 2 4 3 5" xfId="21157" xr:uid="{00000000-0005-0000-0000-00002D8A0000}"/>
    <cellStyle name="Normal 3 2 4 4" xfId="2096" xr:uid="{00000000-0005-0000-0000-00002E8A0000}"/>
    <cellStyle name="Normal 3 2 4 4 2" xfId="4598" xr:uid="{00000000-0005-0000-0000-00002F8A0000}"/>
    <cellStyle name="Normal 3 2 4 4 2 2" xfId="9495" xr:uid="{00000000-0005-0000-0000-0000308A0000}"/>
    <cellStyle name="Normal 3 2 4 4 2 2 2" xfId="19284" xr:uid="{00000000-0005-0000-0000-0000318A0000}"/>
    <cellStyle name="Normal 3 2 4 4 2 2 2 2" xfId="38835" xr:uid="{00000000-0005-0000-0000-0000328A0000}"/>
    <cellStyle name="Normal 3 2 4 4 2 2 3" xfId="29060" xr:uid="{00000000-0005-0000-0000-0000338A0000}"/>
    <cellStyle name="Normal 3 2 4 4 2 3" xfId="14398" xr:uid="{00000000-0005-0000-0000-0000348A0000}"/>
    <cellStyle name="Normal 3 2 4 4 2 3 2" xfId="33949" xr:uid="{00000000-0005-0000-0000-0000358A0000}"/>
    <cellStyle name="Normal 3 2 4 4 2 4" xfId="24174" xr:uid="{00000000-0005-0000-0000-0000368A0000}"/>
    <cellStyle name="Normal 3 2 4 4 3" xfId="7052" xr:uid="{00000000-0005-0000-0000-0000378A0000}"/>
    <cellStyle name="Normal 3 2 4 4 3 2" xfId="16844" xr:uid="{00000000-0005-0000-0000-0000388A0000}"/>
    <cellStyle name="Normal 3 2 4 4 3 2 2" xfId="36395" xr:uid="{00000000-0005-0000-0000-0000398A0000}"/>
    <cellStyle name="Normal 3 2 4 4 3 3" xfId="26620" xr:uid="{00000000-0005-0000-0000-00003A8A0000}"/>
    <cellStyle name="Normal 3 2 4 4 4" xfId="11958" xr:uid="{00000000-0005-0000-0000-00003B8A0000}"/>
    <cellStyle name="Normal 3 2 4 4 4 2" xfId="31509" xr:uid="{00000000-0005-0000-0000-00003C8A0000}"/>
    <cellStyle name="Normal 3 2 4 4 5" xfId="21734" xr:uid="{00000000-0005-0000-0000-00003D8A0000}"/>
    <cellStyle name="Normal 3 2 4 5" xfId="3139" xr:uid="{00000000-0005-0000-0000-00003E8A0000}"/>
    <cellStyle name="Normal 3 2 4 5 2" xfId="8036" xr:uid="{00000000-0005-0000-0000-00003F8A0000}"/>
    <cellStyle name="Normal 3 2 4 5 2 2" xfId="17825" xr:uid="{00000000-0005-0000-0000-0000408A0000}"/>
    <cellStyle name="Normal 3 2 4 5 2 2 2" xfId="37376" xr:uid="{00000000-0005-0000-0000-0000418A0000}"/>
    <cellStyle name="Normal 3 2 4 5 2 3" xfId="27601" xr:uid="{00000000-0005-0000-0000-0000428A0000}"/>
    <cellStyle name="Normal 3 2 4 5 3" xfId="12939" xr:uid="{00000000-0005-0000-0000-0000438A0000}"/>
    <cellStyle name="Normal 3 2 4 5 3 2" xfId="32490" xr:uid="{00000000-0005-0000-0000-0000448A0000}"/>
    <cellStyle name="Normal 3 2 4 5 4" xfId="22715" xr:uid="{00000000-0005-0000-0000-0000458A0000}"/>
    <cellStyle name="Normal 3 2 4 6" xfId="5593" xr:uid="{00000000-0005-0000-0000-0000468A0000}"/>
    <cellStyle name="Normal 3 2 4 6 2" xfId="15385" xr:uid="{00000000-0005-0000-0000-0000478A0000}"/>
    <cellStyle name="Normal 3 2 4 6 2 2" xfId="34936" xr:uid="{00000000-0005-0000-0000-0000488A0000}"/>
    <cellStyle name="Normal 3 2 4 6 3" xfId="25161" xr:uid="{00000000-0005-0000-0000-0000498A0000}"/>
    <cellStyle name="Normal 3 2 4 7" xfId="10499" xr:uid="{00000000-0005-0000-0000-00004A8A0000}"/>
    <cellStyle name="Normal 3 2 4 7 2" xfId="30050" xr:uid="{00000000-0005-0000-0000-00004B8A0000}"/>
    <cellStyle name="Normal 3 2 4 8" xfId="20275" xr:uid="{00000000-0005-0000-0000-00004C8A0000}"/>
    <cellStyle name="Normal 3 2 5" xfId="539" xr:uid="{00000000-0005-0000-0000-00004D8A0000}"/>
    <cellStyle name="Normal 3 2 5 2" xfId="948" xr:uid="{00000000-0005-0000-0000-00004E8A0000}"/>
    <cellStyle name="Normal 3 2 5 2 2" xfId="1898" xr:uid="{00000000-0005-0000-0000-00004F8A0000}"/>
    <cellStyle name="Normal 3 2 5 2 2 2" xfId="4412" xr:uid="{00000000-0005-0000-0000-0000508A0000}"/>
    <cellStyle name="Normal 3 2 5 2 2 2 2" xfId="9309" xr:uid="{00000000-0005-0000-0000-0000518A0000}"/>
    <cellStyle name="Normal 3 2 5 2 2 2 2 2" xfId="19098" xr:uid="{00000000-0005-0000-0000-0000528A0000}"/>
    <cellStyle name="Normal 3 2 5 2 2 2 2 2 2" xfId="38649" xr:uid="{00000000-0005-0000-0000-0000538A0000}"/>
    <cellStyle name="Normal 3 2 5 2 2 2 2 3" xfId="28874" xr:uid="{00000000-0005-0000-0000-0000548A0000}"/>
    <cellStyle name="Normal 3 2 5 2 2 2 3" xfId="14212" xr:uid="{00000000-0005-0000-0000-0000558A0000}"/>
    <cellStyle name="Normal 3 2 5 2 2 2 3 2" xfId="33763" xr:uid="{00000000-0005-0000-0000-0000568A0000}"/>
    <cellStyle name="Normal 3 2 5 2 2 2 4" xfId="23988" xr:uid="{00000000-0005-0000-0000-0000578A0000}"/>
    <cellStyle name="Normal 3 2 5 2 2 3" xfId="6866" xr:uid="{00000000-0005-0000-0000-0000588A0000}"/>
    <cellStyle name="Normal 3 2 5 2 2 3 2" xfId="16658" xr:uid="{00000000-0005-0000-0000-0000598A0000}"/>
    <cellStyle name="Normal 3 2 5 2 2 3 2 2" xfId="36209" xr:uid="{00000000-0005-0000-0000-00005A8A0000}"/>
    <cellStyle name="Normal 3 2 5 2 2 3 3" xfId="26434" xr:uid="{00000000-0005-0000-0000-00005B8A0000}"/>
    <cellStyle name="Normal 3 2 5 2 2 4" xfId="11772" xr:uid="{00000000-0005-0000-0000-00005C8A0000}"/>
    <cellStyle name="Normal 3 2 5 2 2 4 2" xfId="31323" xr:uid="{00000000-0005-0000-0000-00005D8A0000}"/>
    <cellStyle name="Normal 3 2 5 2 2 5" xfId="21548" xr:uid="{00000000-0005-0000-0000-00005E8A0000}"/>
    <cellStyle name="Normal 3 2 5 2 3" xfId="2665" xr:uid="{00000000-0005-0000-0000-00005F8A0000}"/>
    <cellStyle name="Normal 3 2 5 2 3 2" xfId="5110" xr:uid="{00000000-0005-0000-0000-0000608A0000}"/>
    <cellStyle name="Normal 3 2 5 2 3 2 2" xfId="10007" xr:uid="{00000000-0005-0000-0000-0000618A0000}"/>
    <cellStyle name="Normal 3 2 5 2 3 2 2 2" xfId="19796" xr:uid="{00000000-0005-0000-0000-0000628A0000}"/>
    <cellStyle name="Normal 3 2 5 2 3 2 2 2 2" xfId="39347" xr:uid="{00000000-0005-0000-0000-0000638A0000}"/>
    <cellStyle name="Normal 3 2 5 2 3 2 2 3" xfId="29572" xr:uid="{00000000-0005-0000-0000-0000648A0000}"/>
    <cellStyle name="Normal 3 2 5 2 3 2 3" xfId="14910" xr:uid="{00000000-0005-0000-0000-0000658A0000}"/>
    <cellStyle name="Normal 3 2 5 2 3 2 3 2" xfId="34461" xr:uid="{00000000-0005-0000-0000-0000668A0000}"/>
    <cellStyle name="Normal 3 2 5 2 3 2 4" xfId="24686" xr:uid="{00000000-0005-0000-0000-0000678A0000}"/>
    <cellStyle name="Normal 3 2 5 2 3 3" xfId="7564" xr:uid="{00000000-0005-0000-0000-0000688A0000}"/>
    <cellStyle name="Normal 3 2 5 2 3 3 2" xfId="17356" xr:uid="{00000000-0005-0000-0000-0000698A0000}"/>
    <cellStyle name="Normal 3 2 5 2 3 3 2 2" xfId="36907" xr:uid="{00000000-0005-0000-0000-00006A8A0000}"/>
    <cellStyle name="Normal 3 2 5 2 3 3 3" xfId="27132" xr:uid="{00000000-0005-0000-0000-00006B8A0000}"/>
    <cellStyle name="Normal 3 2 5 2 3 4" xfId="12470" xr:uid="{00000000-0005-0000-0000-00006C8A0000}"/>
    <cellStyle name="Normal 3 2 5 2 3 4 2" xfId="32021" xr:uid="{00000000-0005-0000-0000-00006D8A0000}"/>
    <cellStyle name="Normal 3 2 5 2 3 5" xfId="22246" xr:uid="{00000000-0005-0000-0000-00006E8A0000}"/>
    <cellStyle name="Normal 3 2 5 2 4" xfId="3531" xr:uid="{00000000-0005-0000-0000-00006F8A0000}"/>
    <cellStyle name="Normal 3 2 5 2 4 2" xfId="8428" xr:uid="{00000000-0005-0000-0000-0000708A0000}"/>
    <cellStyle name="Normal 3 2 5 2 4 2 2" xfId="18217" xr:uid="{00000000-0005-0000-0000-0000718A0000}"/>
    <cellStyle name="Normal 3 2 5 2 4 2 2 2" xfId="37768" xr:uid="{00000000-0005-0000-0000-0000728A0000}"/>
    <cellStyle name="Normal 3 2 5 2 4 2 3" xfId="27993" xr:uid="{00000000-0005-0000-0000-0000738A0000}"/>
    <cellStyle name="Normal 3 2 5 2 4 3" xfId="13331" xr:uid="{00000000-0005-0000-0000-0000748A0000}"/>
    <cellStyle name="Normal 3 2 5 2 4 3 2" xfId="32882" xr:uid="{00000000-0005-0000-0000-0000758A0000}"/>
    <cellStyle name="Normal 3 2 5 2 4 4" xfId="23107" xr:uid="{00000000-0005-0000-0000-0000768A0000}"/>
    <cellStyle name="Normal 3 2 5 2 5" xfId="5985" xr:uid="{00000000-0005-0000-0000-0000778A0000}"/>
    <cellStyle name="Normal 3 2 5 2 5 2" xfId="15777" xr:uid="{00000000-0005-0000-0000-0000788A0000}"/>
    <cellStyle name="Normal 3 2 5 2 5 2 2" xfId="35328" xr:uid="{00000000-0005-0000-0000-0000798A0000}"/>
    <cellStyle name="Normal 3 2 5 2 5 3" xfId="25553" xr:uid="{00000000-0005-0000-0000-00007A8A0000}"/>
    <cellStyle name="Normal 3 2 5 2 6" xfId="10891" xr:uid="{00000000-0005-0000-0000-00007B8A0000}"/>
    <cellStyle name="Normal 3 2 5 2 6 2" xfId="30442" xr:uid="{00000000-0005-0000-0000-00007C8A0000}"/>
    <cellStyle name="Normal 3 2 5 2 7" xfId="20667" xr:uid="{00000000-0005-0000-0000-00007D8A0000}"/>
    <cellStyle name="Normal 3 2 5 3" xfId="1504" xr:uid="{00000000-0005-0000-0000-00007E8A0000}"/>
    <cellStyle name="Normal 3 2 5 3 2" xfId="4022" xr:uid="{00000000-0005-0000-0000-00007F8A0000}"/>
    <cellStyle name="Normal 3 2 5 3 2 2" xfId="8919" xr:uid="{00000000-0005-0000-0000-0000808A0000}"/>
    <cellStyle name="Normal 3 2 5 3 2 2 2" xfId="18708" xr:uid="{00000000-0005-0000-0000-0000818A0000}"/>
    <cellStyle name="Normal 3 2 5 3 2 2 2 2" xfId="38259" xr:uid="{00000000-0005-0000-0000-0000828A0000}"/>
    <cellStyle name="Normal 3 2 5 3 2 2 3" xfId="28484" xr:uid="{00000000-0005-0000-0000-0000838A0000}"/>
    <cellStyle name="Normal 3 2 5 3 2 3" xfId="13822" xr:uid="{00000000-0005-0000-0000-0000848A0000}"/>
    <cellStyle name="Normal 3 2 5 3 2 3 2" xfId="33373" xr:uid="{00000000-0005-0000-0000-0000858A0000}"/>
    <cellStyle name="Normal 3 2 5 3 2 4" xfId="23598" xr:uid="{00000000-0005-0000-0000-0000868A0000}"/>
    <cellStyle name="Normal 3 2 5 3 3" xfId="6476" xr:uid="{00000000-0005-0000-0000-0000878A0000}"/>
    <cellStyle name="Normal 3 2 5 3 3 2" xfId="16268" xr:uid="{00000000-0005-0000-0000-0000888A0000}"/>
    <cellStyle name="Normal 3 2 5 3 3 2 2" xfId="35819" xr:uid="{00000000-0005-0000-0000-0000898A0000}"/>
    <cellStyle name="Normal 3 2 5 3 3 3" xfId="26044" xr:uid="{00000000-0005-0000-0000-00008A8A0000}"/>
    <cellStyle name="Normal 3 2 5 3 4" xfId="11382" xr:uid="{00000000-0005-0000-0000-00008B8A0000}"/>
    <cellStyle name="Normal 3 2 5 3 4 2" xfId="30933" xr:uid="{00000000-0005-0000-0000-00008C8A0000}"/>
    <cellStyle name="Normal 3 2 5 3 5" xfId="21158" xr:uid="{00000000-0005-0000-0000-00008D8A0000}"/>
    <cellStyle name="Normal 3 2 5 4" xfId="2221" xr:uid="{00000000-0005-0000-0000-00008E8A0000}"/>
    <cellStyle name="Normal 3 2 5 4 2" xfId="4723" xr:uid="{00000000-0005-0000-0000-00008F8A0000}"/>
    <cellStyle name="Normal 3 2 5 4 2 2" xfId="9620" xr:uid="{00000000-0005-0000-0000-0000908A0000}"/>
    <cellStyle name="Normal 3 2 5 4 2 2 2" xfId="19409" xr:uid="{00000000-0005-0000-0000-0000918A0000}"/>
    <cellStyle name="Normal 3 2 5 4 2 2 2 2" xfId="38960" xr:uid="{00000000-0005-0000-0000-0000928A0000}"/>
    <cellStyle name="Normal 3 2 5 4 2 2 3" xfId="29185" xr:uid="{00000000-0005-0000-0000-0000938A0000}"/>
    <cellStyle name="Normal 3 2 5 4 2 3" xfId="14523" xr:uid="{00000000-0005-0000-0000-0000948A0000}"/>
    <cellStyle name="Normal 3 2 5 4 2 3 2" xfId="34074" xr:uid="{00000000-0005-0000-0000-0000958A0000}"/>
    <cellStyle name="Normal 3 2 5 4 2 4" xfId="24299" xr:uid="{00000000-0005-0000-0000-0000968A0000}"/>
    <cellStyle name="Normal 3 2 5 4 3" xfId="7177" xr:uid="{00000000-0005-0000-0000-0000978A0000}"/>
    <cellStyle name="Normal 3 2 5 4 3 2" xfId="16969" xr:uid="{00000000-0005-0000-0000-0000988A0000}"/>
    <cellStyle name="Normal 3 2 5 4 3 2 2" xfId="36520" xr:uid="{00000000-0005-0000-0000-0000998A0000}"/>
    <cellStyle name="Normal 3 2 5 4 3 3" xfId="26745" xr:uid="{00000000-0005-0000-0000-00009A8A0000}"/>
    <cellStyle name="Normal 3 2 5 4 4" xfId="12083" xr:uid="{00000000-0005-0000-0000-00009B8A0000}"/>
    <cellStyle name="Normal 3 2 5 4 4 2" xfId="31634" xr:uid="{00000000-0005-0000-0000-00009C8A0000}"/>
    <cellStyle name="Normal 3 2 5 4 5" xfId="21859" xr:uid="{00000000-0005-0000-0000-00009D8A0000}"/>
    <cellStyle name="Normal 3 2 5 5" xfId="3140" xr:uid="{00000000-0005-0000-0000-00009E8A0000}"/>
    <cellStyle name="Normal 3 2 5 5 2" xfId="8037" xr:uid="{00000000-0005-0000-0000-00009F8A0000}"/>
    <cellStyle name="Normal 3 2 5 5 2 2" xfId="17826" xr:uid="{00000000-0005-0000-0000-0000A08A0000}"/>
    <cellStyle name="Normal 3 2 5 5 2 2 2" xfId="37377" xr:uid="{00000000-0005-0000-0000-0000A18A0000}"/>
    <cellStyle name="Normal 3 2 5 5 2 3" xfId="27602" xr:uid="{00000000-0005-0000-0000-0000A28A0000}"/>
    <cellStyle name="Normal 3 2 5 5 3" xfId="12940" xr:uid="{00000000-0005-0000-0000-0000A38A0000}"/>
    <cellStyle name="Normal 3 2 5 5 3 2" xfId="32491" xr:uid="{00000000-0005-0000-0000-0000A48A0000}"/>
    <cellStyle name="Normal 3 2 5 5 4" xfId="22716" xr:uid="{00000000-0005-0000-0000-0000A58A0000}"/>
    <cellStyle name="Normal 3 2 5 6" xfId="5594" xr:uid="{00000000-0005-0000-0000-0000A68A0000}"/>
    <cellStyle name="Normal 3 2 5 6 2" xfId="15386" xr:uid="{00000000-0005-0000-0000-0000A78A0000}"/>
    <cellStyle name="Normal 3 2 5 6 2 2" xfId="34937" xr:uid="{00000000-0005-0000-0000-0000A88A0000}"/>
    <cellStyle name="Normal 3 2 5 6 3" xfId="25162" xr:uid="{00000000-0005-0000-0000-0000A98A0000}"/>
    <cellStyle name="Normal 3 2 5 7" xfId="10500" xr:uid="{00000000-0005-0000-0000-0000AA8A0000}"/>
    <cellStyle name="Normal 3 2 5 7 2" xfId="30051" xr:uid="{00000000-0005-0000-0000-0000AB8A0000}"/>
    <cellStyle name="Normal 3 2 5 8" xfId="20276" xr:uid="{00000000-0005-0000-0000-0000AC8A0000}"/>
    <cellStyle name="Normal 3 2 6" xfId="604" xr:uid="{00000000-0005-0000-0000-0000AD8A0000}"/>
    <cellStyle name="Normal 3 2 6 2" xfId="1557" xr:uid="{00000000-0005-0000-0000-0000AE8A0000}"/>
    <cellStyle name="Normal 3 2 6 2 2" xfId="4071" xr:uid="{00000000-0005-0000-0000-0000AF8A0000}"/>
    <cellStyle name="Normal 3 2 6 2 2 2" xfId="8968" xr:uid="{00000000-0005-0000-0000-0000B08A0000}"/>
    <cellStyle name="Normal 3 2 6 2 2 2 2" xfId="18757" xr:uid="{00000000-0005-0000-0000-0000B18A0000}"/>
    <cellStyle name="Normal 3 2 6 2 2 2 2 2" xfId="38308" xr:uid="{00000000-0005-0000-0000-0000B28A0000}"/>
    <cellStyle name="Normal 3 2 6 2 2 2 3" xfId="28533" xr:uid="{00000000-0005-0000-0000-0000B38A0000}"/>
    <cellStyle name="Normal 3 2 6 2 2 3" xfId="13871" xr:uid="{00000000-0005-0000-0000-0000B48A0000}"/>
    <cellStyle name="Normal 3 2 6 2 2 3 2" xfId="33422" xr:uid="{00000000-0005-0000-0000-0000B58A0000}"/>
    <cellStyle name="Normal 3 2 6 2 2 4" xfId="23647" xr:uid="{00000000-0005-0000-0000-0000B68A0000}"/>
    <cellStyle name="Normal 3 2 6 2 3" xfId="6525" xr:uid="{00000000-0005-0000-0000-0000B78A0000}"/>
    <cellStyle name="Normal 3 2 6 2 3 2" xfId="16317" xr:uid="{00000000-0005-0000-0000-0000B88A0000}"/>
    <cellStyle name="Normal 3 2 6 2 3 2 2" xfId="35868" xr:uid="{00000000-0005-0000-0000-0000B98A0000}"/>
    <cellStyle name="Normal 3 2 6 2 3 3" xfId="26093" xr:uid="{00000000-0005-0000-0000-0000BA8A0000}"/>
    <cellStyle name="Normal 3 2 6 2 4" xfId="11431" xr:uid="{00000000-0005-0000-0000-0000BB8A0000}"/>
    <cellStyle name="Normal 3 2 6 2 4 2" xfId="30982" xr:uid="{00000000-0005-0000-0000-0000BC8A0000}"/>
    <cellStyle name="Normal 3 2 6 2 5" xfId="21207" xr:uid="{00000000-0005-0000-0000-0000BD8A0000}"/>
    <cellStyle name="Normal 3 2 6 3" xfId="2361" xr:uid="{00000000-0005-0000-0000-0000BE8A0000}"/>
    <cellStyle name="Normal 3 2 6 3 2" xfId="4852" xr:uid="{00000000-0005-0000-0000-0000BF8A0000}"/>
    <cellStyle name="Normal 3 2 6 3 2 2" xfId="9749" xr:uid="{00000000-0005-0000-0000-0000C08A0000}"/>
    <cellStyle name="Normal 3 2 6 3 2 2 2" xfId="19538" xr:uid="{00000000-0005-0000-0000-0000C18A0000}"/>
    <cellStyle name="Normal 3 2 6 3 2 2 2 2" xfId="39089" xr:uid="{00000000-0005-0000-0000-0000C28A0000}"/>
    <cellStyle name="Normal 3 2 6 3 2 2 3" xfId="29314" xr:uid="{00000000-0005-0000-0000-0000C38A0000}"/>
    <cellStyle name="Normal 3 2 6 3 2 3" xfId="14652" xr:uid="{00000000-0005-0000-0000-0000C48A0000}"/>
    <cellStyle name="Normal 3 2 6 3 2 3 2" xfId="34203" xr:uid="{00000000-0005-0000-0000-0000C58A0000}"/>
    <cellStyle name="Normal 3 2 6 3 2 4" xfId="24428" xr:uid="{00000000-0005-0000-0000-0000C68A0000}"/>
    <cellStyle name="Normal 3 2 6 3 3" xfId="7306" xr:uid="{00000000-0005-0000-0000-0000C78A0000}"/>
    <cellStyle name="Normal 3 2 6 3 3 2" xfId="17098" xr:uid="{00000000-0005-0000-0000-0000C88A0000}"/>
    <cellStyle name="Normal 3 2 6 3 3 2 2" xfId="36649" xr:uid="{00000000-0005-0000-0000-0000C98A0000}"/>
    <cellStyle name="Normal 3 2 6 3 3 3" xfId="26874" xr:uid="{00000000-0005-0000-0000-0000CA8A0000}"/>
    <cellStyle name="Normal 3 2 6 3 4" xfId="12212" xr:uid="{00000000-0005-0000-0000-0000CB8A0000}"/>
    <cellStyle name="Normal 3 2 6 3 4 2" xfId="31763" xr:uid="{00000000-0005-0000-0000-0000CC8A0000}"/>
    <cellStyle name="Normal 3 2 6 3 5" xfId="21988" xr:uid="{00000000-0005-0000-0000-0000CD8A0000}"/>
    <cellStyle name="Normal 3 2 6 4" xfId="3190" xr:uid="{00000000-0005-0000-0000-0000CE8A0000}"/>
    <cellStyle name="Normal 3 2 6 4 2" xfId="8087" xr:uid="{00000000-0005-0000-0000-0000CF8A0000}"/>
    <cellStyle name="Normal 3 2 6 4 2 2" xfId="17876" xr:uid="{00000000-0005-0000-0000-0000D08A0000}"/>
    <cellStyle name="Normal 3 2 6 4 2 2 2" xfId="37427" xr:uid="{00000000-0005-0000-0000-0000D18A0000}"/>
    <cellStyle name="Normal 3 2 6 4 2 3" xfId="27652" xr:uid="{00000000-0005-0000-0000-0000D28A0000}"/>
    <cellStyle name="Normal 3 2 6 4 3" xfId="12990" xr:uid="{00000000-0005-0000-0000-0000D38A0000}"/>
    <cellStyle name="Normal 3 2 6 4 3 2" xfId="32541" xr:uid="{00000000-0005-0000-0000-0000D48A0000}"/>
    <cellStyle name="Normal 3 2 6 4 4" xfId="22766" xr:uid="{00000000-0005-0000-0000-0000D58A0000}"/>
    <cellStyle name="Normal 3 2 6 5" xfId="5644" xr:uid="{00000000-0005-0000-0000-0000D68A0000}"/>
    <cellStyle name="Normal 3 2 6 5 2" xfId="15436" xr:uid="{00000000-0005-0000-0000-0000D78A0000}"/>
    <cellStyle name="Normal 3 2 6 5 2 2" xfId="34987" xr:uid="{00000000-0005-0000-0000-0000D88A0000}"/>
    <cellStyle name="Normal 3 2 6 5 3" xfId="25212" xr:uid="{00000000-0005-0000-0000-0000D98A0000}"/>
    <cellStyle name="Normal 3 2 6 6" xfId="10550" xr:uid="{00000000-0005-0000-0000-0000DA8A0000}"/>
    <cellStyle name="Normal 3 2 6 6 2" xfId="30101" xr:uid="{00000000-0005-0000-0000-0000DB8A0000}"/>
    <cellStyle name="Normal 3 2 6 7" xfId="20326" xr:uid="{00000000-0005-0000-0000-0000DC8A0000}"/>
    <cellStyle name="Normal 3 2 7" xfId="1200" xr:uid="{00000000-0005-0000-0000-0000DD8A0000}"/>
    <cellStyle name="Normal 3 2 7 2" xfId="3740" xr:uid="{00000000-0005-0000-0000-0000DE8A0000}"/>
    <cellStyle name="Normal 3 2 7 2 2" xfId="8637" xr:uid="{00000000-0005-0000-0000-0000DF8A0000}"/>
    <cellStyle name="Normal 3 2 7 2 2 2" xfId="18426" xr:uid="{00000000-0005-0000-0000-0000E08A0000}"/>
    <cellStyle name="Normal 3 2 7 2 2 2 2" xfId="37977" xr:uid="{00000000-0005-0000-0000-0000E18A0000}"/>
    <cellStyle name="Normal 3 2 7 2 2 3" xfId="28202" xr:uid="{00000000-0005-0000-0000-0000E28A0000}"/>
    <cellStyle name="Normal 3 2 7 2 3" xfId="13540" xr:uid="{00000000-0005-0000-0000-0000E38A0000}"/>
    <cellStyle name="Normal 3 2 7 2 3 2" xfId="33091" xr:uid="{00000000-0005-0000-0000-0000E48A0000}"/>
    <cellStyle name="Normal 3 2 7 2 4" xfId="23316" xr:uid="{00000000-0005-0000-0000-0000E58A0000}"/>
    <cellStyle name="Normal 3 2 7 3" xfId="6194" xr:uid="{00000000-0005-0000-0000-0000E68A0000}"/>
    <cellStyle name="Normal 3 2 7 3 2" xfId="15986" xr:uid="{00000000-0005-0000-0000-0000E78A0000}"/>
    <cellStyle name="Normal 3 2 7 3 2 2" xfId="35537" xr:uid="{00000000-0005-0000-0000-0000E88A0000}"/>
    <cellStyle name="Normal 3 2 7 3 3" xfId="25762" xr:uid="{00000000-0005-0000-0000-0000E98A0000}"/>
    <cellStyle name="Normal 3 2 7 4" xfId="11100" xr:uid="{00000000-0005-0000-0000-0000EA8A0000}"/>
    <cellStyle name="Normal 3 2 7 4 2" xfId="30651" xr:uid="{00000000-0005-0000-0000-0000EB8A0000}"/>
    <cellStyle name="Normal 3 2 7 5" xfId="20876" xr:uid="{00000000-0005-0000-0000-0000EC8A0000}"/>
    <cellStyle name="Normal 3 2 8" xfId="1136" xr:uid="{00000000-0005-0000-0000-0000ED8A0000}"/>
    <cellStyle name="Normal 3 2 9" xfId="1958" xr:uid="{00000000-0005-0000-0000-0000EE8A0000}"/>
    <cellStyle name="Normal 3 2 9 2" xfId="4465" xr:uid="{00000000-0005-0000-0000-0000EF8A0000}"/>
    <cellStyle name="Normal 3 2 9 2 2" xfId="9362" xr:uid="{00000000-0005-0000-0000-0000F08A0000}"/>
    <cellStyle name="Normal 3 2 9 2 2 2" xfId="19151" xr:uid="{00000000-0005-0000-0000-0000F18A0000}"/>
    <cellStyle name="Normal 3 2 9 2 2 2 2" xfId="38702" xr:uid="{00000000-0005-0000-0000-0000F28A0000}"/>
    <cellStyle name="Normal 3 2 9 2 2 3" xfId="28927" xr:uid="{00000000-0005-0000-0000-0000F38A0000}"/>
    <cellStyle name="Normal 3 2 9 2 3" xfId="14265" xr:uid="{00000000-0005-0000-0000-0000F48A0000}"/>
    <cellStyle name="Normal 3 2 9 2 3 2" xfId="33816" xr:uid="{00000000-0005-0000-0000-0000F58A0000}"/>
    <cellStyle name="Normal 3 2 9 2 4" xfId="24041" xr:uid="{00000000-0005-0000-0000-0000F68A0000}"/>
    <cellStyle name="Normal 3 2 9 3" xfId="6919" xr:uid="{00000000-0005-0000-0000-0000F78A0000}"/>
    <cellStyle name="Normal 3 2 9 3 2" xfId="16711" xr:uid="{00000000-0005-0000-0000-0000F88A0000}"/>
    <cellStyle name="Normal 3 2 9 3 2 2" xfId="36262" xr:uid="{00000000-0005-0000-0000-0000F98A0000}"/>
    <cellStyle name="Normal 3 2 9 3 3" xfId="26487" xr:uid="{00000000-0005-0000-0000-0000FA8A0000}"/>
    <cellStyle name="Normal 3 2 9 4" xfId="11825" xr:uid="{00000000-0005-0000-0000-0000FB8A0000}"/>
    <cellStyle name="Normal 3 2 9 4 2" xfId="31376" xr:uid="{00000000-0005-0000-0000-0000FC8A0000}"/>
    <cellStyle name="Normal 3 2 9 5" xfId="21601" xr:uid="{00000000-0005-0000-0000-0000FD8A0000}"/>
    <cellStyle name="Normal 3 20" xfId="39463" xr:uid="{00000000-0005-0000-0000-0000FE8A0000}"/>
    <cellStyle name="Normal 3 3" xfId="174" xr:uid="{00000000-0005-0000-0000-0000FF8A0000}"/>
    <cellStyle name="Normal 3 3 10" xfId="10179" xr:uid="{00000000-0005-0000-0000-0000008B0000}"/>
    <cellStyle name="Normal 3 3 10 2" xfId="29730" xr:uid="{00000000-0005-0000-0000-0000018B0000}"/>
    <cellStyle name="Normal 3 3 11" xfId="19955" xr:uid="{00000000-0005-0000-0000-0000028B0000}"/>
    <cellStyle name="Normal 3 3 2" xfId="288" xr:uid="{00000000-0005-0000-0000-0000038B0000}"/>
    <cellStyle name="Normal 3 3 2 10" xfId="20038" xr:uid="{00000000-0005-0000-0000-0000048B0000}"/>
    <cellStyle name="Normal 3 3 2 2" xfId="540" xr:uid="{00000000-0005-0000-0000-0000058B0000}"/>
    <cellStyle name="Normal 3 3 2 2 2" xfId="949" xr:uid="{00000000-0005-0000-0000-0000068B0000}"/>
    <cellStyle name="Normal 3 3 2 2 2 2" xfId="1899" xr:uid="{00000000-0005-0000-0000-0000078B0000}"/>
    <cellStyle name="Normal 3 3 2 2 2 2 2" xfId="4413" xr:uid="{00000000-0005-0000-0000-0000088B0000}"/>
    <cellStyle name="Normal 3 3 2 2 2 2 2 2" xfId="9310" xr:uid="{00000000-0005-0000-0000-0000098B0000}"/>
    <cellStyle name="Normal 3 3 2 2 2 2 2 2 2" xfId="19099" xr:uid="{00000000-0005-0000-0000-00000A8B0000}"/>
    <cellStyle name="Normal 3 3 2 2 2 2 2 2 2 2" xfId="38650" xr:uid="{00000000-0005-0000-0000-00000B8B0000}"/>
    <cellStyle name="Normal 3 3 2 2 2 2 2 2 3" xfId="28875" xr:uid="{00000000-0005-0000-0000-00000C8B0000}"/>
    <cellStyle name="Normal 3 3 2 2 2 2 2 3" xfId="14213" xr:uid="{00000000-0005-0000-0000-00000D8B0000}"/>
    <cellStyle name="Normal 3 3 2 2 2 2 2 3 2" xfId="33764" xr:uid="{00000000-0005-0000-0000-00000E8B0000}"/>
    <cellStyle name="Normal 3 3 2 2 2 2 2 4" xfId="23989" xr:uid="{00000000-0005-0000-0000-00000F8B0000}"/>
    <cellStyle name="Normal 3 3 2 2 2 2 3" xfId="6867" xr:uid="{00000000-0005-0000-0000-0000108B0000}"/>
    <cellStyle name="Normal 3 3 2 2 2 2 3 2" xfId="16659" xr:uid="{00000000-0005-0000-0000-0000118B0000}"/>
    <cellStyle name="Normal 3 3 2 2 2 2 3 2 2" xfId="36210" xr:uid="{00000000-0005-0000-0000-0000128B0000}"/>
    <cellStyle name="Normal 3 3 2 2 2 2 3 3" xfId="26435" xr:uid="{00000000-0005-0000-0000-0000138B0000}"/>
    <cellStyle name="Normal 3 3 2 2 2 2 4" xfId="11773" xr:uid="{00000000-0005-0000-0000-0000148B0000}"/>
    <cellStyle name="Normal 3 3 2 2 2 2 4 2" xfId="31324" xr:uid="{00000000-0005-0000-0000-0000158B0000}"/>
    <cellStyle name="Normal 3 3 2 2 2 2 5" xfId="21549" xr:uid="{00000000-0005-0000-0000-0000168B0000}"/>
    <cellStyle name="Normal 3 3 2 2 2 3" xfId="2642" xr:uid="{00000000-0005-0000-0000-0000178B0000}"/>
    <cellStyle name="Normal 3 3 2 2 2 3 2" xfId="5088" xr:uid="{00000000-0005-0000-0000-0000188B0000}"/>
    <cellStyle name="Normal 3 3 2 2 2 3 2 2" xfId="9985" xr:uid="{00000000-0005-0000-0000-0000198B0000}"/>
    <cellStyle name="Normal 3 3 2 2 2 3 2 2 2" xfId="19774" xr:uid="{00000000-0005-0000-0000-00001A8B0000}"/>
    <cellStyle name="Normal 3 3 2 2 2 3 2 2 2 2" xfId="39325" xr:uid="{00000000-0005-0000-0000-00001B8B0000}"/>
    <cellStyle name="Normal 3 3 2 2 2 3 2 2 3" xfId="29550" xr:uid="{00000000-0005-0000-0000-00001C8B0000}"/>
    <cellStyle name="Normal 3 3 2 2 2 3 2 3" xfId="14888" xr:uid="{00000000-0005-0000-0000-00001D8B0000}"/>
    <cellStyle name="Normal 3 3 2 2 2 3 2 3 2" xfId="34439" xr:uid="{00000000-0005-0000-0000-00001E8B0000}"/>
    <cellStyle name="Normal 3 3 2 2 2 3 2 4" xfId="24664" xr:uid="{00000000-0005-0000-0000-00001F8B0000}"/>
    <cellStyle name="Normal 3 3 2 2 2 3 3" xfId="7542" xr:uid="{00000000-0005-0000-0000-0000208B0000}"/>
    <cellStyle name="Normal 3 3 2 2 2 3 3 2" xfId="17334" xr:uid="{00000000-0005-0000-0000-0000218B0000}"/>
    <cellStyle name="Normal 3 3 2 2 2 3 3 2 2" xfId="36885" xr:uid="{00000000-0005-0000-0000-0000228B0000}"/>
    <cellStyle name="Normal 3 3 2 2 2 3 3 3" xfId="27110" xr:uid="{00000000-0005-0000-0000-0000238B0000}"/>
    <cellStyle name="Normal 3 3 2 2 2 3 4" xfId="12448" xr:uid="{00000000-0005-0000-0000-0000248B0000}"/>
    <cellStyle name="Normal 3 3 2 2 2 3 4 2" xfId="31999" xr:uid="{00000000-0005-0000-0000-0000258B0000}"/>
    <cellStyle name="Normal 3 3 2 2 2 3 5" xfId="22224" xr:uid="{00000000-0005-0000-0000-0000268B0000}"/>
    <cellStyle name="Normal 3 3 2 2 2 4" xfId="3532" xr:uid="{00000000-0005-0000-0000-0000278B0000}"/>
    <cellStyle name="Normal 3 3 2 2 2 4 2" xfId="8429" xr:uid="{00000000-0005-0000-0000-0000288B0000}"/>
    <cellStyle name="Normal 3 3 2 2 2 4 2 2" xfId="18218" xr:uid="{00000000-0005-0000-0000-0000298B0000}"/>
    <cellStyle name="Normal 3 3 2 2 2 4 2 2 2" xfId="37769" xr:uid="{00000000-0005-0000-0000-00002A8B0000}"/>
    <cellStyle name="Normal 3 3 2 2 2 4 2 3" xfId="27994" xr:uid="{00000000-0005-0000-0000-00002B8B0000}"/>
    <cellStyle name="Normal 3 3 2 2 2 4 3" xfId="13332" xr:uid="{00000000-0005-0000-0000-00002C8B0000}"/>
    <cellStyle name="Normal 3 3 2 2 2 4 3 2" xfId="32883" xr:uid="{00000000-0005-0000-0000-00002D8B0000}"/>
    <cellStyle name="Normal 3 3 2 2 2 4 4" xfId="23108" xr:uid="{00000000-0005-0000-0000-00002E8B0000}"/>
    <cellStyle name="Normal 3 3 2 2 2 5" xfId="5986" xr:uid="{00000000-0005-0000-0000-00002F8B0000}"/>
    <cellStyle name="Normal 3 3 2 2 2 5 2" xfId="15778" xr:uid="{00000000-0005-0000-0000-0000308B0000}"/>
    <cellStyle name="Normal 3 3 2 2 2 5 2 2" xfId="35329" xr:uid="{00000000-0005-0000-0000-0000318B0000}"/>
    <cellStyle name="Normal 3 3 2 2 2 5 3" xfId="25554" xr:uid="{00000000-0005-0000-0000-0000328B0000}"/>
    <cellStyle name="Normal 3 3 2 2 2 6" xfId="10892" xr:uid="{00000000-0005-0000-0000-0000338B0000}"/>
    <cellStyle name="Normal 3 3 2 2 2 6 2" xfId="30443" xr:uid="{00000000-0005-0000-0000-0000348B0000}"/>
    <cellStyle name="Normal 3 3 2 2 2 7" xfId="20668" xr:uid="{00000000-0005-0000-0000-0000358B0000}"/>
    <cellStyle name="Normal 3 3 2 2 3" xfId="1505" xr:uid="{00000000-0005-0000-0000-0000368B0000}"/>
    <cellStyle name="Normal 3 3 2 2 3 2" xfId="4023" xr:uid="{00000000-0005-0000-0000-0000378B0000}"/>
    <cellStyle name="Normal 3 3 2 2 3 2 2" xfId="8920" xr:uid="{00000000-0005-0000-0000-0000388B0000}"/>
    <cellStyle name="Normal 3 3 2 2 3 2 2 2" xfId="18709" xr:uid="{00000000-0005-0000-0000-0000398B0000}"/>
    <cellStyle name="Normal 3 3 2 2 3 2 2 2 2" xfId="38260" xr:uid="{00000000-0005-0000-0000-00003A8B0000}"/>
    <cellStyle name="Normal 3 3 2 2 3 2 2 3" xfId="28485" xr:uid="{00000000-0005-0000-0000-00003B8B0000}"/>
    <cellStyle name="Normal 3 3 2 2 3 2 3" xfId="13823" xr:uid="{00000000-0005-0000-0000-00003C8B0000}"/>
    <cellStyle name="Normal 3 3 2 2 3 2 3 2" xfId="33374" xr:uid="{00000000-0005-0000-0000-00003D8B0000}"/>
    <cellStyle name="Normal 3 3 2 2 3 2 4" xfId="23599" xr:uid="{00000000-0005-0000-0000-00003E8B0000}"/>
    <cellStyle name="Normal 3 3 2 2 3 3" xfId="6477" xr:uid="{00000000-0005-0000-0000-00003F8B0000}"/>
    <cellStyle name="Normal 3 3 2 2 3 3 2" xfId="16269" xr:uid="{00000000-0005-0000-0000-0000408B0000}"/>
    <cellStyle name="Normal 3 3 2 2 3 3 2 2" xfId="35820" xr:uid="{00000000-0005-0000-0000-0000418B0000}"/>
    <cellStyle name="Normal 3 3 2 2 3 3 3" xfId="26045" xr:uid="{00000000-0005-0000-0000-0000428B0000}"/>
    <cellStyle name="Normal 3 3 2 2 3 4" xfId="11383" xr:uid="{00000000-0005-0000-0000-0000438B0000}"/>
    <cellStyle name="Normal 3 3 2 2 3 4 2" xfId="30934" xr:uid="{00000000-0005-0000-0000-0000448B0000}"/>
    <cellStyle name="Normal 3 3 2 2 3 5" xfId="21159" xr:uid="{00000000-0005-0000-0000-0000458B0000}"/>
    <cellStyle name="Normal 3 3 2 2 4" xfId="2199" xr:uid="{00000000-0005-0000-0000-0000468B0000}"/>
    <cellStyle name="Normal 3 3 2 2 4 2" xfId="4701" xr:uid="{00000000-0005-0000-0000-0000478B0000}"/>
    <cellStyle name="Normal 3 3 2 2 4 2 2" xfId="9598" xr:uid="{00000000-0005-0000-0000-0000488B0000}"/>
    <cellStyle name="Normal 3 3 2 2 4 2 2 2" xfId="19387" xr:uid="{00000000-0005-0000-0000-0000498B0000}"/>
    <cellStyle name="Normal 3 3 2 2 4 2 2 2 2" xfId="38938" xr:uid="{00000000-0005-0000-0000-00004A8B0000}"/>
    <cellStyle name="Normal 3 3 2 2 4 2 2 3" xfId="29163" xr:uid="{00000000-0005-0000-0000-00004B8B0000}"/>
    <cellStyle name="Normal 3 3 2 2 4 2 3" xfId="14501" xr:uid="{00000000-0005-0000-0000-00004C8B0000}"/>
    <cellStyle name="Normal 3 3 2 2 4 2 3 2" xfId="34052" xr:uid="{00000000-0005-0000-0000-00004D8B0000}"/>
    <cellStyle name="Normal 3 3 2 2 4 2 4" xfId="24277" xr:uid="{00000000-0005-0000-0000-00004E8B0000}"/>
    <cellStyle name="Normal 3 3 2 2 4 3" xfId="7155" xr:uid="{00000000-0005-0000-0000-00004F8B0000}"/>
    <cellStyle name="Normal 3 3 2 2 4 3 2" xfId="16947" xr:uid="{00000000-0005-0000-0000-0000508B0000}"/>
    <cellStyle name="Normal 3 3 2 2 4 3 2 2" xfId="36498" xr:uid="{00000000-0005-0000-0000-0000518B0000}"/>
    <cellStyle name="Normal 3 3 2 2 4 3 3" xfId="26723" xr:uid="{00000000-0005-0000-0000-0000528B0000}"/>
    <cellStyle name="Normal 3 3 2 2 4 4" xfId="12061" xr:uid="{00000000-0005-0000-0000-0000538B0000}"/>
    <cellStyle name="Normal 3 3 2 2 4 4 2" xfId="31612" xr:uid="{00000000-0005-0000-0000-0000548B0000}"/>
    <cellStyle name="Normal 3 3 2 2 4 5" xfId="21837" xr:uid="{00000000-0005-0000-0000-0000558B0000}"/>
    <cellStyle name="Normal 3 3 2 2 5" xfId="3141" xr:uid="{00000000-0005-0000-0000-0000568B0000}"/>
    <cellStyle name="Normal 3 3 2 2 5 2" xfId="8038" xr:uid="{00000000-0005-0000-0000-0000578B0000}"/>
    <cellStyle name="Normal 3 3 2 2 5 2 2" xfId="17827" xr:uid="{00000000-0005-0000-0000-0000588B0000}"/>
    <cellStyle name="Normal 3 3 2 2 5 2 2 2" xfId="37378" xr:uid="{00000000-0005-0000-0000-0000598B0000}"/>
    <cellStyle name="Normal 3 3 2 2 5 2 3" xfId="27603" xr:uid="{00000000-0005-0000-0000-00005A8B0000}"/>
    <cellStyle name="Normal 3 3 2 2 5 3" xfId="12941" xr:uid="{00000000-0005-0000-0000-00005B8B0000}"/>
    <cellStyle name="Normal 3 3 2 2 5 3 2" xfId="32492" xr:uid="{00000000-0005-0000-0000-00005C8B0000}"/>
    <cellStyle name="Normal 3 3 2 2 5 4" xfId="22717" xr:uid="{00000000-0005-0000-0000-00005D8B0000}"/>
    <cellStyle name="Normal 3 3 2 2 6" xfId="5595" xr:uid="{00000000-0005-0000-0000-00005E8B0000}"/>
    <cellStyle name="Normal 3 3 2 2 6 2" xfId="15387" xr:uid="{00000000-0005-0000-0000-00005F8B0000}"/>
    <cellStyle name="Normal 3 3 2 2 6 2 2" xfId="34938" xr:uid="{00000000-0005-0000-0000-0000608B0000}"/>
    <cellStyle name="Normal 3 3 2 2 6 3" xfId="25163" xr:uid="{00000000-0005-0000-0000-0000618B0000}"/>
    <cellStyle name="Normal 3 3 2 2 7" xfId="10501" xr:uid="{00000000-0005-0000-0000-0000628B0000}"/>
    <cellStyle name="Normal 3 3 2 2 7 2" xfId="30052" xr:uid="{00000000-0005-0000-0000-0000638B0000}"/>
    <cellStyle name="Normal 3 3 2 2 8" xfId="20277" xr:uid="{00000000-0005-0000-0000-0000648B0000}"/>
    <cellStyle name="Normal 3 3 2 3" xfId="541" xr:uid="{00000000-0005-0000-0000-0000658B0000}"/>
    <cellStyle name="Normal 3 3 2 3 2" xfId="950" xr:uid="{00000000-0005-0000-0000-0000668B0000}"/>
    <cellStyle name="Normal 3 3 2 3 2 2" xfId="1900" xr:uid="{00000000-0005-0000-0000-0000678B0000}"/>
    <cellStyle name="Normal 3 3 2 3 2 2 2" xfId="4414" xr:uid="{00000000-0005-0000-0000-0000688B0000}"/>
    <cellStyle name="Normal 3 3 2 3 2 2 2 2" xfId="9311" xr:uid="{00000000-0005-0000-0000-0000698B0000}"/>
    <cellStyle name="Normal 3 3 2 3 2 2 2 2 2" xfId="19100" xr:uid="{00000000-0005-0000-0000-00006A8B0000}"/>
    <cellStyle name="Normal 3 3 2 3 2 2 2 2 2 2" xfId="38651" xr:uid="{00000000-0005-0000-0000-00006B8B0000}"/>
    <cellStyle name="Normal 3 3 2 3 2 2 2 2 3" xfId="28876" xr:uid="{00000000-0005-0000-0000-00006C8B0000}"/>
    <cellStyle name="Normal 3 3 2 3 2 2 2 3" xfId="14214" xr:uid="{00000000-0005-0000-0000-00006D8B0000}"/>
    <cellStyle name="Normal 3 3 2 3 2 2 2 3 2" xfId="33765" xr:uid="{00000000-0005-0000-0000-00006E8B0000}"/>
    <cellStyle name="Normal 3 3 2 3 2 2 2 4" xfId="23990" xr:uid="{00000000-0005-0000-0000-00006F8B0000}"/>
    <cellStyle name="Normal 3 3 2 3 2 2 3" xfId="6868" xr:uid="{00000000-0005-0000-0000-0000708B0000}"/>
    <cellStyle name="Normal 3 3 2 3 2 2 3 2" xfId="16660" xr:uid="{00000000-0005-0000-0000-0000718B0000}"/>
    <cellStyle name="Normal 3 3 2 3 2 2 3 2 2" xfId="36211" xr:uid="{00000000-0005-0000-0000-0000728B0000}"/>
    <cellStyle name="Normal 3 3 2 3 2 2 3 3" xfId="26436" xr:uid="{00000000-0005-0000-0000-0000738B0000}"/>
    <cellStyle name="Normal 3 3 2 3 2 2 4" xfId="11774" xr:uid="{00000000-0005-0000-0000-0000748B0000}"/>
    <cellStyle name="Normal 3 3 2 3 2 2 4 2" xfId="31325" xr:uid="{00000000-0005-0000-0000-0000758B0000}"/>
    <cellStyle name="Normal 3 3 2 3 2 2 5" xfId="21550" xr:uid="{00000000-0005-0000-0000-0000768B0000}"/>
    <cellStyle name="Normal 3 3 2 3 2 3" xfId="2768" xr:uid="{00000000-0005-0000-0000-0000778B0000}"/>
    <cellStyle name="Normal 3 3 2 3 2 3 2" xfId="5213" xr:uid="{00000000-0005-0000-0000-0000788B0000}"/>
    <cellStyle name="Normal 3 3 2 3 2 3 2 2" xfId="10110" xr:uid="{00000000-0005-0000-0000-0000798B0000}"/>
    <cellStyle name="Normal 3 3 2 3 2 3 2 2 2" xfId="19899" xr:uid="{00000000-0005-0000-0000-00007A8B0000}"/>
    <cellStyle name="Normal 3 3 2 3 2 3 2 2 2 2" xfId="39450" xr:uid="{00000000-0005-0000-0000-00007B8B0000}"/>
    <cellStyle name="Normal 3 3 2 3 2 3 2 2 3" xfId="29675" xr:uid="{00000000-0005-0000-0000-00007C8B0000}"/>
    <cellStyle name="Normal 3 3 2 3 2 3 2 3" xfId="15013" xr:uid="{00000000-0005-0000-0000-00007D8B0000}"/>
    <cellStyle name="Normal 3 3 2 3 2 3 2 3 2" xfId="34564" xr:uid="{00000000-0005-0000-0000-00007E8B0000}"/>
    <cellStyle name="Normal 3 3 2 3 2 3 2 4" xfId="24789" xr:uid="{00000000-0005-0000-0000-00007F8B0000}"/>
    <cellStyle name="Normal 3 3 2 3 2 3 3" xfId="7667" xr:uid="{00000000-0005-0000-0000-0000808B0000}"/>
    <cellStyle name="Normal 3 3 2 3 2 3 3 2" xfId="17459" xr:uid="{00000000-0005-0000-0000-0000818B0000}"/>
    <cellStyle name="Normal 3 3 2 3 2 3 3 2 2" xfId="37010" xr:uid="{00000000-0005-0000-0000-0000828B0000}"/>
    <cellStyle name="Normal 3 3 2 3 2 3 3 3" xfId="27235" xr:uid="{00000000-0005-0000-0000-0000838B0000}"/>
    <cellStyle name="Normal 3 3 2 3 2 3 4" xfId="12573" xr:uid="{00000000-0005-0000-0000-0000848B0000}"/>
    <cellStyle name="Normal 3 3 2 3 2 3 4 2" xfId="32124" xr:uid="{00000000-0005-0000-0000-0000858B0000}"/>
    <cellStyle name="Normal 3 3 2 3 2 3 5" xfId="22349" xr:uid="{00000000-0005-0000-0000-0000868B0000}"/>
    <cellStyle name="Normal 3 3 2 3 2 4" xfId="3533" xr:uid="{00000000-0005-0000-0000-0000878B0000}"/>
    <cellStyle name="Normal 3 3 2 3 2 4 2" xfId="8430" xr:uid="{00000000-0005-0000-0000-0000888B0000}"/>
    <cellStyle name="Normal 3 3 2 3 2 4 2 2" xfId="18219" xr:uid="{00000000-0005-0000-0000-0000898B0000}"/>
    <cellStyle name="Normal 3 3 2 3 2 4 2 2 2" xfId="37770" xr:uid="{00000000-0005-0000-0000-00008A8B0000}"/>
    <cellStyle name="Normal 3 3 2 3 2 4 2 3" xfId="27995" xr:uid="{00000000-0005-0000-0000-00008B8B0000}"/>
    <cellStyle name="Normal 3 3 2 3 2 4 3" xfId="13333" xr:uid="{00000000-0005-0000-0000-00008C8B0000}"/>
    <cellStyle name="Normal 3 3 2 3 2 4 3 2" xfId="32884" xr:uid="{00000000-0005-0000-0000-00008D8B0000}"/>
    <cellStyle name="Normal 3 3 2 3 2 4 4" xfId="23109" xr:uid="{00000000-0005-0000-0000-00008E8B0000}"/>
    <cellStyle name="Normal 3 3 2 3 2 5" xfId="5987" xr:uid="{00000000-0005-0000-0000-00008F8B0000}"/>
    <cellStyle name="Normal 3 3 2 3 2 5 2" xfId="15779" xr:uid="{00000000-0005-0000-0000-0000908B0000}"/>
    <cellStyle name="Normal 3 3 2 3 2 5 2 2" xfId="35330" xr:uid="{00000000-0005-0000-0000-0000918B0000}"/>
    <cellStyle name="Normal 3 3 2 3 2 5 3" xfId="25555" xr:uid="{00000000-0005-0000-0000-0000928B0000}"/>
    <cellStyle name="Normal 3 3 2 3 2 6" xfId="10893" xr:uid="{00000000-0005-0000-0000-0000938B0000}"/>
    <cellStyle name="Normal 3 3 2 3 2 6 2" xfId="30444" xr:uid="{00000000-0005-0000-0000-0000948B0000}"/>
    <cellStyle name="Normal 3 3 2 3 2 7" xfId="20669" xr:uid="{00000000-0005-0000-0000-0000958B0000}"/>
    <cellStyle name="Normal 3 3 2 3 3" xfId="1506" xr:uid="{00000000-0005-0000-0000-0000968B0000}"/>
    <cellStyle name="Normal 3 3 2 3 3 2" xfId="4024" xr:uid="{00000000-0005-0000-0000-0000978B0000}"/>
    <cellStyle name="Normal 3 3 2 3 3 2 2" xfId="8921" xr:uid="{00000000-0005-0000-0000-0000988B0000}"/>
    <cellStyle name="Normal 3 3 2 3 3 2 2 2" xfId="18710" xr:uid="{00000000-0005-0000-0000-0000998B0000}"/>
    <cellStyle name="Normal 3 3 2 3 3 2 2 2 2" xfId="38261" xr:uid="{00000000-0005-0000-0000-00009A8B0000}"/>
    <cellStyle name="Normal 3 3 2 3 3 2 2 3" xfId="28486" xr:uid="{00000000-0005-0000-0000-00009B8B0000}"/>
    <cellStyle name="Normal 3 3 2 3 3 2 3" xfId="13824" xr:uid="{00000000-0005-0000-0000-00009C8B0000}"/>
    <cellStyle name="Normal 3 3 2 3 3 2 3 2" xfId="33375" xr:uid="{00000000-0005-0000-0000-00009D8B0000}"/>
    <cellStyle name="Normal 3 3 2 3 3 2 4" xfId="23600" xr:uid="{00000000-0005-0000-0000-00009E8B0000}"/>
    <cellStyle name="Normal 3 3 2 3 3 3" xfId="6478" xr:uid="{00000000-0005-0000-0000-00009F8B0000}"/>
    <cellStyle name="Normal 3 3 2 3 3 3 2" xfId="16270" xr:uid="{00000000-0005-0000-0000-0000A08B0000}"/>
    <cellStyle name="Normal 3 3 2 3 3 3 2 2" xfId="35821" xr:uid="{00000000-0005-0000-0000-0000A18B0000}"/>
    <cellStyle name="Normal 3 3 2 3 3 3 3" xfId="26046" xr:uid="{00000000-0005-0000-0000-0000A28B0000}"/>
    <cellStyle name="Normal 3 3 2 3 3 4" xfId="11384" xr:uid="{00000000-0005-0000-0000-0000A38B0000}"/>
    <cellStyle name="Normal 3 3 2 3 3 4 2" xfId="30935" xr:uid="{00000000-0005-0000-0000-0000A48B0000}"/>
    <cellStyle name="Normal 3 3 2 3 3 5" xfId="21160" xr:uid="{00000000-0005-0000-0000-0000A58B0000}"/>
    <cellStyle name="Normal 3 3 2 3 4" xfId="2324" xr:uid="{00000000-0005-0000-0000-0000A68B0000}"/>
    <cellStyle name="Normal 3 3 2 3 4 2" xfId="4826" xr:uid="{00000000-0005-0000-0000-0000A78B0000}"/>
    <cellStyle name="Normal 3 3 2 3 4 2 2" xfId="9723" xr:uid="{00000000-0005-0000-0000-0000A88B0000}"/>
    <cellStyle name="Normal 3 3 2 3 4 2 2 2" xfId="19512" xr:uid="{00000000-0005-0000-0000-0000A98B0000}"/>
    <cellStyle name="Normal 3 3 2 3 4 2 2 2 2" xfId="39063" xr:uid="{00000000-0005-0000-0000-0000AA8B0000}"/>
    <cellStyle name="Normal 3 3 2 3 4 2 2 3" xfId="29288" xr:uid="{00000000-0005-0000-0000-0000AB8B0000}"/>
    <cellStyle name="Normal 3 3 2 3 4 2 3" xfId="14626" xr:uid="{00000000-0005-0000-0000-0000AC8B0000}"/>
    <cellStyle name="Normal 3 3 2 3 4 2 3 2" xfId="34177" xr:uid="{00000000-0005-0000-0000-0000AD8B0000}"/>
    <cellStyle name="Normal 3 3 2 3 4 2 4" xfId="24402" xr:uid="{00000000-0005-0000-0000-0000AE8B0000}"/>
    <cellStyle name="Normal 3 3 2 3 4 3" xfId="7280" xr:uid="{00000000-0005-0000-0000-0000AF8B0000}"/>
    <cellStyle name="Normal 3 3 2 3 4 3 2" xfId="17072" xr:uid="{00000000-0005-0000-0000-0000B08B0000}"/>
    <cellStyle name="Normal 3 3 2 3 4 3 2 2" xfId="36623" xr:uid="{00000000-0005-0000-0000-0000B18B0000}"/>
    <cellStyle name="Normal 3 3 2 3 4 3 3" xfId="26848" xr:uid="{00000000-0005-0000-0000-0000B28B0000}"/>
    <cellStyle name="Normal 3 3 2 3 4 4" xfId="12186" xr:uid="{00000000-0005-0000-0000-0000B38B0000}"/>
    <cellStyle name="Normal 3 3 2 3 4 4 2" xfId="31737" xr:uid="{00000000-0005-0000-0000-0000B48B0000}"/>
    <cellStyle name="Normal 3 3 2 3 4 5" xfId="21962" xr:uid="{00000000-0005-0000-0000-0000B58B0000}"/>
    <cellStyle name="Normal 3 3 2 3 5" xfId="3142" xr:uid="{00000000-0005-0000-0000-0000B68B0000}"/>
    <cellStyle name="Normal 3 3 2 3 5 2" xfId="8039" xr:uid="{00000000-0005-0000-0000-0000B78B0000}"/>
    <cellStyle name="Normal 3 3 2 3 5 2 2" xfId="17828" xr:uid="{00000000-0005-0000-0000-0000B88B0000}"/>
    <cellStyle name="Normal 3 3 2 3 5 2 2 2" xfId="37379" xr:uid="{00000000-0005-0000-0000-0000B98B0000}"/>
    <cellStyle name="Normal 3 3 2 3 5 2 3" xfId="27604" xr:uid="{00000000-0005-0000-0000-0000BA8B0000}"/>
    <cellStyle name="Normal 3 3 2 3 5 3" xfId="12942" xr:uid="{00000000-0005-0000-0000-0000BB8B0000}"/>
    <cellStyle name="Normal 3 3 2 3 5 3 2" xfId="32493" xr:uid="{00000000-0005-0000-0000-0000BC8B0000}"/>
    <cellStyle name="Normal 3 3 2 3 5 4" xfId="22718" xr:uid="{00000000-0005-0000-0000-0000BD8B0000}"/>
    <cellStyle name="Normal 3 3 2 3 6" xfId="5596" xr:uid="{00000000-0005-0000-0000-0000BE8B0000}"/>
    <cellStyle name="Normal 3 3 2 3 6 2" xfId="15388" xr:uid="{00000000-0005-0000-0000-0000BF8B0000}"/>
    <cellStyle name="Normal 3 3 2 3 6 2 2" xfId="34939" xr:uid="{00000000-0005-0000-0000-0000C08B0000}"/>
    <cellStyle name="Normal 3 3 2 3 6 3" xfId="25164" xr:uid="{00000000-0005-0000-0000-0000C18B0000}"/>
    <cellStyle name="Normal 3 3 2 3 7" xfId="10502" xr:uid="{00000000-0005-0000-0000-0000C28B0000}"/>
    <cellStyle name="Normal 3 3 2 3 7 2" xfId="30053" xr:uid="{00000000-0005-0000-0000-0000C38B0000}"/>
    <cellStyle name="Normal 3 3 2 3 8" xfId="20278" xr:uid="{00000000-0005-0000-0000-0000C48B0000}"/>
    <cellStyle name="Normal 3 3 2 4" xfId="708" xr:uid="{00000000-0005-0000-0000-0000C58B0000}"/>
    <cellStyle name="Normal 3 3 2 4 2" xfId="1660" xr:uid="{00000000-0005-0000-0000-0000C68B0000}"/>
    <cellStyle name="Normal 3 3 2 4 2 2" xfId="4174" xr:uid="{00000000-0005-0000-0000-0000C78B0000}"/>
    <cellStyle name="Normal 3 3 2 4 2 2 2" xfId="9071" xr:uid="{00000000-0005-0000-0000-0000C88B0000}"/>
    <cellStyle name="Normal 3 3 2 4 2 2 2 2" xfId="18860" xr:uid="{00000000-0005-0000-0000-0000C98B0000}"/>
    <cellStyle name="Normal 3 3 2 4 2 2 2 2 2" xfId="38411" xr:uid="{00000000-0005-0000-0000-0000CA8B0000}"/>
    <cellStyle name="Normal 3 3 2 4 2 2 2 3" xfId="28636" xr:uid="{00000000-0005-0000-0000-0000CB8B0000}"/>
    <cellStyle name="Normal 3 3 2 4 2 2 3" xfId="13974" xr:uid="{00000000-0005-0000-0000-0000CC8B0000}"/>
    <cellStyle name="Normal 3 3 2 4 2 2 3 2" xfId="33525" xr:uid="{00000000-0005-0000-0000-0000CD8B0000}"/>
    <cellStyle name="Normal 3 3 2 4 2 2 4" xfId="23750" xr:uid="{00000000-0005-0000-0000-0000CE8B0000}"/>
    <cellStyle name="Normal 3 3 2 4 2 3" xfId="6628" xr:uid="{00000000-0005-0000-0000-0000CF8B0000}"/>
    <cellStyle name="Normal 3 3 2 4 2 3 2" xfId="16420" xr:uid="{00000000-0005-0000-0000-0000D08B0000}"/>
    <cellStyle name="Normal 3 3 2 4 2 3 2 2" xfId="35971" xr:uid="{00000000-0005-0000-0000-0000D18B0000}"/>
    <cellStyle name="Normal 3 3 2 4 2 3 3" xfId="26196" xr:uid="{00000000-0005-0000-0000-0000D28B0000}"/>
    <cellStyle name="Normal 3 3 2 4 2 4" xfId="11534" xr:uid="{00000000-0005-0000-0000-0000D38B0000}"/>
    <cellStyle name="Normal 3 3 2 4 2 4 2" xfId="31085" xr:uid="{00000000-0005-0000-0000-0000D48B0000}"/>
    <cellStyle name="Normal 3 3 2 4 2 5" xfId="21310" xr:uid="{00000000-0005-0000-0000-0000D58B0000}"/>
    <cellStyle name="Normal 3 3 2 4 3" xfId="2458" xr:uid="{00000000-0005-0000-0000-0000D68B0000}"/>
    <cellStyle name="Normal 3 3 2 4 3 2" xfId="4940" xr:uid="{00000000-0005-0000-0000-0000D78B0000}"/>
    <cellStyle name="Normal 3 3 2 4 3 2 2" xfId="9837" xr:uid="{00000000-0005-0000-0000-0000D88B0000}"/>
    <cellStyle name="Normal 3 3 2 4 3 2 2 2" xfId="19626" xr:uid="{00000000-0005-0000-0000-0000D98B0000}"/>
    <cellStyle name="Normal 3 3 2 4 3 2 2 2 2" xfId="39177" xr:uid="{00000000-0005-0000-0000-0000DA8B0000}"/>
    <cellStyle name="Normal 3 3 2 4 3 2 2 3" xfId="29402" xr:uid="{00000000-0005-0000-0000-0000DB8B0000}"/>
    <cellStyle name="Normal 3 3 2 4 3 2 3" xfId="14740" xr:uid="{00000000-0005-0000-0000-0000DC8B0000}"/>
    <cellStyle name="Normal 3 3 2 4 3 2 3 2" xfId="34291" xr:uid="{00000000-0005-0000-0000-0000DD8B0000}"/>
    <cellStyle name="Normal 3 3 2 4 3 2 4" xfId="24516" xr:uid="{00000000-0005-0000-0000-0000DE8B0000}"/>
    <cellStyle name="Normal 3 3 2 4 3 3" xfId="7394" xr:uid="{00000000-0005-0000-0000-0000DF8B0000}"/>
    <cellStyle name="Normal 3 3 2 4 3 3 2" xfId="17186" xr:uid="{00000000-0005-0000-0000-0000E08B0000}"/>
    <cellStyle name="Normal 3 3 2 4 3 3 2 2" xfId="36737" xr:uid="{00000000-0005-0000-0000-0000E18B0000}"/>
    <cellStyle name="Normal 3 3 2 4 3 3 3" xfId="26962" xr:uid="{00000000-0005-0000-0000-0000E28B0000}"/>
    <cellStyle name="Normal 3 3 2 4 3 4" xfId="12300" xr:uid="{00000000-0005-0000-0000-0000E38B0000}"/>
    <cellStyle name="Normal 3 3 2 4 3 4 2" xfId="31851" xr:uid="{00000000-0005-0000-0000-0000E48B0000}"/>
    <cellStyle name="Normal 3 3 2 4 3 5" xfId="22076" xr:uid="{00000000-0005-0000-0000-0000E58B0000}"/>
    <cellStyle name="Normal 3 3 2 4 4" xfId="3293" xr:uid="{00000000-0005-0000-0000-0000E68B0000}"/>
    <cellStyle name="Normal 3 3 2 4 4 2" xfId="8190" xr:uid="{00000000-0005-0000-0000-0000E78B0000}"/>
    <cellStyle name="Normal 3 3 2 4 4 2 2" xfId="17979" xr:uid="{00000000-0005-0000-0000-0000E88B0000}"/>
    <cellStyle name="Normal 3 3 2 4 4 2 2 2" xfId="37530" xr:uid="{00000000-0005-0000-0000-0000E98B0000}"/>
    <cellStyle name="Normal 3 3 2 4 4 2 3" xfId="27755" xr:uid="{00000000-0005-0000-0000-0000EA8B0000}"/>
    <cellStyle name="Normal 3 3 2 4 4 3" xfId="13093" xr:uid="{00000000-0005-0000-0000-0000EB8B0000}"/>
    <cellStyle name="Normal 3 3 2 4 4 3 2" xfId="32644" xr:uid="{00000000-0005-0000-0000-0000EC8B0000}"/>
    <cellStyle name="Normal 3 3 2 4 4 4" xfId="22869" xr:uid="{00000000-0005-0000-0000-0000ED8B0000}"/>
    <cellStyle name="Normal 3 3 2 4 5" xfId="5747" xr:uid="{00000000-0005-0000-0000-0000EE8B0000}"/>
    <cellStyle name="Normal 3 3 2 4 5 2" xfId="15539" xr:uid="{00000000-0005-0000-0000-0000EF8B0000}"/>
    <cellStyle name="Normal 3 3 2 4 5 2 2" xfId="35090" xr:uid="{00000000-0005-0000-0000-0000F08B0000}"/>
    <cellStyle name="Normal 3 3 2 4 5 3" xfId="25315" xr:uid="{00000000-0005-0000-0000-0000F18B0000}"/>
    <cellStyle name="Normal 3 3 2 4 6" xfId="10653" xr:uid="{00000000-0005-0000-0000-0000F28B0000}"/>
    <cellStyle name="Normal 3 3 2 4 6 2" xfId="30204" xr:uid="{00000000-0005-0000-0000-0000F38B0000}"/>
    <cellStyle name="Normal 3 3 2 4 7" xfId="20429" xr:uid="{00000000-0005-0000-0000-0000F48B0000}"/>
    <cellStyle name="Normal 3 3 2 5" xfId="1280" xr:uid="{00000000-0005-0000-0000-0000F58B0000}"/>
    <cellStyle name="Normal 3 3 2 5 2" xfId="3802" xr:uid="{00000000-0005-0000-0000-0000F68B0000}"/>
    <cellStyle name="Normal 3 3 2 5 2 2" xfId="8699" xr:uid="{00000000-0005-0000-0000-0000F78B0000}"/>
    <cellStyle name="Normal 3 3 2 5 2 2 2" xfId="18488" xr:uid="{00000000-0005-0000-0000-0000F88B0000}"/>
    <cellStyle name="Normal 3 3 2 5 2 2 2 2" xfId="38039" xr:uid="{00000000-0005-0000-0000-0000F98B0000}"/>
    <cellStyle name="Normal 3 3 2 5 2 2 3" xfId="28264" xr:uid="{00000000-0005-0000-0000-0000FA8B0000}"/>
    <cellStyle name="Normal 3 3 2 5 2 3" xfId="13602" xr:uid="{00000000-0005-0000-0000-0000FB8B0000}"/>
    <cellStyle name="Normal 3 3 2 5 2 3 2" xfId="33153" xr:uid="{00000000-0005-0000-0000-0000FC8B0000}"/>
    <cellStyle name="Normal 3 3 2 5 2 4" xfId="23378" xr:uid="{00000000-0005-0000-0000-0000FD8B0000}"/>
    <cellStyle name="Normal 3 3 2 5 3" xfId="6256" xr:uid="{00000000-0005-0000-0000-0000FE8B0000}"/>
    <cellStyle name="Normal 3 3 2 5 3 2" xfId="16048" xr:uid="{00000000-0005-0000-0000-0000FF8B0000}"/>
    <cellStyle name="Normal 3 3 2 5 3 2 2" xfId="35599" xr:uid="{00000000-0005-0000-0000-0000008C0000}"/>
    <cellStyle name="Normal 3 3 2 5 3 3" xfId="25824" xr:uid="{00000000-0005-0000-0000-0000018C0000}"/>
    <cellStyle name="Normal 3 3 2 5 4" xfId="11162" xr:uid="{00000000-0005-0000-0000-0000028C0000}"/>
    <cellStyle name="Normal 3 3 2 5 4 2" xfId="30713" xr:uid="{00000000-0005-0000-0000-0000038C0000}"/>
    <cellStyle name="Normal 3 3 2 5 5" xfId="20938" xr:uid="{00000000-0005-0000-0000-0000048C0000}"/>
    <cellStyle name="Normal 3 3 2 6" xfId="2051" xr:uid="{00000000-0005-0000-0000-0000058C0000}"/>
    <cellStyle name="Normal 3 3 2 6 2" xfId="4553" xr:uid="{00000000-0005-0000-0000-0000068C0000}"/>
    <cellStyle name="Normal 3 3 2 6 2 2" xfId="9450" xr:uid="{00000000-0005-0000-0000-0000078C0000}"/>
    <cellStyle name="Normal 3 3 2 6 2 2 2" xfId="19239" xr:uid="{00000000-0005-0000-0000-0000088C0000}"/>
    <cellStyle name="Normal 3 3 2 6 2 2 2 2" xfId="38790" xr:uid="{00000000-0005-0000-0000-0000098C0000}"/>
    <cellStyle name="Normal 3 3 2 6 2 2 3" xfId="29015" xr:uid="{00000000-0005-0000-0000-00000A8C0000}"/>
    <cellStyle name="Normal 3 3 2 6 2 3" xfId="14353" xr:uid="{00000000-0005-0000-0000-00000B8C0000}"/>
    <cellStyle name="Normal 3 3 2 6 2 3 2" xfId="33904" xr:uid="{00000000-0005-0000-0000-00000C8C0000}"/>
    <cellStyle name="Normal 3 3 2 6 2 4" xfId="24129" xr:uid="{00000000-0005-0000-0000-00000D8C0000}"/>
    <cellStyle name="Normal 3 3 2 6 3" xfId="7007" xr:uid="{00000000-0005-0000-0000-00000E8C0000}"/>
    <cellStyle name="Normal 3 3 2 6 3 2" xfId="16799" xr:uid="{00000000-0005-0000-0000-00000F8C0000}"/>
    <cellStyle name="Normal 3 3 2 6 3 2 2" xfId="36350" xr:uid="{00000000-0005-0000-0000-0000108C0000}"/>
    <cellStyle name="Normal 3 3 2 6 3 3" xfId="26575" xr:uid="{00000000-0005-0000-0000-0000118C0000}"/>
    <cellStyle name="Normal 3 3 2 6 4" xfId="11913" xr:uid="{00000000-0005-0000-0000-0000128C0000}"/>
    <cellStyle name="Normal 3 3 2 6 4 2" xfId="31464" xr:uid="{00000000-0005-0000-0000-0000138C0000}"/>
    <cellStyle name="Normal 3 3 2 6 5" xfId="21689" xr:uid="{00000000-0005-0000-0000-0000148C0000}"/>
    <cellStyle name="Normal 3 3 2 7" xfId="2901" xr:uid="{00000000-0005-0000-0000-0000158C0000}"/>
    <cellStyle name="Normal 3 3 2 7 2" xfId="7799" xr:uid="{00000000-0005-0000-0000-0000168C0000}"/>
    <cellStyle name="Normal 3 3 2 7 2 2" xfId="17588" xr:uid="{00000000-0005-0000-0000-0000178C0000}"/>
    <cellStyle name="Normal 3 3 2 7 2 2 2" xfId="37139" xr:uid="{00000000-0005-0000-0000-0000188C0000}"/>
    <cellStyle name="Normal 3 3 2 7 2 3" xfId="27364" xr:uid="{00000000-0005-0000-0000-0000198C0000}"/>
    <cellStyle name="Normal 3 3 2 7 3" xfId="12702" xr:uid="{00000000-0005-0000-0000-00001A8C0000}"/>
    <cellStyle name="Normal 3 3 2 7 3 2" xfId="32253" xr:uid="{00000000-0005-0000-0000-00001B8C0000}"/>
    <cellStyle name="Normal 3 3 2 7 4" xfId="22478" xr:uid="{00000000-0005-0000-0000-00001C8C0000}"/>
    <cellStyle name="Normal 3 3 2 8" xfId="5355" xr:uid="{00000000-0005-0000-0000-00001D8C0000}"/>
    <cellStyle name="Normal 3 3 2 8 2" xfId="15148" xr:uid="{00000000-0005-0000-0000-00001E8C0000}"/>
    <cellStyle name="Normal 3 3 2 8 2 2" xfId="34699" xr:uid="{00000000-0005-0000-0000-00001F8C0000}"/>
    <cellStyle name="Normal 3 3 2 8 3" xfId="24924" xr:uid="{00000000-0005-0000-0000-0000208C0000}"/>
    <cellStyle name="Normal 3 3 2 9" xfId="10262" xr:uid="{00000000-0005-0000-0000-0000218C0000}"/>
    <cellStyle name="Normal 3 3 2 9 2" xfId="29813" xr:uid="{00000000-0005-0000-0000-0000228C0000}"/>
    <cellStyle name="Normal 3 3 3" xfId="542" xr:uid="{00000000-0005-0000-0000-0000238C0000}"/>
    <cellStyle name="Normal 3 3 3 2" xfId="951" xr:uid="{00000000-0005-0000-0000-0000248C0000}"/>
    <cellStyle name="Normal 3 3 3 2 2" xfId="1901" xr:uid="{00000000-0005-0000-0000-0000258C0000}"/>
    <cellStyle name="Normal 3 3 3 2 2 2" xfId="4415" xr:uid="{00000000-0005-0000-0000-0000268C0000}"/>
    <cellStyle name="Normal 3 3 3 2 2 2 2" xfId="9312" xr:uid="{00000000-0005-0000-0000-0000278C0000}"/>
    <cellStyle name="Normal 3 3 3 2 2 2 2 2" xfId="19101" xr:uid="{00000000-0005-0000-0000-0000288C0000}"/>
    <cellStyle name="Normal 3 3 3 2 2 2 2 2 2" xfId="38652" xr:uid="{00000000-0005-0000-0000-0000298C0000}"/>
    <cellStyle name="Normal 3 3 3 2 2 2 2 3" xfId="28877" xr:uid="{00000000-0005-0000-0000-00002A8C0000}"/>
    <cellStyle name="Normal 3 3 3 2 2 2 3" xfId="14215" xr:uid="{00000000-0005-0000-0000-00002B8C0000}"/>
    <cellStyle name="Normal 3 3 3 2 2 2 3 2" xfId="33766" xr:uid="{00000000-0005-0000-0000-00002C8C0000}"/>
    <cellStyle name="Normal 3 3 3 2 2 2 4" xfId="23991" xr:uid="{00000000-0005-0000-0000-00002D8C0000}"/>
    <cellStyle name="Normal 3 3 3 2 2 3" xfId="6869" xr:uid="{00000000-0005-0000-0000-00002E8C0000}"/>
    <cellStyle name="Normal 3 3 3 2 2 3 2" xfId="16661" xr:uid="{00000000-0005-0000-0000-00002F8C0000}"/>
    <cellStyle name="Normal 3 3 3 2 2 3 2 2" xfId="36212" xr:uid="{00000000-0005-0000-0000-0000308C0000}"/>
    <cellStyle name="Normal 3 3 3 2 2 3 3" xfId="26437" xr:uid="{00000000-0005-0000-0000-0000318C0000}"/>
    <cellStyle name="Normal 3 3 3 2 2 4" xfId="11775" xr:uid="{00000000-0005-0000-0000-0000328C0000}"/>
    <cellStyle name="Normal 3 3 3 2 2 4 2" xfId="31326" xr:uid="{00000000-0005-0000-0000-0000338C0000}"/>
    <cellStyle name="Normal 3 3 3 2 2 5" xfId="21551" xr:uid="{00000000-0005-0000-0000-0000348C0000}"/>
    <cellStyle name="Normal 3 3 3 2 3" xfId="2533" xr:uid="{00000000-0005-0000-0000-0000358C0000}"/>
    <cellStyle name="Normal 3 3 3 2 3 2" xfId="5005" xr:uid="{00000000-0005-0000-0000-0000368C0000}"/>
    <cellStyle name="Normal 3 3 3 2 3 2 2" xfId="9902" xr:uid="{00000000-0005-0000-0000-0000378C0000}"/>
    <cellStyle name="Normal 3 3 3 2 3 2 2 2" xfId="19691" xr:uid="{00000000-0005-0000-0000-0000388C0000}"/>
    <cellStyle name="Normal 3 3 3 2 3 2 2 2 2" xfId="39242" xr:uid="{00000000-0005-0000-0000-0000398C0000}"/>
    <cellStyle name="Normal 3 3 3 2 3 2 2 3" xfId="29467" xr:uid="{00000000-0005-0000-0000-00003A8C0000}"/>
    <cellStyle name="Normal 3 3 3 2 3 2 3" xfId="14805" xr:uid="{00000000-0005-0000-0000-00003B8C0000}"/>
    <cellStyle name="Normal 3 3 3 2 3 2 3 2" xfId="34356" xr:uid="{00000000-0005-0000-0000-00003C8C0000}"/>
    <cellStyle name="Normal 3 3 3 2 3 2 4" xfId="24581" xr:uid="{00000000-0005-0000-0000-00003D8C0000}"/>
    <cellStyle name="Normal 3 3 3 2 3 3" xfId="7459" xr:uid="{00000000-0005-0000-0000-00003E8C0000}"/>
    <cellStyle name="Normal 3 3 3 2 3 3 2" xfId="17251" xr:uid="{00000000-0005-0000-0000-00003F8C0000}"/>
    <cellStyle name="Normal 3 3 3 2 3 3 2 2" xfId="36802" xr:uid="{00000000-0005-0000-0000-0000408C0000}"/>
    <cellStyle name="Normal 3 3 3 2 3 3 3" xfId="27027" xr:uid="{00000000-0005-0000-0000-0000418C0000}"/>
    <cellStyle name="Normal 3 3 3 2 3 4" xfId="12365" xr:uid="{00000000-0005-0000-0000-0000428C0000}"/>
    <cellStyle name="Normal 3 3 3 2 3 4 2" xfId="31916" xr:uid="{00000000-0005-0000-0000-0000438C0000}"/>
    <cellStyle name="Normal 3 3 3 2 3 5" xfId="22141" xr:uid="{00000000-0005-0000-0000-0000448C0000}"/>
    <cellStyle name="Normal 3 3 3 2 4" xfId="3534" xr:uid="{00000000-0005-0000-0000-0000458C0000}"/>
    <cellStyle name="Normal 3 3 3 2 4 2" xfId="8431" xr:uid="{00000000-0005-0000-0000-0000468C0000}"/>
    <cellStyle name="Normal 3 3 3 2 4 2 2" xfId="18220" xr:uid="{00000000-0005-0000-0000-0000478C0000}"/>
    <cellStyle name="Normal 3 3 3 2 4 2 2 2" xfId="37771" xr:uid="{00000000-0005-0000-0000-0000488C0000}"/>
    <cellStyle name="Normal 3 3 3 2 4 2 3" xfId="27996" xr:uid="{00000000-0005-0000-0000-0000498C0000}"/>
    <cellStyle name="Normal 3 3 3 2 4 3" xfId="13334" xr:uid="{00000000-0005-0000-0000-00004A8C0000}"/>
    <cellStyle name="Normal 3 3 3 2 4 3 2" xfId="32885" xr:uid="{00000000-0005-0000-0000-00004B8C0000}"/>
    <cellStyle name="Normal 3 3 3 2 4 4" xfId="23110" xr:uid="{00000000-0005-0000-0000-00004C8C0000}"/>
    <cellStyle name="Normal 3 3 3 2 5" xfId="5988" xr:uid="{00000000-0005-0000-0000-00004D8C0000}"/>
    <cellStyle name="Normal 3 3 3 2 5 2" xfId="15780" xr:uid="{00000000-0005-0000-0000-00004E8C0000}"/>
    <cellStyle name="Normal 3 3 3 2 5 2 2" xfId="35331" xr:uid="{00000000-0005-0000-0000-00004F8C0000}"/>
    <cellStyle name="Normal 3 3 3 2 5 3" xfId="25556" xr:uid="{00000000-0005-0000-0000-0000508C0000}"/>
    <cellStyle name="Normal 3 3 3 2 6" xfId="10894" xr:uid="{00000000-0005-0000-0000-0000518C0000}"/>
    <cellStyle name="Normal 3 3 3 2 6 2" xfId="30445" xr:uid="{00000000-0005-0000-0000-0000528C0000}"/>
    <cellStyle name="Normal 3 3 3 2 7" xfId="20670" xr:uid="{00000000-0005-0000-0000-0000538C0000}"/>
    <cellStyle name="Normal 3 3 3 3" xfId="1507" xr:uid="{00000000-0005-0000-0000-0000548C0000}"/>
    <cellStyle name="Normal 3 3 3 3 2" xfId="4025" xr:uid="{00000000-0005-0000-0000-0000558C0000}"/>
    <cellStyle name="Normal 3 3 3 3 2 2" xfId="8922" xr:uid="{00000000-0005-0000-0000-0000568C0000}"/>
    <cellStyle name="Normal 3 3 3 3 2 2 2" xfId="18711" xr:uid="{00000000-0005-0000-0000-0000578C0000}"/>
    <cellStyle name="Normal 3 3 3 3 2 2 2 2" xfId="38262" xr:uid="{00000000-0005-0000-0000-0000588C0000}"/>
    <cellStyle name="Normal 3 3 3 3 2 2 3" xfId="28487" xr:uid="{00000000-0005-0000-0000-0000598C0000}"/>
    <cellStyle name="Normal 3 3 3 3 2 3" xfId="13825" xr:uid="{00000000-0005-0000-0000-00005A8C0000}"/>
    <cellStyle name="Normal 3 3 3 3 2 3 2" xfId="33376" xr:uid="{00000000-0005-0000-0000-00005B8C0000}"/>
    <cellStyle name="Normal 3 3 3 3 2 4" xfId="23601" xr:uid="{00000000-0005-0000-0000-00005C8C0000}"/>
    <cellStyle name="Normal 3 3 3 3 3" xfId="6479" xr:uid="{00000000-0005-0000-0000-00005D8C0000}"/>
    <cellStyle name="Normal 3 3 3 3 3 2" xfId="16271" xr:uid="{00000000-0005-0000-0000-00005E8C0000}"/>
    <cellStyle name="Normal 3 3 3 3 3 2 2" xfId="35822" xr:uid="{00000000-0005-0000-0000-00005F8C0000}"/>
    <cellStyle name="Normal 3 3 3 3 3 3" xfId="26047" xr:uid="{00000000-0005-0000-0000-0000608C0000}"/>
    <cellStyle name="Normal 3 3 3 3 4" xfId="11385" xr:uid="{00000000-0005-0000-0000-0000618C0000}"/>
    <cellStyle name="Normal 3 3 3 3 4 2" xfId="30936" xr:uid="{00000000-0005-0000-0000-0000628C0000}"/>
    <cellStyle name="Normal 3 3 3 3 5" xfId="21161" xr:uid="{00000000-0005-0000-0000-0000638C0000}"/>
    <cellStyle name="Normal 3 3 3 4" xfId="2116" xr:uid="{00000000-0005-0000-0000-0000648C0000}"/>
    <cellStyle name="Normal 3 3 3 4 2" xfId="4618" xr:uid="{00000000-0005-0000-0000-0000658C0000}"/>
    <cellStyle name="Normal 3 3 3 4 2 2" xfId="9515" xr:uid="{00000000-0005-0000-0000-0000668C0000}"/>
    <cellStyle name="Normal 3 3 3 4 2 2 2" xfId="19304" xr:uid="{00000000-0005-0000-0000-0000678C0000}"/>
    <cellStyle name="Normal 3 3 3 4 2 2 2 2" xfId="38855" xr:uid="{00000000-0005-0000-0000-0000688C0000}"/>
    <cellStyle name="Normal 3 3 3 4 2 2 3" xfId="29080" xr:uid="{00000000-0005-0000-0000-0000698C0000}"/>
    <cellStyle name="Normal 3 3 3 4 2 3" xfId="14418" xr:uid="{00000000-0005-0000-0000-00006A8C0000}"/>
    <cellStyle name="Normal 3 3 3 4 2 3 2" xfId="33969" xr:uid="{00000000-0005-0000-0000-00006B8C0000}"/>
    <cellStyle name="Normal 3 3 3 4 2 4" xfId="24194" xr:uid="{00000000-0005-0000-0000-00006C8C0000}"/>
    <cellStyle name="Normal 3 3 3 4 3" xfId="7072" xr:uid="{00000000-0005-0000-0000-00006D8C0000}"/>
    <cellStyle name="Normal 3 3 3 4 3 2" xfId="16864" xr:uid="{00000000-0005-0000-0000-00006E8C0000}"/>
    <cellStyle name="Normal 3 3 3 4 3 2 2" xfId="36415" xr:uid="{00000000-0005-0000-0000-00006F8C0000}"/>
    <cellStyle name="Normal 3 3 3 4 3 3" xfId="26640" xr:uid="{00000000-0005-0000-0000-0000708C0000}"/>
    <cellStyle name="Normal 3 3 3 4 4" xfId="11978" xr:uid="{00000000-0005-0000-0000-0000718C0000}"/>
    <cellStyle name="Normal 3 3 3 4 4 2" xfId="31529" xr:uid="{00000000-0005-0000-0000-0000728C0000}"/>
    <cellStyle name="Normal 3 3 3 4 5" xfId="21754" xr:uid="{00000000-0005-0000-0000-0000738C0000}"/>
    <cellStyle name="Normal 3 3 3 5" xfId="3143" xr:uid="{00000000-0005-0000-0000-0000748C0000}"/>
    <cellStyle name="Normal 3 3 3 5 2" xfId="8040" xr:uid="{00000000-0005-0000-0000-0000758C0000}"/>
    <cellStyle name="Normal 3 3 3 5 2 2" xfId="17829" xr:uid="{00000000-0005-0000-0000-0000768C0000}"/>
    <cellStyle name="Normal 3 3 3 5 2 2 2" xfId="37380" xr:uid="{00000000-0005-0000-0000-0000778C0000}"/>
    <cellStyle name="Normal 3 3 3 5 2 3" xfId="27605" xr:uid="{00000000-0005-0000-0000-0000788C0000}"/>
    <cellStyle name="Normal 3 3 3 5 3" xfId="12943" xr:uid="{00000000-0005-0000-0000-0000798C0000}"/>
    <cellStyle name="Normal 3 3 3 5 3 2" xfId="32494" xr:uid="{00000000-0005-0000-0000-00007A8C0000}"/>
    <cellStyle name="Normal 3 3 3 5 4" xfId="22719" xr:uid="{00000000-0005-0000-0000-00007B8C0000}"/>
    <cellStyle name="Normal 3 3 3 6" xfId="5597" xr:uid="{00000000-0005-0000-0000-00007C8C0000}"/>
    <cellStyle name="Normal 3 3 3 6 2" xfId="15389" xr:uid="{00000000-0005-0000-0000-00007D8C0000}"/>
    <cellStyle name="Normal 3 3 3 6 2 2" xfId="34940" xr:uid="{00000000-0005-0000-0000-00007E8C0000}"/>
    <cellStyle name="Normal 3 3 3 6 3" xfId="25165" xr:uid="{00000000-0005-0000-0000-00007F8C0000}"/>
    <cellStyle name="Normal 3 3 3 7" xfId="10503" xr:uid="{00000000-0005-0000-0000-0000808C0000}"/>
    <cellStyle name="Normal 3 3 3 7 2" xfId="30054" xr:uid="{00000000-0005-0000-0000-0000818C0000}"/>
    <cellStyle name="Normal 3 3 3 8" xfId="20279" xr:uid="{00000000-0005-0000-0000-0000828C0000}"/>
    <cellStyle name="Normal 3 3 4" xfId="543" xr:uid="{00000000-0005-0000-0000-0000838C0000}"/>
    <cellStyle name="Normal 3 3 4 2" xfId="952" xr:uid="{00000000-0005-0000-0000-0000848C0000}"/>
    <cellStyle name="Normal 3 3 4 2 2" xfId="1902" xr:uid="{00000000-0005-0000-0000-0000858C0000}"/>
    <cellStyle name="Normal 3 3 4 2 2 2" xfId="4416" xr:uid="{00000000-0005-0000-0000-0000868C0000}"/>
    <cellStyle name="Normal 3 3 4 2 2 2 2" xfId="9313" xr:uid="{00000000-0005-0000-0000-0000878C0000}"/>
    <cellStyle name="Normal 3 3 4 2 2 2 2 2" xfId="19102" xr:uid="{00000000-0005-0000-0000-0000888C0000}"/>
    <cellStyle name="Normal 3 3 4 2 2 2 2 2 2" xfId="38653" xr:uid="{00000000-0005-0000-0000-0000898C0000}"/>
    <cellStyle name="Normal 3 3 4 2 2 2 2 3" xfId="28878" xr:uid="{00000000-0005-0000-0000-00008A8C0000}"/>
    <cellStyle name="Normal 3 3 4 2 2 2 3" xfId="14216" xr:uid="{00000000-0005-0000-0000-00008B8C0000}"/>
    <cellStyle name="Normal 3 3 4 2 2 2 3 2" xfId="33767" xr:uid="{00000000-0005-0000-0000-00008C8C0000}"/>
    <cellStyle name="Normal 3 3 4 2 2 2 4" xfId="23992" xr:uid="{00000000-0005-0000-0000-00008D8C0000}"/>
    <cellStyle name="Normal 3 3 4 2 2 3" xfId="6870" xr:uid="{00000000-0005-0000-0000-00008E8C0000}"/>
    <cellStyle name="Normal 3 3 4 2 2 3 2" xfId="16662" xr:uid="{00000000-0005-0000-0000-00008F8C0000}"/>
    <cellStyle name="Normal 3 3 4 2 2 3 2 2" xfId="36213" xr:uid="{00000000-0005-0000-0000-0000908C0000}"/>
    <cellStyle name="Normal 3 3 4 2 2 3 3" xfId="26438" xr:uid="{00000000-0005-0000-0000-0000918C0000}"/>
    <cellStyle name="Normal 3 3 4 2 2 4" xfId="11776" xr:uid="{00000000-0005-0000-0000-0000928C0000}"/>
    <cellStyle name="Normal 3 3 4 2 2 4 2" xfId="31327" xr:uid="{00000000-0005-0000-0000-0000938C0000}"/>
    <cellStyle name="Normal 3 3 4 2 2 5" xfId="21552" xr:uid="{00000000-0005-0000-0000-0000948C0000}"/>
    <cellStyle name="Normal 3 3 4 2 3" xfId="2685" xr:uid="{00000000-0005-0000-0000-0000958C0000}"/>
    <cellStyle name="Normal 3 3 4 2 3 2" xfId="5130" xr:uid="{00000000-0005-0000-0000-0000968C0000}"/>
    <cellStyle name="Normal 3 3 4 2 3 2 2" xfId="10027" xr:uid="{00000000-0005-0000-0000-0000978C0000}"/>
    <cellStyle name="Normal 3 3 4 2 3 2 2 2" xfId="19816" xr:uid="{00000000-0005-0000-0000-0000988C0000}"/>
    <cellStyle name="Normal 3 3 4 2 3 2 2 2 2" xfId="39367" xr:uid="{00000000-0005-0000-0000-0000998C0000}"/>
    <cellStyle name="Normal 3 3 4 2 3 2 2 3" xfId="29592" xr:uid="{00000000-0005-0000-0000-00009A8C0000}"/>
    <cellStyle name="Normal 3 3 4 2 3 2 3" xfId="14930" xr:uid="{00000000-0005-0000-0000-00009B8C0000}"/>
    <cellStyle name="Normal 3 3 4 2 3 2 3 2" xfId="34481" xr:uid="{00000000-0005-0000-0000-00009C8C0000}"/>
    <cellStyle name="Normal 3 3 4 2 3 2 4" xfId="24706" xr:uid="{00000000-0005-0000-0000-00009D8C0000}"/>
    <cellStyle name="Normal 3 3 4 2 3 3" xfId="7584" xr:uid="{00000000-0005-0000-0000-00009E8C0000}"/>
    <cellStyle name="Normal 3 3 4 2 3 3 2" xfId="17376" xr:uid="{00000000-0005-0000-0000-00009F8C0000}"/>
    <cellStyle name="Normal 3 3 4 2 3 3 2 2" xfId="36927" xr:uid="{00000000-0005-0000-0000-0000A08C0000}"/>
    <cellStyle name="Normal 3 3 4 2 3 3 3" xfId="27152" xr:uid="{00000000-0005-0000-0000-0000A18C0000}"/>
    <cellStyle name="Normal 3 3 4 2 3 4" xfId="12490" xr:uid="{00000000-0005-0000-0000-0000A28C0000}"/>
    <cellStyle name="Normal 3 3 4 2 3 4 2" xfId="32041" xr:uid="{00000000-0005-0000-0000-0000A38C0000}"/>
    <cellStyle name="Normal 3 3 4 2 3 5" xfId="22266" xr:uid="{00000000-0005-0000-0000-0000A48C0000}"/>
    <cellStyle name="Normal 3 3 4 2 4" xfId="3535" xr:uid="{00000000-0005-0000-0000-0000A58C0000}"/>
    <cellStyle name="Normal 3 3 4 2 4 2" xfId="8432" xr:uid="{00000000-0005-0000-0000-0000A68C0000}"/>
    <cellStyle name="Normal 3 3 4 2 4 2 2" xfId="18221" xr:uid="{00000000-0005-0000-0000-0000A78C0000}"/>
    <cellStyle name="Normal 3 3 4 2 4 2 2 2" xfId="37772" xr:uid="{00000000-0005-0000-0000-0000A88C0000}"/>
    <cellStyle name="Normal 3 3 4 2 4 2 3" xfId="27997" xr:uid="{00000000-0005-0000-0000-0000A98C0000}"/>
    <cellStyle name="Normal 3 3 4 2 4 3" xfId="13335" xr:uid="{00000000-0005-0000-0000-0000AA8C0000}"/>
    <cellStyle name="Normal 3 3 4 2 4 3 2" xfId="32886" xr:uid="{00000000-0005-0000-0000-0000AB8C0000}"/>
    <cellStyle name="Normal 3 3 4 2 4 4" xfId="23111" xr:uid="{00000000-0005-0000-0000-0000AC8C0000}"/>
    <cellStyle name="Normal 3 3 4 2 5" xfId="5989" xr:uid="{00000000-0005-0000-0000-0000AD8C0000}"/>
    <cellStyle name="Normal 3 3 4 2 5 2" xfId="15781" xr:uid="{00000000-0005-0000-0000-0000AE8C0000}"/>
    <cellStyle name="Normal 3 3 4 2 5 2 2" xfId="35332" xr:uid="{00000000-0005-0000-0000-0000AF8C0000}"/>
    <cellStyle name="Normal 3 3 4 2 5 3" xfId="25557" xr:uid="{00000000-0005-0000-0000-0000B08C0000}"/>
    <cellStyle name="Normal 3 3 4 2 6" xfId="10895" xr:uid="{00000000-0005-0000-0000-0000B18C0000}"/>
    <cellStyle name="Normal 3 3 4 2 6 2" xfId="30446" xr:uid="{00000000-0005-0000-0000-0000B28C0000}"/>
    <cellStyle name="Normal 3 3 4 2 7" xfId="20671" xr:uid="{00000000-0005-0000-0000-0000B38C0000}"/>
    <cellStyle name="Normal 3 3 4 3" xfId="1508" xr:uid="{00000000-0005-0000-0000-0000B48C0000}"/>
    <cellStyle name="Normal 3 3 4 3 2" xfId="4026" xr:uid="{00000000-0005-0000-0000-0000B58C0000}"/>
    <cellStyle name="Normal 3 3 4 3 2 2" xfId="8923" xr:uid="{00000000-0005-0000-0000-0000B68C0000}"/>
    <cellStyle name="Normal 3 3 4 3 2 2 2" xfId="18712" xr:uid="{00000000-0005-0000-0000-0000B78C0000}"/>
    <cellStyle name="Normal 3 3 4 3 2 2 2 2" xfId="38263" xr:uid="{00000000-0005-0000-0000-0000B88C0000}"/>
    <cellStyle name="Normal 3 3 4 3 2 2 3" xfId="28488" xr:uid="{00000000-0005-0000-0000-0000B98C0000}"/>
    <cellStyle name="Normal 3 3 4 3 2 3" xfId="13826" xr:uid="{00000000-0005-0000-0000-0000BA8C0000}"/>
    <cellStyle name="Normal 3 3 4 3 2 3 2" xfId="33377" xr:uid="{00000000-0005-0000-0000-0000BB8C0000}"/>
    <cellStyle name="Normal 3 3 4 3 2 4" xfId="23602" xr:uid="{00000000-0005-0000-0000-0000BC8C0000}"/>
    <cellStyle name="Normal 3 3 4 3 3" xfId="6480" xr:uid="{00000000-0005-0000-0000-0000BD8C0000}"/>
    <cellStyle name="Normal 3 3 4 3 3 2" xfId="16272" xr:uid="{00000000-0005-0000-0000-0000BE8C0000}"/>
    <cellStyle name="Normal 3 3 4 3 3 2 2" xfId="35823" xr:uid="{00000000-0005-0000-0000-0000BF8C0000}"/>
    <cellStyle name="Normal 3 3 4 3 3 3" xfId="26048" xr:uid="{00000000-0005-0000-0000-0000C08C0000}"/>
    <cellStyle name="Normal 3 3 4 3 4" xfId="11386" xr:uid="{00000000-0005-0000-0000-0000C18C0000}"/>
    <cellStyle name="Normal 3 3 4 3 4 2" xfId="30937" xr:uid="{00000000-0005-0000-0000-0000C28C0000}"/>
    <cellStyle name="Normal 3 3 4 3 5" xfId="21162" xr:uid="{00000000-0005-0000-0000-0000C38C0000}"/>
    <cellStyle name="Normal 3 3 4 4" xfId="2241" xr:uid="{00000000-0005-0000-0000-0000C48C0000}"/>
    <cellStyle name="Normal 3 3 4 4 2" xfId="4743" xr:uid="{00000000-0005-0000-0000-0000C58C0000}"/>
    <cellStyle name="Normal 3 3 4 4 2 2" xfId="9640" xr:uid="{00000000-0005-0000-0000-0000C68C0000}"/>
    <cellStyle name="Normal 3 3 4 4 2 2 2" xfId="19429" xr:uid="{00000000-0005-0000-0000-0000C78C0000}"/>
    <cellStyle name="Normal 3 3 4 4 2 2 2 2" xfId="38980" xr:uid="{00000000-0005-0000-0000-0000C88C0000}"/>
    <cellStyle name="Normal 3 3 4 4 2 2 3" xfId="29205" xr:uid="{00000000-0005-0000-0000-0000C98C0000}"/>
    <cellStyle name="Normal 3 3 4 4 2 3" xfId="14543" xr:uid="{00000000-0005-0000-0000-0000CA8C0000}"/>
    <cellStyle name="Normal 3 3 4 4 2 3 2" xfId="34094" xr:uid="{00000000-0005-0000-0000-0000CB8C0000}"/>
    <cellStyle name="Normal 3 3 4 4 2 4" xfId="24319" xr:uid="{00000000-0005-0000-0000-0000CC8C0000}"/>
    <cellStyle name="Normal 3 3 4 4 3" xfId="7197" xr:uid="{00000000-0005-0000-0000-0000CD8C0000}"/>
    <cellStyle name="Normal 3 3 4 4 3 2" xfId="16989" xr:uid="{00000000-0005-0000-0000-0000CE8C0000}"/>
    <cellStyle name="Normal 3 3 4 4 3 2 2" xfId="36540" xr:uid="{00000000-0005-0000-0000-0000CF8C0000}"/>
    <cellStyle name="Normal 3 3 4 4 3 3" xfId="26765" xr:uid="{00000000-0005-0000-0000-0000D08C0000}"/>
    <cellStyle name="Normal 3 3 4 4 4" xfId="12103" xr:uid="{00000000-0005-0000-0000-0000D18C0000}"/>
    <cellStyle name="Normal 3 3 4 4 4 2" xfId="31654" xr:uid="{00000000-0005-0000-0000-0000D28C0000}"/>
    <cellStyle name="Normal 3 3 4 4 5" xfId="21879" xr:uid="{00000000-0005-0000-0000-0000D38C0000}"/>
    <cellStyle name="Normal 3 3 4 5" xfId="3144" xr:uid="{00000000-0005-0000-0000-0000D48C0000}"/>
    <cellStyle name="Normal 3 3 4 5 2" xfId="8041" xr:uid="{00000000-0005-0000-0000-0000D58C0000}"/>
    <cellStyle name="Normal 3 3 4 5 2 2" xfId="17830" xr:uid="{00000000-0005-0000-0000-0000D68C0000}"/>
    <cellStyle name="Normal 3 3 4 5 2 2 2" xfId="37381" xr:uid="{00000000-0005-0000-0000-0000D78C0000}"/>
    <cellStyle name="Normal 3 3 4 5 2 3" xfId="27606" xr:uid="{00000000-0005-0000-0000-0000D88C0000}"/>
    <cellStyle name="Normal 3 3 4 5 3" xfId="12944" xr:uid="{00000000-0005-0000-0000-0000D98C0000}"/>
    <cellStyle name="Normal 3 3 4 5 3 2" xfId="32495" xr:uid="{00000000-0005-0000-0000-0000DA8C0000}"/>
    <cellStyle name="Normal 3 3 4 5 4" xfId="22720" xr:uid="{00000000-0005-0000-0000-0000DB8C0000}"/>
    <cellStyle name="Normal 3 3 4 6" xfId="5598" xr:uid="{00000000-0005-0000-0000-0000DC8C0000}"/>
    <cellStyle name="Normal 3 3 4 6 2" xfId="15390" xr:uid="{00000000-0005-0000-0000-0000DD8C0000}"/>
    <cellStyle name="Normal 3 3 4 6 2 2" xfId="34941" xr:uid="{00000000-0005-0000-0000-0000DE8C0000}"/>
    <cellStyle name="Normal 3 3 4 6 3" xfId="25166" xr:uid="{00000000-0005-0000-0000-0000DF8C0000}"/>
    <cellStyle name="Normal 3 3 4 7" xfId="10504" xr:uid="{00000000-0005-0000-0000-0000E08C0000}"/>
    <cellStyle name="Normal 3 3 4 7 2" xfId="30055" xr:uid="{00000000-0005-0000-0000-0000E18C0000}"/>
    <cellStyle name="Normal 3 3 4 8" xfId="20280" xr:uid="{00000000-0005-0000-0000-0000E28C0000}"/>
    <cellStyle name="Normal 3 3 5" xfId="624" xr:uid="{00000000-0005-0000-0000-0000E38C0000}"/>
    <cellStyle name="Normal 3 3 5 2" xfId="1577" xr:uid="{00000000-0005-0000-0000-0000E48C0000}"/>
    <cellStyle name="Normal 3 3 5 2 2" xfId="4091" xr:uid="{00000000-0005-0000-0000-0000E58C0000}"/>
    <cellStyle name="Normal 3 3 5 2 2 2" xfId="8988" xr:uid="{00000000-0005-0000-0000-0000E68C0000}"/>
    <cellStyle name="Normal 3 3 5 2 2 2 2" xfId="18777" xr:uid="{00000000-0005-0000-0000-0000E78C0000}"/>
    <cellStyle name="Normal 3 3 5 2 2 2 2 2" xfId="38328" xr:uid="{00000000-0005-0000-0000-0000E88C0000}"/>
    <cellStyle name="Normal 3 3 5 2 2 2 3" xfId="28553" xr:uid="{00000000-0005-0000-0000-0000E98C0000}"/>
    <cellStyle name="Normal 3 3 5 2 2 3" xfId="13891" xr:uid="{00000000-0005-0000-0000-0000EA8C0000}"/>
    <cellStyle name="Normal 3 3 5 2 2 3 2" xfId="33442" xr:uid="{00000000-0005-0000-0000-0000EB8C0000}"/>
    <cellStyle name="Normal 3 3 5 2 2 4" xfId="23667" xr:uid="{00000000-0005-0000-0000-0000EC8C0000}"/>
    <cellStyle name="Normal 3 3 5 2 3" xfId="6545" xr:uid="{00000000-0005-0000-0000-0000ED8C0000}"/>
    <cellStyle name="Normal 3 3 5 2 3 2" xfId="16337" xr:uid="{00000000-0005-0000-0000-0000EE8C0000}"/>
    <cellStyle name="Normal 3 3 5 2 3 2 2" xfId="35888" xr:uid="{00000000-0005-0000-0000-0000EF8C0000}"/>
    <cellStyle name="Normal 3 3 5 2 3 3" xfId="26113" xr:uid="{00000000-0005-0000-0000-0000F08C0000}"/>
    <cellStyle name="Normal 3 3 5 2 4" xfId="11451" xr:uid="{00000000-0005-0000-0000-0000F18C0000}"/>
    <cellStyle name="Normal 3 3 5 2 4 2" xfId="31002" xr:uid="{00000000-0005-0000-0000-0000F28C0000}"/>
    <cellStyle name="Normal 3 3 5 2 5" xfId="21227" xr:uid="{00000000-0005-0000-0000-0000F38C0000}"/>
    <cellStyle name="Normal 3 3 5 3" xfId="2385" xr:uid="{00000000-0005-0000-0000-0000F48C0000}"/>
    <cellStyle name="Normal 3 3 5 3 2" xfId="4872" xr:uid="{00000000-0005-0000-0000-0000F58C0000}"/>
    <cellStyle name="Normal 3 3 5 3 2 2" xfId="9769" xr:uid="{00000000-0005-0000-0000-0000F68C0000}"/>
    <cellStyle name="Normal 3 3 5 3 2 2 2" xfId="19558" xr:uid="{00000000-0005-0000-0000-0000F78C0000}"/>
    <cellStyle name="Normal 3 3 5 3 2 2 2 2" xfId="39109" xr:uid="{00000000-0005-0000-0000-0000F88C0000}"/>
    <cellStyle name="Normal 3 3 5 3 2 2 3" xfId="29334" xr:uid="{00000000-0005-0000-0000-0000F98C0000}"/>
    <cellStyle name="Normal 3 3 5 3 2 3" xfId="14672" xr:uid="{00000000-0005-0000-0000-0000FA8C0000}"/>
    <cellStyle name="Normal 3 3 5 3 2 3 2" xfId="34223" xr:uid="{00000000-0005-0000-0000-0000FB8C0000}"/>
    <cellStyle name="Normal 3 3 5 3 2 4" xfId="24448" xr:uid="{00000000-0005-0000-0000-0000FC8C0000}"/>
    <cellStyle name="Normal 3 3 5 3 3" xfId="7326" xr:uid="{00000000-0005-0000-0000-0000FD8C0000}"/>
    <cellStyle name="Normal 3 3 5 3 3 2" xfId="17118" xr:uid="{00000000-0005-0000-0000-0000FE8C0000}"/>
    <cellStyle name="Normal 3 3 5 3 3 2 2" xfId="36669" xr:uid="{00000000-0005-0000-0000-0000FF8C0000}"/>
    <cellStyle name="Normal 3 3 5 3 3 3" xfId="26894" xr:uid="{00000000-0005-0000-0000-0000008D0000}"/>
    <cellStyle name="Normal 3 3 5 3 4" xfId="12232" xr:uid="{00000000-0005-0000-0000-0000018D0000}"/>
    <cellStyle name="Normal 3 3 5 3 4 2" xfId="31783" xr:uid="{00000000-0005-0000-0000-0000028D0000}"/>
    <cellStyle name="Normal 3 3 5 3 5" xfId="22008" xr:uid="{00000000-0005-0000-0000-0000038D0000}"/>
    <cellStyle name="Normal 3 3 5 4" xfId="3210" xr:uid="{00000000-0005-0000-0000-0000048D0000}"/>
    <cellStyle name="Normal 3 3 5 4 2" xfId="8107" xr:uid="{00000000-0005-0000-0000-0000058D0000}"/>
    <cellStyle name="Normal 3 3 5 4 2 2" xfId="17896" xr:uid="{00000000-0005-0000-0000-0000068D0000}"/>
    <cellStyle name="Normal 3 3 5 4 2 2 2" xfId="37447" xr:uid="{00000000-0005-0000-0000-0000078D0000}"/>
    <cellStyle name="Normal 3 3 5 4 2 3" xfId="27672" xr:uid="{00000000-0005-0000-0000-0000088D0000}"/>
    <cellStyle name="Normal 3 3 5 4 3" xfId="13010" xr:uid="{00000000-0005-0000-0000-0000098D0000}"/>
    <cellStyle name="Normal 3 3 5 4 3 2" xfId="32561" xr:uid="{00000000-0005-0000-0000-00000A8D0000}"/>
    <cellStyle name="Normal 3 3 5 4 4" xfId="22786" xr:uid="{00000000-0005-0000-0000-00000B8D0000}"/>
    <cellStyle name="Normal 3 3 5 5" xfId="5664" xr:uid="{00000000-0005-0000-0000-00000C8D0000}"/>
    <cellStyle name="Normal 3 3 5 5 2" xfId="15456" xr:uid="{00000000-0005-0000-0000-00000D8D0000}"/>
    <cellStyle name="Normal 3 3 5 5 2 2" xfId="35007" xr:uid="{00000000-0005-0000-0000-00000E8D0000}"/>
    <cellStyle name="Normal 3 3 5 5 3" xfId="25232" xr:uid="{00000000-0005-0000-0000-00000F8D0000}"/>
    <cellStyle name="Normal 3 3 5 6" xfId="10570" xr:uid="{00000000-0005-0000-0000-0000108D0000}"/>
    <cellStyle name="Normal 3 3 5 6 2" xfId="30121" xr:uid="{00000000-0005-0000-0000-0000118D0000}"/>
    <cellStyle name="Normal 3 3 5 7" xfId="20346" xr:uid="{00000000-0005-0000-0000-0000128D0000}"/>
    <cellStyle name="Normal 3 3 6" xfId="1220" xr:uid="{00000000-0005-0000-0000-0000138D0000}"/>
    <cellStyle name="Normal 3 3 6 2" xfId="3747" xr:uid="{00000000-0005-0000-0000-0000148D0000}"/>
    <cellStyle name="Normal 3 3 6 2 2" xfId="8644" xr:uid="{00000000-0005-0000-0000-0000158D0000}"/>
    <cellStyle name="Normal 3 3 6 2 2 2" xfId="18433" xr:uid="{00000000-0005-0000-0000-0000168D0000}"/>
    <cellStyle name="Normal 3 3 6 2 2 2 2" xfId="37984" xr:uid="{00000000-0005-0000-0000-0000178D0000}"/>
    <cellStyle name="Normal 3 3 6 2 2 3" xfId="28209" xr:uid="{00000000-0005-0000-0000-0000188D0000}"/>
    <cellStyle name="Normal 3 3 6 2 3" xfId="13547" xr:uid="{00000000-0005-0000-0000-0000198D0000}"/>
    <cellStyle name="Normal 3 3 6 2 3 2" xfId="33098" xr:uid="{00000000-0005-0000-0000-00001A8D0000}"/>
    <cellStyle name="Normal 3 3 6 2 4" xfId="23323" xr:uid="{00000000-0005-0000-0000-00001B8D0000}"/>
    <cellStyle name="Normal 3 3 6 3" xfId="6201" xr:uid="{00000000-0005-0000-0000-00001C8D0000}"/>
    <cellStyle name="Normal 3 3 6 3 2" xfId="15993" xr:uid="{00000000-0005-0000-0000-00001D8D0000}"/>
    <cellStyle name="Normal 3 3 6 3 2 2" xfId="35544" xr:uid="{00000000-0005-0000-0000-00001E8D0000}"/>
    <cellStyle name="Normal 3 3 6 3 3" xfId="25769" xr:uid="{00000000-0005-0000-0000-00001F8D0000}"/>
    <cellStyle name="Normal 3 3 6 4" xfId="11107" xr:uid="{00000000-0005-0000-0000-0000208D0000}"/>
    <cellStyle name="Normal 3 3 6 4 2" xfId="30658" xr:uid="{00000000-0005-0000-0000-0000218D0000}"/>
    <cellStyle name="Normal 3 3 6 5" xfId="20883" xr:uid="{00000000-0005-0000-0000-0000228D0000}"/>
    <cellStyle name="Normal 3 3 7" xfId="1980" xr:uid="{00000000-0005-0000-0000-0000238D0000}"/>
    <cellStyle name="Normal 3 3 7 2" xfId="4485" xr:uid="{00000000-0005-0000-0000-0000248D0000}"/>
    <cellStyle name="Normal 3 3 7 2 2" xfId="9382" xr:uid="{00000000-0005-0000-0000-0000258D0000}"/>
    <cellStyle name="Normal 3 3 7 2 2 2" xfId="19171" xr:uid="{00000000-0005-0000-0000-0000268D0000}"/>
    <cellStyle name="Normal 3 3 7 2 2 2 2" xfId="38722" xr:uid="{00000000-0005-0000-0000-0000278D0000}"/>
    <cellStyle name="Normal 3 3 7 2 2 3" xfId="28947" xr:uid="{00000000-0005-0000-0000-0000288D0000}"/>
    <cellStyle name="Normal 3 3 7 2 3" xfId="14285" xr:uid="{00000000-0005-0000-0000-0000298D0000}"/>
    <cellStyle name="Normal 3 3 7 2 3 2" xfId="33836" xr:uid="{00000000-0005-0000-0000-00002A8D0000}"/>
    <cellStyle name="Normal 3 3 7 2 4" xfId="24061" xr:uid="{00000000-0005-0000-0000-00002B8D0000}"/>
    <cellStyle name="Normal 3 3 7 3" xfId="6939" xr:uid="{00000000-0005-0000-0000-00002C8D0000}"/>
    <cellStyle name="Normal 3 3 7 3 2" xfId="16731" xr:uid="{00000000-0005-0000-0000-00002D8D0000}"/>
    <cellStyle name="Normal 3 3 7 3 2 2" xfId="36282" xr:uid="{00000000-0005-0000-0000-00002E8D0000}"/>
    <cellStyle name="Normal 3 3 7 3 3" xfId="26507" xr:uid="{00000000-0005-0000-0000-00002F8D0000}"/>
    <cellStyle name="Normal 3 3 7 4" xfId="11845" xr:uid="{00000000-0005-0000-0000-0000308D0000}"/>
    <cellStyle name="Normal 3 3 7 4 2" xfId="31396" xr:uid="{00000000-0005-0000-0000-0000318D0000}"/>
    <cellStyle name="Normal 3 3 7 5" xfId="21621" xr:uid="{00000000-0005-0000-0000-0000328D0000}"/>
    <cellStyle name="Normal 3 3 8" xfId="2818" xr:uid="{00000000-0005-0000-0000-0000338D0000}"/>
    <cellStyle name="Normal 3 3 8 2" xfId="7716" xr:uid="{00000000-0005-0000-0000-0000348D0000}"/>
    <cellStyle name="Normal 3 3 8 2 2" xfId="17505" xr:uid="{00000000-0005-0000-0000-0000358D0000}"/>
    <cellStyle name="Normal 3 3 8 2 2 2" xfId="37056" xr:uid="{00000000-0005-0000-0000-0000368D0000}"/>
    <cellStyle name="Normal 3 3 8 2 3" xfId="27281" xr:uid="{00000000-0005-0000-0000-0000378D0000}"/>
    <cellStyle name="Normal 3 3 8 3" xfId="12619" xr:uid="{00000000-0005-0000-0000-0000388D0000}"/>
    <cellStyle name="Normal 3 3 8 3 2" xfId="32170" xr:uid="{00000000-0005-0000-0000-0000398D0000}"/>
    <cellStyle name="Normal 3 3 8 4" xfId="22395" xr:uid="{00000000-0005-0000-0000-00003A8D0000}"/>
    <cellStyle name="Normal 3 3 9" xfId="5272" xr:uid="{00000000-0005-0000-0000-00003B8D0000}"/>
    <cellStyle name="Normal 3 3 9 2" xfId="15065" xr:uid="{00000000-0005-0000-0000-00003C8D0000}"/>
    <cellStyle name="Normal 3 3 9 2 2" xfId="34616" xr:uid="{00000000-0005-0000-0000-00003D8D0000}"/>
    <cellStyle name="Normal 3 3 9 3" xfId="24841" xr:uid="{00000000-0005-0000-0000-00003E8D0000}"/>
    <cellStyle name="Normal 3 4" xfId="213" xr:uid="{00000000-0005-0000-0000-00003F8D0000}"/>
    <cellStyle name="Normal 3 4 10" xfId="10200" xr:uid="{00000000-0005-0000-0000-0000408D0000}"/>
    <cellStyle name="Normal 3 4 10 2" xfId="29751" xr:uid="{00000000-0005-0000-0000-0000418D0000}"/>
    <cellStyle name="Normal 3 4 11" xfId="19976" xr:uid="{00000000-0005-0000-0000-0000428D0000}"/>
    <cellStyle name="Normal 3 4 2" xfId="544" xr:uid="{00000000-0005-0000-0000-0000438D0000}"/>
    <cellStyle name="Normal 3 4 2 2" xfId="953" xr:uid="{00000000-0005-0000-0000-0000448D0000}"/>
    <cellStyle name="Normal 3 4 2 2 2" xfId="1903" xr:uid="{00000000-0005-0000-0000-0000458D0000}"/>
    <cellStyle name="Normal 3 4 2 2 2 2" xfId="4417" xr:uid="{00000000-0005-0000-0000-0000468D0000}"/>
    <cellStyle name="Normal 3 4 2 2 2 2 2" xfId="9314" xr:uid="{00000000-0005-0000-0000-0000478D0000}"/>
    <cellStyle name="Normal 3 4 2 2 2 2 2 2" xfId="19103" xr:uid="{00000000-0005-0000-0000-0000488D0000}"/>
    <cellStyle name="Normal 3 4 2 2 2 2 2 2 2" xfId="38654" xr:uid="{00000000-0005-0000-0000-0000498D0000}"/>
    <cellStyle name="Normal 3 4 2 2 2 2 2 3" xfId="28879" xr:uid="{00000000-0005-0000-0000-00004A8D0000}"/>
    <cellStyle name="Normal 3 4 2 2 2 2 3" xfId="14217" xr:uid="{00000000-0005-0000-0000-00004B8D0000}"/>
    <cellStyle name="Normal 3 4 2 2 2 2 3 2" xfId="33768" xr:uid="{00000000-0005-0000-0000-00004C8D0000}"/>
    <cellStyle name="Normal 3 4 2 2 2 2 4" xfId="23993" xr:uid="{00000000-0005-0000-0000-00004D8D0000}"/>
    <cellStyle name="Normal 3 4 2 2 2 3" xfId="6871" xr:uid="{00000000-0005-0000-0000-00004E8D0000}"/>
    <cellStyle name="Normal 3 4 2 2 2 3 2" xfId="16663" xr:uid="{00000000-0005-0000-0000-00004F8D0000}"/>
    <cellStyle name="Normal 3 4 2 2 2 3 2 2" xfId="36214" xr:uid="{00000000-0005-0000-0000-0000508D0000}"/>
    <cellStyle name="Normal 3 4 2 2 2 3 3" xfId="26439" xr:uid="{00000000-0005-0000-0000-0000518D0000}"/>
    <cellStyle name="Normal 3 4 2 2 2 4" xfId="11777" xr:uid="{00000000-0005-0000-0000-0000528D0000}"/>
    <cellStyle name="Normal 3 4 2 2 2 4 2" xfId="31328" xr:uid="{00000000-0005-0000-0000-0000538D0000}"/>
    <cellStyle name="Normal 3 4 2 2 2 5" xfId="21553" xr:uid="{00000000-0005-0000-0000-0000548D0000}"/>
    <cellStyle name="Normal 3 4 2 2 3" xfId="2480" xr:uid="{00000000-0005-0000-0000-0000558D0000}"/>
    <cellStyle name="Normal 3 4 2 2 3 2" xfId="4962" xr:uid="{00000000-0005-0000-0000-0000568D0000}"/>
    <cellStyle name="Normal 3 4 2 2 3 2 2" xfId="9859" xr:uid="{00000000-0005-0000-0000-0000578D0000}"/>
    <cellStyle name="Normal 3 4 2 2 3 2 2 2" xfId="19648" xr:uid="{00000000-0005-0000-0000-0000588D0000}"/>
    <cellStyle name="Normal 3 4 2 2 3 2 2 2 2" xfId="39199" xr:uid="{00000000-0005-0000-0000-0000598D0000}"/>
    <cellStyle name="Normal 3 4 2 2 3 2 2 3" xfId="29424" xr:uid="{00000000-0005-0000-0000-00005A8D0000}"/>
    <cellStyle name="Normal 3 4 2 2 3 2 3" xfId="14762" xr:uid="{00000000-0005-0000-0000-00005B8D0000}"/>
    <cellStyle name="Normal 3 4 2 2 3 2 3 2" xfId="34313" xr:uid="{00000000-0005-0000-0000-00005C8D0000}"/>
    <cellStyle name="Normal 3 4 2 2 3 2 4" xfId="24538" xr:uid="{00000000-0005-0000-0000-00005D8D0000}"/>
    <cellStyle name="Normal 3 4 2 2 3 3" xfId="7416" xr:uid="{00000000-0005-0000-0000-00005E8D0000}"/>
    <cellStyle name="Normal 3 4 2 2 3 3 2" xfId="17208" xr:uid="{00000000-0005-0000-0000-00005F8D0000}"/>
    <cellStyle name="Normal 3 4 2 2 3 3 2 2" xfId="36759" xr:uid="{00000000-0005-0000-0000-0000608D0000}"/>
    <cellStyle name="Normal 3 4 2 2 3 3 3" xfId="26984" xr:uid="{00000000-0005-0000-0000-0000618D0000}"/>
    <cellStyle name="Normal 3 4 2 2 3 4" xfId="12322" xr:uid="{00000000-0005-0000-0000-0000628D0000}"/>
    <cellStyle name="Normal 3 4 2 2 3 4 2" xfId="31873" xr:uid="{00000000-0005-0000-0000-0000638D0000}"/>
    <cellStyle name="Normal 3 4 2 2 3 5" xfId="22098" xr:uid="{00000000-0005-0000-0000-0000648D0000}"/>
    <cellStyle name="Normal 3 4 2 2 4" xfId="3536" xr:uid="{00000000-0005-0000-0000-0000658D0000}"/>
    <cellStyle name="Normal 3 4 2 2 4 2" xfId="8433" xr:uid="{00000000-0005-0000-0000-0000668D0000}"/>
    <cellStyle name="Normal 3 4 2 2 4 2 2" xfId="18222" xr:uid="{00000000-0005-0000-0000-0000678D0000}"/>
    <cellStyle name="Normal 3 4 2 2 4 2 2 2" xfId="37773" xr:uid="{00000000-0005-0000-0000-0000688D0000}"/>
    <cellStyle name="Normal 3 4 2 2 4 2 3" xfId="27998" xr:uid="{00000000-0005-0000-0000-0000698D0000}"/>
    <cellStyle name="Normal 3 4 2 2 4 3" xfId="13336" xr:uid="{00000000-0005-0000-0000-00006A8D0000}"/>
    <cellStyle name="Normal 3 4 2 2 4 3 2" xfId="32887" xr:uid="{00000000-0005-0000-0000-00006B8D0000}"/>
    <cellStyle name="Normal 3 4 2 2 4 4" xfId="23112" xr:uid="{00000000-0005-0000-0000-00006C8D0000}"/>
    <cellStyle name="Normal 3 4 2 2 5" xfId="5990" xr:uid="{00000000-0005-0000-0000-00006D8D0000}"/>
    <cellStyle name="Normal 3 4 2 2 5 2" xfId="15782" xr:uid="{00000000-0005-0000-0000-00006E8D0000}"/>
    <cellStyle name="Normal 3 4 2 2 5 2 2" xfId="35333" xr:uid="{00000000-0005-0000-0000-00006F8D0000}"/>
    <cellStyle name="Normal 3 4 2 2 5 3" xfId="25558" xr:uid="{00000000-0005-0000-0000-0000708D0000}"/>
    <cellStyle name="Normal 3 4 2 2 6" xfId="10896" xr:uid="{00000000-0005-0000-0000-0000718D0000}"/>
    <cellStyle name="Normal 3 4 2 2 6 2" xfId="30447" xr:uid="{00000000-0005-0000-0000-0000728D0000}"/>
    <cellStyle name="Normal 3 4 2 2 7" xfId="20672" xr:uid="{00000000-0005-0000-0000-0000738D0000}"/>
    <cellStyle name="Normal 3 4 2 3" xfId="1509" xr:uid="{00000000-0005-0000-0000-0000748D0000}"/>
    <cellStyle name="Normal 3 4 2 3 2" xfId="4027" xr:uid="{00000000-0005-0000-0000-0000758D0000}"/>
    <cellStyle name="Normal 3 4 2 3 2 2" xfId="8924" xr:uid="{00000000-0005-0000-0000-0000768D0000}"/>
    <cellStyle name="Normal 3 4 2 3 2 2 2" xfId="18713" xr:uid="{00000000-0005-0000-0000-0000778D0000}"/>
    <cellStyle name="Normal 3 4 2 3 2 2 2 2" xfId="38264" xr:uid="{00000000-0005-0000-0000-0000788D0000}"/>
    <cellStyle name="Normal 3 4 2 3 2 2 3" xfId="28489" xr:uid="{00000000-0005-0000-0000-0000798D0000}"/>
    <cellStyle name="Normal 3 4 2 3 2 3" xfId="13827" xr:uid="{00000000-0005-0000-0000-00007A8D0000}"/>
    <cellStyle name="Normal 3 4 2 3 2 3 2" xfId="33378" xr:uid="{00000000-0005-0000-0000-00007B8D0000}"/>
    <cellStyle name="Normal 3 4 2 3 2 4" xfId="23603" xr:uid="{00000000-0005-0000-0000-00007C8D0000}"/>
    <cellStyle name="Normal 3 4 2 3 3" xfId="6481" xr:uid="{00000000-0005-0000-0000-00007D8D0000}"/>
    <cellStyle name="Normal 3 4 2 3 3 2" xfId="16273" xr:uid="{00000000-0005-0000-0000-00007E8D0000}"/>
    <cellStyle name="Normal 3 4 2 3 3 2 2" xfId="35824" xr:uid="{00000000-0005-0000-0000-00007F8D0000}"/>
    <cellStyle name="Normal 3 4 2 3 3 3" xfId="26049" xr:uid="{00000000-0005-0000-0000-0000808D0000}"/>
    <cellStyle name="Normal 3 4 2 3 4" xfId="11387" xr:uid="{00000000-0005-0000-0000-0000818D0000}"/>
    <cellStyle name="Normal 3 4 2 3 4 2" xfId="30938" xr:uid="{00000000-0005-0000-0000-0000828D0000}"/>
    <cellStyle name="Normal 3 4 2 3 5" xfId="21163" xr:uid="{00000000-0005-0000-0000-0000838D0000}"/>
    <cellStyle name="Normal 3 4 2 4" xfId="2073" xr:uid="{00000000-0005-0000-0000-0000848D0000}"/>
    <cellStyle name="Normal 3 4 2 4 2" xfId="4575" xr:uid="{00000000-0005-0000-0000-0000858D0000}"/>
    <cellStyle name="Normal 3 4 2 4 2 2" xfId="9472" xr:uid="{00000000-0005-0000-0000-0000868D0000}"/>
    <cellStyle name="Normal 3 4 2 4 2 2 2" xfId="19261" xr:uid="{00000000-0005-0000-0000-0000878D0000}"/>
    <cellStyle name="Normal 3 4 2 4 2 2 2 2" xfId="38812" xr:uid="{00000000-0005-0000-0000-0000888D0000}"/>
    <cellStyle name="Normal 3 4 2 4 2 2 3" xfId="29037" xr:uid="{00000000-0005-0000-0000-0000898D0000}"/>
    <cellStyle name="Normal 3 4 2 4 2 3" xfId="14375" xr:uid="{00000000-0005-0000-0000-00008A8D0000}"/>
    <cellStyle name="Normal 3 4 2 4 2 3 2" xfId="33926" xr:uid="{00000000-0005-0000-0000-00008B8D0000}"/>
    <cellStyle name="Normal 3 4 2 4 2 4" xfId="24151" xr:uid="{00000000-0005-0000-0000-00008C8D0000}"/>
    <cellStyle name="Normal 3 4 2 4 3" xfId="7029" xr:uid="{00000000-0005-0000-0000-00008D8D0000}"/>
    <cellStyle name="Normal 3 4 2 4 3 2" xfId="16821" xr:uid="{00000000-0005-0000-0000-00008E8D0000}"/>
    <cellStyle name="Normal 3 4 2 4 3 2 2" xfId="36372" xr:uid="{00000000-0005-0000-0000-00008F8D0000}"/>
    <cellStyle name="Normal 3 4 2 4 3 3" xfId="26597" xr:uid="{00000000-0005-0000-0000-0000908D0000}"/>
    <cellStyle name="Normal 3 4 2 4 4" xfId="11935" xr:uid="{00000000-0005-0000-0000-0000918D0000}"/>
    <cellStyle name="Normal 3 4 2 4 4 2" xfId="31486" xr:uid="{00000000-0005-0000-0000-0000928D0000}"/>
    <cellStyle name="Normal 3 4 2 4 5" xfId="21711" xr:uid="{00000000-0005-0000-0000-0000938D0000}"/>
    <cellStyle name="Normal 3 4 2 5" xfId="3145" xr:uid="{00000000-0005-0000-0000-0000948D0000}"/>
    <cellStyle name="Normal 3 4 2 5 2" xfId="8042" xr:uid="{00000000-0005-0000-0000-0000958D0000}"/>
    <cellStyle name="Normal 3 4 2 5 2 2" xfId="17831" xr:uid="{00000000-0005-0000-0000-0000968D0000}"/>
    <cellStyle name="Normal 3 4 2 5 2 2 2" xfId="37382" xr:uid="{00000000-0005-0000-0000-0000978D0000}"/>
    <cellStyle name="Normal 3 4 2 5 2 3" xfId="27607" xr:uid="{00000000-0005-0000-0000-0000988D0000}"/>
    <cellStyle name="Normal 3 4 2 5 3" xfId="12945" xr:uid="{00000000-0005-0000-0000-0000998D0000}"/>
    <cellStyle name="Normal 3 4 2 5 3 2" xfId="32496" xr:uid="{00000000-0005-0000-0000-00009A8D0000}"/>
    <cellStyle name="Normal 3 4 2 5 4" xfId="22721" xr:uid="{00000000-0005-0000-0000-00009B8D0000}"/>
    <cellStyle name="Normal 3 4 2 6" xfId="5599" xr:uid="{00000000-0005-0000-0000-00009C8D0000}"/>
    <cellStyle name="Normal 3 4 2 6 2" xfId="15391" xr:uid="{00000000-0005-0000-0000-00009D8D0000}"/>
    <cellStyle name="Normal 3 4 2 6 2 2" xfId="34942" xr:uid="{00000000-0005-0000-0000-00009E8D0000}"/>
    <cellStyle name="Normal 3 4 2 6 3" xfId="25167" xr:uid="{00000000-0005-0000-0000-00009F8D0000}"/>
    <cellStyle name="Normal 3 4 2 7" xfId="10505" xr:uid="{00000000-0005-0000-0000-0000A08D0000}"/>
    <cellStyle name="Normal 3 4 2 7 2" xfId="30056" xr:uid="{00000000-0005-0000-0000-0000A18D0000}"/>
    <cellStyle name="Normal 3 4 2 8" xfId="20281" xr:uid="{00000000-0005-0000-0000-0000A28D0000}"/>
    <cellStyle name="Normal 3 4 3" xfId="545" xr:uid="{00000000-0005-0000-0000-0000A38D0000}"/>
    <cellStyle name="Normal 3 4 3 2" xfId="954" xr:uid="{00000000-0005-0000-0000-0000A48D0000}"/>
    <cellStyle name="Normal 3 4 3 2 2" xfId="1904" xr:uid="{00000000-0005-0000-0000-0000A58D0000}"/>
    <cellStyle name="Normal 3 4 3 2 2 2" xfId="4418" xr:uid="{00000000-0005-0000-0000-0000A68D0000}"/>
    <cellStyle name="Normal 3 4 3 2 2 2 2" xfId="9315" xr:uid="{00000000-0005-0000-0000-0000A78D0000}"/>
    <cellStyle name="Normal 3 4 3 2 2 2 2 2" xfId="19104" xr:uid="{00000000-0005-0000-0000-0000A88D0000}"/>
    <cellStyle name="Normal 3 4 3 2 2 2 2 2 2" xfId="38655" xr:uid="{00000000-0005-0000-0000-0000A98D0000}"/>
    <cellStyle name="Normal 3 4 3 2 2 2 2 3" xfId="28880" xr:uid="{00000000-0005-0000-0000-0000AA8D0000}"/>
    <cellStyle name="Normal 3 4 3 2 2 2 3" xfId="14218" xr:uid="{00000000-0005-0000-0000-0000AB8D0000}"/>
    <cellStyle name="Normal 3 4 3 2 2 2 3 2" xfId="33769" xr:uid="{00000000-0005-0000-0000-0000AC8D0000}"/>
    <cellStyle name="Normal 3 4 3 2 2 2 4" xfId="23994" xr:uid="{00000000-0005-0000-0000-0000AD8D0000}"/>
    <cellStyle name="Normal 3 4 3 2 2 3" xfId="6872" xr:uid="{00000000-0005-0000-0000-0000AE8D0000}"/>
    <cellStyle name="Normal 3 4 3 2 2 3 2" xfId="16664" xr:uid="{00000000-0005-0000-0000-0000AF8D0000}"/>
    <cellStyle name="Normal 3 4 3 2 2 3 2 2" xfId="36215" xr:uid="{00000000-0005-0000-0000-0000B08D0000}"/>
    <cellStyle name="Normal 3 4 3 2 2 3 3" xfId="26440" xr:uid="{00000000-0005-0000-0000-0000B18D0000}"/>
    <cellStyle name="Normal 3 4 3 2 2 4" xfId="11778" xr:uid="{00000000-0005-0000-0000-0000B28D0000}"/>
    <cellStyle name="Normal 3 4 3 2 2 4 2" xfId="31329" xr:uid="{00000000-0005-0000-0000-0000B38D0000}"/>
    <cellStyle name="Normal 3 4 3 2 2 5" xfId="21554" xr:uid="{00000000-0005-0000-0000-0000B48D0000}"/>
    <cellStyle name="Normal 3 4 3 2 3" xfId="2570" xr:uid="{00000000-0005-0000-0000-0000B58D0000}"/>
    <cellStyle name="Normal 3 4 3 2 3 2" xfId="5026" xr:uid="{00000000-0005-0000-0000-0000B68D0000}"/>
    <cellStyle name="Normal 3 4 3 2 3 2 2" xfId="9923" xr:uid="{00000000-0005-0000-0000-0000B78D0000}"/>
    <cellStyle name="Normal 3 4 3 2 3 2 2 2" xfId="19712" xr:uid="{00000000-0005-0000-0000-0000B88D0000}"/>
    <cellStyle name="Normal 3 4 3 2 3 2 2 2 2" xfId="39263" xr:uid="{00000000-0005-0000-0000-0000B98D0000}"/>
    <cellStyle name="Normal 3 4 3 2 3 2 2 3" xfId="29488" xr:uid="{00000000-0005-0000-0000-0000BA8D0000}"/>
    <cellStyle name="Normal 3 4 3 2 3 2 3" xfId="14826" xr:uid="{00000000-0005-0000-0000-0000BB8D0000}"/>
    <cellStyle name="Normal 3 4 3 2 3 2 3 2" xfId="34377" xr:uid="{00000000-0005-0000-0000-0000BC8D0000}"/>
    <cellStyle name="Normal 3 4 3 2 3 2 4" xfId="24602" xr:uid="{00000000-0005-0000-0000-0000BD8D0000}"/>
    <cellStyle name="Normal 3 4 3 2 3 3" xfId="7480" xr:uid="{00000000-0005-0000-0000-0000BE8D0000}"/>
    <cellStyle name="Normal 3 4 3 2 3 3 2" xfId="17272" xr:uid="{00000000-0005-0000-0000-0000BF8D0000}"/>
    <cellStyle name="Normal 3 4 3 2 3 3 2 2" xfId="36823" xr:uid="{00000000-0005-0000-0000-0000C08D0000}"/>
    <cellStyle name="Normal 3 4 3 2 3 3 3" xfId="27048" xr:uid="{00000000-0005-0000-0000-0000C18D0000}"/>
    <cellStyle name="Normal 3 4 3 2 3 4" xfId="12386" xr:uid="{00000000-0005-0000-0000-0000C28D0000}"/>
    <cellStyle name="Normal 3 4 3 2 3 4 2" xfId="31937" xr:uid="{00000000-0005-0000-0000-0000C38D0000}"/>
    <cellStyle name="Normal 3 4 3 2 3 5" xfId="22162" xr:uid="{00000000-0005-0000-0000-0000C48D0000}"/>
    <cellStyle name="Normal 3 4 3 2 4" xfId="3537" xr:uid="{00000000-0005-0000-0000-0000C58D0000}"/>
    <cellStyle name="Normal 3 4 3 2 4 2" xfId="8434" xr:uid="{00000000-0005-0000-0000-0000C68D0000}"/>
    <cellStyle name="Normal 3 4 3 2 4 2 2" xfId="18223" xr:uid="{00000000-0005-0000-0000-0000C78D0000}"/>
    <cellStyle name="Normal 3 4 3 2 4 2 2 2" xfId="37774" xr:uid="{00000000-0005-0000-0000-0000C88D0000}"/>
    <cellStyle name="Normal 3 4 3 2 4 2 3" xfId="27999" xr:uid="{00000000-0005-0000-0000-0000C98D0000}"/>
    <cellStyle name="Normal 3 4 3 2 4 3" xfId="13337" xr:uid="{00000000-0005-0000-0000-0000CA8D0000}"/>
    <cellStyle name="Normal 3 4 3 2 4 3 2" xfId="32888" xr:uid="{00000000-0005-0000-0000-0000CB8D0000}"/>
    <cellStyle name="Normal 3 4 3 2 4 4" xfId="23113" xr:uid="{00000000-0005-0000-0000-0000CC8D0000}"/>
    <cellStyle name="Normal 3 4 3 2 5" xfId="5991" xr:uid="{00000000-0005-0000-0000-0000CD8D0000}"/>
    <cellStyle name="Normal 3 4 3 2 5 2" xfId="15783" xr:uid="{00000000-0005-0000-0000-0000CE8D0000}"/>
    <cellStyle name="Normal 3 4 3 2 5 2 2" xfId="35334" xr:uid="{00000000-0005-0000-0000-0000CF8D0000}"/>
    <cellStyle name="Normal 3 4 3 2 5 3" xfId="25559" xr:uid="{00000000-0005-0000-0000-0000D08D0000}"/>
    <cellStyle name="Normal 3 4 3 2 6" xfId="10897" xr:uid="{00000000-0005-0000-0000-0000D18D0000}"/>
    <cellStyle name="Normal 3 4 3 2 6 2" xfId="30448" xr:uid="{00000000-0005-0000-0000-0000D28D0000}"/>
    <cellStyle name="Normal 3 4 3 2 7" xfId="20673" xr:uid="{00000000-0005-0000-0000-0000D38D0000}"/>
    <cellStyle name="Normal 3 4 3 3" xfId="1510" xr:uid="{00000000-0005-0000-0000-0000D48D0000}"/>
    <cellStyle name="Normal 3 4 3 3 2" xfId="4028" xr:uid="{00000000-0005-0000-0000-0000D58D0000}"/>
    <cellStyle name="Normal 3 4 3 3 2 2" xfId="8925" xr:uid="{00000000-0005-0000-0000-0000D68D0000}"/>
    <cellStyle name="Normal 3 4 3 3 2 2 2" xfId="18714" xr:uid="{00000000-0005-0000-0000-0000D78D0000}"/>
    <cellStyle name="Normal 3 4 3 3 2 2 2 2" xfId="38265" xr:uid="{00000000-0005-0000-0000-0000D88D0000}"/>
    <cellStyle name="Normal 3 4 3 3 2 2 3" xfId="28490" xr:uid="{00000000-0005-0000-0000-0000D98D0000}"/>
    <cellStyle name="Normal 3 4 3 3 2 3" xfId="13828" xr:uid="{00000000-0005-0000-0000-0000DA8D0000}"/>
    <cellStyle name="Normal 3 4 3 3 2 3 2" xfId="33379" xr:uid="{00000000-0005-0000-0000-0000DB8D0000}"/>
    <cellStyle name="Normal 3 4 3 3 2 4" xfId="23604" xr:uid="{00000000-0005-0000-0000-0000DC8D0000}"/>
    <cellStyle name="Normal 3 4 3 3 3" xfId="6482" xr:uid="{00000000-0005-0000-0000-0000DD8D0000}"/>
    <cellStyle name="Normal 3 4 3 3 3 2" xfId="16274" xr:uid="{00000000-0005-0000-0000-0000DE8D0000}"/>
    <cellStyle name="Normal 3 4 3 3 3 2 2" xfId="35825" xr:uid="{00000000-0005-0000-0000-0000DF8D0000}"/>
    <cellStyle name="Normal 3 4 3 3 3 3" xfId="26050" xr:uid="{00000000-0005-0000-0000-0000E08D0000}"/>
    <cellStyle name="Normal 3 4 3 3 4" xfId="11388" xr:uid="{00000000-0005-0000-0000-0000E18D0000}"/>
    <cellStyle name="Normal 3 4 3 3 4 2" xfId="30939" xr:uid="{00000000-0005-0000-0000-0000E28D0000}"/>
    <cellStyle name="Normal 3 4 3 3 5" xfId="21164" xr:uid="{00000000-0005-0000-0000-0000E38D0000}"/>
    <cellStyle name="Normal 3 4 3 4" xfId="2137" xr:uid="{00000000-0005-0000-0000-0000E48D0000}"/>
    <cellStyle name="Normal 3 4 3 4 2" xfId="4639" xr:uid="{00000000-0005-0000-0000-0000E58D0000}"/>
    <cellStyle name="Normal 3 4 3 4 2 2" xfId="9536" xr:uid="{00000000-0005-0000-0000-0000E68D0000}"/>
    <cellStyle name="Normal 3 4 3 4 2 2 2" xfId="19325" xr:uid="{00000000-0005-0000-0000-0000E78D0000}"/>
    <cellStyle name="Normal 3 4 3 4 2 2 2 2" xfId="38876" xr:uid="{00000000-0005-0000-0000-0000E88D0000}"/>
    <cellStyle name="Normal 3 4 3 4 2 2 3" xfId="29101" xr:uid="{00000000-0005-0000-0000-0000E98D0000}"/>
    <cellStyle name="Normal 3 4 3 4 2 3" xfId="14439" xr:uid="{00000000-0005-0000-0000-0000EA8D0000}"/>
    <cellStyle name="Normal 3 4 3 4 2 3 2" xfId="33990" xr:uid="{00000000-0005-0000-0000-0000EB8D0000}"/>
    <cellStyle name="Normal 3 4 3 4 2 4" xfId="24215" xr:uid="{00000000-0005-0000-0000-0000EC8D0000}"/>
    <cellStyle name="Normal 3 4 3 4 3" xfId="7093" xr:uid="{00000000-0005-0000-0000-0000ED8D0000}"/>
    <cellStyle name="Normal 3 4 3 4 3 2" xfId="16885" xr:uid="{00000000-0005-0000-0000-0000EE8D0000}"/>
    <cellStyle name="Normal 3 4 3 4 3 2 2" xfId="36436" xr:uid="{00000000-0005-0000-0000-0000EF8D0000}"/>
    <cellStyle name="Normal 3 4 3 4 3 3" xfId="26661" xr:uid="{00000000-0005-0000-0000-0000F08D0000}"/>
    <cellStyle name="Normal 3 4 3 4 4" xfId="11999" xr:uid="{00000000-0005-0000-0000-0000F18D0000}"/>
    <cellStyle name="Normal 3 4 3 4 4 2" xfId="31550" xr:uid="{00000000-0005-0000-0000-0000F28D0000}"/>
    <cellStyle name="Normal 3 4 3 4 5" xfId="21775" xr:uid="{00000000-0005-0000-0000-0000F38D0000}"/>
    <cellStyle name="Normal 3 4 3 5" xfId="3146" xr:uid="{00000000-0005-0000-0000-0000F48D0000}"/>
    <cellStyle name="Normal 3 4 3 5 2" xfId="8043" xr:uid="{00000000-0005-0000-0000-0000F58D0000}"/>
    <cellStyle name="Normal 3 4 3 5 2 2" xfId="17832" xr:uid="{00000000-0005-0000-0000-0000F68D0000}"/>
    <cellStyle name="Normal 3 4 3 5 2 2 2" xfId="37383" xr:uid="{00000000-0005-0000-0000-0000F78D0000}"/>
    <cellStyle name="Normal 3 4 3 5 2 3" xfId="27608" xr:uid="{00000000-0005-0000-0000-0000F88D0000}"/>
    <cellStyle name="Normal 3 4 3 5 3" xfId="12946" xr:uid="{00000000-0005-0000-0000-0000F98D0000}"/>
    <cellStyle name="Normal 3 4 3 5 3 2" xfId="32497" xr:uid="{00000000-0005-0000-0000-0000FA8D0000}"/>
    <cellStyle name="Normal 3 4 3 5 4" xfId="22722" xr:uid="{00000000-0005-0000-0000-0000FB8D0000}"/>
    <cellStyle name="Normal 3 4 3 6" xfId="5600" xr:uid="{00000000-0005-0000-0000-0000FC8D0000}"/>
    <cellStyle name="Normal 3 4 3 6 2" xfId="15392" xr:uid="{00000000-0005-0000-0000-0000FD8D0000}"/>
    <cellStyle name="Normal 3 4 3 6 2 2" xfId="34943" xr:uid="{00000000-0005-0000-0000-0000FE8D0000}"/>
    <cellStyle name="Normal 3 4 3 6 3" xfId="25168" xr:uid="{00000000-0005-0000-0000-0000FF8D0000}"/>
    <cellStyle name="Normal 3 4 3 7" xfId="10506" xr:uid="{00000000-0005-0000-0000-0000008E0000}"/>
    <cellStyle name="Normal 3 4 3 7 2" xfId="30057" xr:uid="{00000000-0005-0000-0000-0000018E0000}"/>
    <cellStyle name="Normal 3 4 3 8" xfId="20282" xr:uid="{00000000-0005-0000-0000-0000028E0000}"/>
    <cellStyle name="Normal 3 4 4" xfId="546" xr:uid="{00000000-0005-0000-0000-0000038E0000}"/>
    <cellStyle name="Normal 3 4 4 2" xfId="955" xr:uid="{00000000-0005-0000-0000-0000048E0000}"/>
    <cellStyle name="Normal 3 4 4 2 2" xfId="1905" xr:uid="{00000000-0005-0000-0000-0000058E0000}"/>
    <cellStyle name="Normal 3 4 4 2 2 2" xfId="4419" xr:uid="{00000000-0005-0000-0000-0000068E0000}"/>
    <cellStyle name="Normal 3 4 4 2 2 2 2" xfId="9316" xr:uid="{00000000-0005-0000-0000-0000078E0000}"/>
    <cellStyle name="Normal 3 4 4 2 2 2 2 2" xfId="19105" xr:uid="{00000000-0005-0000-0000-0000088E0000}"/>
    <cellStyle name="Normal 3 4 4 2 2 2 2 2 2" xfId="38656" xr:uid="{00000000-0005-0000-0000-0000098E0000}"/>
    <cellStyle name="Normal 3 4 4 2 2 2 2 3" xfId="28881" xr:uid="{00000000-0005-0000-0000-00000A8E0000}"/>
    <cellStyle name="Normal 3 4 4 2 2 2 3" xfId="14219" xr:uid="{00000000-0005-0000-0000-00000B8E0000}"/>
    <cellStyle name="Normal 3 4 4 2 2 2 3 2" xfId="33770" xr:uid="{00000000-0005-0000-0000-00000C8E0000}"/>
    <cellStyle name="Normal 3 4 4 2 2 2 4" xfId="23995" xr:uid="{00000000-0005-0000-0000-00000D8E0000}"/>
    <cellStyle name="Normal 3 4 4 2 2 3" xfId="6873" xr:uid="{00000000-0005-0000-0000-00000E8E0000}"/>
    <cellStyle name="Normal 3 4 4 2 2 3 2" xfId="16665" xr:uid="{00000000-0005-0000-0000-00000F8E0000}"/>
    <cellStyle name="Normal 3 4 4 2 2 3 2 2" xfId="36216" xr:uid="{00000000-0005-0000-0000-0000108E0000}"/>
    <cellStyle name="Normal 3 4 4 2 2 3 3" xfId="26441" xr:uid="{00000000-0005-0000-0000-0000118E0000}"/>
    <cellStyle name="Normal 3 4 4 2 2 4" xfId="11779" xr:uid="{00000000-0005-0000-0000-0000128E0000}"/>
    <cellStyle name="Normal 3 4 4 2 2 4 2" xfId="31330" xr:uid="{00000000-0005-0000-0000-0000138E0000}"/>
    <cellStyle name="Normal 3 4 4 2 2 5" xfId="21555" xr:uid="{00000000-0005-0000-0000-0000148E0000}"/>
    <cellStyle name="Normal 3 4 4 2 3" xfId="2706" xr:uid="{00000000-0005-0000-0000-0000158E0000}"/>
    <cellStyle name="Normal 3 4 4 2 3 2" xfId="5151" xr:uid="{00000000-0005-0000-0000-0000168E0000}"/>
    <cellStyle name="Normal 3 4 4 2 3 2 2" xfId="10048" xr:uid="{00000000-0005-0000-0000-0000178E0000}"/>
    <cellStyle name="Normal 3 4 4 2 3 2 2 2" xfId="19837" xr:uid="{00000000-0005-0000-0000-0000188E0000}"/>
    <cellStyle name="Normal 3 4 4 2 3 2 2 2 2" xfId="39388" xr:uid="{00000000-0005-0000-0000-0000198E0000}"/>
    <cellStyle name="Normal 3 4 4 2 3 2 2 3" xfId="29613" xr:uid="{00000000-0005-0000-0000-00001A8E0000}"/>
    <cellStyle name="Normal 3 4 4 2 3 2 3" xfId="14951" xr:uid="{00000000-0005-0000-0000-00001B8E0000}"/>
    <cellStyle name="Normal 3 4 4 2 3 2 3 2" xfId="34502" xr:uid="{00000000-0005-0000-0000-00001C8E0000}"/>
    <cellStyle name="Normal 3 4 4 2 3 2 4" xfId="24727" xr:uid="{00000000-0005-0000-0000-00001D8E0000}"/>
    <cellStyle name="Normal 3 4 4 2 3 3" xfId="7605" xr:uid="{00000000-0005-0000-0000-00001E8E0000}"/>
    <cellStyle name="Normal 3 4 4 2 3 3 2" xfId="17397" xr:uid="{00000000-0005-0000-0000-00001F8E0000}"/>
    <cellStyle name="Normal 3 4 4 2 3 3 2 2" xfId="36948" xr:uid="{00000000-0005-0000-0000-0000208E0000}"/>
    <cellStyle name="Normal 3 4 4 2 3 3 3" xfId="27173" xr:uid="{00000000-0005-0000-0000-0000218E0000}"/>
    <cellStyle name="Normal 3 4 4 2 3 4" xfId="12511" xr:uid="{00000000-0005-0000-0000-0000228E0000}"/>
    <cellStyle name="Normal 3 4 4 2 3 4 2" xfId="32062" xr:uid="{00000000-0005-0000-0000-0000238E0000}"/>
    <cellStyle name="Normal 3 4 4 2 3 5" xfId="22287" xr:uid="{00000000-0005-0000-0000-0000248E0000}"/>
    <cellStyle name="Normal 3 4 4 2 4" xfId="3538" xr:uid="{00000000-0005-0000-0000-0000258E0000}"/>
    <cellStyle name="Normal 3 4 4 2 4 2" xfId="8435" xr:uid="{00000000-0005-0000-0000-0000268E0000}"/>
    <cellStyle name="Normal 3 4 4 2 4 2 2" xfId="18224" xr:uid="{00000000-0005-0000-0000-0000278E0000}"/>
    <cellStyle name="Normal 3 4 4 2 4 2 2 2" xfId="37775" xr:uid="{00000000-0005-0000-0000-0000288E0000}"/>
    <cellStyle name="Normal 3 4 4 2 4 2 3" xfId="28000" xr:uid="{00000000-0005-0000-0000-0000298E0000}"/>
    <cellStyle name="Normal 3 4 4 2 4 3" xfId="13338" xr:uid="{00000000-0005-0000-0000-00002A8E0000}"/>
    <cellStyle name="Normal 3 4 4 2 4 3 2" xfId="32889" xr:uid="{00000000-0005-0000-0000-00002B8E0000}"/>
    <cellStyle name="Normal 3 4 4 2 4 4" xfId="23114" xr:uid="{00000000-0005-0000-0000-00002C8E0000}"/>
    <cellStyle name="Normal 3 4 4 2 5" xfId="5992" xr:uid="{00000000-0005-0000-0000-00002D8E0000}"/>
    <cellStyle name="Normal 3 4 4 2 5 2" xfId="15784" xr:uid="{00000000-0005-0000-0000-00002E8E0000}"/>
    <cellStyle name="Normal 3 4 4 2 5 2 2" xfId="35335" xr:uid="{00000000-0005-0000-0000-00002F8E0000}"/>
    <cellStyle name="Normal 3 4 4 2 5 3" xfId="25560" xr:uid="{00000000-0005-0000-0000-0000308E0000}"/>
    <cellStyle name="Normal 3 4 4 2 6" xfId="10898" xr:uid="{00000000-0005-0000-0000-0000318E0000}"/>
    <cellStyle name="Normal 3 4 4 2 6 2" xfId="30449" xr:uid="{00000000-0005-0000-0000-0000328E0000}"/>
    <cellStyle name="Normal 3 4 4 2 7" xfId="20674" xr:uid="{00000000-0005-0000-0000-0000338E0000}"/>
    <cellStyle name="Normal 3 4 4 3" xfId="1511" xr:uid="{00000000-0005-0000-0000-0000348E0000}"/>
    <cellStyle name="Normal 3 4 4 3 2" xfId="4029" xr:uid="{00000000-0005-0000-0000-0000358E0000}"/>
    <cellStyle name="Normal 3 4 4 3 2 2" xfId="8926" xr:uid="{00000000-0005-0000-0000-0000368E0000}"/>
    <cellStyle name="Normal 3 4 4 3 2 2 2" xfId="18715" xr:uid="{00000000-0005-0000-0000-0000378E0000}"/>
    <cellStyle name="Normal 3 4 4 3 2 2 2 2" xfId="38266" xr:uid="{00000000-0005-0000-0000-0000388E0000}"/>
    <cellStyle name="Normal 3 4 4 3 2 2 3" xfId="28491" xr:uid="{00000000-0005-0000-0000-0000398E0000}"/>
    <cellStyle name="Normal 3 4 4 3 2 3" xfId="13829" xr:uid="{00000000-0005-0000-0000-00003A8E0000}"/>
    <cellStyle name="Normal 3 4 4 3 2 3 2" xfId="33380" xr:uid="{00000000-0005-0000-0000-00003B8E0000}"/>
    <cellStyle name="Normal 3 4 4 3 2 4" xfId="23605" xr:uid="{00000000-0005-0000-0000-00003C8E0000}"/>
    <cellStyle name="Normal 3 4 4 3 3" xfId="6483" xr:uid="{00000000-0005-0000-0000-00003D8E0000}"/>
    <cellStyle name="Normal 3 4 4 3 3 2" xfId="16275" xr:uid="{00000000-0005-0000-0000-00003E8E0000}"/>
    <cellStyle name="Normal 3 4 4 3 3 2 2" xfId="35826" xr:uid="{00000000-0005-0000-0000-00003F8E0000}"/>
    <cellStyle name="Normal 3 4 4 3 3 3" xfId="26051" xr:uid="{00000000-0005-0000-0000-0000408E0000}"/>
    <cellStyle name="Normal 3 4 4 3 4" xfId="11389" xr:uid="{00000000-0005-0000-0000-0000418E0000}"/>
    <cellStyle name="Normal 3 4 4 3 4 2" xfId="30940" xr:uid="{00000000-0005-0000-0000-0000428E0000}"/>
    <cellStyle name="Normal 3 4 4 3 5" xfId="21165" xr:uid="{00000000-0005-0000-0000-0000438E0000}"/>
    <cellStyle name="Normal 3 4 4 4" xfId="2262" xr:uid="{00000000-0005-0000-0000-0000448E0000}"/>
    <cellStyle name="Normal 3 4 4 4 2" xfId="4764" xr:uid="{00000000-0005-0000-0000-0000458E0000}"/>
    <cellStyle name="Normal 3 4 4 4 2 2" xfId="9661" xr:uid="{00000000-0005-0000-0000-0000468E0000}"/>
    <cellStyle name="Normal 3 4 4 4 2 2 2" xfId="19450" xr:uid="{00000000-0005-0000-0000-0000478E0000}"/>
    <cellStyle name="Normal 3 4 4 4 2 2 2 2" xfId="39001" xr:uid="{00000000-0005-0000-0000-0000488E0000}"/>
    <cellStyle name="Normal 3 4 4 4 2 2 3" xfId="29226" xr:uid="{00000000-0005-0000-0000-0000498E0000}"/>
    <cellStyle name="Normal 3 4 4 4 2 3" xfId="14564" xr:uid="{00000000-0005-0000-0000-00004A8E0000}"/>
    <cellStyle name="Normal 3 4 4 4 2 3 2" xfId="34115" xr:uid="{00000000-0005-0000-0000-00004B8E0000}"/>
    <cellStyle name="Normal 3 4 4 4 2 4" xfId="24340" xr:uid="{00000000-0005-0000-0000-00004C8E0000}"/>
    <cellStyle name="Normal 3 4 4 4 3" xfId="7218" xr:uid="{00000000-0005-0000-0000-00004D8E0000}"/>
    <cellStyle name="Normal 3 4 4 4 3 2" xfId="17010" xr:uid="{00000000-0005-0000-0000-00004E8E0000}"/>
    <cellStyle name="Normal 3 4 4 4 3 2 2" xfId="36561" xr:uid="{00000000-0005-0000-0000-00004F8E0000}"/>
    <cellStyle name="Normal 3 4 4 4 3 3" xfId="26786" xr:uid="{00000000-0005-0000-0000-0000508E0000}"/>
    <cellStyle name="Normal 3 4 4 4 4" xfId="12124" xr:uid="{00000000-0005-0000-0000-0000518E0000}"/>
    <cellStyle name="Normal 3 4 4 4 4 2" xfId="31675" xr:uid="{00000000-0005-0000-0000-0000528E0000}"/>
    <cellStyle name="Normal 3 4 4 4 5" xfId="21900" xr:uid="{00000000-0005-0000-0000-0000538E0000}"/>
    <cellStyle name="Normal 3 4 4 5" xfId="3147" xr:uid="{00000000-0005-0000-0000-0000548E0000}"/>
    <cellStyle name="Normal 3 4 4 5 2" xfId="8044" xr:uid="{00000000-0005-0000-0000-0000558E0000}"/>
    <cellStyle name="Normal 3 4 4 5 2 2" xfId="17833" xr:uid="{00000000-0005-0000-0000-0000568E0000}"/>
    <cellStyle name="Normal 3 4 4 5 2 2 2" xfId="37384" xr:uid="{00000000-0005-0000-0000-0000578E0000}"/>
    <cellStyle name="Normal 3 4 4 5 2 3" xfId="27609" xr:uid="{00000000-0005-0000-0000-0000588E0000}"/>
    <cellStyle name="Normal 3 4 4 5 3" xfId="12947" xr:uid="{00000000-0005-0000-0000-0000598E0000}"/>
    <cellStyle name="Normal 3 4 4 5 3 2" xfId="32498" xr:uid="{00000000-0005-0000-0000-00005A8E0000}"/>
    <cellStyle name="Normal 3 4 4 5 4" xfId="22723" xr:uid="{00000000-0005-0000-0000-00005B8E0000}"/>
    <cellStyle name="Normal 3 4 4 6" xfId="5601" xr:uid="{00000000-0005-0000-0000-00005C8E0000}"/>
    <cellStyle name="Normal 3 4 4 6 2" xfId="15393" xr:uid="{00000000-0005-0000-0000-00005D8E0000}"/>
    <cellStyle name="Normal 3 4 4 6 2 2" xfId="34944" xr:uid="{00000000-0005-0000-0000-00005E8E0000}"/>
    <cellStyle name="Normal 3 4 4 6 3" xfId="25169" xr:uid="{00000000-0005-0000-0000-00005F8E0000}"/>
    <cellStyle name="Normal 3 4 4 7" xfId="10507" xr:uid="{00000000-0005-0000-0000-0000608E0000}"/>
    <cellStyle name="Normal 3 4 4 7 2" xfId="30058" xr:uid="{00000000-0005-0000-0000-0000618E0000}"/>
    <cellStyle name="Normal 3 4 4 8" xfId="20283" xr:uid="{00000000-0005-0000-0000-0000628E0000}"/>
    <cellStyle name="Normal 3 4 5" xfId="646" xr:uid="{00000000-0005-0000-0000-0000638E0000}"/>
    <cellStyle name="Normal 3 4 5 2" xfId="1598" xr:uid="{00000000-0005-0000-0000-0000648E0000}"/>
    <cellStyle name="Normal 3 4 5 2 2" xfId="4112" xr:uid="{00000000-0005-0000-0000-0000658E0000}"/>
    <cellStyle name="Normal 3 4 5 2 2 2" xfId="9009" xr:uid="{00000000-0005-0000-0000-0000668E0000}"/>
    <cellStyle name="Normal 3 4 5 2 2 2 2" xfId="18798" xr:uid="{00000000-0005-0000-0000-0000678E0000}"/>
    <cellStyle name="Normal 3 4 5 2 2 2 2 2" xfId="38349" xr:uid="{00000000-0005-0000-0000-0000688E0000}"/>
    <cellStyle name="Normal 3 4 5 2 2 2 3" xfId="28574" xr:uid="{00000000-0005-0000-0000-0000698E0000}"/>
    <cellStyle name="Normal 3 4 5 2 2 3" xfId="13912" xr:uid="{00000000-0005-0000-0000-00006A8E0000}"/>
    <cellStyle name="Normal 3 4 5 2 2 3 2" xfId="33463" xr:uid="{00000000-0005-0000-0000-00006B8E0000}"/>
    <cellStyle name="Normal 3 4 5 2 2 4" xfId="23688" xr:uid="{00000000-0005-0000-0000-00006C8E0000}"/>
    <cellStyle name="Normal 3 4 5 2 3" xfId="6566" xr:uid="{00000000-0005-0000-0000-00006D8E0000}"/>
    <cellStyle name="Normal 3 4 5 2 3 2" xfId="16358" xr:uid="{00000000-0005-0000-0000-00006E8E0000}"/>
    <cellStyle name="Normal 3 4 5 2 3 2 2" xfId="35909" xr:uid="{00000000-0005-0000-0000-00006F8E0000}"/>
    <cellStyle name="Normal 3 4 5 2 3 3" xfId="26134" xr:uid="{00000000-0005-0000-0000-0000708E0000}"/>
    <cellStyle name="Normal 3 4 5 2 4" xfId="11472" xr:uid="{00000000-0005-0000-0000-0000718E0000}"/>
    <cellStyle name="Normal 3 4 5 2 4 2" xfId="31023" xr:uid="{00000000-0005-0000-0000-0000728E0000}"/>
    <cellStyle name="Normal 3 4 5 2 5" xfId="21248" xr:uid="{00000000-0005-0000-0000-0000738E0000}"/>
    <cellStyle name="Normal 3 4 5 3" xfId="2411" xr:uid="{00000000-0005-0000-0000-0000748E0000}"/>
    <cellStyle name="Normal 3 4 5 3 2" xfId="4894" xr:uid="{00000000-0005-0000-0000-0000758E0000}"/>
    <cellStyle name="Normal 3 4 5 3 2 2" xfId="9791" xr:uid="{00000000-0005-0000-0000-0000768E0000}"/>
    <cellStyle name="Normal 3 4 5 3 2 2 2" xfId="19580" xr:uid="{00000000-0005-0000-0000-0000778E0000}"/>
    <cellStyle name="Normal 3 4 5 3 2 2 2 2" xfId="39131" xr:uid="{00000000-0005-0000-0000-0000788E0000}"/>
    <cellStyle name="Normal 3 4 5 3 2 2 3" xfId="29356" xr:uid="{00000000-0005-0000-0000-0000798E0000}"/>
    <cellStyle name="Normal 3 4 5 3 2 3" xfId="14694" xr:uid="{00000000-0005-0000-0000-00007A8E0000}"/>
    <cellStyle name="Normal 3 4 5 3 2 3 2" xfId="34245" xr:uid="{00000000-0005-0000-0000-00007B8E0000}"/>
    <cellStyle name="Normal 3 4 5 3 2 4" xfId="24470" xr:uid="{00000000-0005-0000-0000-00007C8E0000}"/>
    <cellStyle name="Normal 3 4 5 3 3" xfId="7348" xr:uid="{00000000-0005-0000-0000-00007D8E0000}"/>
    <cellStyle name="Normal 3 4 5 3 3 2" xfId="17140" xr:uid="{00000000-0005-0000-0000-00007E8E0000}"/>
    <cellStyle name="Normal 3 4 5 3 3 2 2" xfId="36691" xr:uid="{00000000-0005-0000-0000-00007F8E0000}"/>
    <cellStyle name="Normal 3 4 5 3 3 3" xfId="26916" xr:uid="{00000000-0005-0000-0000-0000808E0000}"/>
    <cellStyle name="Normal 3 4 5 3 4" xfId="12254" xr:uid="{00000000-0005-0000-0000-0000818E0000}"/>
    <cellStyle name="Normal 3 4 5 3 4 2" xfId="31805" xr:uid="{00000000-0005-0000-0000-0000828E0000}"/>
    <cellStyle name="Normal 3 4 5 3 5" xfId="22030" xr:uid="{00000000-0005-0000-0000-0000838E0000}"/>
    <cellStyle name="Normal 3 4 5 4" xfId="3231" xr:uid="{00000000-0005-0000-0000-0000848E0000}"/>
    <cellStyle name="Normal 3 4 5 4 2" xfId="8128" xr:uid="{00000000-0005-0000-0000-0000858E0000}"/>
    <cellStyle name="Normal 3 4 5 4 2 2" xfId="17917" xr:uid="{00000000-0005-0000-0000-0000868E0000}"/>
    <cellStyle name="Normal 3 4 5 4 2 2 2" xfId="37468" xr:uid="{00000000-0005-0000-0000-0000878E0000}"/>
    <cellStyle name="Normal 3 4 5 4 2 3" xfId="27693" xr:uid="{00000000-0005-0000-0000-0000888E0000}"/>
    <cellStyle name="Normal 3 4 5 4 3" xfId="13031" xr:uid="{00000000-0005-0000-0000-0000898E0000}"/>
    <cellStyle name="Normal 3 4 5 4 3 2" xfId="32582" xr:uid="{00000000-0005-0000-0000-00008A8E0000}"/>
    <cellStyle name="Normal 3 4 5 4 4" xfId="22807" xr:uid="{00000000-0005-0000-0000-00008B8E0000}"/>
    <cellStyle name="Normal 3 4 5 5" xfId="5685" xr:uid="{00000000-0005-0000-0000-00008C8E0000}"/>
    <cellStyle name="Normal 3 4 5 5 2" xfId="15477" xr:uid="{00000000-0005-0000-0000-00008D8E0000}"/>
    <cellStyle name="Normal 3 4 5 5 2 2" xfId="35028" xr:uid="{00000000-0005-0000-0000-00008E8E0000}"/>
    <cellStyle name="Normal 3 4 5 5 3" xfId="25253" xr:uid="{00000000-0005-0000-0000-00008F8E0000}"/>
    <cellStyle name="Normal 3 4 5 6" xfId="10591" xr:uid="{00000000-0005-0000-0000-0000908E0000}"/>
    <cellStyle name="Normal 3 4 5 6 2" xfId="30142" xr:uid="{00000000-0005-0000-0000-0000918E0000}"/>
    <cellStyle name="Normal 3 4 5 7" xfId="20367" xr:uid="{00000000-0005-0000-0000-0000928E0000}"/>
    <cellStyle name="Normal 3 4 6" xfId="1236" xr:uid="{00000000-0005-0000-0000-0000938E0000}"/>
    <cellStyle name="Normal 3 4 6 2" xfId="3761" xr:uid="{00000000-0005-0000-0000-0000948E0000}"/>
    <cellStyle name="Normal 3 4 6 2 2" xfId="8658" xr:uid="{00000000-0005-0000-0000-0000958E0000}"/>
    <cellStyle name="Normal 3 4 6 2 2 2" xfId="18447" xr:uid="{00000000-0005-0000-0000-0000968E0000}"/>
    <cellStyle name="Normal 3 4 6 2 2 2 2" xfId="37998" xr:uid="{00000000-0005-0000-0000-0000978E0000}"/>
    <cellStyle name="Normal 3 4 6 2 2 3" xfId="28223" xr:uid="{00000000-0005-0000-0000-0000988E0000}"/>
    <cellStyle name="Normal 3 4 6 2 3" xfId="13561" xr:uid="{00000000-0005-0000-0000-0000998E0000}"/>
    <cellStyle name="Normal 3 4 6 2 3 2" xfId="33112" xr:uid="{00000000-0005-0000-0000-00009A8E0000}"/>
    <cellStyle name="Normal 3 4 6 2 4" xfId="23337" xr:uid="{00000000-0005-0000-0000-00009B8E0000}"/>
    <cellStyle name="Normal 3 4 6 3" xfId="6215" xr:uid="{00000000-0005-0000-0000-00009C8E0000}"/>
    <cellStyle name="Normal 3 4 6 3 2" xfId="16007" xr:uid="{00000000-0005-0000-0000-00009D8E0000}"/>
    <cellStyle name="Normal 3 4 6 3 2 2" xfId="35558" xr:uid="{00000000-0005-0000-0000-00009E8E0000}"/>
    <cellStyle name="Normal 3 4 6 3 3" xfId="25783" xr:uid="{00000000-0005-0000-0000-00009F8E0000}"/>
    <cellStyle name="Normal 3 4 6 4" xfId="11121" xr:uid="{00000000-0005-0000-0000-0000A08E0000}"/>
    <cellStyle name="Normal 3 4 6 4 2" xfId="30672" xr:uid="{00000000-0005-0000-0000-0000A18E0000}"/>
    <cellStyle name="Normal 3 4 6 5" xfId="20897" xr:uid="{00000000-0005-0000-0000-0000A28E0000}"/>
    <cellStyle name="Normal 3 4 7" xfId="2004" xr:uid="{00000000-0005-0000-0000-0000A38E0000}"/>
    <cellStyle name="Normal 3 4 7 2" xfId="4507" xr:uid="{00000000-0005-0000-0000-0000A48E0000}"/>
    <cellStyle name="Normal 3 4 7 2 2" xfId="9404" xr:uid="{00000000-0005-0000-0000-0000A58E0000}"/>
    <cellStyle name="Normal 3 4 7 2 2 2" xfId="19193" xr:uid="{00000000-0005-0000-0000-0000A68E0000}"/>
    <cellStyle name="Normal 3 4 7 2 2 2 2" xfId="38744" xr:uid="{00000000-0005-0000-0000-0000A78E0000}"/>
    <cellStyle name="Normal 3 4 7 2 2 3" xfId="28969" xr:uid="{00000000-0005-0000-0000-0000A88E0000}"/>
    <cellStyle name="Normal 3 4 7 2 3" xfId="14307" xr:uid="{00000000-0005-0000-0000-0000A98E0000}"/>
    <cellStyle name="Normal 3 4 7 2 3 2" xfId="33858" xr:uid="{00000000-0005-0000-0000-0000AA8E0000}"/>
    <cellStyle name="Normal 3 4 7 2 4" xfId="24083" xr:uid="{00000000-0005-0000-0000-0000AB8E0000}"/>
    <cellStyle name="Normal 3 4 7 3" xfId="6961" xr:uid="{00000000-0005-0000-0000-0000AC8E0000}"/>
    <cellStyle name="Normal 3 4 7 3 2" xfId="16753" xr:uid="{00000000-0005-0000-0000-0000AD8E0000}"/>
    <cellStyle name="Normal 3 4 7 3 2 2" xfId="36304" xr:uid="{00000000-0005-0000-0000-0000AE8E0000}"/>
    <cellStyle name="Normal 3 4 7 3 3" xfId="26529" xr:uid="{00000000-0005-0000-0000-0000AF8E0000}"/>
    <cellStyle name="Normal 3 4 7 4" xfId="11867" xr:uid="{00000000-0005-0000-0000-0000B08E0000}"/>
    <cellStyle name="Normal 3 4 7 4 2" xfId="31418" xr:uid="{00000000-0005-0000-0000-0000B18E0000}"/>
    <cellStyle name="Normal 3 4 7 5" xfId="21643" xr:uid="{00000000-0005-0000-0000-0000B28E0000}"/>
    <cellStyle name="Normal 3 4 8" xfId="2839" xr:uid="{00000000-0005-0000-0000-0000B38E0000}"/>
    <cellStyle name="Normal 3 4 8 2" xfId="7737" xr:uid="{00000000-0005-0000-0000-0000B48E0000}"/>
    <cellStyle name="Normal 3 4 8 2 2" xfId="17526" xr:uid="{00000000-0005-0000-0000-0000B58E0000}"/>
    <cellStyle name="Normal 3 4 8 2 2 2" xfId="37077" xr:uid="{00000000-0005-0000-0000-0000B68E0000}"/>
    <cellStyle name="Normal 3 4 8 2 3" xfId="27302" xr:uid="{00000000-0005-0000-0000-0000B78E0000}"/>
    <cellStyle name="Normal 3 4 8 3" xfId="12640" xr:uid="{00000000-0005-0000-0000-0000B88E0000}"/>
    <cellStyle name="Normal 3 4 8 3 2" xfId="32191" xr:uid="{00000000-0005-0000-0000-0000B98E0000}"/>
    <cellStyle name="Normal 3 4 8 4" xfId="22416" xr:uid="{00000000-0005-0000-0000-0000BA8E0000}"/>
    <cellStyle name="Normal 3 4 9" xfId="5293" xr:uid="{00000000-0005-0000-0000-0000BB8E0000}"/>
    <cellStyle name="Normal 3 4 9 2" xfId="15086" xr:uid="{00000000-0005-0000-0000-0000BC8E0000}"/>
    <cellStyle name="Normal 3 4 9 2 2" xfId="34637" xr:uid="{00000000-0005-0000-0000-0000BD8E0000}"/>
    <cellStyle name="Normal 3 4 9 3" xfId="24862" xr:uid="{00000000-0005-0000-0000-0000BE8E0000}"/>
    <cellStyle name="Normal 3 5" xfId="244" xr:uid="{00000000-0005-0000-0000-0000BF8E0000}"/>
    <cellStyle name="Normal 3 5 10" xfId="19997" xr:uid="{00000000-0005-0000-0000-0000C08E0000}"/>
    <cellStyle name="Normal 3 5 2" xfId="547" xr:uid="{00000000-0005-0000-0000-0000C18E0000}"/>
    <cellStyle name="Normal 3 5 2 2" xfId="956" xr:uid="{00000000-0005-0000-0000-0000C28E0000}"/>
    <cellStyle name="Normal 3 5 2 2 2" xfId="1906" xr:uid="{00000000-0005-0000-0000-0000C38E0000}"/>
    <cellStyle name="Normal 3 5 2 2 2 2" xfId="4420" xr:uid="{00000000-0005-0000-0000-0000C48E0000}"/>
    <cellStyle name="Normal 3 5 2 2 2 2 2" xfId="9317" xr:uid="{00000000-0005-0000-0000-0000C58E0000}"/>
    <cellStyle name="Normal 3 5 2 2 2 2 2 2" xfId="19106" xr:uid="{00000000-0005-0000-0000-0000C68E0000}"/>
    <cellStyle name="Normal 3 5 2 2 2 2 2 2 2" xfId="38657" xr:uid="{00000000-0005-0000-0000-0000C78E0000}"/>
    <cellStyle name="Normal 3 5 2 2 2 2 2 3" xfId="28882" xr:uid="{00000000-0005-0000-0000-0000C88E0000}"/>
    <cellStyle name="Normal 3 5 2 2 2 2 3" xfId="14220" xr:uid="{00000000-0005-0000-0000-0000C98E0000}"/>
    <cellStyle name="Normal 3 5 2 2 2 2 3 2" xfId="33771" xr:uid="{00000000-0005-0000-0000-0000CA8E0000}"/>
    <cellStyle name="Normal 3 5 2 2 2 2 4" xfId="23996" xr:uid="{00000000-0005-0000-0000-0000CB8E0000}"/>
    <cellStyle name="Normal 3 5 2 2 2 3" xfId="6874" xr:uid="{00000000-0005-0000-0000-0000CC8E0000}"/>
    <cellStyle name="Normal 3 5 2 2 2 3 2" xfId="16666" xr:uid="{00000000-0005-0000-0000-0000CD8E0000}"/>
    <cellStyle name="Normal 3 5 2 2 2 3 2 2" xfId="36217" xr:uid="{00000000-0005-0000-0000-0000CE8E0000}"/>
    <cellStyle name="Normal 3 5 2 2 2 3 3" xfId="26442" xr:uid="{00000000-0005-0000-0000-0000CF8E0000}"/>
    <cellStyle name="Normal 3 5 2 2 2 4" xfId="11780" xr:uid="{00000000-0005-0000-0000-0000D08E0000}"/>
    <cellStyle name="Normal 3 5 2 2 2 4 2" xfId="31331" xr:uid="{00000000-0005-0000-0000-0000D18E0000}"/>
    <cellStyle name="Normal 3 5 2 2 2 5" xfId="21556" xr:uid="{00000000-0005-0000-0000-0000D28E0000}"/>
    <cellStyle name="Normal 3 5 2 2 3" xfId="2599" xr:uid="{00000000-0005-0000-0000-0000D38E0000}"/>
    <cellStyle name="Normal 3 5 2 2 3 2" xfId="5047" xr:uid="{00000000-0005-0000-0000-0000D48E0000}"/>
    <cellStyle name="Normal 3 5 2 2 3 2 2" xfId="9944" xr:uid="{00000000-0005-0000-0000-0000D58E0000}"/>
    <cellStyle name="Normal 3 5 2 2 3 2 2 2" xfId="19733" xr:uid="{00000000-0005-0000-0000-0000D68E0000}"/>
    <cellStyle name="Normal 3 5 2 2 3 2 2 2 2" xfId="39284" xr:uid="{00000000-0005-0000-0000-0000D78E0000}"/>
    <cellStyle name="Normal 3 5 2 2 3 2 2 3" xfId="29509" xr:uid="{00000000-0005-0000-0000-0000D88E0000}"/>
    <cellStyle name="Normal 3 5 2 2 3 2 3" xfId="14847" xr:uid="{00000000-0005-0000-0000-0000D98E0000}"/>
    <cellStyle name="Normal 3 5 2 2 3 2 3 2" xfId="34398" xr:uid="{00000000-0005-0000-0000-0000DA8E0000}"/>
    <cellStyle name="Normal 3 5 2 2 3 2 4" xfId="24623" xr:uid="{00000000-0005-0000-0000-0000DB8E0000}"/>
    <cellStyle name="Normal 3 5 2 2 3 3" xfId="7501" xr:uid="{00000000-0005-0000-0000-0000DC8E0000}"/>
    <cellStyle name="Normal 3 5 2 2 3 3 2" xfId="17293" xr:uid="{00000000-0005-0000-0000-0000DD8E0000}"/>
    <cellStyle name="Normal 3 5 2 2 3 3 2 2" xfId="36844" xr:uid="{00000000-0005-0000-0000-0000DE8E0000}"/>
    <cellStyle name="Normal 3 5 2 2 3 3 3" xfId="27069" xr:uid="{00000000-0005-0000-0000-0000DF8E0000}"/>
    <cellStyle name="Normal 3 5 2 2 3 4" xfId="12407" xr:uid="{00000000-0005-0000-0000-0000E08E0000}"/>
    <cellStyle name="Normal 3 5 2 2 3 4 2" xfId="31958" xr:uid="{00000000-0005-0000-0000-0000E18E0000}"/>
    <cellStyle name="Normal 3 5 2 2 3 5" xfId="22183" xr:uid="{00000000-0005-0000-0000-0000E28E0000}"/>
    <cellStyle name="Normal 3 5 2 2 4" xfId="3539" xr:uid="{00000000-0005-0000-0000-0000E38E0000}"/>
    <cellStyle name="Normal 3 5 2 2 4 2" xfId="8436" xr:uid="{00000000-0005-0000-0000-0000E48E0000}"/>
    <cellStyle name="Normal 3 5 2 2 4 2 2" xfId="18225" xr:uid="{00000000-0005-0000-0000-0000E58E0000}"/>
    <cellStyle name="Normal 3 5 2 2 4 2 2 2" xfId="37776" xr:uid="{00000000-0005-0000-0000-0000E68E0000}"/>
    <cellStyle name="Normal 3 5 2 2 4 2 3" xfId="28001" xr:uid="{00000000-0005-0000-0000-0000E78E0000}"/>
    <cellStyle name="Normal 3 5 2 2 4 3" xfId="13339" xr:uid="{00000000-0005-0000-0000-0000E88E0000}"/>
    <cellStyle name="Normal 3 5 2 2 4 3 2" xfId="32890" xr:uid="{00000000-0005-0000-0000-0000E98E0000}"/>
    <cellStyle name="Normal 3 5 2 2 4 4" xfId="23115" xr:uid="{00000000-0005-0000-0000-0000EA8E0000}"/>
    <cellStyle name="Normal 3 5 2 2 5" xfId="5993" xr:uid="{00000000-0005-0000-0000-0000EB8E0000}"/>
    <cellStyle name="Normal 3 5 2 2 5 2" xfId="15785" xr:uid="{00000000-0005-0000-0000-0000EC8E0000}"/>
    <cellStyle name="Normal 3 5 2 2 5 2 2" xfId="35336" xr:uid="{00000000-0005-0000-0000-0000ED8E0000}"/>
    <cellStyle name="Normal 3 5 2 2 5 3" xfId="25561" xr:uid="{00000000-0005-0000-0000-0000EE8E0000}"/>
    <cellStyle name="Normal 3 5 2 2 6" xfId="10899" xr:uid="{00000000-0005-0000-0000-0000EF8E0000}"/>
    <cellStyle name="Normal 3 5 2 2 6 2" xfId="30450" xr:uid="{00000000-0005-0000-0000-0000F08E0000}"/>
    <cellStyle name="Normal 3 5 2 2 7" xfId="20675" xr:uid="{00000000-0005-0000-0000-0000F18E0000}"/>
    <cellStyle name="Normal 3 5 2 3" xfId="1512" xr:uid="{00000000-0005-0000-0000-0000F28E0000}"/>
    <cellStyle name="Normal 3 5 2 3 2" xfId="4030" xr:uid="{00000000-0005-0000-0000-0000F38E0000}"/>
    <cellStyle name="Normal 3 5 2 3 2 2" xfId="8927" xr:uid="{00000000-0005-0000-0000-0000F48E0000}"/>
    <cellStyle name="Normal 3 5 2 3 2 2 2" xfId="18716" xr:uid="{00000000-0005-0000-0000-0000F58E0000}"/>
    <cellStyle name="Normal 3 5 2 3 2 2 2 2" xfId="38267" xr:uid="{00000000-0005-0000-0000-0000F68E0000}"/>
    <cellStyle name="Normal 3 5 2 3 2 2 3" xfId="28492" xr:uid="{00000000-0005-0000-0000-0000F78E0000}"/>
    <cellStyle name="Normal 3 5 2 3 2 3" xfId="13830" xr:uid="{00000000-0005-0000-0000-0000F88E0000}"/>
    <cellStyle name="Normal 3 5 2 3 2 3 2" xfId="33381" xr:uid="{00000000-0005-0000-0000-0000F98E0000}"/>
    <cellStyle name="Normal 3 5 2 3 2 4" xfId="23606" xr:uid="{00000000-0005-0000-0000-0000FA8E0000}"/>
    <cellStyle name="Normal 3 5 2 3 3" xfId="6484" xr:uid="{00000000-0005-0000-0000-0000FB8E0000}"/>
    <cellStyle name="Normal 3 5 2 3 3 2" xfId="16276" xr:uid="{00000000-0005-0000-0000-0000FC8E0000}"/>
    <cellStyle name="Normal 3 5 2 3 3 2 2" xfId="35827" xr:uid="{00000000-0005-0000-0000-0000FD8E0000}"/>
    <cellStyle name="Normal 3 5 2 3 3 3" xfId="26052" xr:uid="{00000000-0005-0000-0000-0000FE8E0000}"/>
    <cellStyle name="Normal 3 5 2 3 4" xfId="11390" xr:uid="{00000000-0005-0000-0000-0000FF8E0000}"/>
    <cellStyle name="Normal 3 5 2 3 4 2" xfId="30941" xr:uid="{00000000-0005-0000-0000-0000008F0000}"/>
    <cellStyle name="Normal 3 5 2 3 5" xfId="21166" xr:uid="{00000000-0005-0000-0000-0000018F0000}"/>
    <cellStyle name="Normal 3 5 2 4" xfId="2158" xr:uid="{00000000-0005-0000-0000-0000028F0000}"/>
    <cellStyle name="Normal 3 5 2 4 2" xfId="4660" xr:uid="{00000000-0005-0000-0000-0000038F0000}"/>
    <cellStyle name="Normal 3 5 2 4 2 2" xfId="9557" xr:uid="{00000000-0005-0000-0000-0000048F0000}"/>
    <cellStyle name="Normal 3 5 2 4 2 2 2" xfId="19346" xr:uid="{00000000-0005-0000-0000-0000058F0000}"/>
    <cellStyle name="Normal 3 5 2 4 2 2 2 2" xfId="38897" xr:uid="{00000000-0005-0000-0000-0000068F0000}"/>
    <cellStyle name="Normal 3 5 2 4 2 2 3" xfId="29122" xr:uid="{00000000-0005-0000-0000-0000078F0000}"/>
    <cellStyle name="Normal 3 5 2 4 2 3" xfId="14460" xr:uid="{00000000-0005-0000-0000-0000088F0000}"/>
    <cellStyle name="Normal 3 5 2 4 2 3 2" xfId="34011" xr:uid="{00000000-0005-0000-0000-0000098F0000}"/>
    <cellStyle name="Normal 3 5 2 4 2 4" xfId="24236" xr:uid="{00000000-0005-0000-0000-00000A8F0000}"/>
    <cellStyle name="Normal 3 5 2 4 3" xfId="7114" xr:uid="{00000000-0005-0000-0000-00000B8F0000}"/>
    <cellStyle name="Normal 3 5 2 4 3 2" xfId="16906" xr:uid="{00000000-0005-0000-0000-00000C8F0000}"/>
    <cellStyle name="Normal 3 5 2 4 3 2 2" xfId="36457" xr:uid="{00000000-0005-0000-0000-00000D8F0000}"/>
    <cellStyle name="Normal 3 5 2 4 3 3" xfId="26682" xr:uid="{00000000-0005-0000-0000-00000E8F0000}"/>
    <cellStyle name="Normal 3 5 2 4 4" xfId="12020" xr:uid="{00000000-0005-0000-0000-00000F8F0000}"/>
    <cellStyle name="Normal 3 5 2 4 4 2" xfId="31571" xr:uid="{00000000-0005-0000-0000-0000108F0000}"/>
    <cellStyle name="Normal 3 5 2 4 5" xfId="21796" xr:uid="{00000000-0005-0000-0000-0000118F0000}"/>
    <cellStyle name="Normal 3 5 2 5" xfId="3148" xr:uid="{00000000-0005-0000-0000-0000128F0000}"/>
    <cellStyle name="Normal 3 5 2 5 2" xfId="8045" xr:uid="{00000000-0005-0000-0000-0000138F0000}"/>
    <cellStyle name="Normal 3 5 2 5 2 2" xfId="17834" xr:uid="{00000000-0005-0000-0000-0000148F0000}"/>
    <cellStyle name="Normal 3 5 2 5 2 2 2" xfId="37385" xr:uid="{00000000-0005-0000-0000-0000158F0000}"/>
    <cellStyle name="Normal 3 5 2 5 2 3" xfId="27610" xr:uid="{00000000-0005-0000-0000-0000168F0000}"/>
    <cellStyle name="Normal 3 5 2 5 3" xfId="12948" xr:uid="{00000000-0005-0000-0000-0000178F0000}"/>
    <cellStyle name="Normal 3 5 2 5 3 2" xfId="32499" xr:uid="{00000000-0005-0000-0000-0000188F0000}"/>
    <cellStyle name="Normal 3 5 2 5 4" xfId="22724" xr:uid="{00000000-0005-0000-0000-0000198F0000}"/>
    <cellStyle name="Normal 3 5 2 6" xfId="5602" xr:uid="{00000000-0005-0000-0000-00001A8F0000}"/>
    <cellStyle name="Normal 3 5 2 6 2" xfId="15394" xr:uid="{00000000-0005-0000-0000-00001B8F0000}"/>
    <cellStyle name="Normal 3 5 2 6 2 2" xfId="34945" xr:uid="{00000000-0005-0000-0000-00001C8F0000}"/>
    <cellStyle name="Normal 3 5 2 6 3" xfId="25170" xr:uid="{00000000-0005-0000-0000-00001D8F0000}"/>
    <cellStyle name="Normal 3 5 2 7" xfId="10508" xr:uid="{00000000-0005-0000-0000-00001E8F0000}"/>
    <cellStyle name="Normal 3 5 2 7 2" xfId="30059" xr:uid="{00000000-0005-0000-0000-00001F8F0000}"/>
    <cellStyle name="Normal 3 5 2 8" xfId="20284" xr:uid="{00000000-0005-0000-0000-0000208F0000}"/>
    <cellStyle name="Normal 3 5 3" xfId="548" xr:uid="{00000000-0005-0000-0000-0000218F0000}"/>
    <cellStyle name="Normal 3 5 3 2" xfId="957" xr:uid="{00000000-0005-0000-0000-0000228F0000}"/>
    <cellStyle name="Normal 3 5 3 2 2" xfId="1907" xr:uid="{00000000-0005-0000-0000-0000238F0000}"/>
    <cellStyle name="Normal 3 5 3 2 2 2" xfId="4421" xr:uid="{00000000-0005-0000-0000-0000248F0000}"/>
    <cellStyle name="Normal 3 5 3 2 2 2 2" xfId="9318" xr:uid="{00000000-0005-0000-0000-0000258F0000}"/>
    <cellStyle name="Normal 3 5 3 2 2 2 2 2" xfId="19107" xr:uid="{00000000-0005-0000-0000-0000268F0000}"/>
    <cellStyle name="Normal 3 5 3 2 2 2 2 2 2" xfId="38658" xr:uid="{00000000-0005-0000-0000-0000278F0000}"/>
    <cellStyle name="Normal 3 5 3 2 2 2 2 3" xfId="28883" xr:uid="{00000000-0005-0000-0000-0000288F0000}"/>
    <cellStyle name="Normal 3 5 3 2 2 2 3" xfId="14221" xr:uid="{00000000-0005-0000-0000-0000298F0000}"/>
    <cellStyle name="Normal 3 5 3 2 2 2 3 2" xfId="33772" xr:uid="{00000000-0005-0000-0000-00002A8F0000}"/>
    <cellStyle name="Normal 3 5 3 2 2 2 4" xfId="23997" xr:uid="{00000000-0005-0000-0000-00002B8F0000}"/>
    <cellStyle name="Normal 3 5 3 2 2 3" xfId="6875" xr:uid="{00000000-0005-0000-0000-00002C8F0000}"/>
    <cellStyle name="Normal 3 5 3 2 2 3 2" xfId="16667" xr:uid="{00000000-0005-0000-0000-00002D8F0000}"/>
    <cellStyle name="Normal 3 5 3 2 2 3 2 2" xfId="36218" xr:uid="{00000000-0005-0000-0000-00002E8F0000}"/>
    <cellStyle name="Normal 3 5 3 2 2 3 3" xfId="26443" xr:uid="{00000000-0005-0000-0000-00002F8F0000}"/>
    <cellStyle name="Normal 3 5 3 2 2 4" xfId="11781" xr:uid="{00000000-0005-0000-0000-0000308F0000}"/>
    <cellStyle name="Normal 3 5 3 2 2 4 2" xfId="31332" xr:uid="{00000000-0005-0000-0000-0000318F0000}"/>
    <cellStyle name="Normal 3 5 3 2 2 5" xfId="21557" xr:uid="{00000000-0005-0000-0000-0000328F0000}"/>
    <cellStyle name="Normal 3 5 3 2 3" xfId="2727" xr:uid="{00000000-0005-0000-0000-0000338F0000}"/>
    <cellStyle name="Normal 3 5 3 2 3 2" xfId="5172" xr:uid="{00000000-0005-0000-0000-0000348F0000}"/>
    <cellStyle name="Normal 3 5 3 2 3 2 2" xfId="10069" xr:uid="{00000000-0005-0000-0000-0000358F0000}"/>
    <cellStyle name="Normal 3 5 3 2 3 2 2 2" xfId="19858" xr:uid="{00000000-0005-0000-0000-0000368F0000}"/>
    <cellStyle name="Normal 3 5 3 2 3 2 2 2 2" xfId="39409" xr:uid="{00000000-0005-0000-0000-0000378F0000}"/>
    <cellStyle name="Normal 3 5 3 2 3 2 2 3" xfId="29634" xr:uid="{00000000-0005-0000-0000-0000388F0000}"/>
    <cellStyle name="Normal 3 5 3 2 3 2 3" xfId="14972" xr:uid="{00000000-0005-0000-0000-0000398F0000}"/>
    <cellStyle name="Normal 3 5 3 2 3 2 3 2" xfId="34523" xr:uid="{00000000-0005-0000-0000-00003A8F0000}"/>
    <cellStyle name="Normal 3 5 3 2 3 2 4" xfId="24748" xr:uid="{00000000-0005-0000-0000-00003B8F0000}"/>
    <cellStyle name="Normal 3 5 3 2 3 3" xfId="7626" xr:uid="{00000000-0005-0000-0000-00003C8F0000}"/>
    <cellStyle name="Normal 3 5 3 2 3 3 2" xfId="17418" xr:uid="{00000000-0005-0000-0000-00003D8F0000}"/>
    <cellStyle name="Normal 3 5 3 2 3 3 2 2" xfId="36969" xr:uid="{00000000-0005-0000-0000-00003E8F0000}"/>
    <cellStyle name="Normal 3 5 3 2 3 3 3" xfId="27194" xr:uid="{00000000-0005-0000-0000-00003F8F0000}"/>
    <cellStyle name="Normal 3 5 3 2 3 4" xfId="12532" xr:uid="{00000000-0005-0000-0000-0000408F0000}"/>
    <cellStyle name="Normal 3 5 3 2 3 4 2" xfId="32083" xr:uid="{00000000-0005-0000-0000-0000418F0000}"/>
    <cellStyle name="Normal 3 5 3 2 3 5" xfId="22308" xr:uid="{00000000-0005-0000-0000-0000428F0000}"/>
    <cellStyle name="Normal 3 5 3 2 4" xfId="3540" xr:uid="{00000000-0005-0000-0000-0000438F0000}"/>
    <cellStyle name="Normal 3 5 3 2 4 2" xfId="8437" xr:uid="{00000000-0005-0000-0000-0000448F0000}"/>
    <cellStyle name="Normal 3 5 3 2 4 2 2" xfId="18226" xr:uid="{00000000-0005-0000-0000-0000458F0000}"/>
    <cellStyle name="Normal 3 5 3 2 4 2 2 2" xfId="37777" xr:uid="{00000000-0005-0000-0000-0000468F0000}"/>
    <cellStyle name="Normal 3 5 3 2 4 2 3" xfId="28002" xr:uid="{00000000-0005-0000-0000-0000478F0000}"/>
    <cellStyle name="Normal 3 5 3 2 4 3" xfId="13340" xr:uid="{00000000-0005-0000-0000-0000488F0000}"/>
    <cellStyle name="Normal 3 5 3 2 4 3 2" xfId="32891" xr:uid="{00000000-0005-0000-0000-0000498F0000}"/>
    <cellStyle name="Normal 3 5 3 2 4 4" xfId="23116" xr:uid="{00000000-0005-0000-0000-00004A8F0000}"/>
    <cellStyle name="Normal 3 5 3 2 5" xfId="5994" xr:uid="{00000000-0005-0000-0000-00004B8F0000}"/>
    <cellStyle name="Normal 3 5 3 2 5 2" xfId="15786" xr:uid="{00000000-0005-0000-0000-00004C8F0000}"/>
    <cellStyle name="Normal 3 5 3 2 5 2 2" xfId="35337" xr:uid="{00000000-0005-0000-0000-00004D8F0000}"/>
    <cellStyle name="Normal 3 5 3 2 5 3" xfId="25562" xr:uid="{00000000-0005-0000-0000-00004E8F0000}"/>
    <cellStyle name="Normal 3 5 3 2 6" xfId="10900" xr:uid="{00000000-0005-0000-0000-00004F8F0000}"/>
    <cellStyle name="Normal 3 5 3 2 6 2" xfId="30451" xr:uid="{00000000-0005-0000-0000-0000508F0000}"/>
    <cellStyle name="Normal 3 5 3 2 7" xfId="20676" xr:uid="{00000000-0005-0000-0000-0000518F0000}"/>
    <cellStyle name="Normal 3 5 3 3" xfId="1513" xr:uid="{00000000-0005-0000-0000-0000528F0000}"/>
    <cellStyle name="Normal 3 5 3 3 2" xfId="4031" xr:uid="{00000000-0005-0000-0000-0000538F0000}"/>
    <cellStyle name="Normal 3 5 3 3 2 2" xfId="8928" xr:uid="{00000000-0005-0000-0000-0000548F0000}"/>
    <cellStyle name="Normal 3 5 3 3 2 2 2" xfId="18717" xr:uid="{00000000-0005-0000-0000-0000558F0000}"/>
    <cellStyle name="Normal 3 5 3 3 2 2 2 2" xfId="38268" xr:uid="{00000000-0005-0000-0000-0000568F0000}"/>
    <cellStyle name="Normal 3 5 3 3 2 2 3" xfId="28493" xr:uid="{00000000-0005-0000-0000-0000578F0000}"/>
    <cellStyle name="Normal 3 5 3 3 2 3" xfId="13831" xr:uid="{00000000-0005-0000-0000-0000588F0000}"/>
    <cellStyle name="Normal 3 5 3 3 2 3 2" xfId="33382" xr:uid="{00000000-0005-0000-0000-0000598F0000}"/>
    <cellStyle name="Normal 3 5 3 3 2 4" xfId="23607" xr:uid="{00000000-0005-0000-0000-00005A8F0000}"/>
    <cellStyle name="Normal 3 5 3 3 3" xfId="6485" xr:uid="{00000000-0005-0000-0000-00005B8F0000}"/>
    <cellStyle name="Normal 3 5 3 3 3 2" xfId="16277" xr:uid="{00000000-0005-0000-0000-00005C8F0000}"/>
    <cellStyle name="Normal 3 5 3 3 3 2 2" xfId="35828" xr:uid="{00000000-0005-0000-0000-00005D8F0000}"/>
    <cellStyle name="Normal 3 5 3 3 3 3" xfId="26053" xr:uid="{00000000-0005-0000-0000-00005E8F0000}"/>
    <cellStyle name="Normal 3 5 3 3 4" xfId="11391" xr:uid="{00000000-0005-0000-0000-00005F8F0000}"/>
    <cellStyle name="Normal 3 5 3 3 4 2" xfId="30942" xr:uid="{00000000-0005-0000-0000-0000608F0000}"/>
    <cellStyle name="Normal 3 5 3 3 5" xfId="21167" xr:uid="{00000000-0005-0000-0000-0000618F0000}"/>
    <cellStyle name="Normal 3 5 3 4" xfId="2283" xr:uid="{00000000-0005-0000-0000-0000628F0000}"/>
    <cellStyle name="Normal 3 5 3 4 2" xfId="4785" xr:uid="{00000000-0005-0000-0000-0000638F0000}"/>
    <cellStyle name="Normal 3 5 3 4 2 2" xfId="9682" xr:uid="{00000000-0005-0000-0000-0000648F0000}"/>
    <cellStyle name="Normal 3 5 3 4 2 2 2" xfId="19471" xr:uid="{00000000-0005-0000-0000-0000658F0000}"/>
    <cellStyle name="Normal 3 5 3 4 2 2 2 2" xfId="39022" xr:uid="{00000000-0005-0000-0000-0000668F0000}"/>
    <cellStyle name="Normal 3 5 3 4 2 2 3" xfId="29247" xr:uid="{00000000-0005-0000-0000-0000678F0000}"/>
    <cellStyle name="Normal 3 5 3 4 2 3" xfId="14585" xr:uid="{00000000-0005-0000-0000-0000688F0000}"/>
    <cellStyle name="Normal 3 5 3 4 2 3 2" xfId="34136" xr:uid="{00000000-0005-0000-0000-0000698F0000}"/>
    <cellStyle name="Normal 3 5 3 4 2 4" xfId="24361" xr:uid="{00000000-0005-0000-0000-00006A8F0000}"/>
    <cellStyle name="Normal 3 5 3 4 3" xfId="7239" xr:uid="{00000000-0005-0000-0000-00006B8F0000}"/>
    <cellStyle name="Normal 3 5 3 4 3 2" xfId="17031" xr:uid="{00000000-0005-0000-0000-00006C8F0000}"/>
    <cellStyle name="Normal 3 5 3 4 3 2 2" xfId="36582" xr:uid="{00000000-0005-0000-0000-00006D8F0000}"/>
    <cellStyle name="Normal 3 5 3 4 3 3" xfId="26807" xr:uid="{00000000-0005-0000-0000-00006E8F0000}"/>
    <cellStyle name="Normal 3 5 3 4 4" xfId="12145" xr:uid="{00000000-0005-0000-0000-00006F8F0000}"/>
    <cellStyle name="Normal 3 5 3 4 4 2" xfId="31696" xr:uid="{00000000-0005-0000-0000-0000708F0000}"/>
    <cellStyle name="Normal 3 5 3 4 5" xfId="21921" xr:uid="{00000000-0005-0000-0000-0000718F0000}"/>
    <cellStyle name="Normal 3 5 3 5" xfId="3149" xr:uid="{00000000-0005-0000-0000-0000728F0000}"/>
    <cellStyle name="Normal 3 5 3 5 2" xfId="8046" xr:uid="{00000000-0005-0000-0000-0000738F0000}"/>
    <cellStyle name="Normal 3 5 3 5 2 2" xfId="17835" xr:uid="{00000000-0005-0000-0000-0000748F0000}"/>
    <cellStyle name="Normal 3 5 3 5 2 2 2" xfId="37386" xr:uid="{00000000-0005-0000-0000-0000758F0000}"/>
    <cellStyle name="Normal 3 5 3 5 2 3" xfId="27611" xr:uid="{00000000-0005-0000-0000-0000768F0000}"/>
    <cellStyle name="Normal 3 5 3 5 3" xfId="12949" xr:uid="{00000000-0005-0000-0000-0000778F0000}"/>
    <cellStyle name="Normal 3 5 3 5 3 2" xfId="32500" xr:uid="{00000000-0005-0000-0000-0000788F0000}"/>
    <cellStyle name="Normal 3 5 3 5 4" xfId="22725" xr:uid="{00000000-0005-0000-0000-0000798F0000}"/>
    <cellStyle name="Normal 3 5 3 6" xfId="5603" xr:uid="{00000000-0005-0000-0000-00007A8F0000}"/>
    <cellStyle name="Normal 3 5 3 6 2" xfId="15395" xr:uid="{00000000-0005-0000-0000-00007B8F0000}"/>
    <cellStyle name="Normal 3 5 3 6 2 2" xfId="34946" xr:uid="{00000000-0005-0000-0000-00007C8F0000}"/>
    <cellStyle name="Normal 3 5 3 6 3" xfId="25171" xr:uid="{00000000-0005-0000-0000-00007D8F0000}"/>
    <cellStyle name="Normal 3 5 3 7" xfId="10509" xr:uid="{00000000-0005-0000-0000-00007E8F0000}"/>
    <cellStyle name="Normal 3 5 3 7 2" xfId="30060" xr:uid="{00000000-0005-0000-0000-00007F8F0000}"/>
    <cellStyle name="Normal 3 5 3 8" xfId="20285" xr:uid="{00000000-0005-0000-0000-0000808F0000}"/>
    <cellStyle name="Normal 3 5 4" xfId="667" xr:uid="{00000000-0005-0000-0000-0000818F0000}"/>
    <cellStyle name="Normal 3 5 4 2" xfId="1619" xr:uid="{00000000-0005-0000-0000-0000828F0000}"/>
    <cellStyle name="Normal 3 5 4 2 2" xfId="4133" xr:uid="{00000000-0005-0000-0000-0000838F0000}"/>
    <cellStyle name="Normal 3 5 4 2 2 2" xfId="9030" xr:uid="{00000000-0005-0000-0000-0000848F0000}"/>
    <cellStyle name="Normal 3 5 4 2 2 2 2" xfId="18819" xr:uid="{00000000-0005-0000-0000-0000858F0000}"/>
    <cellStyle name="Normal 3 5 4 2 2 2 2 2" xfId="38370" xr:uid="{00000000-0005-0000-0000-0000868F0000}"/>
    <cellStyle name="Normal 3 5 4 2 2 2 3" xfId="28595" xr:uid="{00000000-0005-0000-0000-0000878F0000}"/>
    <cellStyle name="Normal 3 5 4 2 2 3" xfId="13933" xr:uid="{00000000-0005-0000-0000-0000888F0000}"/>
    <cellStyle name="Normal 3 5 4 2 2 3 2" xfId="33484" xr:uid="{00000000-0005-0000-0000-0000898F0000}"/>
    <cellStyle name="Normal 3 5 4 2 2 4" xfId="23709" xr:uid="{00000000-0005-0000-0000-00008A8F0000}"/>
    <cellStyle name="Normal 3 5 4 2 3" xfId="6587" xr:uid="{00000000-0005-0000-0000-00008B8F0000}"/>
    <cellStyle name="Normal 3 5 4 2 3 2" xfId="16379" xr:uid="{00000000-0005-0000-0000-00008C8F0000}"/>
    <cellStyle name="Normal 3 5 4 2 3 2 2" xfId="35930" xr:uid="{00000000-0005-0000-0000-00008D8F0000}"/>
    <cellStyle name="Normal 3 5 4 2 3 3" xfId="26155" xr:uid="{00000000-0005-0000-0000-00008E8F0000}"/>
    <cellStyle name="Normal 3 5 4 2 4" xfId="11493" xr:uid="{00000000-0005-0000-0000-00008F8F0000}"/>
    <cellStyle name="Normal 3 5 4 2 4 2" xfId="31044" xr:uid="{00000000-0005-0000-0000-0000908F0000}"/>
    <cellStyle name="Normal 3 5 4 2 5" xfId="21269" xr:uid="{00000000-0005-0000-0000-0000918F0000}"/>
    <cellStyle name="Normal 3 5 4 3" xfId="2436" xr:uid="{00000000-0005-0000-0000-0000928F0000}"/>
    <cellStyle name="Normal 3 5 4 3 2" xfId="4918" xr:uid="{00000000-0005-0000-0000-0000938F0000}"/>
    <cellStyle name="Normal 3 5 4 3 2 2" xfId="9815" xr:uid="{00000000-0005-0000-0000-0000948F0000}"/>
    <cellStyle name="Normal 3 5 4 3 2 2 2" xfId="19604" xr:uid="{00000000-0005-0000-0000-0000958F0000}"/>
    <cellStyle name="Normal 3 5 4 3 2 2 2 2" xfId="39155" xr:uid="{00000000-0005-0000-0000-0000968F0000}"/>
    <cellStyle name="Normal 3 5 4 3 2 2 3" xfId="29380" xr:uid="{00000000-0005-0000-0000-0000978F0000}"/>
    <cellStyle name="Normal 3 5 4 3 2 3" xfId="14718" xr:uid="{00000000-0005-0000-0000-0000988F0000}"/>
    <cellStyle name="Normal 3 5 4 3 2 3 2" xfId="34269" xr:uid="{00000000-0005-0000-0000-0000998F0000}"/>
    <cellStyle name="Normal 3 5 4 3 2 4" xfId="24494" xr:uid="{00000000-0005-0000-0000-00009A8F0000}"/>
    <cellStyle name="Normal 3 5 4 3 3" xfId="7372" xr:uid="{00000000-0005-0000-0000-00009B8F0000}"/>
    <cellStyle name="Normal 3 5 4 3 3 2" xfId="17164" xr:uid="{00000000-0005-0000-0000-00009C8F0000}"/>
    <cellStyle name="Normal 3 5 4 3 3 2 2" xfId="36715" xr:uid="{00000000-0005-0000-0000-00009D8F0000}"/>
    <cellStyle name="Normal 3 5 4 3 3 3" xfId="26940" xr:uid="{00000000-0005-0000-0000-00009E8F0000}"/>
    <cellStyle name="Normal 3 5 4 3 4" xfId="12278" xr:uid="{00000000-0005-0000-0000-00009F8F0000}"/>
    <cellStyle name="Normal 3 5 4 3 4 2" xfId="31829" xr:uid="{00000000-0005-0000-0000-0000A08F0000}"/>
    <cellStyle name="Normal 3 5 4 3 5" xfId="22054" xr:uid="{00000000-0005-0000-0000-0000A18F0000}"/>
    <cellStyle name="Normal 3 5 4 4" xfId="3252" xr:uid="{00000000-0005-0000-0000-0000A28F0000}"/>
    <cellStyle name="Normal 3 5 4 4 2" xfId="8149" xr:uid="{00000000-0005-0000-0000-0000A38F0000}"/>
    <cellStyle name="Normal 3 5 4 4 2 2" xfId="17938" xr:uid="{00000000-0005-0000-0000-0000A48F0000}"/>
    <cellStyle name="Normal 3 5 4 4 2 2 2" xfId="37489" xr:uid="{00000000-0005-0000-0000-0000A58F0000}"/>
    <cellStyle name="Normal 3 5 4 4 2 3" xfId="27714" xr:uid="{00000000-0005-0000-0000-0000A68F0000}"/>
    <cellStyle name="Normal 3 5 4 4 3" xfId="13052" xr:uid="{00000000-0005-0000-0000-0000A78F0000}"/>
    <cellStyle name="Normal 3 5 4 4 3 2" xfId="32603" xr:uid="{00000000-0005-0000-0000-0000A88F0000}"/>
    <cellStyle name="Normal 3 5 4 4 4" xfId="22828" xr:uid="{00000000-0005-0000-0000-0000A98F0000}"/>
    <cellStyle name="Normal 3 5 4 5" xfId="5706" xr:uid="{00000000-0005-0000-0000-0000AA8F0000}"/>
    <cellStyle name="Normal 3 5 4 5 2" xfId="15498" xr:uid="{00000000-0005-0000-0000-0000AB8F0000}"/>
    <cellStyle name="Normal 3 5 4 5 2 2" xfId="35049" xr:uid="{00000000-0005-0000-0000-0000AC8F0000}"/>
    <cellStyle name="Normal 3 5 4 5 3" xfId="25274" xr:uid="{00000000-0005-0000-0000-0000AD8F0000}"/>
    <cellStyle name="Normal 3 5 4 6" xfId="10612" xr:uid="{00000000-0005-0000-0000-0000AE8F0000}"/>
    <cellStyle name="Normal 3 5 4 6 2" xfId="30163" xr:uid="{00000000-0005-0000-0000-0000AF8F0000}"/>
    <cellStyle name="Normal 3 5 4 7" xfId="20388" xr:uid="{00000000-0005-0000-0000-0000B08F0000}"/>
    <cellStyle name="Normal 3 5 5" xfId="1252" xr:uid="{00000000-0005-0000-0000-0000B18F0000}"/>
    <cellStyle name="Normal 3 5 5 2" xfId="3775" xr:uid="{00000000-0005-0000-0000-0000B28F0000}"/>
    <cellStyle name="Normal 3 5 5 2 2" xfId="8672" xr:uid="{00000000-0005-0000-0000-0000B38F0000}"/>
    <cellStyle name="Normal 3 5 5 2 2 2" xfId="18461" xr:uid="{00000000-0005-0000-0000-0000B48F0000}"/>
    <cellStyle name="Normal 3 5 5 2 2 2 2" xfId="38012" xr:uid="{00000000-0005-0000-0000-0000B58F0000}"/>
    <cellStyle name="Normal 3 5 5 2 2 3" xfId="28237" xr:uid="{00000000-0005-0000-0000-0000B68F0000}"/>
    <cellStyle name="Normal 3 5 5 2 3" xfId="13575" xr:uid="{00000000-0005-0000-0000-0000B78F0000}"/>
    <cellStyle name="Normal 3 5 5 2 3 2" xfId="33126" xr:uid="{00000000-0005-0000-0000-0000B88F0000}"/>
    <cellStyle name="Normal 3 5 5 2 4" xfId="23351" xr:uid="{00000000-0005-0000-0000-0000B98F0000}"/>
    <cellStyle name="Normal 3 5 5 3" xfId="6229" xr:uid="{00000000-0005-0000-0000-0000BA8F0000}"/>
    <cellStyle name="Normal 3 5 5 3 2" xfId="16021" xr:uid="{00000000-0005-0000-0000-0000BB8F0000}"/>
    <cellStyle name="Normal 3 5 5 3 2 2" xfId="35572" xr:uid="{00000000-0005-0000-0000-0000BC8F0000}"/>
    <cellStyle name="Normal 3 5 5 3 3" xfId="25797" xr:uid="{00000000-0005-0000-0000-0000BD8F0000}"/>
    <cellStyle name="Normal 3 5 5 4" xfId="11135" xr:uid="{00000000-0005-0000-0000-0000BE8F0000}"/>
    <cellStyle name="Normal 3 5 5 4 2" xfId="30686" xr:uid="{00000000-0005-0000-0000-0000BF8F0000}"/>
    <cellStyle name="Normal 3 5 5 5" xfId="20911" xr:uid="{00000000-0005-0000-0000-0000C08F0000}"/>
    <cellStyle name="Normal 3 5 6" xfId="2029" xr:uid="{00000000-0005-0000-0000-0000C18F0000}"/>
    <cellStyle name="Normal 3 5 6 2" xfId="4531" xr:uid="{00000000-0005-0000-0000-0000C28F0000}"/>
    <cellStyle name="Normal 3 5 6 2 2" xfId="9428" xr:uid="{00000000-0005-0000-0000-0000C38F0000}"/>
    <cellStyle name="Normal 3 5 6 2 2 2" xfId="19217" xr:uid="{00000000-0005-0000-0000-0000C48F0000}"/>
    <cellStyle name="Normal 3 5 6 2 2 2 2" xfId="38768" xr:uid="{00000000-0005-0000-0000-0000C58F0000}"/>
    <cellStyle name="Normal 3 5 6 2 2 3" xfId="28993" xr:uid="{00000000-0005-0000-0000-0000C68F0000}"/>
    <cellStyle name="Normal 3 5 6 2 3" xfId="14331" xr:uid="{00000000-0005-0000-0000-0000C78F0000}"/>
    <cellStyle name="Normal 3 5 6 2 3 2" xfId="33882" xr:uid="{00000000-0005-0000-0000-0000C88F0000}"/>
    <cellStyle name="Normal 3 5 6 2 4" xfId="24107" xr:uid="{00000000-0005-0000-0000-0000C98F0000}"/>
    <cellStyle name="Normal 3 5 6 3" xfId="6985" xr:uid="{00000000-0005-0000-0000-0000CA8F0000}"/>
    <cellStyle name="Normal 3 5 6 3 2" xfId="16777" xr:uid="{00000000-0005-0000-0000-0000CB8F0000}"/>
    <cellStyle name="Normal 3 5 6 3 2 2" xfId="36328" xr:uid="{00000000-0005-0000-0000-0000CC8F0000}"/>
    <cellStyle name="Normal 3 5 6 3 3" xfId="26553" xr:uid="{00000000-0005-0000-0000-0000CD8F0000}"/>
    <cellStyle name="Normal 3 5 6 4" xfId="11891" xr:uid="{00000000-0005-0000-0000-0000CE8F0000}"/>
    <cellStyle name="Normal 3 5 6 4 2" xfId="31442" xr:uid="{00000000-0005-0000-0000-0000CF8F0000}"/>
    <cellStyle name="Normal 3 5 6 5" xfId="21667" xr:uid="{00000000-0005-0000-0000-0000D08F0000}"/>
    <cellStyle name="Normal 3 5 7" xfId="2860" xr:uid="{00000000-0005-0000-0000-0000D18F0000}"/>
    <cellStyle name="Normal 3 5 7 2" xfId="7758" xr:uid="{00000000-0005-0000-0000-0000D28F0000}"/>
    <cellStyle name="Normal 3 5 7 2 2" xfId="17547" xr:uid="{00000000-0005-0000-0000-0000D38F0000}"/>
    <cellStyle name="Normal 3 5 7 2 2 2" xfId="37098" xr:uid="{00000000-0005-0000-0000-0000D48F0000}"/>
    <cellStyle name="Normal 3 5 7 2 3" xfId="27323" xr:uid="{00000000-0005-0000-0000-0000D58F0000}"/>
    <cellStyle name="Normal 3 5 7 3" xfId="12661" xr:uid="{00000000-0005-0000-0000-0000D68F0000}"/>
    <cellStyle name="Normal 3 5 7 3 2" xfId="32212" xr:uid="{00000000-0005-0000-0000-0000D78F0000}"/>
    <cellStyle name="Normal 3 5 7 4" xfId="22437" xr:uid="{00000000-0005-0000-0000-0000D88F0000}"/>
    <cellStyle name="Normal 3 5 8" xfId="5314" xr:uid="{00000000-0005-0000-0000-0000D98F0000}"/>
    <cellStyle name="Normal 3 5 8 2" xfId="15107" xr:uid="{00000000-0005-0000-0000-0000DA8F0000}"/>
    <cellStyle name="Normal 3 5 8 2 2" xfId="34658" xr:uid="{00000000-0005-0000-0000-0000DB8F0000}"/>
    <cellStyle name="Normal 3 5 8 3" xfId="24883" xr:uid="{00000000-0005-0000-0000-0000DC8F0000}"/>
    <cellStyle name="Normal 3 5 9" xfId="10221" xr:uid="{00000000-0005-0000-0000-0000DD8F0000}"/>
    <cellStyle name="Normal 3 5 9 2" xfId="29772" xr:uid="{00000000-0005-0000-0000-0000DE8F0000}"/>
    <cellStyle name="Normal 3 6" xfId="285" xr:uid="{00000000-0005-0000-0000-0000DF8F0000}"/>
    <cellStyle name="Normal 3 6 2" xfId="549" xr:uid="{00000000-0005-0000-0000-0000E08F0000}"/>
    <cellStyle name="Normal 3 6 2 2" xfId="958" xr:uid="{00000000-0005-0000-0000-0000E18F0000}"/>
    <cellStyle name="Normal 3 6 2 2 2" xfId="1908" xr:uid="{00000000-0005-0000-0000-0000E28F0000}"/>
    <cellStyle name="Normal 3 6 2 2 2 2" xfId="4422" xr:uid="{00000000-0005-0000-0000-0000E38F0000}"/>
    <cellStyle name="Normal 3 6 2 2 2 2 2" xfId="9319" xr:uid="{00000000-0005-0000-0000-0000E48F0000}"/>
    <cellStyle name="Normal 3 6 2 2 2 2 2 2" xfId="19108" xr:uid="{00000000-0005-0000-0000-0000E58F0000}"/>
    <cellStyle name="Normal 3 6 2 2 2 2 2 2 2" xfId="38659" xr:uid="{00000000-0005-0000-0000-0000E68F0000}"/>
    <cellStyle name="Normal 3 6 2 2 2 2 2 3" xfId="28884" xr:uid="{00000000-0005-0000-0000-0000E78F0000}"/>
    <cellStyle name="Normal 3 6 2 2 2 2 3" xfId="14222" xr:uid="{00000000-0005-0000-0000-0000E88F0000}"/>
    <cellStyle name="Normal 3 6 2 2 2 2 3 2" xfId="33773" xr:uid="{00000000-0005-0000-0000-0000E98F0000}"/>
    <cellStyle name="Normal 3 6 2 2 2 2 4" xfId="23998" xr:uid="{00000000-0005-0000-0000-0000EA8F0000}"/>
    <cellStyle name="Normal 3 6 2 2 2 3" xfId="6876" xr:uid="{00000000-0005-0000-0000-0000EB8F0000}"/>
    <cellStyle name="Normal 3 6 2 2 2 3 2" xfId="16668" xr:uid="{00000000-0005-0000-0000-0000EC8F0000}"/>
    <cellStyle name="Normal 3 6 2 2 2 3 2 2" xfId="36219" xr:uid="{00000000-0005-0000-0000-0000ED8F0000}"/>
    <cellStyle name="Normal 3 6 2 2 2 3 3" xfId="26444" xr:uid="{00000000-0005-0000-0000-0000EE8F0000}"/>
    <cellStyle name="Normal 3 6 2 2 2 4" xfId="11782" xr:uid="{00000000-0005-0000-0000-0000EF8F0000}"/>
    <cellStyle name="Normal 3 6 2 2 2 4 2" xfId="31333" xr:uid="{00000000-0005-0000-0000-0000F08F0000}"/>
    <cellStyle name="Normal 3 6 2 2 2 5" xfId="21558" xr:uid="{00000000-0005-0000-0000-0000F18F0000}"/>
    <cellStyle name="Normal 3 6 2 2 3" xfId="2765" xr:uid="{00000000-0005-0000-0000-0000F28F0000}"/>
    <cellStyle name="Normal 3 6 2 2 3 2" xfId="5210" xr:uid="{00000000-0005-0000-0000-0000F38F0000}"/>
    <cellStyle name="Normal 3 6 2 2 3 2 2" xfId="10107" xr:uid="{00000000-0005-0000-0000-0000F48F0000}"/>
    <cellStyle name="Normal 3 6 2 2 3 2 2 2" xfId="19896" xr:uid="{00000000-0005-0000-0000-0000F58F0000}"/>
    <cellStyle name="Normal 3 6 2 2 3 2 2 2 2" xfId="39447" xr:uid="{00000000-0005-0000-0000-0000F68F0000}"/>
    <cellStyle name="Normal 3 6 2 2 3 2 2 3" xfId="29672" xr:uid="{00000000-0005-0000-0000-0000F78F0000}"/>
    <cellStyle name="Normal 3 6 2 2 3 2 3" xfId="15010" xr:uid="{00000000-0005-0000-0000-0000F88F0000}"/>
    <cellStyle name="Normal 3 6 2 2 3 2 3 2" xfId="34561" xr:uid="{00000000-0005-0000-0000-0000F98F0000}"/>
    <cellStyle name="Normal 3 6 2 2 3 2 4" xfId="24786" xr:uid="{00000000-0005-0000-0000-0000FA8F0000}"/>
    <cellStyle name="Normal 3 6 2 2 3 3" xfId="7664" xr:uid="{00000000-0005-0000-0000-0000FB8F0000}"/>
    <cellStyle name="Normal 3 6 2 2 3 3 2" xfId="17456" xr:uid="{00000000-0005-0000-0000-0000FC8F0000}"/>
    <cellStyle name="Normal 3 6 2 2 3 3 2 2" xfId="37007" xr:uid="{00000000-0005-0000-0000-0000FD8F0000}"/>
    <cellStyle name="Normal 3 6 2 2 3 3 3" xfId="27232" xr:uid="{00000000-0005-0000-0000-0000FE8F0000}"/>
    <cellStyle name="Normal 3 6 2 2 3 4" xfId="12570" xr:uid="{00000000-0005-0000-0000-0000FF8F0000}"/>
    <cellStyle name="Normal 3 6 2 2 3 4 2" xfId="32121" xr:uid="{00000000-0005-0000-0000-000000900000}"/>
    <cellStyle name="Normal 3 6 2 2 3 5" xfId="22346" xr:uid="{00000000-0005-0000-0000-000001900000}"/>
    <cellStyle name="Normal 3 6 2 2 4" xfId="3541" xr:uid="{00000000-0005-0000-0000-000002900000}"/>
    <cellStyle name="Normal 3 6 2 2 4 2" xfId="8438" xr:uid="{00000000-0005-0000-0000-000003900000}"/>
    <cellStyle name="Normal 3 6 2 2 4 2 2" xfId="18227" xr:uid="{00000000-0005-0000-0000-000004900000}"/>
    <cellStyle name="Normal 3 6 2 2 4 2 2 2" xfId="37778" xr:uid="{00000000-0005-0000-0000-000005900000}"/>
    <cellStyle name="Normal 3 6 2 2 4 2 3" xfId="28003" xr:uid="{00000000-0005-0000-0000-000006900000}"/>
    <cellStyle name="Normal 3 6 2 2 4 3" xfId="13341" xr:uid="{00000000-0005-0000-0000-000007900000}"/>
    <cellStyle name="Normal 3 6 2 2 4 3 2" xfId="32892" xr:uid="{00000000-0005-0000-0000-000008900000}"/>
    <cellStyle name="Normal 3 6 2 2 4 4" xfId="23117" xr:uid="{00000000-0005-0000-0000-000009900000}"/>
    <cellStyle name="Normal 3 6 2 2 5" xfId="5995" xr:uid="{00000000-0005-0000-0000-00000A900000}"/>
    <cellStyle name="Normal 3 6 2 2 5 2" xfId="15787" xr:uid="{00000000-0005-0000-0000-00000B900000}"/>
    <cellStyle name="Normal 3 6 2 2 5 2 2" xfId="35338" xr:uid="{00000000-0005-0000-0000-00000C900000}"/>
    <cellStyle name="Normal 3 6 2 2 5 3" xfId="25563" xr:uid="{00000000-0005-0000-0000-00000D900000}"/>
    <cellStyle name="Normal 3 6 2 2 6" xfId="10901" xr:uid="{00000000-0005-0000-0000-00000E900000}"/>
    <cellStyle name="Normal 3 6 2 2 6 2" xfId="30452" xr:uid="{00000000-0005-0000-0000-00000F900000}"/>
    <cellStyle name="Normal 3 6 2 2 7" xfId="20677" xr:uid="{00000000-0005-0000-0000-000010900000}"/>
    <cellStyle name="Normal 3 6 2 3" xfId="1514" xr:uid="{00000000-0005-0000-0000-000011900000}"/>
    <cellStyle name="Normal 3 6 2 3 2" xfId="4032" xr:uid="{00000000-0005-0000-0000-000012900000}"/>
    <cellStyle name="Normal 3 6 2 3 2 2" xfId="8929" xr:uid="{00000000-0005-0000-0000-000013900000}"/>
    <cellStyle name="Normal 3 6 2 3 2 2 2" xfId="18718" xr:uid="{00000000-0005-0000-0000-000014900000}"/>
    <cellStyle name="Normal 3 6 2 3 2 2 2 2" xfId="38269" xr:uid="{00000000-0005-0000-0000-000015900000}"/>
    <cellStyle name="Normal 3 6 2 3 2 2 3" xfId="28494" xr:uid="{00000000-0005-0000-0000-000016900000}"/>
    <cellStyle name="Normal 3 6 2 3 2 3" xfId="13832" xr:uid="{00000000-0005-0000-0000-000017900000}"/>
    <cellStyle name="Normal 3 6 2 3 2 3 2" xfId="33383" xr:uid="{00000000-0005-0000-0000-000018900000}"/>
    <cellStyle name="Normal 3 6 2 3 2 4" xfId="23608" xr:uid="{00000000-0005-0000-0000-000019900000}"/>
    <cellStyle name="Normal 3 6 2 3 3" xfId="6486" xr:uid="{00000000-0005-0000-0000-00001A900000}"/>
    <cellStyle name="Normal 3 6 2 3 3 2" xfId="16278" xr:uid="{00000000-0005-0000-0000-00001B900000}"/>
    <cellStyle name="Normal 3 6 2 3 3 2 2" xfId="35829" xr:uid="{00000000-0005-0000-0000-00001C900000}"/>
    <cellStyle name="Normal 3 6 2 3 3 3" xfId="26054" xr:uid="{00000000-0005-0000-0000-00001D900000}"/>
    <cellStyle name="Normal 3 6 2 3 4" xfId="11392" xr:uid="{00000000-0005-0000-0000-00001E900000}"/>
    <cellStyle name="Normal 3 6 2 3 4 2" xfId="30943" xr:uid="{00000000-0005-0000-0000-00001F900000}"/>
    <cellStyle name="Normal 3 6 2 3 5" xfId="21168" xr:uid="{00000000-0005-0000-0000-000020900000}"/>
    <cellStyle name="Normal 3 6 2 4" xfId="2321" xr:uid="{00000000-0005-0000-0000-000021900000}"/>
    <cellStyle name="Normal 3 6 2 4 2" xfId="4823" xr:uid="{00000000-0005-0000-0000-000022900000}"/>
    <cellStyle name="Normal 3 6 2 4 2 2" xfId="9720" xr:uid="{00000000-0005-0000-0000-000023900000}"/>
    <cellStyle name="Normal 3 6 2 4 2 2 2" xfId="19509" xr:uid="{00000000-0005-0000-0000-000024900000}"/>
    <cellStyle name="Normal 3 6 2 4 2 2 2 2" xfId="39060" xr:uid="{00000000-0005-0000-0000-000025900000}"/>
    <cellStyle name="Normal 3 6 2 4 2 2 3" xfId="29285" xr:uid="{00000000-0005-0000-0000-000026900000}"/>
    <cellStyle name="Normal 3 6 2 4 2 3" xfId="14623" xr:uid="{00000000-0005-0000-0000-000027900000}"/>
    <cellStyle name="Normal 3 6 2 4 2 3 2" xfId="34174" xr:uid="{00000000-0005-0000-0000-000028900000}"/>
    <cellStyle name="Normal 3 6 2 4 2 4" xfId="24399" xr:uid="{00000000-0005-0000-0000-000029900000}"/>
    <cellStyle name="Normal 3 6 2 4 3" xfId="7277" xr:uid="{00000000-0005-0000-0000-00002A900000}"/>
    <cellStyle name="Normal 3 6 2 4 3 2" xfId="17069" xr:uid="{00000000-0005-0000-0000-00002B900000}"/>
    <cellStyle name="Normal 3 6 2 4 3 2 2" xfId="36620" xr:uid="{00000000-0005-0000-0000-00002C900000}"/>
    <cellStyle name="Normal 3 6 2 4 3 3" xfId="26845" xr:uid="{00000000-0005-0000-0000-00002D900000}"/>
    <cellStyle name="Normal 3 6 2 4 4" xfId="12183" xr:uid="{00000000-0005-0000-0000-00002E900000}"/>
    <cellStyle name="Normal 3 6 2 4 4 2" xfId="31734" xr:uid="{00000000-0005-0000-0000-00002F900000}"/>
    <cellStyle name="Normal 3 6 2 4 5" xfId="21959" xr:uid="{00000000-0005-0000-0000-000030900000}"/>
    <cellStyle name="Normal 3 6 2 5" xfId="3150" xr:uid="{00000000-0005-0000-0000-000031900000}"/>
    <cellStyle name="Normal 3 6 2 5 2" xfId="8047" xr:uid="{00000000-0005-0000-0000-000032900000}"/>
    <cellStyle name="Normal 3 6 2 5 2 2" xfId="17836" xr:uid="{00000000-0005-0000-0000-000033900000}"/>
    <cellStyle name="Normal 3 6 2 5 2 2 2" xfId="37387" xr:uid="{00000000-0005-0000-0000-000034900000}"/>
    <cellStyle name="Normal 3 6 2 5 2 3" xfId="27612" xr:uid="{00000000-0005-0000-0000-000035900000}"/>
    <cellStyle name="Normal 3 6 2 5 3" xfId="12950" xr:uid="{00000000-0005-0000-0000-000036900000}"/>
    <cellStyle name="Normal 3 6 2 5 3 2" xfId="32501" xr:uid="{00000000-0005-0000-0000-000037900000}"/>
    <cellStyle name="Normal 3 6 2 5 4" xfId="22726" xr:uid="{00000000-0005-0000-0000-000038900000}"/>
    <cellStyle name="Normal 3 6 2 6" xfId="5604" xr:uid="{00000000-0005-0000-0000-000039900000}"/>
    <cellStyle name="Normal 3 6 2 6 2" xfId="15396" xr:uid="{00000000-0005-0000-0000-00003A900000}"/>
    <cellStyle name="Normal 3 6 2 6 2 2" xfId="34947" xr:uid="{00000000-0005-0000-0000-00003B900000}"/>
    <cellStyle name="Normal 3 6 2 6 3" xfId="25172" xr:uid="{00000000-0005-0000-0000-00003C900000}"/>
    <cellStyle name="Normal 3 6 2 7" xfId="10510" xr:uid="{00000000-0005-0000-0000-00003D900000}"/>
    <cellStyle name="Normal 3 6 2 7 2" xfId="30061" xr:uid="{00000000-0005-0000-0000-00003E900000}"/>
    <cellStyle name="Normal 3 6 2 8" xfId="20286" xr:uid="{00000000-0005-0000-0000-00003F900000}"/>
    <cellStyle name="Normal 3 6 3" xfId="705" xr:uid="{00000000-0005-0000-0000-000040900000}"/>
    <cellStyle name="Normal 3 6 3 2" xfId="1657" xr:uid="{00000000-0005-0000-0000-000041900000}"/>
    <cellStyle name="Normal 3 6 3 2 2" xfId="4171" xr:uid="{00000000-0005-0000-0000-000042900000}"/>
    <cellStyle name="Normal 3 6 3 2 2 2" xfId="9068" xr:uid="{00000000-0005-0000-0000-000043900000}"/>
    <cellStyle name="Normal 3 6 3 2 2 2 2" xfId="18857" xr:uid="{00000000-0005-0000-0000-000044900000}"/>
    <cellStyle name="Normal 3 6 3 2 2 2 2 2" xfId="38408" xr:uid="{00000000-0005-0000-0000-000045900000}"/>
    <cellStyle name="Normal 3 6 3 2 2 2 3" xfId="28633" xr:uid="{00000000-0005-0000-0000-000046900000}"/>
    <cellStyle name="Normal 3 6 3 2 2 3" xfId="13971" xr:uid="{00000000-0005-0000-0000-000047900000}"/>
    <cellStyle name="Normal 3 6 3 2 2 3 2" xfId="33522" xr:uid="{00000000-0005-0000-0000-000048900000}"/>
    <cellStyle name="Normal 3 6 3 2 2 4" xfId="23747" xr:uid="{00000000-0005-0000-0000-000049900000}"/>
    <cellStyle name="Normal 3 6 3 2 3" xfId="6625" xr:uid="{00000000-0005-0000-0000-00004A900000}"/>
    <cellStyle name="Normal 3 6 3 2 3 2" xfId="16417" xr:uid="{00000000-0005-0000-0000-00004B900000}"/>
    <cellStyle name="Normal 3 6 3 2 3 2 2" xfId="35968" xr:uid="{00000000-0005-0000-0000-00004C900000}"/>
    <cellStyle name="Normal 3 6 3 2 3 3" xfId="26193" xr:uid="{00000000-0005-0000-0000-00004D900000}"/>
    <cellStyle name="Normal 3 6 3 2 4" xfId="11531" xr:uid="{00000000-0005-0000-0000-00004E900000}"/>
    <cellStyle name="Normal 3 6 3 2 4 2" xfId="31082" xr:uid="{00000000-0005-0000-0000-00004F900000}"/>
    <cellStyle name="Normal 3 6 3 2 5" xfId="21307" xr:uid="{00000000-0005-0000-0000-000050900000}"/>
    <cellStyle name="Normal 3 6 3 3" xfId="2639" xr:uid="{00000000-0005-0000-0000-000051900000}"/>
    <cellStyle name="Normal 3 6 3 3 2" xfId="5085" xr:uid="{00000000-0005-0000-0000-000052900000}"/>
    <cellStyle name="Normal 3 6 3 3 2 2" xfId="9982" xr:uid="{00000000-0005-0000-0000-000053900000}"/>
    <cellStyle name="Normal 3 6 3 3 2 2 2" xfId="19771" xr:uid="{00000000-0005-0000-0000-000054900000}"/>
    <cellStyle name="Normal 3 6 3 3 2 2 2 2" xfId="39322" xr:uid="{00000000-0005-0000-0000-000055900000}"/>
    <cellStyle name="Normal 3 6 3 3 2 2 3" xfId="29547" xr:uid="{00000000-0005-0000-0000-000056900000}"/>
    <cellStyle name="Normal 3 6 3 3 2 3" xfId="14885" xr:uid="{00000000-0005-0000-0000-000057900000}"/>
    <cellStyle name="Normal 3 6 3 3 2 3 2" xfId="34436" xr:uid="{00000000-0005-0000-0000-000058900000}"/>
    <cellStyle name="Normal 3 6 3 3 2 4" xfId="24661" xr:uid="{00000000-0005-0000-0000-000059900000}"/>
    <cellStyle name="Normal 3 6 3 3 3" xfId="7539" xr:uid="{00000000-0005-0000-0000-00005A900000}"/>
    <cellStyle name="Normal 3 6 3 3 3 2" xfId="17331" xr:uid="{00000000-0005-0000-0000-00005B900000}"/>
    <cellStyle name="Normal 3 6 3 3 3 2 2" xfId="36882" xr:uid="{00000000-0005-0000-0000-00005C900000}"/>
    <cellStyle name="Normal 3 6 3 3 3 3" xfId="27107" xr:uid="{00000000-0005-0000-0000-00005D900000}"/>
    <cellStyle name="Normal 3 6 3 3 4" xfId="12445" xr:uid="{00000000-0005-0000-0000-00005E900000}"/>
    <cellStyle name="Normal 3 6 3 3 4 2" xfId="31996" xr:uid="{00000000-0005-0000-0000-00005F900000}"/>
    <cellStyle name="Normal 3 6 3 3 5" xfId="22221" xr:uid="{00000000-0005-0000-0000-000060900000}"/>
    <cellStyle name="Normal 3 6 3 4" xfId="3290" xr:uid="{00000000-0005-0000-0000-000061900000}"/>
    <cellStyle name="Normal 3 6 3 4 2" xfId="8187" xr:uid="{00000000-0005-0000-0000-000062900000}"/>
    <cellStyle name="Normal 3 6 3 4 2 2" xfId="17976" xr:uid="{00000000-0005-0000-0000-000063900000}"/>
    <cellStyle name="Normal 3 6 3 4 2 2 2" xfId="37527" xr:uid="{00000000-0005-0000-0000-000064900000}"/>
    <cellStyle name="Normal 3 6 3 4 2 3" xfId="27752" xr:uid="{00000000-0005-0000-0000-000065900000}"/>
    <cellStyle name="Normal 3 6 3 4 3" xfId="13090" xr:uid="{00000000-0005-0000-0000-000066900000}"/>
    <cellStyle name="Normal 3 6 3 4 3 2" xfId="32641" xr:uid="{00000000-0005-0000-0000-000067900000}"/>
    <cellStyle name="Normal 3 6 3 4 4" xfId="22866" xr:uid="{00000000-0005-0000-0000-000068900000}"/>
    <cellStyle name="Normal 3 6 3 5" xfId="5744" xr:uid="{00000000-0005-0000-0000-000069900000}"/>
    <cellStyle name="Normal 3 6 3 5 2" xfId="15536" xr:uid="{00000000-0005-0000-0000-00006A900000}"/>
    <cellStyle name="Normal 3 6 3 5 2 2" xfId="35087" xr:uid="{00000000-0005-0000-0000-00006B900000}"/>
    <cellStyle name="Normal 3 6 3 5 3" xfId="25312" xr:uid="{00000000-0005-0000-0000-00006C900000}"/>
    <cellStyle name="Normal 3 6 3 6" xfId="10650" xr:uid="{00000000-0005-0000-0000-00006D900000}"/>
    <cellStyle name="Normal 3 6 3 6 2" xfId="30201" xr:uid="{00000000-0005-0000-0000-00006E900000}"/>
    <cellStyle name="Normal 3 6 3 7" xfId="20426" xr:uid="{00000000-0005-0000-0000-00006F900000}"/>
    <cellStyle name="Normal 3 6 4" xfId="1277" xr:uid="{00000000-0005-0000-0000-000070900000}"/>
    <cellStyle name="Normal 3 6 4 2" xfId="3799" xr:uid="{00000000-0005-0000-0000-000071900000}"/>
    <cellStyle name="Normal 3 6 4 2 2" xfId="8696" xr:uid="{00000000-0005-0000-0000-000072900000}"/>
    <cellStyle name="Normal 3 6 4 2 2 2" xfId="18485" xr:uid="{00000000-0005-0000-0000-000073900000}"/>
    <cellStyle name="Normal 3 6 4 2 2 2 2" xfId="38036" xr:uid="{00000000-0005-0000-0000-000074900000}"/>
    <cellStyle name="Normal 3 6 4 2 2 3" xfId="28261" xr:uid="{00000000-0005-0000-0000-000075900000}"/>
    <cellStyle name="Normal 3 6 4 2 3" xfId="13599" xr:uid="{00000000-0005-0000-0000-000076900000}"/>
    <cellStyle name="Normal 3 6 4 2 3 2" xfId="33150" xr:uid="{00000000-0005-0000-0000-000077900000}"/>
    <cellStyle name="Normal 3 6 4 2 4" xfId="23375" xr:uid="{00000000-0005-0000-0000-000078900000}"/>
    <cellStyle name="Normal 3 6 4 3" xfId="6253" xr:uid="{00000000-0005-0000-0000-000079900000}"/>
    <cellStyle name="Normal 3 6 4 3 2" xfId="16045" xr:uid="{00000000-0005-0000-0000-00007A900000}"/>
    <cellStyle name="Normal 3 6 4 3 2 2" xfId="35596" xr:uid="{00000000-0005-0000-0000-00007B900000}"/>
    <cellStyle name="Normal 3 6 4 3 3" xfId="25821" xr:uid="{00000000-0005-0000-0000-00007C900000}"/>
    <cellStyle name="Normal 3 6 4 4" xfId="11159" xr:uid="{00000000-0005-0000-0000-00007D900000}"/>
    <cellStyle name="Normal 3 6 4 4 2" xfId="30710" xr:uid="{00000000-0005-0000-0000-00007E900000}"/>
    <cellStyle name="Normal 3 6 4 5" xfId="20935" xr:uid="{00000000-0005-0000-0000-00007F900000}"/>
    <cellStyle name="Normal 3 6 5" xfId="2196" xr:uid="{00000000-0005-0000-0000-000080900000}"/>
    <cellStyle name="Normal 3 6 5 2" xfId="4698" xr:uid="{00000000-0005-0000-0000-000081900000}"/>
    <cellStyle name="Normal 3 6 5 2 2" xfId="9595" xr:uid="{00000000-0005-0000-0000-000082900000}"/>
    <cellStyle name="Normal 3 6 5 2 2 2" xfId="19384" xr:uid="{00000000-0005-0000-0000-000083900000}"/>
    <cellStyle name="Normal 3 6 5 2 2 2 2" xfId="38935" xr:uid="{00000000-0005-0000-0000-000084900000}"/>
    <cellStyle name="Normal 3 6 5 2 2 3" xfId="29160" xr:uid="{00000000-0005-0000-0000-000085900000}"/>
    <cellStyle name="Normal 3 6 5 2 3" xfId="14498" xr:uid="{00000000-0005-0000-0000-000086900000}"/>
    <cellStyle name="Normal 3 6 5 2 3 2" xfId="34049" xr:uid="{00000000-0005-0000-0000-000087900000}"/>
    <cellStyle name="Normal 3 6 5 2 4" xfId="24274" xr:uid="{00000000-0005-0000-0000-000088900000}"/>
    <cellStyle name="Normal 3 6 5 3" xfId="7152" xr:uid="{00000000-0005-0000-0000-000089900000}"/>
    <cellStyle name="Normal 3 6 5 3 2" xfId="16944" xr:uid="{00000000-0005-0000-0000-00008A900000}"/>
    <cellStyle name="Normal 3 6 5 3 2 2" xfId="36495" xr:uid="{00000000-0005-0000-0000-00008B900000}"/>
    <cellStyle name="Normal 3 6 5 3 3" xfId="26720" xr:uid="{00000000-0005-0000-0000-00008C900000}"/>
    <cellStyle name="Normal 3 6 5 4" xfId="12058" xr:uid="{00000000-0005-0000-0000-00008D900000}"/>
    <cellStyle name="Normal 3 6 5 4 2" xfId="31609" xr:uid="{00000000-0005-0000-0000-00008E900000}"/>
    <cellStyle name="Normal 3 6 5 5" xfId="21834" xr:uid="{00000000-0005-0000-0000-00008F900000}"/>
    <cellStyle name="Normal 3 6 6" xfId="2898" xr:uid="{00000000-0005-0000-0000-000090900000}"/>
    <cellStyle name="Normal 3 6 6 2" xfId="7796" xr:uid="{00000000-0005-0000-0000-000091900000}"/>
    <cellStyle name="Normal 3 6 6 2 2" xfId="17585" xr:uid="{00000000-0005-0000-0000-000092900000}"/>
    <cellStyle name="Normal 3 6 6 2 2 2" xfId="37136" xr:uid="{00000000-0005-0000-0000-000093900000}"/>
    <cellStyle name="Normal 3 6 6 2 3" xfId="27361" xr:uid="{00000000-0005-0000-0000-000094900000}"/>
    <cellStyle name="Normal 3 6 6 3" xfId="12699" xr:uid="{00000000-0005-0000-0000-000095900000}"/>
    <cellStyle name="Normal 3 6 6 3 2" xfId="32250" xr:uid="{00000000-0005-0000-0000-000096900000}"/>
    <cellStyle name="Normal 3 6 6 4" xfId="22475" xr:uid="{00000000-0005-0000-0000-000097900000}"/>
    <cellStyle name="Normal 3 6 7" xfId="5352" xr:uid="{00000000-0005-0000-0000-000098900000}"/>
    <cellStyle name="Normal 3 6 7 2" xfId="15145" xr:uid="{00000000-0005-0000-0000-000099900000}"/>
    <cellStyle name="Normal 3 6 7 2 2" xfId="34696" xr:uid="{00000000-0005-0000-0000-00009A900000}"/>
    <cellStyle name="Normal 3 6 7 3" xfId="24921" xr:uid="{00000000-0005-0000-0000-00009B900000}"/>
    <cellStyle name="Normal 3 6 8" xfId="10259" xr:uid="{00000000-0005-0000-0000-00009C900000}"/>
    <cellStyle name="Normal 3 6 8 2" xfId="29810" xr:uid="{00000000-0005-0000-0000-00009D900000}"/>
    <cellStyle name="Normal 3 6 9" xfId="20035" xr:uid="{00000000-0005-0000-0000-00009E900000}"/>
    <cellStyle name="Normal 3 7" xfId="550" xr:uid="{00000000-0005-0000-0000-00009F900000}"/>
    <cellStyle name="Normal 3 7 2" xfId="959" xr:uid="{00000000-0005-0000-0000-0000A0900000}"/>
    <cellStyle name="Normal 3 7 2 2" xfId="1909" xr:uid="{00000000-0005-0000-0000-0000A1900000}"/>
    <cellStyle name="Normal 3 7 2 2 2" xfId="4423" xr:uid="{00000000-0005-0000-0000-0000A2900000}"/>
    <cellStyle name="Normal 3 7 2 2 2 2" xfId="9320" xr:uid="{00000000-0005-0000-0000-0000A3900000}"/>
    <cellStyle name="Normal 3 7 2 2 2 2 2" xfId="19109" xr:uid="{00000000-0005-0000-0000-0000A4900000}"/>
    <cellStyle name="Normal 3 7 2 2 2 2 2 2" xfId="38660" xr:uid="{00000000-0005-0000-0000-0000A5900000}"/>
    <cellStyle name="Normal 3 7 2 2 2 2 3" xfId="28885" xr:uid="{00000000-0005-0000-0000-0000A6900000}"/>
    <cellStyle name="Normal 3 7 2 2 2 3" xfId="14223" xr:uid="{00000000-0005-0000-0000-0000A7900000}"/>
    <cellStyle name="Normal 3 7 2 2 2 3 2" xfId="33774" xr:uid="{00000000-0005-0000-0000-0000A8900000}"/>
    <cellStyle name="Normal 3 7 2 2 2 4" xfId="23999" xr:uid="{00000000-0005-0000-0000-0000A9900000}"/>
    <cellStyle name="Normal 3 7 2 2 3" xfId="6877" xr:uid="{00000000-0005-0000-0000-0000AA900000}"/>
    <cellStyle name="Normal 3 7 2 2 3 2" xfId="16669" xr:uid="{00000000-0005-0000-0000-0000AB900000}"/>
    <cellStyle name="Normal 3 7 2 2 3 2 2" xfId="36220" xr:uid="{00000000-0005-0000-0000-0000AC900000}"/>
    <cellStyle name="Normal 3 7 2 2 3 3" xfId="26445" xr:uid="{00000000-0005-0000-0000-0000AD900000}"/>
    <cellStyle name="Normal 3 7 2 2 4" xfId="11783" xr:uid="{00000000-0005-0000-0000-0000AE900000}"/>
    <cellStyle name="Normal 3 7 2 2 4 2" xfId="31334" xr:uid="{00000000-0005-0000-0000-0000AF900000}"/>
    <cellStyle name="Normal 3 7 2 2 5" xfId="21559" xr:uid="{00000000-0005-0000-0000-0000B0900000}"/>
    <cellStyle name="Normal 3 7 2 3" xfId="2504" xr:uid="{00000000-0005-0000-0000-0000B1900000}"/>
    <cellStyle name="Normal 3 7 2 3 2" xfId="4984" xr:uid="{00000000-0005-0000-0000-0000B2900000}"/>
    <cellStyle name="Normal 3 7 2 3 2 2" xfId="9881" xr:uid="{00000000-0005-0000-0000-0000B3900000}"/>
    <cellStyle name="Normal 3 7 2 3 2 2 2" xfId="19670" xr:uid="{00000000-0005-0000-0000-0000B4900000}"/>
    <cellStyle name="Normal 3 7 2 3 2 2 2 2" xfId="39221" xr:uid="{00000000-0005-0000-0000-0000B5900000}"/>
    <cellStyle name="Normal 3 7 2 3 2 2 3" xfId="29446" xr:uid="{00000000-0005-0000-0000-0000B6900000}"/>
    <cellStyle name="Normal 3 7 2 3 2 3" xfId="14784" xr:uid="{00000000-0005-0000-0000-0000B7900000}"/>
    <cellStyle name="Normal 3 7 2 3 2 3 2" xfId="34335" xr:uid="{00000000-0005-0000-0000-0000B8900000}"/>
    <cellStyle name="Normal 3 7 2 3 2 4" xfId="24560" xr:uid="{00000000-0005-0000-0000-0000B9900000}"/>
    <cellStyle name="Normal 3 7 2 3 3" xfId="7438" xr:uid="{00000000-0005-0000-0000-0000BA900000}"/>
    <cellStyle name="Normal 3 7 2 3 3 2" xfId="17230" xr:uid="{00000000-0005-0000-0000-0000BB900000}"/>
    <cellStyle name="Normal 3 7 2 3 3 2 2" xfId="36781" xr:uid="{00000000-0005-0000-0000-0000BC900000}"/>
    <cellStyle name="Normal 3 7 2 3 3 3" xfId="27006" xr:uid="{00000000-0005-0000-0000-0000BD900000}"/>
    <cellStyle name="Normal 3 7 2 3 4" xfId="12344" xr:uid="{00000000-0005-0000-0000-0000BE900000}"/>
    <cellStyle name="Normal 3 7 2 3 4 2" xfId="31895" xr:uid="{00000000-0005-0000-0000-0000BF900000}"/>
    <cellStyle name="Normal 3 7 2 3 5" xfId="22120" xr:uid="{00000000-0005-0000-0000-0000C0900000}"/>
    <cellStyle name="Normal 3 7 2 4" xfId="3542" xr:uid="{00000000-0005-0000-0000-0000C1900000}"/>
    <cellStyle name="Normal 3 7 2 4 2" xfId="8439" xr:uid="{00000000-0005-0000-0000-0000C2900000}"/>
    <cellStyle name="Normal 3 7 2 4 2 2" xfId="18228" xr:uid="{00000000-0005-0000-0000-0000C3900000}"/>
    <cellStyle name="Normal 3 7 2 4 2 2 2" xfId="37779" xr:uid="{00000000-0005-0000-0000-0000C4900000}"/>
    <cellStyle name="Normal 3 7 2 4 2 3" xfId="28004" xr:uid="{00000000-0005-0000-0000-0000C5900000}"/>
    <cellStyle name="Normal 3 7 2 4 3" xfId="13342" xr:uid="{00000000-0005-0000-0000-0000C6900000}"/>
    <cellStyle name="Normal 3 7 2 4 3 2" xfId="32893" xr:uid="{00000000-0005-0000-0000-0000C7900000}"/>
    <cellStyle name="Normal 3 7 2 4 4" xfId="23118" xr:uid="{00000000-0005-0000-0000-0000C8900000}"/>
    <cellStyle name="Normal 3 7 2 5" xfId="5996" xr:uid="{00000000-0005-0000-0000-0000C9900000}"/>
    <cellStyle name="Normal 3 7 2 5 2" xfId="15788" xr:uid="{00000000-0005-0000-0000-0000CA900000}"/>
    <cellStyle name="Normal 3 7 2 5 2 2" xfId="35339" xr:uid="{00000000-0005-0000-0000-0000CB900000}"/>
    <cellStyle name="Normal 3 7 2 5 3" xfId="25564" xr:uid="{00000000-0005-0000-0000-0000CC900000}"/>
    <cellStyle name="Normal 3 7 2 6" xfId="10902" xr:uid="{00000000-0005-0000-0000-0000CD900000}"/>
    <cellStyle name="Normal 3 7 2 6 2" xfId="30453" xr:uid="{00000000-0005-0000-0000-0000CE900000}"/>
    <cellStyle name="Normal 3 7 2 7" xfId="20678" xr:uid="{00000000-0005-0000-0000-0000CF900000}"/>
    <cellStyle name="Normal 3 7 3" xfId="1515" xr:uid="{00000000-0005-0000-0000-0000D0900000}"/>
    <cellStyle name="Normal 3 7 3 2" xfId="4033" xr:uid="{00000000-0005-0000-0000-0000D1900000}"/>
    <cellStyle name="Normal 3 7 3 2 2" xfId="8930" xr:uid="{00000000-0005-0000-0000-0000D2900000}"/>
    <cellStyle name="Normal 3 7 3 2 2 2" xfId="18719" xr:uid="{00000000-0005-0000-0000-0000D3900000}"/>
    <cellStyle name="Normal 3 7 3 2 2 2 2" xfId="38270" xr:uid="{00000000-0005-0000-0000-0000D4900000}"/>
    <cellStyle name="Normal 3 7 3 2 2 3" xfId="28495" xr:uid="{00000000-0005-0000-0000-0000D5900000}"/>
    <cellStyle name="Normal 3 7 3 2 3" xfId="13833" xr:uid="{00000000-0005-0000-0000-0000D6900000}"/>
    <cellStyle name="Normal 3 7 3 2 3 2" xfId="33384" xr:uid="{00000000-0005-0000-0000-0000D7900000}"/>
    <cellStyle name="Normal 3 7 3 2 4" xfId="23609" xr:uid="{00000000-0005-0000-0000-0000D8900000}"/>
    <cellStyle name="Normal 3 7 3 3" xfId="6487" xr:uid="{00000000-0005-0000-0000-0000D9900000}"/>
    <cellStyle name="Normal 3 7 3 3 2" xfId="16279" xr:uid="{00000000-0005-0000-0000-0000DA900000}"/>
    <cellStyle name="Normal 3 7 3 3 2 2" xfId="35830" xr:uid="{00000000-0005-0000-0000-0000DB900000}"/>
    <cellStyle name="Normal 3 7 3 3 3" xfId="26055" xr:uid="{00000000-0005-0000-0000-0000DC900000}"/>
    <cellStyle name="Normal 3 7 3 4" xfId="11393" xr:uid="{00000000-0005-0000-0000-0000DD900000}"/>
    <cellStyle name="Normal 3 7 3 4 2" xfId="30944" xr:uid="{00000000-0005-0000-0000-0000DE900000}"/>
    <cellStyle name="Normal 3 7 3 5" xfId="21169" xr:uid="{00000000-0005-0000-0000-0000DF900000}"/>
    <cellStyle name="Normal 3 7 4" xfId="2095" xr:uid="{00000000-0005-0000-0000-0000E0900000}"/>
    <cellStyle name="Normal 3 7 4 2" xfId="4597" xr:uid="{00000000-0005-0000-0000-0000E1900000}"/>
    <cellStyle name="Normal 3 7 4 2 2" xfId="9494" xr:uid="{00000000-0005-0000-0000-0000E2900000}"/>
    <cellStyle name="Normal 3 7 4 2 2 2" xfId="19283" xr:uid="{00000000-0005-0000-0000-0000E3900000}"/>
    <cellStyle name="Normal 3 7 4 2 2 2 2" xfId="38834" xr:uid="{00000000-0005-0000-0000-0000E4900000}"/>
    <cellStyle name="Normal 3 7 4 2 2 3" xfId="29059" xr:uid="{00000000-0005-0000-0000-0000E5900000}"/>
    <cellStyle name="Normal 3 7 4 2 3" xfId="14397" xr:uid="{00000000-0005-0000-0000-0000E6900000}"/>
    <cellStyle name="Normal 3 7 4 2 3 2" xfId="33948" xr:uid="{00000000-0005-0000-0000-0000E7900000}"/>
    <cellStyle name="Normal 3 7 4 2 4" xfId="24173" xr:uid="{00000000-0005-0000-0000-0000E8900000}"/>
    <cellStyle name="Normal 3 7 4 3" xfId="7051" xr:uid="{00000000-0005-0000-0000-0000E9900000}"/>
    <cellStyle name="Normal 3 7 4 3 2" xfId="16843" xr:uid="{00000000-0005-0000-0000-0000EA900000}"/>
    <cellStyle name="Normal 3 7 4 3 2 2" xfId="36394" xr:uid="{00000000-0005-0000-0000-0000EB900000}"/>
    <cellStyle name="Normal 3 7 4 3 3" xfId="26619" xr:uid="{00000000-0005-0000-0000-0000EC900000}"/>
    <cellStyle name="Normal 3 7 4 4" xfId="11957" xr:uid="{00000000-0005-0000-0000-0000ED900000}"/>
    <cellStyle name="Normal 3 7 4 4 2" xfId="31508" xr:uid="{00000000-0005-0000-0000-0000EE900000}"/>
    <cellStyle name="Normal 3 7 4 5" xfId="21733" xr:uid="{00000000-0005-0000-0000-0000EF900000}"/>
    <cellStyle name="Normal 3 7 5" xfId="3151" xr:uid="{00000000-0005-0000-0000-0000F0900000}"/>
    <cellStyle name="Normal 3 7 5 2" xfId="8048" xr:uid="{00000000-0005-0000-0000-0000F1900000}"/>
    <cellStyle name="Normal 3 7 5 2 2" xfId="17837" xr:uid="{00000000-0005-0000-0000-0000F2900000}"/>
    <cellStyle name="Normal 3 7 5 2 2 2" xfId="37388" xr:uid="{00000000-0005-0000-0000-0000F3900000}"/>
    <cellStyle name="Normal 3 7 5 2 3" xfId="27613" xr:uid="{00000000-0005-0000-0000-0000F4900000}"/>
    <cellStyle name="Normal 3 7 5 3" xfId="12951" xr:uid="{00000000-0005-0000-0000-0000F5900000}"/>
    <cellStyle name="Normal 3 7 5 3 2" xfId="32502" xr:uid="{00000000-0005-0000-0000-0000F6900000}"/>
    <cellStyle name="Normal 3 7 5 4" xfId="22727" xr:uid="{00000000-0005-0000-0000-0000F7900000}"/>
    <cellStyle name="Normal 3 7 6" xfId="5605" xr:uid="{00000000-0005-0000-0000-0000F8900000}"/>
    <cellStyle name="Normal 3 7 6 2" xfId="15397" xr:uid="{00000000-0005-0000-0000-0000F9900000}"/>
    <cellStyle name="Normal 3 7 6 2 2" xfId="34948" xr:uid="{00000000-0005-0000-0000-0000FA900000}"/>
    <cellStyle name="Normal 3 7 6 3" xfId="25173" xr:uid="{00000000-0005-0000-0000-0000FB900000}"/>
    <cellStyle name="Normal 3 7 7" xfId="10511" xr:uid="{00000000-0005-0000-0000-0000FC900000}"/>
    <cellStyle name="Normal 3 7 7 2" xfId="30062" xr:uid="{00000000-0005-0000-0000-0000FD900000}"/>
    <cellStyle name="Normal 3 7 8" xfId="20287" xr:uid="{00000000-0005-0000-0000-0000FE900000}"/>
    <cellStyle name="Normal 3 8" xfId="551" xr:uid="{00000000-0005-0000-0000-0000FF900000}"/>
    <cellStyle name="Normal 3 8 2" xfId="960" xr:uid="{00000000-0005-0000-0000-000000910000}"/>
    <cellStyle name="Normal 3 8 2 2" xfId="1910" xr:uid="{00000000-0005-0000-0000-000001910000}"/>
    <cellStyle name="Normal 3 8 2 2 2" xfId="4424" xr:uid="{00000000-0005-0000-0000-000002910000}"/>
    <cellStyle name="Normal 3 8 2 2 2 2" xfId="9321" xr:uid="{00000000-0005-0000-0000-000003910000}"/>
    <cellStyle name="Normal 3 8 2 2 2 2 2" xfId="19110" xr:uid="{00000000-0005-0000-0000-000004910000}"/>
    <cellStyle name="Normal 3 8 2 2 2 2 2 2" xfId="38661" xr:uid="{00000000-0005-0000-0000-000005910000}"/>
    <cellStyle name="Normal 3 8 2 2 2 2 3" xfId="28886" xr:uid="{00000000-0005-0000-0000-000006910000}"/>
    <cellStyle name="Normal 3 8 2 2 2 3" xfId="14224" xr:uid="{00000000-0005-0000-0000-000007910000}"/>
    <cellStyle name="Normal 3 8 2 2 2 3 2" xfId="33775" xr:uid="{00000000-0005-0000-0000-000008910000}"/>
    <cellStyle name="Normal 3 8 2 2 2 4" xfId="24000" xr:uid="{00000000-0005-0000-0000-000009910000}"/>
    <cellStyle name="Normal 3 8 2 2 3" xfId="6878" xr:uid="{00000000-0005-0000-0000-00000A910000}"/>
    <cellStyle name="Normal 3 8 2 2 3 2" xfId="16670" xr:uid="{00000000-0005-0000-0000-00000B910000}"/>
    <cellStyle name="Normal 3 8 2 2 3 2 2" xfId="36221" xr:uid="{00000000-0005-0000-0000-00000C910000}"/>
    <cellStyle name="Normal 3 8 2 2 3 3" xfId="26446" xr:uid="{00000000-0005-0000-0000-00000D910000}"/>
    <cellStyle name="Normal 3 8 2 2 4" xfId="11784" xr:uid="{00000000-0005-0000-0000-00000E910000}"/>
    <cellStyle name="Normal 3 8 2 2 4 2" xfId="31335" xr:uid="{00000000-0005-0000-0000-00000F910000}"/>
    <cellStyle name="Normal 3 8 2 2 5" xfId="21560" xr:uid="{00000000-0005-0000-0000-000010910000}"/>
    <cellStyle name="Normal 3 8 2 3" xfId="2664" xr:uid="{00000000-0005-0000-0000-000011910000}"/>
    <cellStyle name="Normal 3 8 2 3 2" xfId="5109" xr:uid="{00000000-0005-0000-0000-000012910000}"/>
    <cellStyle name="Normal 3 8 2 3 2 2" xfId="10006" xr:uid="{00000000-0005-0000-0000-000013910000}"/>
    <cellStyle name="Normal 3 8 2 3 2 2 2" xfId="19795" xr:uid="{00000000-0005-0000-0000-000014910000}"/>
    <cellStyle name="Normal 3 8 2 3 2 2 2 2" xfId="39346" xr:uid="{00000000-0005-0000-0000-000015910000}"/>
    <cellStyle name="Normal 3 8 2 3 2 2 3" xfId="29571" xr:uid="{00000000-0005-0000-0000-000016910000}"/>
    <cellStyle name="Normal 3 8 2 3 2 3" xfId="14909" xr:uid="{00000000-0005-0000-0000-000017910000}"/>
    <cellStyle name="Normal 3 8 2 3 2 3 2" xfId="34460" xr:uid="{00000000-0005-0000-0000-000018910000}"/>
    <cellStyle name="Normal 3 8 2 3 2 4" xfId="24685" xr:uid="{00000000-0005-0000-0000-000019910000}"/>
    <cellStyle name="Normal 3 8 2 3 3" xfId="7563" xr:uid="{00000000-0005-0000-0000-00001A910000}"/>
    <cellStyle name="Normal 3 8 2 3 3 2" xfId="17355" xr:uid="{00000000-0005-0000-0000-00001B910000}"/>
    <cellStyle name="Normal 3 8 2 3 3 2 2" xfId="36906" xr:uid="{00000000-0005-0000-0000-00001C910000}"/>
    <cellStyle name="Normal 3 8 2 3 3 3" xfId="27131" xr:uid="{00000000-0005-0000-0000-00001D910000}"/>
    <cellStyle name="Normal 3 8 2 3 4" xfId="12469" xr:uid="{00000000-0005-0000-0000-00001E910000}"/>
    <cellStyle name="Normal 3 8 2 3 4 2" xfId="32020" xr:uid="{00000000-0005-0000-0000-00001F910000}"/>
    <cellStyle name="Normal 3 8 2 3 5" xfId="22245" xr:uid="{00000000-0005-0000-0000-000020910000}"/>
    <cellStyle name="Normal 3 8 2 4" xfId="3543" xr:uid="{00000000-0005-0000-0000-000021910000}"/>
    <cellStyle name="Normal 3 8 2 4 2" xfId="8440" xr:uid="{00000000-0005-0000-0000-000022910000}"/>
    <cellStyle name="Normal 3 8 2 4 2 2" xfId="18229" xr:uid="{00000000-0005-0000-0000-000023910000}"/>
    <cellStyle name="Normal 3 8 2 4 2 2 2" xfId="37780" xr:uid="{00000000-0005-0000-0000-000024910000}"/>
    <cellStyle name="Normal 3 8 2 4 2 3" xfId="28005" xr:uid="{00000000-0005-0000-0000-000025910000}"/>
    <cellStyle name="Normal 3 8 2 4 3" xfId="13343" xr:uid="{00000000-0005-0000-0000-000026910000}"/>
    <cellStyle name="Normal 3 8 2 4 3 2" xfId="32894" xr:uid="{00000000-0005-0000-0000-000027910000}"/>
    <cellStyle name="Normal 3 8 2 4 4" xfId="23119" xr:uid="{00000000-0005-0000-0000-000028910000}"/>
    <cellStyle name="Normal 3 8 2 5" xfId="5997" xr:uid="{00000000-0005-0000-0000-000029910000}"/>
    <cellStyle name="Normal 3 8 2 5 2" xfId="15789" xr:uid="{00000000-0005-0000-0000-00002A910000}"/>
    <cellStyle name="Normal 3 8 2 5 2 2" xfId="35340" xr:uid="{00000000-0005-0000-0000-00002B910000}"/>
    <cellStyle name="Normal 3 8 2 5 3" xfId="25565" xr:uid="{00000000-0005-0000-0000-00002C910000}"/>
    <cellStyle name="Normal 3 8 2 6" xfId="10903" xr:uid="{00000000-0005-0000-0000-00002D910000}"/>
    <cellStyle name="Normal 3 8 2 6 2" xfId="30454" xr:uid="{00000000-0005-0000-0000-00002E910000}"/>
    <cellStyle name="Normal 3 8 2 7" xfId="20679" xr:uid="{00000000-0005-0000-0000-00002F910000}"/>
    <cellStyle name="Normal 3 8 3" xfId="1516" xr:uid="{00000000-0005-0000-0000-000030910000}"/>
    <cellStyle name="Normal 3 8 3 2" xfId="4034" xr:uid="{00000000-0005-0000-0000-000031910000}"/>
    <cellStyle name="Normal 3 8 3 2 2" xfId="8931" xr:uid="{00000000-0005-0000-0000-000032910000}"/>
    <cellStyle name="Normal 3 8 3 2 2 2" xfId="18720" xr:uid="{00000000-0005-0000-0000-000033910000}"/>
    <cellStyle name="Normal 3 8 3 2 2 2 2" xfId="38271" xr:uid="{00000000-0005-0000-0000-000034910000}"/>
    <cellStyle name="Normal 3 8 3 2 2 3" xfId="28496" xr:uid="{00000000-0005-0000-0000-000035910000}"/>
    <cellStyle name="Normal 3 8 3 2 3" xfId="13834" xr:uid="{00000000-0005-0000-0000-000036910000}"/>
    <cellStyle name="Normal 3 8 3 2 3 2" xfId="33385" xr:uid="{00000000-0005-0000-0000-000037910000}"/>
    <cellStyle name="Normal 3 8 3 2 4" xfId="23610" xr:uid="{00000000-0005-0000-0000-000038910000}"/>
    <cellStyle name="Normal 3 8 3 3" xfId="6488" xr:uid="{00000000-0005-0000-0000-000039910000}"/>
    <cellStyle name="Normal 3 8 3 3 2" xfId="16280" xr:uid="{00000000-0005-0000-0000-00003A910000}"/>
    <cellStyle name="Normal 3 8 3 3 2 2" xfId="35831" xr:uid="{00000000-0005-0000-0000-00003B910000}"/>
    <cellStyle name="Normal 3 8 3 3 3" xfId="26056" xr:uid="{00000000-0005-0000-0000-00003C910000}"/>
    <cellStyle name="Normal 3 8 3 4" xfId="11394" xr:uid="{00000000-0005-0000-0000-00003D910000}"/>
    <cellStyle name="Normal 3 8 3 4 2" xfId="30945" xr:uid="{00000000-0005-0000-0000-00003E910000}"/>
    <cellStyle name="Normal 3 8 3 5" xfId="21170" xr:uid="{00000000-0005-0000-0000-00003F910000}"/>
    <cellStyle name="Normal 3 8 4" xfId="2220" xr:uid="{00000000-0005-0000-0000-000040910000}"/>
    <cellStyle name="Normal 3 8 4 2" xfId="4722" xr:uid="{00000000-0005-0000-0000-000041910000}"/>
    <cellStyle name="Normal 3 8 4 2 2" xfId="9619" xr:uid="{00000000-0005-0000-0000-000042910000}"/>
    <cellStyle name="Normal 3 8 4 2 2 2" xfId="19408" xr:uid="{00000000-0005-0000-0000-000043910000}"/>
    <cellStyle name="Normal 3 8 4 2 2 2 2" xfId="38959" xr:uid="{00000000-0005-0000-0000-000044910000}"/>
    <cellStyle name="Normal 3 8 4 2 2 3" xfId="29184" xr:uid="{00000000-0005-0000-0000-000045910000}"/>
    <cellStyle name="Normal 3 8 4 2 3" xfId="14522" xr:uid="{00000000-0005-0000-0000-000046910000}"/>
    <cellStyle name="Normal 3 8 4 2 3 2" xfId="34073" xr:uid="{00000000-0005-0000-0000-000047910000}"/>
    <cellStyle name="Normal 3 8 4 2 4" xfId="24298" xr:uid="{00000000-0005-0000-0000-000048910000}"/>
    <cellStyle name="Normal 3 8 4 3" xfId="7176" xr:uid="{00000000-0005-0000-0000-000049910000}"/>
    <cellStyle name="Normal 3 8 4 3 2" xfId="16968" xr:uid="{00000000-0005-0000-0000-00004A910000}"/>
    <cellStyle name="Normal 3 8 4 3 2 2" xfId="36519" xr:uid="{00000000-0005-0000-0000-00004B910000}"/>
    <cellStyle name="Normal 3 8 4 3 3" xfId="26744" xr:uid="{00000000-0005-0000-0000-00004C910000}"/>
    <cellStyle name="Normal 3 8 4 4" xfId="12082" xr:uid="{00000000-0005-0000-0000-00004D910000}"/>
    <cellStyle name="Normal 3 8 4 4 2" xfId="31633" xr:uid="{00000000-0005-0000-0000-00004E910000}"/>
    <cellStyle name="Normal 3 8 4 5" xfId="21858" xr:uid="{00000000-0005-0000-0000-00004F910000}"/>
    <cellStyle name="Normal 3 8 5" xfId="3152" xr:uid="{00000000-0005-0000-0000-000050910000}"/>
    <cellStyle name="Normal 3 8 5 2" xfId="8049" xr:uid="{00000000-0005-0000-0000-000051910000}"/>
    <cellStyle name="Normal 3 8 5 2 2" xfId="17838" xr:uid="{00000000-0005-0000-0000-000052910000}"/>
    <cellStyle name="Normal 3 8 5 2 2 2" xfId="37389" xr:uid="{00000000-0005-0000-0000-000053910000}"/>
    <cellStyle name="Normal 3 8 5 2 3" xfId="27614" xr:uid="{00000000-0005-0000-0000-000054910000}"/>
    <cellStyle name="Normal 3 8 5 3" xfId="12952" xr:uid="{00000000-0005-0000-0000-000055910000}"/>
    <cellStyle name="Normal 3 8 5 3 2" xfId="32503" xr:uid="{00000000-0005-0000-0000-000056910000}"/>
    <cellStyle name="Normal 3 8 5 4" xfId="22728" xr:uid="{00000000-0005-0000-0000-000057910000}"/>
    <cellStyle name="Normal 3 8 6" xfId="5606" xr:uid="{00000000-0005-0000-0000-000058910000}"/>
    <cellStyle name="Normal 3 8 6 2" xfId="15398" xr:uid="{00000000-0005-0000-0000-000059910000}"/>
    <cellStyle name="Normal 3 8 6 2 2" xfId="34949" xr:uid="{00000000-0005-0000-0000-00005A910000}"/>
    <cellStyle name="Normal 3 8 6 3" xfId="25174" xr:uid="{00000000-0005-0000-0000-00005B910000}"/>
    <cellStyle name="Normal 3 8 7" xfId="10512" xr:uid="{00000000-0005-0000-0000-00005C910000}"/>
    <cellStyle name="Normal 3 8 7 2" xfId="30063" xr:uid="{00000000-0005-0000-0000-00005D910000}"/>
    <cellStyle name="Normal 3 8 8" xfId="20288" xr:uid="{00000000-0005-0000-0000-00005E910000}"/>
    <cellStyle name="Normal 3 9" xfId="552" xr:uid="{00000000-0005-0000-0000-00005F910000}"/>
    <cellStyle name="Normal 3 9 2" xfId="553" xr:uid="{00000000-0005-0000-0000-000060910000}"/>
    <cellStyle name="Normal 3 9 2 2" xfId="962" xr:uid="{00000000-0005-0000-0000-000061910000}"/>
    <cellStyle name="Normal 3 9 2 2 2" xfId="1912" xr:uid="{00000000-0005-0000-0000-000062910000}"/>
    <cellStyle name="Normal 3 9 2 2 2 2" xfId="4426" xr:uid="{00000000-0005-0000-0000-000063910000}"/>
    <cellStyle name="Normal 3 9 2 2 2 2 2" xfId="9323" xr:uid="{00000000-0005-0000-0000-000064910000}"/>
    <cellStyle name="Normal 3 9 2 2 2 2 2 2" xfId="19112" xr:uid="{00000000-0005-0000-0000-000065910000}"/>
    <cellStyle name="Normal 3 9 2 2 2 2 2 2 2" xfId="38663" xr:uid="{00000000-0005-0000-0000-000066910000}"/>
    <cellStyle name="Normal 3 9 2 2 2 2 2 3" xfId="28888" xr:uid="{00000000-0005-0000-0000-000067910000}"/>
    <cellStyle name="Normal 3 9 2 2 2 2 3" xfId="14226" xr:uid="{00000000-0005-0000-0000-000068910000}"/>
    <cellStyle name="Normal 3 9 2 2 2 2 3 2" xfId="33777" xr:uid="{00000000-0005-0000-0000-000069910000}"/>
    <cellStyle name="Normal 3 9 2 2 2 2 4" xfId="24002" xr:uid="{00000000-0005-0000-0000-00006A910000}"/>
    <cellStyle name="Normal 3 9 2 2 2 3" xfId="6880" xr:uid="{00000000-0005-0000-0000-00006B910000}"/>
    <cellStyle name="Normal 3 9 2 2 2 3 2" xfId="16672" xr:uid="{00000000-0005-0000-0000-00006C910000}"/>
    <cellStyle name="Normal 3 9 2 2 2 3 2 2" xfId="36223" xr:uid="{00000000-0005-0000-0000-00006D910000}"/>
    <cellStyle name="Normal 3 9 2 2 2 3 3" xfId="26448" xr:uid="{00000000-0005-0000-0000-00006E910000}"/>
    <cellStyle name="Normal 3 9 2 2 2 4" xfId="11786" xr:uid="{00000000-0005-0000-0000-00006F910000}"/>
    <cellStyle name="Normal 3 9 2 2 2 4 2" xfId="31337" xr:uid="{00000000-0005-0000-0000-000070910000}"/>
    <cellStyle name="Normal 3 9 2 2 2 5" xfId="21562" xr:uid="{00000000-0005-0000-0000-000071910000}"/>
    <cellStyle name="Normal 3 9 2 2 3" xfId="2772" xr:uid="{00000000-0005-0000-0000-000072910000}"/>
    <cellStyle name="Normal 3 9 2 2 3 2" xfId="5217" xr:uid="{00000000-0005-0000-0000-000073910000}"/>
    <cellStyle name="Normal 3 9 2 2 3 2 2" xfId="10114" xr:uid="{00000000-0005-0000-0000-000074910000}"/>
    <cellStyle name="Normal 3 9 2 2 3 2 2 2" xfId="19903" xr:uid="{00000000-0005-0000-0000-000075910000}"/>
    <cellStyle name="Normal 3 9 2 2 3 2 2 2 2" xfId="39454" xr:uid="{00000000-0005-0000-0000-000076910000}"/>
    <cellStyle name="Normal 3 9 2 2 3 2 2 3" xfId="29679" xr:uid="{00000000-0005-0000-0000-000077910000}"/>
    <cellStyle name="Normal 3 9 2 2 3 2 3" xfId="15017" xr:uid="{00000000-0005-0000-0000-000078910000}"/>
    <cellStyle name="Normal 3 9 2 2 3 2 3 2" xfId="34568" xr:uid="{00000000-0005-0000-0000-000079910000}"/>
    <cellStyle name="Normal 3 9 2 2 3 2 4" xfId="24793" xr:uid="{00000000-0005-0000-0000-00007A910000}"/>
    <cellStyle name="Normal 3 9 2 2 3 3" xfId="7671" xr:uid="{00000000-0005-0000-0000-00007B910000}"/>
    <cellStyle name="Normal 3 9 2 2 3 3 2" xfId="17463" xr:uid="{00000000-0005-0000-0000-00007C910000}"/>
    <cellStyle name="Normal 3 9 2 2 3 3 2 2" xfId="37014" xr:uid="{00000000-0005-0000-0000-00007D910000}"/>
    <cellStyle name="Normal 3 9 2 2 3 3 3" xfId="27239" xr:uid="{00000000-0005-0000-0000-00007E910000}"/>
    <cellStyle name="Normal 3 9 2 2 3 4" xfId="12577" xr:uid="{00000000-0005-0000-0000-00007F910000}"/>
    <cellStyle name="Normal 3 9 2 2 3 4 2" xfId="32128" xr:uid="{00000000-0005-0000-0000-000080910000}"/>
    <cellStyle name="Normal 3 9 2 2 3 5" xfId="22353" xr:uid="{00000000-0005-0000-0000-000081910000}"/>
    <cellStyle name="Normal 3 9 2 2 4" xfId="3545" xr:uid="{00000000-0005-0000-0000-000082910000}"/>
    <cellStyle name="Normal 3 9 2 2 4 2" xfId="8442" xr:uid="{00000000-0005-0000-0000-000083910000}"/>
    <cellStyle name="Normal 3 9 2 2 4 2 2" xfId="18231" xr:uid="{00000000-0005-0000-0000-000084910000}"/>
    <cellStyle name="Normal 3 9 2 2 4 2 2 2" xfId="37782" xr:uid="{00000000-0005-0000-0000-000085910000}"/>
    <cellStyle name="Normal 3 9 2 2 4 2 3" xfId="28007" xr:uid="{00000000-0005-0000-0000-000086910000}"/>
    <cellStyle name="Normal 3 9 2 2 4 3" xfId="13345" xr:uid="{00000000-0005-0000-0000-000087910000}"/>
    <cellStyle name="Normal 3 9 2 2 4 3 2" xfId="32896" xr:uid="{00000000-0005-0000-0000-000088910000}"/>
    <cellStyle name="Normal 3 9 2 2 4 4" xfId="23121" xr:uid="{00000000-0005-0000-0000-000089910000}"/>
    <cellStyle name="Normal 3 9 2 2 5" xfId="5999" xr:uid="{00000000-0005-0000-0000-00008A910000}"/>
    <cellStyle name="Normal 3 9 2 2 5 2" xfId="15791" xr:uid="{00000000-0005-0000-0000-00008B910000}"/>
    <cellStyle name="Normal 3 9 2 2 5 2 2" xfId="35342" xr:uid="{00000000-0005-0000-0000-00008C910000}"/>
    <cellStyle name="Normal 3 9 2 2 5 3" xfId="25567" xr:uid="{00000000-0005-0000-0000-00008D910000}"/>
    <cellStyle name="Normal 3 9 2 2 6" xfId="10905" xr:uid="{00000000-0005-0000-0000-00008E910000}"/>
    <cellStyle name="Normal 3 9 2 2 6 2" xfId="30456" xr:uid="{00000000-0005-0000-0000-00008F910000}"/>
    <cellStyle name="Normal 3 9 2 2 7" xfId="20681" xr:uid="{00000000-0005-0000-0000-000090910000}"/>
    <cellStyle name="Normal 3 9 2 3" xfId="1518" xr:uid="{00000000-0005-0000-0000-000091910000}"/>
    <cellStyle name="Normal 3 9 2 3 2" xfId="4036" xr:uid="{00000000-0005-0000-0000-000092910000}"/>
    <cellStyle name="Normal 3 9 2 3 2 2" xfId="8933" xr:uid="{00000000-0005-0000-0000-000093910000}"/>
    <cellStyle name="Normal 3 9 2 3 2 2 2" xfId="18722" xr:uid="{00000000-0005-0000-0000-000094910000}"/>
    <cellStyle name="Normal 3 9 2 3 2 2 2 2" xfId="38273" xr:uid="{00000000-0005-0000-0000-000095910000}"/>
    <cellStyle name="Normal 3 9 2 3 2 2 3" xfId="28498" xr:uid="{00000000-0005-0000-0000-000096910000}"/>
    <cellStyle name="Normal 3 9 2 3 2 3" xfId="13836" xr:uid="{00000000-0005-0000-0000-000097910000}"/>
    <cellStyle name="Normal 3 9 2 3 2 3 2" xfId="33387" xr:uid="{00000000-0005-0000-0000-000098910000}"/>
    <cellStyle name="Normal 3 9 2 3 2 4" xfId="23612" xr:uid="{00000000-0005-0000-0000-000099910000}"/>
    <cellStyle name="Normal 3 9 2 3 3" xfId="6490" xr:uid="{00000000-0005-0000-0000-00009A910000}"/>
    <cellStyle name="Normal 3 9 2 3 3 2" xfId="16282" xr:uid="{00000000-0005-0000-0000-00009B910000}"/>
    <cellStyle name="Normal 3 9 2 3 3 2 2" xfId="35833" xr:uid="{00000000-0005-0000-0000-00009C910000}"/>
    <cellStyle name="Normal 3 9 2 3 3 3" xfId="26058" xr:uid="{00000000-0005-0000-0000-00009D910000}"/>
    <cellStyle name="Normal 3 9 2 3 4" xfId="11396" xr:uid="{00000000-0005-0000-0000-00009E910000}"/>
    <cellStyle name="Normal 3 9 2 3 4 2" xfId="30947" xr:uid="{00000000-0005-0000-0000-00009F910000}"/>
    <cellStyle name="Normal 3 9 2 3 5" xfId="21172" xr:uid="{00000000-0005-0000-0000-0000A0910000}"/>
    <cellStyle name="Normal 3 9 2 4" xfId="2328" xr:uid="{00000000-0005-0000-0000-0000A1910000}"/>
    <cellStyle name="Normal 3 9 2 4 2" xfId="4830" xr:uid="{00000000-0005-0000-0000-0000A2910000}"/>
    <cellStyle name="Normal 3 9 2 4 2 2" xfId="9727" xr:uid="{00000000-0005-0000-0000-0000A3910000}"/>
    <cellStyle name="Normal 3 9 2 4 2 2 2" xfId="19516" xr:uid="{00000000-0005-0000-0000-0000A4910000}"/>
    <cellStyle name="Normal 3 9 2 4 2 2 2 2" xfId="39067" xr:uid="{00000000-0005-0000-0000-0000A5910000}"/>
    <cellStyle name="Normal 3 9 2 4 2 2 3" xfId="29292" xr:uid="{00000000-0005-0000-0000-0000A6910000}"/>
    <cellStyle name="Normal 3 9 2 4 2 3" xfId="14630" xr:uid="{00000000-0005-0000-0000-0000A7910000}"/>
    <cellStyle name="Normal 3 9 2 4 2 3 2" xfId="34181" xr:uid="{00000000-0005-0000-0000-0000A8910000}"/>
    <cellStyle name="Normal 3 9 2 4 2 4" xfId="24406" xr:uid="{00000000-0005-0000-0000-0000A9910000}"/>
    <cellStyle name="Normal 3 9 2 4 3" xfId="7284" xr:uid="{00000000-0005-0000-0000-0000AA910000}"/>
    <cellStyle name="Normal 3 9 2 4 3 2" xfId="17076" xr:uid="{00000000-0005-0000-0000-0000AB910000}"/>
    <cellStyle name="Normal 3 9 2 4 3 2 2" xfId="36627" xr:uid="{00000000-0005-0000-0000-0000AC910000}"/>
    <cellStyle name="Normal 3 9 2 4 3 3" xfId="26852" xr:uid="{00000000-0005-0000-0000-0000AD910000}"/>
    <cellStyle name="Normal 3 9 2 4 4" xfId="12190" xr:uid="{00000000-0005-0000-0000-0000AE910000}"/>
    <cellStyle name="Normal 3 9 2 4 4 2" xfId="31741" xr:uid="{00000000-0005-0000-0000-0000AF910000}"/>
    <cellStyle name="Normal 3 9 2 4 5" xfId="21966" xr:uid="{00000000-0005-0000-0000-0000B0910000}"/>
    <cellStyle name="Normal 3 9 2 5" xfId="3154" xr:uid="{00000000-0005-0000-0000-0000B1910000}"/>
    <cellStyle name="Normal 3 9 2 5 2" xfId="8051" xr:uid="{00000000-0005-0000-0000-0000B2910000}"/>
    <cellStyle name="Normal 3 9 2 5 2 2" xfId="17840" xr:uid="{00000000-0005-0000-0000-0000B3910000}"/>
    <cellStyle name="Normal 3 9 2 5 2 2 2" xfId="37391" xr:uid="{00000000-0005-0000-0000-0000B4910000}"/>
    <cellStyle name="Normal 3 9 2 5 2 3" xfId="27616" xr:uid="{00000000-0005-0000-0000-0000B5910000}"/>
    <cellStyle name="Normal 3 9 2 5 3" xfId="12954" xr:uid="{00000000-0005-0000-0000-0000B6910000}"/>
    <cellStyle name="Normal 3 9 2 5 3 2" xfId="32505" xr:uid="{00000000-0005-0000-0000-0000B7910000}"/>
    <cellStyle name="Normal 3 9 2 5 4" xfId="22730" xr:uid="{00000000-0005-0000-0000-0000B8910000}"/>
    <cellStyle name="Normal 3 9 2 6" xfId="5608" xr:uid="{00000000-0005-0000-0000-0000B9910000}"/>
    <cellStyle name="Normal 3 9 2 6 2" xfId="15400" xr:uid="{00000000-0005-0000-0000-0000BA910000}"/>
    <cellStyle name="Normal 3 9 2 6 2 2" xfId="34951" xr:uid="{00000000-0005-0000-0000-0000BB910000}"/>
    <cellStyle name="Normal 3 9 2 6 3" xfId="25176" xr:uid="{00000000-0005-0000-0000-0000BC910000}"/>
    <cellStyle name="Normal 3 9 2 7" xfId="10514" xr:uid="{00000000-0005-0000-0000-0000BD910000}"/>
    <cellStyle name="Normal 3 9 2 7 2" xfId="30065" xr:uid="{00000000-0005-0000-0000-0000BE910000}"/>
    <cellStyle name="Normal 3 9 2 8" xfId="20290" xr:uid="{00000000-0005-0000-0000-0000BF910000}"/>
    <cellStyle name="Normal 3 9 3" xfId="961" xr:uid="{00000000-0005-0000-0000-0000C0910000}"/>
    <cellStyle name="Normal 3 9 3 2" xfId="1911" xr:uid="{00000000-0005-0000-0000-0000C1910000}"/>
    <cellStyle name="Normal 3 9 3 2 2" xfId="4425" xr:uid="{00000000-0005-0000-0000-0000C2910000}"/>
    <cellStyle name="Normal 3 9 3 2 2 2" xfId="9322" xr:uid="{00000000-0005-0000-0000-0000C3910000}"/>
    <cellStyle name="Normal 3 9 3 2 2 2 2" xfId="19111" xr:uid="{00000000-0005-0000-0000-0000C4910000}"/>
    <cellStyle name="Normal 3 9 3 2 2 2 2 2" xfId="38662" xr:uid="{00000000-0005-0000-0000-0000C5910000}"/>
    <cellStyle name="Normal 3 9 3 2 2 2 3" xfId="28887" xr:uid="{00000000-0005-0000-0000-0000C6910000}"/>
    <cellStyle name="Normal 3 9 3 2 2 3" xfId="14225" xr:uid="{00000000-0005-0000-0000-0000C7910000}"/>
    <cellStyle name="Normal 3 9 3 2 2 3 2" xfId="33776" xr:uid="{00000000-0005-0000-0000-0000C8910000}"/>
    <cellStyle name="Normal 3 9 3 2 2 4" xfId="24001" xr:uid="{00000000-0005-0000-0000-0000C9910000}"/>
    <cellStyle name="Normal 3 9 3 2 3" xfId="6879" xr:uid="{00000000-0005-0000-0000-0000CA910000}"/>
    <cellStyle name="Normal 3 9 3 2 3 2" xfId="16671" xr:uid="{00000000-0005-0000-0000-0000CB910000}"/>
    <cellStyle name="Normal 3 9 3 2 3 2 2" xfId="36222" xr:uid="{00000000-0005-0000-0000-0000CC910000}"/>
    <cellStyle name="Normal 3 9 3 2 3 3" xfId="26447" xr:uid="{00000000-0005-0000-0000-0000CD910000}"/>
    <cellStyle name="Normal 3 9 3 2 4" xfId="11785" xr:uid="{00000000-0005-0000-0000-0000CE910000}"/>
    <cellStyle name="Normal 3 9 3 2 4 2" xfId="31336" xr:uid="{00000000-0005-0000-0000-0000CF910000}"/>
    <cellStyle name="Normal 3 9 3 2 5" xfId="21561" xr:uid="{00000000-0005-0000-0000-0000D0910000}"/>
    <cellStyle name="Normal 3 9 3 3" xfId="2771" xr:uid="{00000000-0005-0000-0000-0000D1910000}"/>
    <cellStyle name="Normal 3 9 3 3 2" xfId="5216" xr:uid="{00000000-0005-0000-0000-0000D2910000}"/>
    <cellStyle name="Normal 3 9 3 3 2 2" xfId="10113" xr:uid="{00000000-0005-0000-0000-0000D3910000}"/>
    <cellStyle name="Normal 3 9 3 3 2 2 2" xfId="19902" xr:uid="{00000000-0005-0000-0000-0000D4910000}"/>
    <cellStyle name="Normal 3 9 3 3 2 2 2 2" xfId="39453" xr:uid="{00000000-0005-0000-0000-0000D5910000}"/>
    <cellStyle name="Normal 3 9 3 3 2 2 3" xfId="29678" xr:uid="{00000000-0005-0000-0000-0000D6910000}"/>
    <cellStyle name="Normal 3 9 3 3 2 3" xfId="15016" xr:uid="{00000000-0005-0000-0000-0000D7910000}"/>
    <cellStyle name="Normal 3 9 3 3 2 3 2" xfId="34567" xr:uid="{00000000-0005-0000-0000-0000D8910000}"/>
    <cellStyle name="Normal 3 9 3 3 2 4" xfId="24792" xr:uid="{00000000-0005-0000-0000-0000D9910000}"/>
    <cellStyle name="Normal 3 9 3 3 3" xfId="7670" xr:uid="{00000000-0005-0000-0000-0000DA910000}"/>
    <cellStyle name="Normal 3 9 3 3 3 2" xfId="17462" xr:uid="{00000000-0005-0000-0000-0000DB910000}"/>
    <cellStyle name="Normal 3 9 3 3 3 2 2" xfId="37013" xr:uid="{00000000-0005-0000-0000-0000DC910000}"/>
    <cellStyle name="Normal 3 9 3 3 3 3" xfId="27238" xr:uid="{00000000-0005-0000-0000-0000DD910000}"/>
    <cellStyle name="Normal 3 9 3 3 4" xfId="12576" xr:uid="{00000000-0005-0000-0000-0000DE910000}"/>
    <cellStyle name="Normal 3 9 3 3 4 2" xfId="32127" xr:uid="{00000000-0005-0000-0000-0000DF910000}"/>
    <cellStyle name="Normal 3 9 3 3 5" xfId="22352" xr:uid="{00000000-0005-0000-0000-0000E0910000}"/>
    <cellStyle name="Normal 3 9 3 4" xfId="3544" xr:uid="{00000000-0005-0000-0000-0000E1910000}"/>
    <cellStyle name="Normal 3 9 3 4 2" xfId="8441" xr:uid="{00000000-0005-0000-0000-0000E2910000}"/>
    <cellStyle name="Normal 3 9 3 4 2 2" xfId="18230" xr:uid="{00000000-0005-0000-0000-0000E3910000}"/>
    <cellStyle name="Normal 3 9 3 4 2 2 2" xfId="37781" xr:uid="{00000000-0005-0000-0000-0000E4910000}"/>
    <cellStyle name="Normal 3 9 3 4 2 3" xfId="28006" xr:uid="{00000000-0005-0000-0000-0000E5910000}"/>
    <cellStyle name="Normal 3 9 3 4 3" xfId="13344" xr:uid="{00000000-0005-0000-0000-0000E6910000}"/>
    <cellStyle name="Normal 3 9 3 4 3 2" xfId="32895" xr:uid="{00000000-0005-0000-0000-0000E7910000}"/>
    <cellStyle name="Normal 3 9 3 4 4" xfId="23120" xr:uid="{00000000-0005-0000-0000-0000E8910000}"/>
    <cellStyle name="Normal 3 9 3 5" xfId="5998" xr:uid="{00000000-0005-0000-0000-0000E9910000}"/>
    <cellStyle name="Normal 3 9 3 5 2" xfId="15790" xr:uid="{00000000-0005-0000-0000-0000EA910000}"/>
    <cellStyle name="Normal 3 9 3 5 2 2" xfId="35341" xr:uid="{00000000-0005-0000-0000-0000EB910000}"/>
    <cellStyle name="Normal 3 9 3 5 3" xfId="25566" xr:uid="{00000000-0005-0000-0000-0000EC910000}"/>
    <cellStyle name="Normal 3 9 3 6" xfId="10904" xr:uid="{00000000-0005-0000-0000-0000ED910000}"/>
    <cellStyle name="Normal 3 9 3 6 2" xfId="30455" xr:uid="{00000000-0005-0000-0000-0000EE910000}"/>
    <cellStyle name="Normal 3 9 3 7" xfId="20680" xr:uid="{00000000-0005-0000-0000-0000EF910000}"/>
    <cellStyle name="Normal 3 9 4" xfId="1517" xr:uid="{00000000-0005-0000-0000-0000F0910000}"/>
    <cellStyle name="Normal 3 9 4 2" xfId="4035" xr:uid="{00000000-0005-0000-0000-0000F1910000}"/>
    <cellStyle name="Normal 3 9 4 2 2" xfId="8932" xr:uid="{00000000-0005-0000-0000-0000F2910000}"/>
    <cellStyle name="Normal 3 9 4 2 2 2" xfId="18721" xr:uid="{00000000-0005-0000-0000-0000F3910000}"/>
    <cellStyle name="Normal 3 9 4 2 2 2 2" xfId="38272" xr:uid="{00000000-0005-0000-0000-0000F4910000}"/>
    <cellStyle name="Normal 3 9 4 2 2 3" xfId="28497" xr:uid="{00000000-0005-0000-0000-0000F5910000}"/>
    <cellStyle name="Normal 3 9 4 2 3" xfId="13835" xr:uid="{00000000-0005-0000-0000-0000F6910000}"/>
    <cellStyle name="Normal 3 9 4 2 3 2" xfId="33386" xr:uid="{00000000-0005-0000-0000-0000F7910000}"/>
    <cellStyle name="Normal 3 9 4 2 4" xfId="23611" xr:uid="{00000000-0005-0000-0000-0000F8910000}"/>
    <cellStyle name="Normal 3 9 4 3" xfId="6489" xr:uid="{00000000-0005-0000-0000-0000F9910000}"/>
    <cellStyle name="Normal 3 9 4 3 2" xfId="16281" xr:uid="{00000000-0005-0000-0000-0000FA910000}"/>
    <cellStyle name="Normal 3 9 4 3 2 2" xfId="35832" xr:uid="{00000000-0005-0000-0000-0000FB910000}"/>
    <cellStyle name="Normal 3 9 4 3 3" xfId="26057" xr:uid="{00000000-0005-0000-0000-0000FC910000}"/>
    <cellStyle name="Normal 3 9 4 4" xfId="11395" xr:uid="{00000000-0005-0000-0000-0000FD910000}"/>
    <cellStyle name="Normal 3 9 4 4 2" xfId="30946" xr:uid="{00000000-0005-0000-0000-0000FE910000}"/>
    <cellStyle name="Normal 3 9 4 5" xfId="21171" xr:uid="{00000000-0005-0000-0000-0000FF910000}"/>
    <cellStyle name="Normal 3 9 5" xfId="2327" xr:uid="{00000000-0005-0000-0000-000000920000}"/>
    <cellStyle name="Normal 3 9 5 2" xfId="4829" xr:uid="{00000000-0005-0000-0000-000001920000}"/>
    <cellStyle name="Normal 3 9 5 2 2" xfId="9726" xr:uid="{00000000-0005-0000-0000-000002920000}"/>
    <cellStyle name="Normal 3 9 5 2 2 2" xfId="19515" xr:uid="{00000000-0005-0000-0000-000003920000}"/>
    <cellStyle name="Normal 3 9 5 2 2 2 2" xfId="39066" xr:uid="{00000000-0005-0000-0000-000004920000}"/>
    <cellStyle name="Normal 3 9 5 2 2 3" xfId="29291" xr:uid="{00000000-0005-0000-0000-000005920000}"/>
    <cellStyle name="Normal 3 9 5 2 3" xfId="14629" xr:uid="{00000000-0005-0000-0000-000006920000}"/>
    <cellStyle name="Normal 3 9 5 2 3 2" xfId="34180" xr:uid="{00000000-0005-0000-0000-000007920000}"/>
    <cellStyle name="Normal 3 9 5 2 4" xfId="24405" xr:uid="{00000000-0005-0000-0000-000008920000}"/>
    <cellStyle name="Normal 3 9 5 3" xfId="7283" xr:uid="{00000000-0005-0000-0000-000009920000}"/>
    <cellStyle name="Normal 3 9 5 3 2" xfId="17075" xr:uid="{00000000-0005-0000-0000-00000A920000}"/>
    <cellStyle name="Normal 3 9 5 3 2 2" xfId="36626" xr:uid="{00000000-0005-0000-0000-00000B920000}"/>
    <cellStyle name="Normal 3 9 5 3 3" xfId="26851" xr:uid="{00000000-0005-0000-0000-00000C920000}"/>
    <cellStyle name="Normal 3 9 5 4" xfId="12189" xr:uid="{00000000-0005-0000-0000-00000D920000}"/>
    <cellStyle name="Normal 3 9 5 4 2" xfId="31740" xr:uid="{00000000-0005-0000-0000-00000E920000}"/>
    <cellStyle name="Normal 3 9 5 5" xfId="21965" xr:uid="{00000000-0005-0000-0000-00000F920000}"/>
    <cellStyle name="Normal 3 9 6" xfId="3153" xr:uid="{00000000-0005-0000-0000-000010920000}"/>
    <cellStyle name="Normal 3 9 6 2" xfId="8050" xr:uid="{00000000-0005-0000-0000-000011920000}"/>
    <cellStyle name="Normal 3 9 6 2 2" xfId="17839" xr:uid="{00000000-0005-0000-0000-000012920000}"/>
    <cellStyle name="Normal 3 9 6 2 2 2" xfId="37390" xr:uid="{00000000-0005-0000-0000-000013920000}"/>
    <cellStyle name="Normal 3 9 6 2 3" xfId="27615" xr:uid="{00000000-0005-0000-0000-000014920000}"/>
    <cellStyle name="Normal 3 9 6 3" xfId="12953" xr:uid="{00000000-0005-0000-0000-000015920000}"/>
    <cellStyle name="Normal 3 9 6 3 2" xfId="32504" xr:uid="{00000000-0005-0000-0000-000016920000}"/>
    <cellStyle name="Normal 3 9 6 4" xfId="22729" xr:uid="{00000000-0005-0000-0000-000017920000}"/>
    <cellStyle name="Normal 3 9 7" xfId="5607" xr:uid="{00000000-0005-0000-0000-000018920000}"/>
    <cellStyle name="Normal 3 9 7 2" xfId="15399" xr:uid="{00000000-0005-0000-0000-000019920000}"/>
    <cellStyle name="Normal 3 9 7 2 2" xfId="34950" xr:uid="{00000000-0005-0000-0000-00001A920000}"/>
    <cellStyle name="Normal 3 9 7 3" xfId="25175" xr:uid="{00000000-0005-0000-0000-00001B920000}"/>
    <cellStyle name="Normal 3 9 8" xfId="10513" xr:uid="{00000000-0005-0000-0000-00001C920000}"/>
    <cellStyle name="Normal 3 9 8 2" xfId="30064" xr:uid="{00000000-0005-0000-0000-00001D920000}"/>
    <cellStyle name="Normal 3 9 9" xfId="20289" xr:uid="{00000000-0005-0000-0000-00001E920000}"/>
    <cellStyle name="Normal 30" xfId="10124" xr:uid="{00000000-0005-0000-0000-00001F920000}"/>
    <cellStyle name="Normal 31" xfId="10144" xr:uid="{00000000-0005-0000-0000-000020920000}"/>
    <cellStyle name="Normal 32" xfId="39462" xr:uid="{00000000-0005-0000-0000-000021920000}"/>
    <cellStyle name="Normal 4" xfId="110" xr:uid="{00000000-0005-0000-0000-000022920000}"/>
    <cellStyle name="Normal 4 10" xfId="10127" xr:uid="{00000000-0005-0000-0000-000023920000}"/>
    <cellStyle name="Normal 4 10 2" xfId="29689" xr:uid="{00000000-0005-0000-0000-000024920000}"/>
    <cellStyle name="Normal 4 11" xfId="19913" xr:uid="{00000000-0005-0000-0000-000025920000}"/>
    <cellStyle name="Normal 4 2" xfId="111" xr:uid="{00000000-0005-0000-0000-000026920000}"/>
    <cellStyle name="Normal 4 2 2" xfId="1139" xr:uid="{00000000-0005-0000-0000-000027920000}"/>
    <cellStyle name="Normal 4 2 2 2" xfId="3705" xr:uid="{00000000-0005-0000-0000-000028920000}"/>
    <cellStyle name="Normal 4 2 2 2 2" xfId="8602" xr:uid="{00000000-0005-0000-0000-000029920000}"/>
    <cellStyle name="Normal 4 2 2 2 2 2" xfId="18391" xr:uid="{00000000-0005-0000-0000-00002A920000}"/>
    <cellStyle name="Normal 4 2 2 2 2 2 2" xfId="37942" xr:uid="{00000000-0005-0000-0000-00002B920000}"/>
    <cellStyle name="Normal 4 2 2 2 2 3" xfId="28167" xr:uid="{00000000-0005-0000-0000-00002C920000}"/>
    <cellStyle name="Normal 4 2 2 2 3" xfId="13505" xr:uid="{00000000-0005-0000-0000-00002D920000}"/>
    <cellStyle name="Normal 4 2 2 2 3 2" xfId="33056" xr:uid="{00000000-0005-0000-0000-00002E920000}"/>
    <cellStyle name="Normal 4 2 2 2 4" xfId="23281" xr:uid="{00000000-0005-0000-0000-00002F920000}"/>
    <cellStyle name="Normal 4 2 2 3" xfId="6159" xr:uid="{00000000-0005-0000-0000-000030920000}"/>
    <cellStyle name="Normal 4 2 2 3 2" xfId="15951" xr:uid="{00000000-0005-0000-0000-000031920000}"/>
    <cellStyle name="Normal 4 2 2 3 2 2" xfId="35502" xr:uid="{00000000-0005-0000-0000-000032920000}"/>
    <cellStyle name="Normal 4 2 2 3 3" xfId="25727" xr:uid="{00000000-0005-0000-0000-000033920000}"/>
    <cellStyle name="Normal 4 2 2 4" xfId="11065" xr:uid="{00000000-0005-0000-0000-000034920000}"/>
    <cellStyle name="Normal 4 2 2 4 2" xfId="30616" xr:uid="{00000000-0005-0000-0000-000035920000}"/>
    <cellStyle name="Normal 4 2 2 5" xfId="20841" xr:uid="{00000000-0005-0000-0000-000036920000}"/>
    <cellStyle name="Normal 4 2 3" xfId="1202" xr:uid="{00000000-0005-0000-0000-000037920000}"/>
    <cellStyle name="Normal 4 2 4" xfId="1138" xr:uid="{00000000-0005-0000-0000-000038920000}"/>
    <cellStyle name="Normal 4 2 4 2" xfId="3704" xr:uid="{00000000-0005-0000-0000-000039920000}"/>
    <cellStyle name="Normal 4 2 4 2 2" xfId="8601" xr:uid="{00000000-0005-0000-0000-00003A920000}"/>
    <cellStyle name="Normal 4 2 4 2 2 2" xfId="18390" xr:uid="{00000000-0005-0000-0000-00003B920000}"/>
    <cellStyle name="Normal 4 2 4 2 2 2 2" xfId="37941" xr:uid="{00000000-0005-0000-0000-00003C920000}"/>
    <cellStyle name="Normal 4 2 4 2 2 3" xfId="28166" xr:uid="{00000000-0005-0000-0000-00003D920000}"/>
    <cellStyle name="Normal 4 2 4 2 3" xfId="13504" xr:uid="{00000000-0005-0000-0000-00003E920000}"/>
    <cellStyle name="Normal 4 2 4 2 3 2" xfId="33055" xr:uid="{00000000-0005-0000-0000-00003F920000}"/>
    <cellStyle name="Normal 4 2 4 2 4" xfId="23280" xr:uid="{00000000-0005-0000-0000-000040920000}"/>
    <cellStyle name="Normal 4 2 4 3" xfId="6158" xr:uid="{00000000-0005-0000-0000-000041920000}"/>
    <cellStyle name="Normal 4 2 4 3 2" xfId="15950" xr:uid="{00000000-0005-0000-0000-000042920000}"/>
    <cellStyle name="Normal 4 2 4 3 2 2" xfId="35501" xr:uid="{00000000-0005-0000-0000-000043920000}"/>
    <cellStyle name="Normal 4 2 4 3 3" xfId="25726" xr:uid="{00000000-0005-0000-0000-000044920000}"/>
    <cellStyle name="Normal 4 2 4 4" xfId="11064" xr:uid="{00000000-0005-0000-0000-000045920000}"/>
    <cellStyle name="Normal 4 2 4 4 2" xfId="30615" xr:uid="{00000000-0005-0000-0000-000046920000}"/>
    <cellStyle name="Normal 4 2 4 5" xfId="20840" xr:uid="{00000000-0005-0000-0000-000047920000}"/>
    <cellStyle name="Normal 4 3" xfId="214" xr:uid="{00000000-0005-0000-0000-000048920000}"/>
    <cellStyle name="Normal 4 3 2" xfId="1237" xr:uid="{00000000-0005-0000-0000-000049920000}"/>
    <cellStyle name="Normal 4 3 3" xfId="1140" xr:uid="{00000000-0005-0000-0000-00004A920000}"/>
    <cellStyle name="Normal 4 3 3 2" xfId="3706" xr:uid="{00000000-0005-0000-0000-00004B920000}"/>
    <cellStyle name="Normal 4 3 3 2 2" xfId="8603" xr:uid="{00000000-0005-0000-0000-00004C920000}"/>
    <cellStyle name="Normal 4 3 3 2 2 2" xfId="18392" xr:uid="{00000000-0005-0000-0000-00004D920000}"/>
    <cellStyle name="Normal 4 3 3 2 2 2 2" xfId="37943" xr:uid="{00000000-0005-0000-0000-00004E920000}"/>
    <cellStyle name="Normal 4 3 3 2 2 3" xfId="28168" xr:uid="{00000000-0005-0000-0000-00004F920000}"/>
    <cellStyle name="Normal 4 3 3 2 3" xfId="13506" xr:uid="{00000000-0005-0000-0000-000050920000}"/>
    <cellStyle name="Normal 4 3 3 2 3 2" xfId="33057" xr:uid="{00000000-0005-0000-0000-000051920000}"/>
    <cellStyle name="Normal 4 3 3 2 4" xfId="23282" xr:uid="{00000000-0005-0000-0000-000052920000}"/>
    <cellStyle name="Normal 4 3 3 3" xfId="6160" xr:uid="{00000000-0005-0000-0000-000053920000}"/>
    <cellStyle name="Normal 4 3 3 3 2" xfId="15952" xr:uid="{00000000-0005-0000-0000-000054920000}"/>
    <cellStyle name="Normal 4 3 3 3 2 2" xfId="35503" xr:uid="{00000000-0005-0000-0000-000055920000}"/>
    <cellStyle name="Normal 4 3 3 3 3" xfId="25728" xr:uid="{00000000-0005-0000-0000-000056920000}"/>
    <cellStyle name="Normal 4 3 3 4" xfId="11066" xr:uid="{00000000-0005-0000-0000-000057920000}"/>
    <cellStyle name="Normal 4 3 3 4 2" xfId="30617" xr:uid="{00000000-0005-0000-0000-000058920000}"/>
    <cellStyle name="Normal 4 3 3 5" xfId="20842" xr:uid="{00000000-0005-0000-0000-000059920000}"/>
    <cellStyle name="Normal 4 4" xfId="554" xr:uid="{00000000-0005-0000-0000-00005A920000}"/>
    <cellStyle name="Normal 4 4 2" xfId="963" xr:uid="{00000000-0005-0000-0000-00005B920000}"/>
    <cellStyle name="Normal 4 4 2 2" xfId="1913" xr:uid="{00000000-0005-0000-0000-00005C920000}"/>
    <cellStyle name="Normal 4 4 2 2 2" xfId="4427" xr:uid="{00000000-0005-0000-0000-00005D920000}"/>
    <cellStyle name="Normal 4 4 2 2 2 2" xfId="9324" xr:uid="{00000000-0005-0000-0000-00005E920000}"/>
    <cellStyle name="Normal 4 4 2 2 2 2 2" xfId="19113" xr:uid="{00000000-0005-0000-0000-00005F920000}"/>
    <cellStyle name="Normal 4 4 2 2 2 2 2 2" xfId="38664" xr:uid="{00000000-0005-0000-0000-000060920000}"/>
    <cellStyle name="Normal 4 4 2 2 2 2 3" xfId="28889" xr:uid="{00000000-0005-0000-0000-000061920000}"/>
    <cellStyle name="Normal 4 4 2 2 2 3" xfId="14227" xr:uid="{00000000-0005-0000-0000-000062920000}"/>
    <cellStyle name="Normal 4 4 2 2 2 3 2" xfId="33778" xr:uid="{00000000-0005-0000-0000-000063920000}"/>
    <cellStyle name="Normal 4 4 2 2 2 4" xfId="24003" xr:uid="{00000000-0005-0000-0000-000064920000}"/>
    <cellStyle name="Normal 4 4 2 2 3" xfId="6881" xr:uid="{00000000-0005-0000-0000-000065920000}"/>
    <cellStyle name="Normal 4 4 2 2 3 2" xfId="16673" xr:uid="{00000000-0005-0000-0000-000066920000}"/>
    <cellStyle name="Normal 4 4 2 2 3 2 2" xfId="36224" xr:uid="{00000000-0005-0000-0000-000067920000}"/>
    <cellStyle name="Normal 4 4 2 2 3 3" xfId="26449" xr:uid="{00000000-0005-0000-0000-000068920000}"/>
    <cellStyle name="Normal 4 4 2 2 4" xfId="11787" xr:uid="{00000000-0005-0000-0000-000069920000}"/>
    <cellStyle name="Normal 4 4 2 2 4 2" xfId="31338" xr:uid="{00000000-0005-0000-0000-00006A920000}"/>
    <cellStyle name="Normal 4 4 2 2 5" xfId="21563" xr:uid="{00000000-0005-0000-0000-00006B920000}"/>
    <cellStyle name="Normal 4 4 2 3" xfId="2651" xr:uid="{00000000-0005-0000-0000-00006C920000}"/>
    <cellStyle name="Normal 4 4 2 3 2" xfId="5096" xr:uid="{00000000-0005-0000-0000-00006D920000}"/>
    <cellStyle name="Normal 4 4 2 3 2 2" xfId="9993" xr:uid="{00000000-0005-0000-0000-00006E920000}"/>
    <cellStyle name="Normal 4 4 2 3 2 2 2" xfId="19782" xr:uid="{00000000-0005-0000-0000-00006F920000}"/>
    <cellStyle name="Normal 4 4 2 3 2 2 2 2" xfId="39333" xr:uid="{00000000-0005-0000-0000-000070920000}"/>
    <cellStyle name="Normal 4 4 2 3 2 2 3" xfId="29558" xr:uid="{00000000-0005-0000-0000-000071920000}"/>
    <cellStyle name="Normal 4 4 2 3 2 3" xfId="14896" xr:uid="{00000000-0005-0000-0000-000072920000}"/>
    <cellStyle name="Normal 4 4 2 3 2 3 2" xfId="34447" xr:uid="{00000000-0005-0000-0000-000073920000}"/>
    <cellStyle name="Normal 4 4 2 3 2 4" xfId="24672" xr:uid="{00000000-0005-0000-0000-000074920000}"/>
    <cellStyle name="Normal 4 4 2 3 3" xfId="7550" xr:uid="{00000000-0005-0000-0000-000075920000}"/>
    <cellStyle name="Normal 4 4 2 3 3 2" xfId="17342" xr:uid="{00000000-0005-0000-0000-000076920000}"/>
    <cellStyle name="Normal 4 4 2 3 3 2 2" xfId="36893" xr:uid="{00000000-0005-0000-0000-000077920000}"/>
    <cellStyle name="Normal 4 4 2 3 3 3" xfId="27118" xr:uid="{00000000-0005-0000-0000-000078920000}"/>
    <cellStyle name="Normal 4 4 2 3 4" xfId="12456" xr:uid="{00000000-0005-0000-0000-000079920000}"/>
    <cellStyle name="Normal 4 4 2 3 4 2" xfId="32007" xr:uid="{00000000-0005-0000-0000-00007A920000}"/>
    <cellStyle name="Normal 4 4 2 3 5" xfId="22232" xr:uid="{00000000-0005-0000-0000-00007B920000}"/>
    <cellStyle name="Normal 4 4 2 4" xfId="3546" xr:uid="{00000000-0005-0000-0000-00007C920000}"/>
    <cellStyle name="Normal 4 4 2 4 2" xfId="8443" xr:uid="{00000000-0005-0000-0000-00007D920000}"/>
    <cellStyle name="Normal 4 4 2 4 2 2" xfId="18232" xr:uid="{00000000-0005-0000-0000-00007E920000}"/>
    <cellStyle name="Normal 4 4 2 4 2 2 2" xfId="37783" xr:uid="{00000000-0005-0000-0000-00007F920000}"/>
    <cellStyle name="Normal 4 4 2 4 2 3" xfId="28008" xr:uid="{00000000-0005-0000-0000-000080920000}"/>
    <cellStyle name="Normal 4 4 2 4 3" xfId="13346" xr:uid="{00000000-0005-0000-0000-000081920000}"/>
    <cellStyle name="Normal 4 4 2 4 3 2" xfId="32897" xr:uid="{00000000-0005-0000-0000-000082920000}"/>
    <cellStyle name="Normal 4 4 2 4 4" xfId="23122" xr:uid="{00000000-0005-0000-0000-000083920000}"/>
    <cellStyle name="Normal 4 4 2 5" xfId="6000" xr:uid="{00000000-0005-0000-0000-000084920000}"/>
    <cellStyle name="Normal 4 4 2 5 2" xfId="15792" xr:uid="{00000000-0005-0000-0000-000085920000}"/>
    <cellStyle name="Normal 4 4 2 5 2 2" xfId="35343" xr:uid="{00000000-0005-0000-0000-000086920000}"/>
    <cellStyle name="Normal 4 4 2 5 3" xfId="25568" xr:uid="{00000000-0005-0000-0000-000087920000}"/>
    <cellStyle name="Normal 4 4 2 6" xfId="10906" xr:uid="{00000000-0005-0000-0000-000088920000}"/>
    <cellStyle name="Normal 4 4 2 6 2" xfId="30457" xr:uid="{00000000-0005-0000-0000-000089920000}"/>
    <cellStyle name="Normal 4 4 2 7" xfId="20682" xr:uid="{00000000-0005-0000-0000-00008A920000}"/>
    <cellStyle name="Normal 4 4 3" xfId="1519" xr:uid="{00000000-0005-0000-0000-00008B920000}"/>
    <cellStyle name="Normal 4 4 3 2" xfId="4037" xr:uid="{00000000-0005-0000-0000-00008C920000}"/>
    <cellStyle name="Normal 4 4 3 2 2" xfId="8934" xr:uid="{00000000-0005-0000-0000-00008D920000}"/>
    <cellStyle name="Normal 4 4 3 2 2 2" xfId="18723" xr:uid="{00000000-0005-0000-0000-00008E920000}"/>
    <cellStyle name="Normal 4 4 3 2 2 2 2" xfId="38274" xr:uid="{00000000-0005-0000-0000-00008F920000}"/>
    <cellStyle name="Normal 4 4 3 2 2 3" xfId="28499" xr:uid="{00000000-0005-0000-0000-000090920000}"/>
    <cellStyle name="Normal 4 4 3 2 3" xfId="13837" xr:uid="{00000000-0005-0000-0000-000091920000}"/>
    <cellStyle name="Normal 4 4 3 2 3 2" xfId="33388" xr:uid="{00000000-0005-0000-0000-000092920000}"/>
    <cellStyle name="Normal 4 4 3 2 4" xfId="23613" xr:uid="{00000000-0005-0000-0000-000093920000}"/>
    <cellStyle name="Normal 4 4 3 3" xfId="6491" xr:uid="{00000000-0005-0000-0000-000094920000}"/>
    <cellStyle name="Normal 4 4 3 3 2" xfId="16283" xr:uid="{00000000-0005-0000-0000-000095920000}"/>
    <cellStyle name="Normal 4 4 3 3 2 2" xfId="35834" xr:uid="{00000000-0005-0000-0000-000096920000}"/>
    <cellStyle name="Normal 4 4 3 3 3" xfId="26059" xr:uid="{00000000-0005-0000-0000-000097920000}"/>
    <cellStyle name="Normal 4 4 3 4" xfId="11397" xr:uid="{00000000-0005-0000-0000-000098920000}"/>
    <cellStyle name="Normal 4 4 3 4 2" xfId="30948" xr:uid="{00000000-0005-0000-0000-000099920000}"/>
    <cellStyle name="Normal 4 4 3 5" xfId="21173" xr:uid="{00000000-0005-0000-0000-00009A920000}"/>
    <cellStyle name="Normal 4 4 4" xfId="2207" xr:uid="{00000000-0005-0000-0000-00009B920000}"/>
    <cellStyle name="Normal 4 4 4 2" xfId="4709" xr:uid="{00000000-0005-0000-0000-00009C920000}"/>
    <cellStyle name="Normal 4 4 4 2 2" xfId="9606" xr:uid="{00000000-0005-0000-0000-00009D920000}"/>
    <cellStyle name="Normal 4 4 4 2 2 2" xfId="19395" xr:uid="{00000000-0005-0000-0000-00009E920000}"/>
    <cellStyle name="Normal 4 4 4 2 2 2 2" xfId="38946" xr:uid="{00000000-0005-0000-0000-00009F920000}"/>
    <cellStyle name="Normal 4 4 4 2 2 3" xfId="29171" xr:uid="{00000000-0005-0000-0000-0000A0920000}"/>
    <cellStyle name="Normal 4 4 4 2 3" xfId="14509" xr:uid="{00000000-0005-0000-0000-0000A1920000}"/>
    <cellStyle name="Normal 4 4 4 2 3 2" xfId="34060" xr:uid="{00000000-0005-0000-0000-0000A2920000}"/>
    <cellStyle name="Normal 4 4 4 2 4" xfId="24285" xr:uid="{00000000-0005-0000-0000-0000A3920000}"/>
    <cellStyle name="Normal 4 4 4 3" xfId="7163" xr:uid="{00000000-0005-0000-0000-0000A4920000}"/>
    <cellStyle name="Normal 4 4 4 3 2" xfId="16955" xr:uid="{00000000-0005-0000-0000-0000A5920000}"/>
    <cellStyle name="Normal 4 4 4 3 2 2" xfId="36506" xr:uid="{00000000-0005-0000-0000-0000A6920000}"/>
    <cellStyle name="Normal 4 4 4 3 3" xfId="26731" xr:uid="{00000000-0005-0000-0000-0000A7920000}"/>
    <cellStyle name="Normal 4 4 4 4" xfId="12069" xr:uid="{00000000-0005-0000-0000-0000A8920000}"/>
    <cellStyle name="Normal 4 4 4 4 2" xfId="31620" xr:uid="{00000000-0005-0000-0000-0000A9920000}"/>
    <cellStyle name="Normal 4 4 4 5" xfId="21845" xr:uid="{00000000-0005-0000-0000-0000AA920000}"/>
    <cellStyle name="Normal 4 4 5" xfId="3155" xr:uid="{00000000-0005-0000-0000-0000AB920000}"/>
    <cellStyle name="Normal 4 4 5 2" xfId="8052" xr:uid="{00000000-0005-0000-0000-0000AC920000}"/>
    <cellStyle name="Normal 4 4 5 2 2" xfId="17841" xr:uid="{00000000-0005-0000-0000-0000AD920000}"/>
    <cellStyle name="Normal 4 4 5 2 2 2" xfId="37392" xr:uid="{00000000-0005-0000-0000-0000AE920000}"/>
    <cellStyle name="Normal 4 4 5 2 3" xfId="27617" xr:uid="{00000000-0005-0000-0000-0000AF920000}"/>
    <cellStyle name="Normal 4 4 5 3" xfId="12955" xr:uid="{00000000-0005-0000-0000-0000B0920000}"/>
    <cellStyle name="Normal 4 4 5 3 2" xfId="32506" xr:uid="{00000000-0005-0000-0000-0000B1920000}"/>
    <cellStyle name="Normal 4 4 5 4" xfId="22731" xr:uid="{00000000-0005-0000-0000-0000B2920000}"/>
    <cellStyle name="Normal 4 4 6" xfId="5609" xr:uid="{00000000-0005-0000-0000-0000B3920000}"/>
    <cellStyle name="Normal 4 4 6 2" xfId="15401" xr:uid="{00000000-0005-0000-0000-0000B4920000}"/>
    <cellStyle name="Normal 4 4 6 2 2" xfId="34952" xr:uid="{00000000-0005-0000-0000-0000B5920000}"/>
    <cellStyle name="Normal 4 4 6 3" xfId="25177" xr:uid="{00000000-0005-0000-0000-0000B6920000}"/>
    <cellStyle name="Normal 4 4 7" xfId="10515" xr:uid="{00000000-0005-0000-0000-0000B7920000}"/>
    <cellStyle name="Normal 4 4 7 2" xfId="30066" xr:uid="{00000000-0005-0000-0000-0000B8920000}"/>
    <cellStyle name="Normal 4 4 8" xfId="20291" xr:uid="{00000000-0005-0000-0000-0000B9920000}"/>
    <cellStyle name="Normal 4 5" xfId="976" xr:uid="{00000000-0005-0000-0000-0000BA920000}"/>
    <cellStyle name="Normal 4 6" xfId="1201" xr:uid="{00000000-0005-0000-0000-0000BB920000}"/>
    <cellStyle name="Normal 4 7" xfId="1137" xr:uid="{00000000-0005-0000-0000-0000BC920000}"/>
    <cellStyle name="Normal 4 7 2" xfId="3703" xr:uid="{00000000-0005-0000-0000-0000BD920000}"/>
    <cellStyle name="Normal 4 7 2 2" xfId="8600" xr:uid="{00000000-0005-0000-0000-0000BE920000}"/>
    <cellStyle name="Normal 4 7 2 2 2" xfId="18389" xr:uid="{00000000-0005-0000-0000-0000BF920000}"/>
    <cellStyle name="Normal 4 7 2 2 2 2" xfId="37940" xr:uid="{00000000-0005-0000-0000-0000C0920000}"/>
    <cellStyle name="Normal 4 7 2 2 3" xfId="28165" xr:uid="{00000000-0005-0000-0000-0000C1920000}"/>
    <cellStyle name="Normal 4 7 2 3" xfId="13503" xr:uid="{00000000-0005-0000-0000-0000C2920000}"/>
    <cellStyle name="Normal 4 7 2 3 2" xfId="33054" xr:uid="{00000000-0005-0000-0000-0000C3920000}"/>
    <cellStyle name="Normal 4 7 2 4" xfId="23279" xr:uid="{00000000-0005-0000-0000-0000C4920000}"/>
    <cellStyle name="Normal 4 7 3" xfId="6157" xr:uid="{00000000-0005-0000-0000-0000C5920000}"/>
    <cellStyle name="Normal 4 7 3 2" xfId="15949" xr:uid="{00000000-0005-0000-0000-0000C6920000}"/>
    <cellStyle name="Normal 4 7 3 2 2" xfId="35500" xr:uid="{00000000-0005-0000-0000-0000C7920000}"/>
    <cellStyle name="Normal 4 7 3 3" xfId="25725" xr:uid="{00000000-0005-0000-0000-0000C8920000}"/>
    <cellStyle name="Normal 4 7 4" xfId="11063" xr:uid="{00000000-0005-0000-0000-0000C9920000}"/>
    <cellStyle name="Normal 4 7 4 2" xfId="30614" xr:uid="{00000000-0005-0000-0000-0000CA920000}"/>
    <cellStyle name="Normal 4 7 5" xfId="20839" xr:uid="{00000000-0005-0000-0000-0000CB920000}"/>
    <cellStyle name="Normal 4 8" xfId="5219" xr:uid="{00000000-0005-0000-0000-0000CC920000}"/>
    <cellStyle name="Normal 4 8 2" xfId="10116" xr:uid="{00000000-0005-0000-0000-0000CD920000}"/>
    <cellStyle name="Normal 4 8 2 2" xfId="19904" xr:uid="{00000000-0005-0000-0000-0000CE920000}"/>
    <cellStyle name="Normal 4 8 2 2 2" xfId="39455" xr:uid="{00000000-0005-0000-0000-0000CF920000}"/>
    <cellStyle name="Normal 4 8 2 3" xfId="29680" xr:uid="{00000000-0005-0000-0000-0000D0920000}"/>
    <cellStyle name="Normal 4 8 3" xfId="15018" xr:uid="{00000000-0005-0000-0000-0000D1920000}"/>
    <cellStyle name="Normal 4 8 3 2" xfId="34569" xr:uid="{00000000-0005-0000-0000-0000D2920000}"/>
    <cellStyle name="Normal 4 8 4" xfId="24794" xr:uid="{00000000-0005-0000-0000-0000D3920000}"/>
    <cellStyle name="Normal 4 9" xfId="10156" xr:uid="{00000000-0005-0000-0000-0000D4920000}"/>
    <cellStyle name="Normal 5" xfId="112" xr:uid="{00000000-0005-0000-0000-0000D5920000}"/>
    <cellStyle name="Normal 5 2" xfId="113" xr:uid="{00000000-0005-0000-0000-0000D6920000}"/>
    <cellStyle name="Normal 5 2 2" xfId="215" xr:uid="{00000000-0005-0000-0000-0000D7920000}"/>
    <cellStyle name="Normal 5 2 2 2" xfId="1238" xr:uid="{00000000-0005-0000-0000-0000D8920000}"/>
    <cellStyle name="Normal 5 2 2 3" xfId="1143" xr:uid="{00000000-0005-0000-0000-0000D9920000}"/>
    <cellStyle name="Normal 5 2 2 3 2" xfId="3709" xr:uid="{00000000-0005-0000-0000-0000DA920000}"/>
    <cellStyle name="Normal 5 2 2 3 2 2" xfId="8606" xr:uid="{00000000-0005-0000-0000-0000DB920000}"/>
    <cellStyle name="Normal 5 2 2 3 2 2 2" xfId="18395" xr:uid="{00000000-0005-0000-0000-0000DC920000}"/>
    <cellStyle name="Normal 5 2 2 3 2 2 2 2" xfId="37946" xr:uid="{00000000-0005-0000-0000-0000DD920000}"/>
    <cellStyle name="Normal 5 2 2 3 2 2 3" xfId="28171" xr:uid="{00000000-0005-0000-0000-0000DE920000}"/>
    <cellStyle name="Normal 5 2 2 3 2 3" xfId="13509" xr:uid="{00000000-0005-0000-0000-0000DF920000}"/>
    <cellStyle name="Normal 5 2 2 3 2 3 2" xfId="33060" xr:uid="{00000000-0005-0000-0000-0000E0920000}"/>
    <cellStyle name="Normal 5 2 2 3 2 4" xfId="23285" xr:uid="{00000000-0005-0000-0000-0000E1920000}"/>
    <cellStyle name="Normal 5 2 2 3 3" xfId="6163" xr:uid="{00000000-0005-0000-0000-0000E2920000}"/>
    <cellStyle name="Normal 5 2 2 3 3 2" xfId="15955" xr:uid="{00000000-0005-0000-0000-0000E3920000}"/>
    <cellStyle name="Normal 5 2 2 3 3 2 2" xfId="35506" xr:uid="{00000000-0005-0000-0000-0000E4920000}"/>
    <cellStyle name="Normal 5 2 2 3 3 3" xfId="25731" xr:uid="{00000000-0005-0000-0000-0000E5920000}"/>
    <cellStyle name="Normal 5 2 2 3 4" xfId="11069" xr:uid="{00000000-0005-0000-0000-0000E6920000}"/>
    <cellStyle name="Normal 5 2 2 3 4 2" xfId="30620" xr:uid="{00000000-0005-0000-0000-0000E7920000}"/>
    <cellStyle name="Normal 5 2 2 3 5" xfId="20845" xr:uid="{00000000-0005-0000-0000-0000E8920000}"/>
    <cellStyle name="Normal 5 2 3" xfId="1204" xr:uid="{00000000-0005-0000-0000-0000E9920000}"/>
    <cellStyle name="Normal 5 2 4" xfId="1142" xr:uid="{00000000-0005-0000-0000-0000EA920000}"/>
    <cellStyle name="Normal 5 2 4 2" xfId="3708" xr:uid="{00000000-0005-0000-0000-0000EB920000}"/>
    <cellStyle name="Normal 5 2 4 2 2" xfId="8605" xr:uid="{00000000-0005-0000-0000-0000EC920000}"/>
    <cellStyle name="Normal 5 2 4 2 2 2" xfId="18394" xr:uid="{00000000-0005-0000-0000-0000ED920000}"/>
    <cellStyle name="Normal 5 2 4 2 2 2 2" xfId="37945" xr:uid="{00000000-0005-0000-0000-0000EE920000}"/>
    <cellStyle name="Normal 5 2 4 2 2 3" xfId="28170" xr:uid="{00000000-0005-0000-0000-0000EF920000}"/>
    <cellStyle name="Normal 5 2 4 2 3" xfId="13508" xr:uid="{00000000-0005-0000-0000-0000F0920000}"/>
    <cellStyle name="Normal 5 2 4 2 3 2" xfId="33059" xr:uid="{00000000-0005-0000-0000-0000F1920000}"/>
    <cellStyle name="Normal 5 2 4 2 4" xfId="23284" xr:uid="{00000000-0005-0000-0000-0000F2920000}"/>
    <cellStyle name="Normal 5 2 4 3" xfId="6162" xr:uid="{00000000-0005-0000-0000-0000F3920000}"/>
    <cellStyle name="Normal 5 2 4 3 2" xfId="15954" xr:uid="{00000000-0005-0000-0000-0000F4920000}"/>
    <cellStyle name="Normal 5 2 4 3 2 2" xfId="35505" xr:uid="{00000000-0005-0000-0000-0000F5920000}"/>
    <cellStyle name="Normal 5 2 4 3 3" xfId="25730" xr:uid="{00000000-0005-0000-0000-0000F6920000}"/>
    <cellStyle name="Normal 5 2 4 4" xfId="11068" xr:uid="{00000000-0005-0000-0000-0000F7920000}"/>
    <cellStyle name="Normal 5 2 4 4 2" xfId="30619" xr:uid="{00000000-0005-0000-0000-0000F8920000}"/>
    <cellStyle name="Normal 5 2 4 5" xfId="20844" xr:uid="{00000000-0005-0000-0000-0000F9920000}"/>
    <cellStyle name="Normal 5 3" xfId="980" xr:uid="{00000000-0005-0000-0000-0000FA920000}"/>
    <cellStyle name="Normal 5 3 2" xfId="1927" xr:uid="{00000000-0005-0000-0000-0000FB920000}"/>
    <cellStyle name="Normal 5 3 3" xfId="1144" xr:uid="{00000000-0005-0000-0000-0000FC920000}"/>
    <cellStyle name="Normal 5 3 3 2" xfId="3710" xr:uid="{00000000-0005-0000-0000-0000FD920000}"/>
    <cellStyle name="Normal 5 3 3 2 2" xfId="8607" xr:uid="{00000000-0005-0000-0000-0000FE920000}"/>
    <cellStyle name="Normal 5 3 3 2 2 2" xfId="18396" xr:uid="{00000000-0005-0000-0000-0000FF920000}"/>
    <cellStyle name="Normal 5 3 3 2 2 2 2" xfId="37947" xr:uid="{00000000-0005-0000-0000-000000930000}"/>
    <cellStyle name="Normal 5 3 3 2 2 3" xfId="28172" xr:uid="{00000000-0005-0000-0000-000001930000}"/>
    <cellStyle name="Normal 5 3 3 2 3" xfId="13510" xr:uid="{00000000-0005-0000-0000-000002930000}"/>
    <cellStyle name="Normal 5 3 3 2 3 2" xfId="33061" xr:uid="{00000000-0005-0000-0000-000003930000}"/>
    <cellStyle name="Normal 5 3 3 2 4" xfId="23286" xr:uid="{00000000-0005-0000-0000-000004930000}"/>
    <cellStyle name="Normal 5 3 3 3" xfId="6164" xr:uid="{00000000-0005-0000-0000-000005930000}"/>
    <cellStyle name="Normal 5 3 3 3 2" xfId="15956" xr:uid="{00000000-0005-0000-0000-000006930000}"/>
    <cellStyle name="Normal 5 3 3 3 2 2" xfId="35507" xr:uid="{00000000-0005-0000-0000-000007930000}"/>
    <cellStyle name="Normal 5 3 3 3 3" xfId="25732" xr:uid="{00000000-0005-0000-0000-000008930000}"/>
    <cellStyle name="Normal 5 3 3 4" xfId="11070" xr:uid="{00000000-0005-0000-0000-000009930000}"/>
    <cellStyle name="Normal 5 3 3 4 2" xfId="30621" xr:uid="{00000000-0005-0000-0000-00000A930000}"/>
    <cellStyle name="Normal 5 3 3 5" xfId="20846" xr:uid="{00000000-0005-0000-0000-00000B930000}"/>
    <cellStyle name="Normal 5 4" xfId="981" xr:uid="{00000000-0005-0000-0000-00000C930000}"/>
    <cellStyle name="Normal 5 4 2" xfId="1928" xr:uid="{00000000-0005-0000-0000-00000D930000}"/>
    <cellStyle name="Normal 5 4 2 2" xfId="4440" xr:uid="{00000000-0005-0000-0000-00000E930000}"/>
    <cellStyle name="Normal 5 4 2 2 2" xfId="9337" xr:uid="{00000000-0005-0000-0000-00000F930000}"/>
    <cellStyle name="Normal 5 4 2 2 2 2" xfId="19126" xr:uid="{00000000-0005-0000-0000-000010930000}"/>
    <cellStyle name="Normal 5 4 2 2 2 2 2" xfId="38677" xr:uid="{00000000-0005-0000-0000-000011930000}"/>
    <cellStyle name="Normal 5 4 2 2 2 3" xfId="28902" xr:uid="{00000000-0005-0000-0000-000012930000}"/>
    <cellStyle name="Normal 5 4 2 2 3" xfId="14240" xr:uid="{00000000-0005-0000-0000-000013930000}"/>
    <cellStyle name="Normal 5 4 2 2 3 2" xfId="33791" xr:uid="{00000000-0005-0000-0000-000014930000}"/>
    <cellStyle name="Normal 5 4 2 2 4" xfId="24016" xr:uid="{00000000-0005-0000-0000-000015930000}"/>
    <cellStyle name="Normal 5 4 2 3" xfId="6894" xr:uid="{00000000-0005-0000-0000-000016930000}"/>
    <cellStyle name="Normal 5 4 2 3 2" xfId="16686" xr:uid="{00000000-0005-0000-0000-000017930000}"/>
    <cellStyle name="Normal 5 4 2 3 2 2" xfId="36237" xr:uid="{00000000-0005-0000-0000-000018930000}"/>
    <cellStyle name="Normal 5 4 2 3 3" xfId="26462" xr:uid="{00000000-0005-0000-0000-000019930000}"/>
    <cellStyle name="Normal 5 4 2 4" xfId="11800" xr:uid="{00000000-0005-0000-0000-00001A930000}"/>
    <cellStyle name="Normal 5 4 2 4 2" xfId="31351" xr:uid="{00000000-0005-0000-0000-00001B930000}"/>
    <cellStyle name="Normal 5 4 2 5" xfId="21576" xr:uid="{00000000-0005-0000-0000-00001C930000}"/>
    <cellStyle name="Normal 5 4 3" xfId="3559" xr:uid="{00000000-0005-0000-0000-00001D930000}"/>
    <cellStyle name="Normal 5 4 3 2" xfId="8456" xr:uid="{00000000-0005-0000-0000-00001E930000}"/>
    <cellStyle name="Normal 5 4 3 2 2" xfId="18245" xr:uid="{00000000-0005-0000-0000-00001F930000}"/>
    <cellStyle name="Normal 5 4 3 2 2 2" xfId="37796" xr:uid="{00000000-0005-0000-0000-000020930000}"/>
    <cellStyle name="Normal 5 4 3 2 3" xfId="28021" xr:uid="{00000000-0005-0000-0000-000021930000}"/>
    <cellStyle name="Normal 5 4 3 3" xfId="13359" xr:uid="{00000000-0005-0000-0000-000022930000}"/>
    <cellStyle name="Normal 5 4 3 3 2" xfId="32910" xr:uid="{00000000-0005-0000-0000-000023930000}"/>
    <cellStyle name="Normal 5 4 3 4" xfId="23135" xr:uid="{00000000-0005-0000-0000-000024930000}"/>
    <cellStyle name="Normal 5 4 4" xfId="6013" xr:uid="{00000000-0005-0000-0000-000025930000}"/>
    <cellStyle name="Normal 5 4 4 2" xfId="15805" xr:uid="{00000000-0005-0000-0000-000026930000}"/>
    <cellStyle name="Normal 5 4 4 2 2" xfId="35356" xr:uid="{00000000-0005-0000-0000-000027930000}"/>
    <cellStyle name="Normal 5 4 4 3" xfId="25581" xr:uid="{00000000-0005-0000-0000-000028930000}"/>
    <cellStyle name="Normal 5 4 5" xfId="10919" xr:uid="{00000000-0005-0000-0000-000029930000}"/>
    <cellStyle name="Normal 5 4 5 2" xfId="30470" xr:uid="{00000000-0005-0000-0000-00002A930000}"/>
    <cellStyle name="Normal 5 4 6" xfId="20695" xr:uid="{00000000-0005-0000-0000-00002B930000}"/>
    <cellStyle name="Normal 5 5" xfId="1203" xr:uid="{00000000-0005-0000-0000-00002C930000}"/>
    <cellStyle name="Normal 5 6" xfId="1141" xr:uid="{00000000-0005-0000-0000-00002D930000}"/>
    <cellStyle name="Normal 5 6 2" xfId="3707" xr:uid="{00000000-0005-0000-0000-00002E930000}"/>
    <cellStyle name="Normal 5 6 2 2" xfId="8604" xr:uid="{00000000-0005-0000-0000-00002F930000}"/>
    <cellStyle name="Normal 5 6 2 2 2" xfId="18393" xr:uid="{00000000-0005-0000-0000-000030930000}"/>
    <cellStyle name="Normal 5 6 2 2 2 2" xfId="37944" xr:uid="{00000000-0005-0000-0000-000031930000}"/>
    <cellStyle name="Normal 5 6 2 2 3" xfId="28169" xr:uid="{00000000-0005-0000-0000-000032930000}"/>
    <cellStyle name="Normal 5 6 2 3" xfId="13507" xr:uid="{00000000-0005-0000-0000-000033930000}"/>
    <cellStyle name="Normal 5 6 2 3 2" xfId="33058" xr:uid="{00000000-0005-0000-0000-000034930000}"/>
    <cellStyle name="Normal 5 6 2 4" xfId="23283" xr:uid="{00000000-0005-0000-0000-000035930000}"/>
    <cellStyle name="Normal 5 6 3" xfId="6161" xr:uid="{00000000-0005-0000-0000-000036930000}"/>
    <cellStyle name="Normal 5 6 3 2" xfId="15953" xr:uid="{00000000-0005-0000-0000-000037930000}"/>
    <cellStyle name="Normal 5 6 3 2 2" xfId="35504" xr:uid="{00000000-0005-0000-0000-000038930000}"/>
    <cellStyle name="Normal 5 6 3 3" xfId="25729" xr:uid="{00000000-0005-0000-0000-000039930000}"/>
    <cellStyle name="Normal 5 6 4" xfId="11067" xr:uid="{00000000-0005-0000-0000-00003A930000}"/>
    <cellStyle name="Normal 5 6 4 2" xfId="30618" xr:uid="{00000000-0005-0000-0000-00003B930000}"/>
    <cellStyle name="Normal 5 6 5" xfId="20843" xr:uid="{00000000-0005-0000-0000-00003C930000}"/>
    <cellStyle name="Normal 5 7" xfId="10157" xr:uid="{00000000-0005-0000-0000-00003D930000}"/>
    <cellStyle name="Normal 5 8" xfId="10128" xr:uid="{00000000-0005-0000-0000-00003E930000}"/>
    <cellStyle name="Normal 5 8 2" xfId="29690" xr:uid="{00000000-0005-0000-0000-00003F930000}"/>
    <cellStyle name="Normal 5 9" xfId="19914" xr:uid="{00000000-0005-0000-0000-000040930000}"/>
    <cellStyle name="Normal 6" xfId="114" xr:uid="{00000000-0005-0000-0000-000041930000}"/>
    <cellStyle name="Normal 6 2" xfId="555" xr:uid="{00000000-0005-0000-0000-000042930000}"/>
    <cellStyle name="Normal 6 2 2" xfId="1147" xr:uid="{00000000-0005-0000-0000-000043930000}"/>
    <cellStyle name="Normal 6 2 2 2" xfId="2412" xr:uid="{00000000-0005-0000-0000-000044930000}"/>
    <cellStyle name="Normal 6 2 2 3" xfId="3713" xr:uid="{00000000-0005-0000-0000-000045930000}"/>
    <cellStyle name="Normal 6 2 2 3 2" xfId="8610" xr:uid="{00000000-0005-0000-0000-000046930000}"/>
    <cellStyle name="Normal 6 2 2 3 2 2" xfId="18399" xr:uid="{00000000-0005-0000-0000-000047930000}"/>
    <cellStyle name="Normal 6 2 2 3 2 2 2" xfId="37950" xr:uid="{00000000-0005-0000-0000-000048930000}"/>
    <cellStyle name="Normal 6 2 2 3 2 3" xfId="28175" xr:uid="{00000000-0005-0000-0000-000049930000}"/>
    <cellStyle name="Normal 6 2 2 3 3" xfId="13513" xr:uid="{00000000-0005-0000-0000-00004A930000}"/>
    <cellStyle name="Normal 6 2 2 3 3 2" xfId="33064" xr:uid="{00000000-0005-0000-0000-00004B930000}"/>
    <cellStyle name="Normal 6 2 2 3 4" xfId="23289" xr:uid="{00000000-0005-0000-0000-00004C930000}"/>
    <cellStyle name="Normal 6 2 2 4" xfId="6167" xr:uid="{00000000-0005-0000-0000-00004D930000}"/>
    <cellStyle name="Normal 6 2 2 4 2" xfId="15959" xr:uid="{00000000-0005-0000-0000-00004E930000}"/>
    <cellStyle name="Normal 6 2 2 4 2 2" xfId="35510" xr:uid="{00000000-0005-0000-0000-00004F930000}"/>
    <cellStyle name="Normal 6 2 2 4 3" xfId="25735" xr:uid="{00000000-0005-0000-0000-000050930000}"/>
    <cellStyle name="Normal 6 2 2 5" xfId="11073" xr:uid="{00000000-0005-0000-0000-000051930000}"/>
    <cellStyle name="Normal 6 2 2 5 2" xfId="30624" xr:uid="{00000000-0005-0000-0000-000052930000}"/>
    <cellStyle name="Normal 6 2 2 6" xfId="20849" xr:uid="{00000000-0005-0000-0000-000053930000}"/>
    <cellStyle name="Normal 6 2 3" xfId="1520" xr:uid="{00000000-0005-0000-0000-000054930000}"/>
    <cellStyle name="Normal 6 2 4" xfId="1146" xr:uid="{00000000-0005-0000-0000-000055930000}"/>
    <cellStyle name="Normal 6 2 4 2" xfId="3712" xr:uid="{00000000-0005-0000-0000-000056930000}"/>
    <cellStyle name="Normal 6 2 4 2 2" xfId="8609" xr:uid="{00000000-0005-0000-0000-000057930000}"/>
    <cellStyle name="Normal 6 2 4 2 2 2" xfId="18398" xr:uid="{00000000-0005-0000-0000-000058930000}"/>
    <cellStyle name="Normal 6 2 4 2 2 2 2" xfId="37949" xr:uid="{00000000-0005-0000-0000-000059930000}"/>
    <cellStyle name="Normal 6 2 4 2 2 3" xfId="28174" xr:uid="{00000000-0005-0000-0000-00005A930000}"/>
    <cellStyle name="Normal 6 2 4 2 3" xfId="13512" xr:uid="{00000000-0005-0000-0000-00005B930000}"/>
    <cellStyle name="Normal 6 2 4 2 3 2" xfId="33063" xr:uid="{00000000-0005-0000-0000-00005C930000}"/>
    <cellStyle name="Normal 6 2 4 2 4" xfId="23288" xr:uid="{00000000-0005-0000-0000-00005D930000}"/>
    <cellStyle name="Normal 6 2 4 3" xfId="6166" xr:uid="{00000000-0005-0000-0000-00005E930000}"/>
    <cellStyle name="Normal 6 2 4 3 2" xfId="15958" xr:uid="{00000000-0005-0000-0000-00005F930000}"/>
    <cellStyle name="Normal 6 2 4 3 2 2" xfId="35509" xr:uid="{00000000-0005-0000-0000-000060930000}"/>
    <cellStyle name="Normal 6 2 4 3 3" xfId="25734" xr:uid="{00000000-0005-0000-0000-000061930000}"/>
    <cellStyle name="Normal 6 2 4 4" xfId="11072" xr:uid="{00000000-0005-0000-0000-000062930000}"/>
    <cellStyle name="Normal 6 2 4 4 2" xfId="30623" xr:uid="{00000000-0005-0000-0000-000063930000}"/>
    <cellStyle name="Normal 6 2 4 5" xfId="20848" xr:uid="{00000000-0005-0000-0000-000064930000}"/>
    <cellStyle name="Normal 6 3" xfId="576" xr:uid="{00000000-0005-0000-0000-000065930000}"/>
    <cellStyle name="Normal 6 3 2" xfId="1533" xr:uid="{00000000-0005-0000-0000-000066930000}"/>
    <cellStyle name="Normal 6 3 3" xfId="1148" xr:uid="{00000000-0005-0000-0000-000067930000}"/>
    <cellStyle name="Normal 6 3 3 2" xfId="3714" xr:uid="{00000000-0005-0000-0000-000068930000}"/>
    <cellStyle name="Normal 6 3 3 2 2" xfId="8611" xr:uid="{00000000-0005-0000-0000-000069930000}"/>
    <cellStyle name="Normal 6 3 3 2 2 2" xfId="18400" xr:uid="{00000000-0005-0000-0000-00006A930000}"/>
    <cellStyle name="Normal 6 3 3 2 2 2 2" xfId="37951" xr:uid="{00000000-0005-0000-0000-00006B930000}"/>
    <cellStyle name="Normal 6 3 3 2 2 3" xfId="28176" xr:uid="{00000000-0005-0000-0000-00006C930000}"/>
    <cellStyle name="Normal 6 3 3 2 3" xfId="13514" xr:uid="{00000000-0005-0000-0000-00006D930000}"/>
    <cellStyle name="Normal 6 3 3 2 3 2" xfId="33065" xr:uid="{00000000-0005-0000-0000-00006E930000}"/>
    <cellStyle name="Normal 6 3 3 2 4" xfId="23290" xr:uid="{00000000-0005-0000-0000-00006F930000}"/>
    <cellStyle name="Normal 6 3 3 3" xfId="6168" xr:uid="{00000000-0005-0000-0000-000070930000}"/>
    <cellStyle name="Normal 6 3 3 3 2" xfId="15960" xr:uid="{00000000-0005-0000-0000-000071930000}"/>
    <cellStyle name="Normal 6 3 3 3 2 2" xfId="35511" xr:uid="{00000000-0005-0000-0000-000072930000}"/>
    <cellStyle name="Normal 6 3 3 3 3" xfId="25736" xr:uid="{00000000-0005-0000-0000-000073930000}"/>
    <cellStyle name="Normal 6 3 3 4" xfId="11074" xr:uid="{00000000-0005-0000-0000-000074930000}"/>
    <cellStyle name="Normal 6 3 3 4 2" xfId="30625" xr:uid="{00000000-0005-0000-0000-000075930000}"/>
    <cellStyle name="Normal 6 3 3 5" xfId="20850" xr:uid="{00000000-0005-0000-0000-000076930000}"/>
    <cellStyle name="Normal 6 4" xfId="1205" xr:uid="{00000000-0005-0000-0000-000077930000}"/>
    <cellStyle name="Normal 6 5" xfId="1145" xr:uid="{00000000-0005-0000-0000-000078930000}"/>
    <cellStyle name="Normal 6 5 2" xfId="3711" xr:uid="{00000000-0005-0000-0000-000079930000}"/>
    <cellStyle name="Normal 6 5 2 2" xfId="8608" xr:uid="{00000000-0005-0000-0000-00007A930000}"/>
    <cellStyle name="Normal 6 5 2 2 2" xfId="18397" xr:uid="{00000000-0005-0000-0000-00007B930000}"/>
    <cellStyle name="Normal 6 5 2 2 2 2" xfId="37948" xr:uid="{00000000-0005-0000-0000-00007C930000}"/>
    <cellStyle name="Normal 6 5 2 2 3" xfId="28173" xr:uid="{00000000-0005-0000-0000-00007D930000}"/>
    <cellStyle name="Normal 6 5 2 3" xfId="13511" xr:uid="{00000000-0005-0000-0000-00007E930000}"/>
    <cellStyle name="Normal 6 5 2 3 2" xfId="33062" xr:uid="{00000000-0005-0000-0000-00007F930000}"/>
    <cellStyle name="Normal 6 5 2 4" xfId="23287" xr:uid="{00000000-0005-0000-0000-000080930000}"/>
    <cellStyle name="Normal 6 5 3" xfId="6165" xr:uid="{00000000-0005-0000-0000-000081930000}"/>
    <cellStyle name="Normal 6 5 3 2" xfId="15957" xr:uid="{00000000-0005-0000-0000-000082930000}"/>
    <cellStyle name="Normal 6 5 3 2 2" xfId="35508" xr:uid="{00000000-0005-0000-0000-000083930000}"/>
    <cellStyle name="Normal 6 5 3 3" xfId="25733" xr:uid="{00000000-0005-0000-0000-000084930000}"/>
    <cellStyle name="Normal 6 5 4" xfId="11071" xr:uid="{00000000-0005-0000-0000-000085930000}"/>
    <cellStyle name="Normal 6 5 4 2" xfId="30622" xr:uid="{00000000-0005-0000-0000-000086930000}"/>
    <cellStyle name="Normal 6 5 5" xfId="20847" xr:uid="{00000000-0005-0000-0000-000087930000}"/>
    <cellStyle name="Normal 6 6" xfId="10158" xr:uid="{00000000-0005-0000-0000-000088930000}"/>
    <cellStyle name="Normal 6 7" xfId="10129" xr:uid="{00000000-0005-0000-0000-000089930000}"/>
    <cellStyle name="Normal 6 7 2" xfId="29691" xr:uid="{00000000-0005-0000-0000-00008A930000}"/>
    <cellStyle name="Normal 6 8" xfId="19915" xr:uid="{00000000-0005-0000-0000-00008B930000}"/>
    <cellStyle name="Normal 7" xfId="115" xr:uid="{00000000-0005-0000-0000-00008C930000}"/>
    <cellStyle name="Normal 7 2" xfId="116" xr:uid="{00000000-0005-0000-0000-00008D930000}"/>
    <cellStyle name="Normal 7 2 2" xfId="289" xr:uid="{00000000-0005-0000-0000-00008E930000}"/>
    <cellStyle name="Normal 7 2 2 2" xfId="1281" xr:uid="{00000000-0005-0000-0000-00008F930000}"/>
    <cellStyle name="Normal 7 2 2 3" xfId="1151" xr:uid="{00000000-0005-0000-0000-000090930000}"/>
    <cellStyle name="Normal 7 2 2 3 2" xfId="3717" xr:uid="{00000000-0005-0000-0000-000091930000}"/>
    <cellStyle name="Normal 7 2 2 3 2 2" xfId="8614" xr:uid="{00000000-0005-0000-0000-000092930000}"/>
    <cellStyle name="Normal 7 2 2 3 2 2 2" xfId="18403" xr:uid="{00000000-0005-0000-0000-000093930000}"/>
    <cellStyle name="Normal 7 2 2 3 2 2 2 2" xfId="37954" xr:uid="{00000000-0005-0000-0000-000094930000}"/>
    <cellStyle name="Normal 7 2 2 3 2 2 3" xfId="28179" xr:uid="{00000000-0005-0000-0000-000095930000}"/>
    <cellStyle name="Normal 7 2 2 3 2 3" xfId="13517" xr:uid="{00000000-0005-0000-0000-000096930000}"/>
    <cellStyle name="Normal 7 2 2 3 2 3 2" xfId="33068" xr:uid="{00000000-0005-0000-0000-000097930000}"/>
    <cellStyle name="Normal 7 2 2 3 2 4" xfId="23293" xr:uid="{00000000-0005-0000-0000-000098930000}"/>
    <cellStyle name="Normal 7 2 2 3 3" xfId="6171" xr:uid="{00000000-0005-0000-0000-000099930000}"/>
    <cellStyle name="Normal 7 2 2 3 3 2" xfId="15963" xr:uid="{00000000-0005-0000-0000-00009A930000}"/>
    <cellStyle name="Normal 7 2 2 3 3 2 2" xfId="35514" xr:uid="{00000000-0005-0000-0000-00009B930000}"/>
    <cellStyle name="Normal 7 2 2 3 3 3" xfId="25739" xr:uid="{00000000-0005-0000-0000-00009C930000}"/>
    <cellStyle name="Normal 7 2 2 3 4" xfId="11077" xr:uid="{00000000-0005-0000-0000-00009D930000}"/>
    <cellStyle name="Normal 7 2 2 3 4 2" xfId="30628" xr:uid="{00000000-0005-0000-0000-00009E930000}"/>
    <cellStyle name="Normal 7 2 2 3 5" xfId="20853" xr:uid="{00000000-0005-0000-0000-00009F930000}"/>
    <cellStyle name="Normal 7 2 3" xfId="556" xr:uid="{00000000-0005-0000-0000-0000A0930000}"/>
    <cellStyle name="Normal 7 2 3 2" xfId="2506" xr:uid="{00000000-0005-0000-0000-0000A1930000}"/>
    <cellStyle name="Normal 7 2 4" xfId="1207" xr:uid="{00000000-0005-0000-0000-0000A2930000}"/>
    <cellStyle name="Normal 7 2 5" xfId="1150" xr:uid="{00000000-0005-0000-0000-0000A3930000}"/>
    <cellStyle name="Normal 7 2 5 2" xfId="3716" xr:uid="{00000000-0005-0000-0000-0000A4930000}"/>
    <cellStyle name="Normal 7 2 5 2 2" xfId="8613" xr:uid="{00000000-0005-0000-0000-0000A5930000}"/>
    <cellStyle name="Normal 7 2 5 2 2 2" xfId="18402" xr:uid="{00000000-0005-0000-0000-0000A6930000}"/>
    <cellStyle name="Normal 7 2 5 2 2 2 2" xfId="37953" xr:uid="{00000000-0005-0000-0000-0000A7930000}"/>
    <cellStyle name="Normal 7 2 5 2 2 3" xfId="28178" xr:uid="{00000000-0005-0000-0000-0000A8930000}"/>
    <cellStyle name="Normal 7 2 5 2 3" xfId="13516" xr:uid="{00000000-0005-0000-0000-0000A9930000}"/>
    <cellStyle name="Normal 7 2 5 2 3 2" xfId="33067" xr:uid="{00000000-0005-0000-0000-0000AA930000}"/>
    <cellStyle name="Normal 7 2 5 2 4" xfId="23292" xr:uid="{00000000-0005-0000-0000-0000AB930000}"/>
    <cellStyle name="Normal 7 2 5 3" xfId="6170" xr:uid="{00000000-0005-0000-0000-0000AC930000}"/>
    <cellStyle name="Normal 7 2 5 3 2" xfId="15962" xr:uid="{00000000-0005-0000-0000-0000AD930000}"/>
    <cellStyle name="Normal 7 2 5 3 2 2" xfId="35513" xr:uid="{00000000-0005-0000-0000-0000AE930000}"/>
    <cellStyle name="Normal 7 2 5 3 3" xfId="25738" xr:uid="{00000000-0005-0000-0000-0000AF930000}"/>
    <cellStyle name="Normal 7 2 5 4" xfId="11076" xr:uid="{00000000-0005-0000-0000-0000B0930000}"/>
    <cellStyle name="Normal 7 2 5 4 2" xfId="30627" xr:uid="{00000000-0005-0000-0000-0000B1930000}"/>
    <cellStyle name="Normal 7 2 5 5" xfId="20852" xr:uid="{00000000-0005-0000-0000-0000B2930000}"/>
    <cellStyle name="Normal 7 2 6" xfId="1982" xr:uid="{00000000-0005-0000-0000-0000B3930000}"/>
    <cellStyle name="Normal 7 3" xfId="557" xr:uid="{00000000-0005-0000-0000-0000B4930000}"/>
    <cellStyle name="Normal 7 3 2" xfId="1521" xr:uid="{00000000-0005-0000-0000-0000B5930000}"/>
    <cellStyle name="Normal 7 3 3" xfId="1152" xr:uid="{00000000-0005-0000-0000-0000B6930000}"/>
    <cellStyle name="Normal 7 3 3 2" xfId="3718" xr:uid="{00000000-0005-0000-0000-0000B7930000}"/>
    <cellStyle name="Normal 7 3 3 2 2" xfId="8615" xr:uid="{00000000-0005-0000-0000-0000B8930000}"/>
    <cellStyle name="Normal 7 3 3 2 2 2" xfId="18404" xr:uid="{00000000-0005-0000-0000-0000B9930000}"/>
    <cellStyle name="Normal 7 3 3 2 2 2 2" xfId="37955" xr:uid="{00000000-0005-0000-0000-0000BA930000}"/>
    <cellStyle name="Normal 7 3 3 2 2 3" xfId="28180" xr:uid="{00000000-0005-0000-0000-0000BB930000}"/>
    <cellStyle name="Normal 7 3 3 2 3" xfId="13518" xr:uid="{00000000-0005-0000-0000-0000BC930000}"/>
    <cellStyle name="Normal 7 3 3 2 3 2" xfId="33069" xr:uid="{00000000-0005-0000-0000-0000BD930000}"/>
    <cellStyle name="Normal 7 3 3 2 4" xfId="23294" xr:uid="{00000000-0005-0000-0000-0000BE930000}"/>
    <cellStyle name="Normal 7 3 3 3" xfId="6172" xr:uid="{00000000-0005-0000-0000-0000BF930000}"/>
    <cellStyle name="Normal 7 3 3 3 2" xfId="15964" xr:uid="{00000000-0005-0000-0000-0000C0930000}"/>
    <cellStyle name="Normal 7 3 3 3 2 2" xfId="35515" xr:uid="{00000000-0005-0000-0000-0000C1930000}"/>
    <cellStyle name="Normal 7 3 3 3 3" xfId="25740" xr:uid="{00000000-0005-0000-0000-0000C2930000}"/>
    <cellStyle name="Normal 7 3 3 4" xfId="11078" xr:uid="{00000000-0005-0000-0000-0000C3930000}"/>
    <cellStyle name="Normal 7 3 3 4 2" xfId="30629" xr:uid="{00000000-0005-0000-0000-0000C4930000}"/>
    <cellStyle name="Normal 7 3 3 5" xfId="20854" xr:uid="{00000000-0005-0000-0000-0000C5930000}"/>
    <cellStyle name="Normal 7 4" xfId="1206" xr:uid="{00000000-0005-0000-0000-0000C6930000}"/>
    <cellStyle name="Normal 7 5" xfId="1149" xr:uid="{00000000-0005-0000-0000-0000C7930000}"/>
    <cellStyle name="Normal 7 5 2" xfId="3715" xr:uid="{00000000-0005-0000-0000-0000C8930000}"/>
    <cellStyle name="Normal 7 5 2 2" xfId="8612" xr:uid="{00000000-0005-0000-0000-0000C9930000}"/>
    <cellStyle name="Normal 7 5 2 2 2" xfId="18401" xr:uid="{00000000-0005-0000-0000-0000CA930000}"/>
    <cellStyle name="Normal 7 5 2 2 2 2" xfId="37952" xr:uid="{00000000-0005-0000-0000-0000CB930000}"/>
    <cellStyle name="Normal 7 5 2 2 3" xfId="28177" xr:uid="{00000000-0005-0000-0000-0000CC930000}"/>
    <cellStyle name="Normal 7 5 2 3" xfId="13515" xr:uid="{00000000-0005-0000-0000-0000CD930000}"/>
    <cellStyle name="Normal 7 5 2 3 2" xfId="33066" xr:uid="{00000000-0005-0000-0000-0000CE930000}"/>
    <cellStyle name="Normal 7 5 2 4" xfId="23291" xr:uid="{00000000-0005-0000-0000-0000CF930000}"/>
    <cellStyle name="Normal 7 5 3" xfId="6169" xr:uid="{00000000-0005-0000-0000-0000D0930000}"/>
    <cellStyle name="Normal 7 5 3 2" xfId="15961" xr:uid="{00000000-0005-0000-0000-0000D1930000}"/>
    <cellStyle name="Normal 7 5 3 2 2" xfId="35512" xr:uid="{00000000-0005-0000-0000-0000D2930000}"/>
    <cellStyle name="Normal 7 5 3 3" xfId="25737" xr:uid="{00000000-0005-0000-0000-0000D3930000}"/>
    <cellStyle name="Normal 7 5 4" xfId="11075" xr:uid="{00000000-0005-0000-0000-0000D4930000}"/>
    <cellStyle name="Normal 7 5 4 2" xfId="30626" xr:uid="{00000000-0005-0000-0000-0000D5930000}"/>
    <cellStyle name="Normal 7 5 5" xfId="20851" xr:uid="{00000000-0005-0000-0000-0000D6930000}"/>
    <cellStyle name="Normal 7 6" xfId="1955" xr:uid="{00000000-0005-0000-0000-0000D7930000}"/>
    <cellStyle name="Normal 7 7" xfId="10159" xr:uid="{00000000-0005-0000-0000-0000D8930000}"/>
    <cellStyle name="Normal 7 8" xfId="10130" xr:uid="{00000000-0005-0000-0000-0000D9930000}"/>
    <cellStyle name="Normal 8" xfId="164" xr:uid="{00000000-0005-0000-0000-0000DA930000}"/>
    <cellStyle name="Normal 8 2" xfId="172" xr:uid="{00000000-0005-0000-0000-0000DB930000}"/>
    <cellStyle name="Normal 8 2 2" xfId="558" xr:uid="{00000000-0005-0000-0000-0000DC930000}"/>
    <cellStyle name="Normal 8 2 2 2" xfId="2531" xr:uid="{00000000-0005-0000-0000-0000DD930000}"/>
    <cellStyle name="Normal 8 2 3" xfId="1218" xr:uid="{00000000-0005-0000-0000-0000DE930000}"/>
    <cellStyle name="Normal 8 2 3 2" xfId="2390" xr:uid="{00000000-0005-0000-0000-0000DF930000}"/>
    <cellStyle name="Normal 8 2 4" xfId="1154" xr:uid="{00000000-0005-0000-0000-0000E0930000}"/>
    <cellStyle name="Normal 8 2 4 2" xfId="3720" xr:uid="{00000000-0005-0000-0000-0000E1930000}"/>
    <cellStyle name="Normal 8 2 4 2 2" xfId="8617" xr:uid="{00000000-0005-0000-0000-0000E2930000}"/>
    <cellStyle name="Normal 8 2 4 2 2 2" xfId="18406" xr:uid="{00000000-0005-0000-0000-0000E3930000}"/>
    <cellStyle name="Normal 8 2 4 2 2 2 2" xfId="37957" xr:uid="{00000000-0005-0000-0000-0000E4930000}"/>
    <cellStyle name="Normal 8 2 4 2 2 3" xfId="28182" xr:uid="{00000000-0005-0000-0000-0000E5930000}"/>
    <cellStyle name="Normal 8 2 4 2 3" xfId="13520" xr:uid="{00000000-0005-0000-0000-0000E6930000}"/>
    <cellStyle name="Normal 8 2 4 2 3 2" xfId="33071" xr:uid="{00000000-0005-0000-0000-0000E7930000}"/>
    <cellStyle name="Normal 8 2 4 2 4" xfId="23296" xr:uid="{00000000-0005-0000-0000-0000E8930000}"/>
    <cellStyle name="Normal 8 2 4 3" xfId="6174" xr:uid="{00000000-0005-0000-0000-0000E9930000}"/>
    <cellStyle name="Normal 8 2 4 3 2" xfId="15966" xr:uid="{00000000-0005-0000-0000-0000EA930000}"/>
    <cellStyle name="Normal 8 2 4 3 2 2" xfId="35517" xr:uid="{00000000-0005-0000-0000-0000EB930000}"/>
    <cellStyle name="Normal 8 2 4 3 3" xfId="25742" xr:uid="{00000000-0005-0000-0000-0000EC930000}"/>
    <cellStyle name="Normal 8 2 4 4" xfId="11080" xr:uid="{00000000-0005-0000-0000-0000ED930000}"/>
    <cellStyle name="Normal 8 2 4 4 2" xfId="30631" xr:uid="{00000000-0005-0000-0000-0000EE930000}"/>
    <cellStyle name="Normal 8 2 4 5" xfId="20856" xr:uid="{00000000-0005-0000-0000-0000EF930000}"/>
    <cellStyle name="Normal 8 2 5" xfId="1984" xr:uid="{00000000-0005-0000-0000-0000F0930000}"/>
    <cellStyle name="Normal 8 3" xfId="559" xr:uid="{00000000-0005-0000-0000-0000F1930000}"/>
    <cellStyle name="Normal 8 3 2" xfId="2523" xr:uid="{00000000-0005-0000-0000-0000F2930000}"/>
    <cellStyle name="Normal 8 4" xfId="1212" xr:uid="{00000000-0005-0000-0000-0000F3930000}"/>
    <cellStyle name="Normal 8 5" xfId="1153" xr:uid="{00000000-0005-0000-0000-0000F4930000}"/>
    <cellStyle name="Normal 8 5 2" xfId="3719" xr:uid="{00000000-0005-0000-0000-0000F5930000}"/>
    <cellStyle name="Normal 8 5 2 2" xfId="8616" xr:uid="{00000000-0005-0000-0000-0000F6930000}"/>
    <cellStyle name="Normal 8 5 2 2 2" xfId="18405" xr:uid="{00000000-0005-0000-0000-0000F7930000}"/>
    <cellStyle name="Normal 8 5 2 2 2 2" xfId="37956" xr:uid="{00000000-0005-0000-0000-0000F8930000}"/>
    <cellStyle name="Normal 8 5 2 2 3" xfId="28181" xr:uid="{00000000-0005-0000-0000-0000F9930000}"/>
    <cellStyle name="Normal 8 5 2 3" xfId="13519" xr:uid="{00000000-0005-0000-0000-0000FA930000}"/>
    <cellStyle name="Normal 8 5 2 3 2" xfId="33070" xr:uid="{00000000-0005-0000-0000-0000FB930000}"/>
    <cellStyle name="Normal 8 5 2 4" xfId="23295" xr:uid="{00000000-0005-0000-0000-0000FC930000}"/>
    <cellStyle name="Normal 8 5 3" xfId="6173" xr:uid="{00000000-0005-0000-0000-0000FD930000}"/>
    <cellStyle name="Normal 8 5 3 2" xfId="15965" xr:uid="{00000000-0005-0000-0000-0000FE930000}"/>
    <cellStyle name="Normal 8 5 3 2 2" xfId="35516" xr:uid="{00000000-0005-0000-0000-0000FF930000}"/>
    <cellStyle name="Normal 8 5 3 3" xfId="25741" xr:uid="{00000000-0005-0000-0000-000000940000}"/>
    <cellStyle name="Normal 8 5 4" xfId="11079" xr:uid="{00000000-0005-0000-0000-000001940000}"/>
    <cellStyle name="Normal 8 5 4 2" xfId="30630" xr:uid="{00000000-0005-0000-0000-000002940000}"/>
    <cellStyle name="Normal 8 5 5" xfId="20855" xr:uid="{00000000-0005-0000-0000-000003940000}"/>
    <cellStyle name="Normal 8 6" xfId="1959" xr:uid="{00000000-0005-0000-0000-000004940000}"/>
    <cellStyle name="Normal 9" xfId="149" xr:uid="{00000000-0005-0000-0000-000005940000}"/>
    <cellStyle name="Normal 9 10" xfId="10160" xr:uid="{00000000-0005-0000-0000-000006940000}"/>
    <cellStyle name="Normal 9 10 2" xfId="29711" xr:uid="{00000000-0005-0000-0000-000007940000}"/>
    <cellStyle name="Normal 9 11" xfId="19936" xr:uid="{00000000-0005-0000-0000-000008940000}"/>
    <cellStyle name="Normal 9 2" xfId="290" xr:uid="{00000000-0005-0000-0000-000009940000}"/>
    <cellStyle name="Normal 9 2 2" xfId="560" xr:uid="{00000000-0005-0000-0000-00000A940000}"/>
    <cellStyle name="Normal 9 2 2 2" xfId="964" xr:uid="{00000000-0005-0000-0000-00000B940000}"/>
    <cellStyle name="Normal 9 2 2 2 2" xfId="1914" xr:uid="{00000000-0005-0000-0000-00000C940000}"/>
    <cellStyle name="Normal 9 2 2 2 2 2" xfId="4428" xr:uid="{00000000-0005-0000-0000-00000D940000}"/>
    <cellStyle name="Normal 9 2 2 2 2 2 2" xfId="9325" xr:uid="{00000000-0005-0000-0000-00000E940000}"/>
    <cellStyle name="Normal 9 2 2 2 2 2 2 2" xfId="19114" xr:uid="{00000000-0005-0000-0000-00000F940000}"/>
    <cellStyle name="Normal 9 2 2 2 2 2 2 2 2" xfId="38665" xr:uid="{00000000-0005-0000-0000-000010940000}"/>
    <cellStyle name="Normal 9 2 2 2 2 2 2 3" xfId="28890" xr:uid="{00000000-0005-0000-0000-000011940000}"/>
    <cellStyle name="Normal 9 2 2 2 2 2 3" xfId="14228" xr:uid="{00000000-0005-0000-0000-000012940000}"/>
    <cellStyle name="Normal 9 2 2 2 2 2 3 2" xfId="33779" xr:uid="{00000000-0005-0000-0000-000013940000}"/>
    <cellStyle name="Normal 9 2 2 2 2 2 4" xfId="24004" xr:uid="{00000000-0005-0000-0000-000014940000}"/>
    <cellStyle name="Normal 9 2 2 2 2 3" xfId="6882" xr:uid="{00000000-0005-0000-0000-000015940000}"/>
    <cellStyle name="Normal 9 2 2 2 2 3 2" xfId="16674" xr:uid="{00000000-0005-0000-0000-000016940000}"/>
    <cellStyle name="Normal 9 2 2 2 2 3 2 2" xfId="36225" xr:uid="{00000000-0005-0000-0000-000017940000}"/>
    <cellStyle name="Normal 9 2 2 2 2 3 3" xfId="26450" xr:uid="{00000000-0005-0000-0000-000018940000}"/>
    <cellStyle name="Normal 9 2 2 2 2 4" xfId="11788" xr:uid="{00000000-0005-0000-0000-000019940000}"/>
    <cellStyle name="Normal 9 2 2 2 2 4 2" xfId="31339" xr:uid="{00000000-0005-0000-0000-00001A940000}"/>
    <cellStyle name="Normal 9 2 2 2 2 5" xfId="21564" xr:uid="{00000000-0005-0000-0000-00001B940000}"/>
    <cellStyle name="Normal 9 2 2 2 3" xfId="2769" xr:uid="{00000000-0005-0000-0000-00001C940000}"/>
    <cellStyle name="Normal 9 2 2 2 3 2" xfId="5214" xr:uid="{00000000-0005-0000-0000-00001D940000}"/>
    <cellStyle name="Normal 9 2 2 2 3 2 2" xfId="10111" xr:uid="{00000000-0005-0000-0000-00001E940000}"/>
    <cellStyle name="Normal 9 2 2 2 3 2 2 2" xfId="19900" xr:uid="{00000000-0005-0000-0000-00001F940000}"/>
    <cellStyle name="Normal 9 2 2 2 3 2 2 2 2" xfId="39451" xr:uid="{00000000-0005-0000-0000-000020940000}"/>
    <cellStyle name="Normal 9 2 2 2 3 2 2 3" xfId="29676" xr:uid="{00000000-0005-0000-0000-000021940000}"/>
    <cellStyle name="Normal 9 2 2 2 3 2 3" xfId="15014" xr:uid="{00000000-0005-0000-0000-000022940000}"/>
    <cellStyle name="Normal 9 2 2 2 3 2 3 2" xfId="34565" xr:uid="{00000000-0005-0000-0000-000023940000}"/>
    <cellStyle name="Normal 9 2 2 2 3 2 4" xfId="24790" xr:uid="{00000000-0005-0000-0000-000024940000}"/>
    <cellStyle name="Normal 9 2 2 2 3 3" xfId="7668" xr:uid="{00000000-0005-0000-0000-000025940000}"/>
    <cellStyle name="Normal 9 2 2 2 3 3 2" xfId="17460" xr:uid="{00000000-0005-0000-0000-000026940000}"/>
    <cellStyle name="Normal 9 2 2 2 3 3 2 2" xfId="37011" xr:uid="{00000000-0005-0000-0000-000027940000}"/>
    <cellStyle name="Normal 9 2 2 2 3 3 3" xfId="27236" xr:uid="{00000000-0005-0000-0000-000028940000}"/>
    <cellStyle name="Normal 9 2 2 2 3 4" xfId="12574" xr:uid="{00000000-0005-0000-0000-000029940000}"/>
    <cellStyle name="Normal 9 2 2 2 3 4 2" xfId="32125" xr:uid="{00000000-0005-0000-0000-00002A940000}"/>
    <cellStyle name="Normal 9 2 2 2 3 5" xfId="22350" xr:uid="{00000000-0005-0000-0000-00002B940000}"/>
    <cellStyle name="Normal 9 2 2 2 4" xfId="3547" xr:uid="{00000000-0005-0000-0000-00002C940000}"/>
    <cellStyle name="Normal 9 2 2 2 4 2" xfId="8444" xr:uid="{00000000-0005-0000-0000-00002D940000}"/>
    <cellStyle name="Normal 9 2 2 2 4 2 2" xfId="18233" xr:uid="{00000000-0005-0000-0000-00002E940000}"/>
    <cellStyle name="Normal 9 2 2 2 4 2 2 2" xfId="37784" xr:uid="{00000000-0005-0000-0000-00002F940000}"/>
    <cellStyle name="Normal 9 2 2 2 4 2 3" xfId="28009" xr:uid="{00000000-0005-0000-0000-000030940000}"/>
    <cellStyle name="Normal 9 2 2 2 4 3" xfId="13347" xr:uid="{00000000-0005-0000-0000-000031940000}"/>
    <cellStyle name="Normal 9 2 2 2 4 3 2" xfId="32898" xr:uid="{00000000-0005-0000-0000-000032940000}"/>
    <cellStyle name="Normal 9 2 2 2 4 4" xfId="23123" xr:uid="{00000000-0005-0000-0000-000033940000}"/>
    <cellStyle name="Normal 9 2 2 2 5" xfId="6001" xr:uid="{00000000-0005-0000-0000-000034940000}"/>
    <cellStyle name="Normal 9 2 2 2 5 2" xfId="15793" xr:uid="{00000000-0005-0000-0000-000035940000}"/>
    <cellStyle name="Normal 9 2 2 2 5 2 2" xfId="35344" xr:uid="{00000000-0005-0000-0000-000036940000}"/>
    <cellStyle name="Normal 9 2 2 2 5 3" xfId="25569" xr:uid="{00000000-0005-0000-0000-000037940000}"/>
    <cellStyle name="Normal 9 2 2 2 6" xfId="10907" xr:uid="{00000000-0005-0000-0000-000038940000}"/>
    <cellStyle name="Normal 9 2 2 2 6 2" xfId="30458" xr:uid="{00000000-0005-0000-0000-000039940000}"/>
    <cellStyle name="Normal 9 2 2 2 7" xfId="20683" xr:uid="{00000000-0005-0000-0000-00003A940000}"/>
    <cellStyle name="Normal 9 2 2 3" xfId="1522" xr:uid="{00000000-0005-0000-0000-00003B940000}"/>
    <cellStyle name="Normal 9 2 2 3 2" xfId="4038" xr:uid="{00000000-0005-0000-0000-00003C940000}"/>
    <cellStyle name="Normal 9 2 2 3 2 2" xfId="8935" xr:uid="{00000000-0005-0000-0000-00003D940000}"/>
    <cellStyle name="Normal 9 2 2 3 2 2 2" xfId="18724" xr:uid="{00000000-0005-0000-0000-00003E940000}"/>
    <cellStyle name="Normal 9 2 2 3 2 2 2 2" xfId="38275" xr:uid="{00000000-0005-0000-0000-00003F940000}"/>
    <cellStyle name="Normal 9 2 2 3 2 2 3" xfId="28500" xr:uid="{00000000-0005-0000-0000-000040940000}"/>
    <cellStyle name="Normal 9 2 2 3 2 3" xfId="13838" xr:uid="{00000000-0005-0000-0000-000041940000}"/>
    <cellStyle name="Normal 9 2 2 3 2 3 2" xfId="33389" xr:uid="{00000000-0005-0000-0000-000042940000}"/>
    <cellStyle name="Normal 9 2 2 3 2 4" xfId="23614" xr:uid="{00000000-0005-0000-0000-000043940000}"/>
    <cellStyle name="Normal 9 2 2 3 3" xfId="6492" xr:uid="{00000000-0005-0000-0000-000044940000}"/>
    <cellStyle name="Normal 9 2 2 3 3 2" xfId="16284" xr:uid="{00000000-0005-0000-0000-000045940000}"/>
    <cellStyle name="Normal 9 2 2 3 3 2 2" xfId="35835" xr:uid="{00000000-0005-0000-0000-000046940000}"/>
    <cellStyle name="Normal 9 2 2 3 3 3" xfId="26060" xr:uid="{00000000-0005-0000-0000-000047940000}"/>
    <cellStyle name="Normal 9 2 2 3 4" xfId="11398" xr:uid="{00000000-0005-0000-0000-000048940000}"/>
    <cellStyle name="Normal 9 2 2 3 4 2" xfId="30949" xr:uid="{00000000-0005-0000-0000-000049940000}"/>
    <cellStyle name="Normal 9 2 2 3 5" xfId="21174" xr:uid="{00000000-0005-0000-0000-00004A940000}"/>
    <cellStyle name="Normal 9 2 2 4" xfId="2325" xr:uid="{00000000-0005-0000-0000-00004B940000}"/>
    <cellStyle name="Normal 9 2 2 4 2" xfId="4827" xr:uid="{00000000-0005-0000-0000-00004C940000}"/>
    <cellStyle name="Normal 9 2 2 4 2 2" xfId="9724" xr:uid="{00000000-0005-0000-0000-00004D940000}"/>
    <cellStyle name="Normal 9 2 2 4 2 2 2" xfId="19513" xr:uid="{00000000-0005-0000-0000-00004E940000}"/>
    <cellStyle name="Normal 9 2 2 4 2 2 2 2" xfId="39064" xr:uid="{00000000-0005-0000-0000-00004F940000}"/>
    <cellStyle name="Normal 9 2 2 4 2 2 3" xfId="29289" xr:uid="{00000000-0005-0000-0000-000050940000}"/>
    <cellStyle name="Normal 9 2 2 4 2 3" xfId="14627" xr:uid="{00000000-0005-0000-0000-000051940000}"/>
    <cellStyle name="Normal 9 2 2 4 2 3 2" xfId="34178" xr:uid="{00000000-0005-0000-0000-000052940000}"/>
    <cellStyle name="Normal 9 2 2 4 2 4" xfId="24403" xr:uid="{00000000-0005-0000-0000-000053940000}"/>
    <cellStyle name="Normal 9 2 2 4 3" xfId="7281" xr:uid="{00000000-0005-0000-0000-000054940000}"/>
    <cellStyle name="Normal 9 2 2 4 3 2" xfId="17073" xr:uid="{00000000-0005-0000-0000-000055940000}"/>
    <cellStyle name="Normal 9 2 2 4 3 2 2" xfId="36624" xr:uid="{00000000-0005-0000-0000-000056940000}"/>
    <cellStyle name="Normal 9 2 2 4 3 3" xfId="26849" xr:uid="{00000000-0005-0000-0000-000057940000}"/>
    <cellStyle name="Normal 9 2 2 4 4" xfId="12187" xr:uid="{00000000-0005-0000-0000-000058940000}"/>
    <cellStyle name="Normal 9 2 2 4 4 2" xfId="31738" xr:uid="{00000000-0005-0000-0000-000059940000}"/>
    <cellStyle name="Normal 9 2 2 4 5" xfId="21963" xr:uid="{00000000-0005-0000-0000-00005A940000}"/>
    <cellStyle name="Normal 9 2 2 5" xfId="3156" xr:uid="{00000000-0005-0000-0000-00005B940000}"/>
    <cellStyle name="Normal 9 2 2 5 2" xfId="8053" xr:uid="{00000000-0005-0000-0000-00005C940000}"/>
    <cellStyle name="Normal 9 2 2 5 2 2" xfId="17842" xr:uid="{00000000-0005-0000-0000-00005D940000}"/>
    <cellStyle name="Normal 9 2 2 5 2 2 2" xfId="37393" xr:uid="{00000000-0005-0000-0000-00005E940000}"/>
    <cellStyle name="Normal 9 2 2 5 2 3" xfId="27618" xr:uid="{00000000-0005-0000-0000-00005F940000}"/>
    <cellStyle name="Normal 9 2 2 5 3" xfId="12956" xr:uid="{00000000-0005-0000-0000-000060940000}"/>
    <cellStyle name="Normal 9 2 2 5 3 2" xfId="32507" xr:uid="{00000000-0005-0000-0000-000061940000}"/>
    <cellStyle name="Normal 9 2 2 5 4" xfId="22732" xr:uid="{00000000-0005-0000-0000-000062940000}"/>
    <cellStyle name="Normal 9 2 2 6" xfId="5610" xr:uid="{00000000-0005-0000-0000-000063940000}"/>
    <cellStyle name="Normal 9 2 2 6 2" xfId="15402" xr:uid="{00000000-0005-0000-0000-000064940000}"/>
    <cellStyle name="Normal 9 2 2 6 2 2" xfId="34953" xr:uid="{00000000-0005-0000-0000-000065940000}"/>
    <cellStyle name="Normal 9 2 2 6 3" xfId="25178" xr:uid="{00000000-0005-0000-0000-000066940000}"/>
    <cellStyle name="Normal 9 2 2 7" xfId="10516" xr:uid="{00000000-0005-0000-0000-000067940000}"/>
    <cellStyle name="Normal 9 2 2 7 2" xfId="30067" xr:uid="{00000000-0005-0000-0000-000068940000}"/>
    <cellStyle name="Normal 9 2 2 8" xfId="20292" xr:uid="{00000000-0005-0000-0000-000069940000}"/>
    <cellStyle name="Normal 9 2 3" xfId="709" xr:uid="{00000000-0005-0000-0000-00006A940000}"/>
    <cellStyle name="Normal 9 2 3 2" xfId="1661" xr:uid="{00000000-0005-0000-0000-00006B940000}"/>
    <cellStyle name="Normal 9 2 3 2 2" xfId="4175" xr:uid="{00000000-0005-0000-0000-00006C940000}"/>
    <cellStyle name="Normal 9 2 3 2 2 2" xfId="9072" xr:uid="{00000000-0005-0000-0000-00006D940000}"/>
    <cellStyle name="Normal 9 2 3 2 2 2 2" xfId="18861" xr:uid="{00000000-0005-0000-0000-00006E940000}"/>
    <cellStyle name="Normal 9 2 3 2 2 2 2 2" xfId="38412" xr:uid="{00000000-0005-0000-0000-00006F940000}"/>
    <cellStyle name="Normal 9 2 3 2 2 2 3" xfId="28637" xr:uid="{00000000-0005-0000-0000-000070940000}"/>
    <cellStyle name="Normal 9 2 3 2 2 3" xfId="13975" xr:uid="{00000000-0005-0000-0000-000071940000}"/>
    <cellStyle name="Normal 9 2 3 2 2 3 2" xfId="33526" xr:uid="{00000000-0005-0000-0000-000072940000}"/>
    <cellStyle name="Normal 9 2 3 2 2 4" xfId="23751" xr:uid="{00000000-0005-0000-0000-000073940000}"/>
    <cellStyle name="Normal 9 2 3 2 3" xfId="6629" xr:uid="{00000000-0005-0000-0000-000074940000}"/>
    <cellStyle name="Normal 9 2 3 2 3 2" xfId="16421" xr:uid="{00000000-0005-0000-0000-000075940000}"/>
    <cellStyle name="Normal 9 2 3 2 3 2 2" xfId="35972" xr:uid="{00000000-0005-0000-0000-000076940000}"/>
    <cellStyle name="Normal 9 2 3 2 3 3" xfId="26197" xr:uid="{00000000-0005-0000-0000-000077940000}"/>
    <cellStyle name="Normal 9 2 3 2 4" xfId="11535" xr:uid="{00000000-0005-0000-0000-000078940000}"/>
    <cellStyle name="Normal 9 2 3 2 4 2" xfId="31086" xr:uid="{00000000-0005-0000-0000-000079940000}"/>
    <cellStyle name="Normal 9 2 3 2 5" xfId="21311" xr:uid="{00000000-0005-0000-0000-00007A940000}"/>
    <cellStyle name="Normal 9 2 3 3" xfId="2643" xr:uid="{00000000-0005-0000-0000-00007B940000}"/>
    <cellStyle name="Normal 9 2 3 3 2" xfId="5089" xr:uid="{00000000-0005-0000-0000-00007C940000}"/>
    <cellStyle name="Normal 9 2 3 3 2 2" xfId="9986" xr:uid="{00000000-0005-0000-0000-00007D940000}"/>
    <cellStyle name="Normal 9 2 3 3 2 2 2" xfId="19775" xr:uid="{00000000-0005-0000-0000-00007E940000}"/>
    <cellStyle name="Normal 9 2 3 3 2 2 2 2" xfId="39326" xr:uid="{00000000-0005-0000-0000-00007F940000}"/>
    <cellStyle name="Normal 9 2 3 3 2 2 3" xfId="29551" xr:uid="{00000000-0005-0000-0000-000080940000}"/>
    <cellStyle name="Normal 9 2 3 3 2 3" xfId="14889" xr:uid="{00000000-0005-0000-0000-000081940000}"/>
    <cellStyle name="Normal 9 2 3 3 2 3 2" xfId="34440" xr:uid="{00000000-0005-0000-0000-000082940000}"/>
    <cellStyle name="Normal 9 2 3 3 2 4" xfId="24665" xr:uid="{00000000-0005-0000-0000-000083940000}"/>
    <cellStyle name="Normal 9 2 3 3 3" xfId="7543" xr:uid="{00000000-0005-0000-0000-000084940000}"/>
    <cellStyle name="Normal 9 2 3 3 3 2" xfId="17335" xr:uid="{00000000-0005-0000-0000-000085940000}"/>
    <cellStyle name="Normal 9 2 3 3 3 2 2" xfId="36886" xr:uid="{00000000-0005-0000-0000-000086940000}"/>
    <cellStyle name="Normal 9 2 3 3 3 3" xfId="27111" xr:uid="{00000000-0005-0000-0000-000087940000}"/>
    <cellStyle name="Normal 9 2 3 3 4" xfId="12449" xr:uid="{00000000-0005-0000-0000-000088940000}"/>
    <cellStyle name="Normal 9 2 3 3 4 2" xfId="32000" xr:uid="{00000000-0005-0000-0000-000089940000}"/>
    <cellStyle name="Normal 9 2 3 3 5" xfId="22225" xr:uid="{00000000-0005-0000-0000-00008A940000}"/>
    <cellStyle name="Normal 9 2 3 4" xfId="3294" xr:uid="{00000000-0005-0000-0000-00008B940000}"/>
    <cellStyle name="Normal 9 2 3 4 2" xfId="8191" xr:uid="{00000000-0005-0000-0000-00008C940000}"/>
    <cellStyle name="Normal 9 2 3 4 2 2" xfId="17980" xr:uid="{00000000-0005-0000-0000-00008D940000}"/>
    <cellStyle name="Normal 9 2 3 4 2 2 2" xfId="37531" xr:uid="{00000000-0005-0000-0000-00008E940000}"/>
    <cellStyle name="Normal 9 2 3 4 2 3" xfId="27756" xr:uid="{00000000-0005-0000-0000-00008F940000}"/>
    <cellStyle name="Normal 9 2 3 4 3" xfId="13094" xr:uid="{00000000-0005-0000-0000-000090940000}"/>
    <cellStyle name="Normal 9 2 3 4 3 2" xfId="32645" xr:uid="{00000000-0005-0000-0000-000091940000}"/>
    <cellStyle name="Normal 9 2 3 4 4" xfId="22870" xr:uid="{00000000-0005-0000-0000-000092940000}"/>
    <cellStyle name="Normal 9 2 3 5" xfId="5748" xr:uid="{00000000-0005-0000-0000-000093940000}"/>
    <cellStyle name="Normal 9 2 3 5 2" xfId="15540" xr:uid="{00000000-0005-0000-0000-000094940000}"/>
    <cellStyle name="Normal 9 2 3 5 2 2" xfId="35091" xr:uid="{00000000-0005-0000-0000-000095940000}"/>
    <cellStyle name="Normal 9 2 3 5 3" xfId="25316" xr:uid="{00000000-0005-0000-0000-000096940000}"/>
    <cellStyle name="Normal 9 2 3 6" xfId="10654" xr:uid="{00000000-0005-0000-0000-000097940000}"/>
    <cellStyle name="Normal 9 2 3 6 2" xfId="30205" xr:uid="{00000000-0005-0000-0000-000098940000}"/>
    <cellStyle name="Normal 9 2 3 7" xfId="20430" xr:uid="{00000000-0005-0000-0000-000099940000}"/>
    <cellStyle name="Normal 9 2 4" xfId="1156" xr:uid="{00000000-0005-0000-0000-00009A940000}"/>
    <cellStyle name="Normal 9 2 4 2" xfId="3722" xr:uid="{00000000-0005-0000-0000-00009B940000}"/>
    <cellStyle name="Normal 9 2 4 2 2" xfId="8619" xr:uid="{00000000-0005-0000-0000-00009C940000}"/>
    <cellStyle name="Normal 9 2 4 2 2 2" xfId="18408" xr:uid="{00000000-0005-0000-0000-00009D940000}"/>
    <cellStyle name="Normal 9 2 4 2 2 2 2" xfId="37959" xr:uid="{00000000-0005-0000-0000-00009E940000}"/>
    <cellStyle name="Normal 9 2 4 2 2 3" xfId="28184" xr:uid="{00000000-0005-0000-0000-00009F940000}"/>
    <cellStyle name="Normal 9 2 4 2 3" xfId="13522" xr:uid="{00000000-0005-0000-0000-0000A0940000}"/>
    <cellStyle name="Normal 9 2 4 2 3 2" xfId="33073" xr:uid="{00000000-0005-0000-0000-0000A1940000}"/>
    <cellStyle name="Normal 9 2 4 2 4" xfId="23298" xr:uid="{00000000-0005-0000-0000-0000A2940000}"/>
    <cellStyle name="Normal 9 2 4 3" xfId="6176" xr:uid="{00000000-0005-0000-0000-0000A3940000}"/>
    <cellStyle name="Normal 9 2 4 3 2" xfId="15968" xr:uid="{00000000-0005-0000-0000-0000A4940000}"/>
    <cellStyle name="Normal 9 2 4 3 2 2" xfId="35519" xr:uid="{00000000-0005-0000-0000-0000A5940000}"/>
    <cellStyle name="Normal 9 2 4 3 3" xfId="25744" xr:uid="{00000000-0005-0000-0000-0000A6940000}"/>
    <cellStyle name="Normal 9 2 4 4" xfId="11082" xr:uid="{00000000-0005-0000-0000-0000A7940000}"/>
    <cellStyle name="Normal 9 2 4 4 2" xfId="30633" xr:uid="{00000000-0005-0000-0000-0000A8940000}"/>
    <cellStyle name="Normal 9 2 4 5" xfId="20858" xr:uid="{00000000-0005-0000-0000-0000A9940000}"/>
    <cellStyle name="Normal 9 2 5" xfId="2200" xr:uid="{00000000-0005-0000-0000-0000AA940000}"/>
    <cellStyle name="Normal 9 2 5 2" xfId="4702" xr:uid="{00000000-0005-0000-0000-0000AB940000}"/>
    <cellStyle name="Normal 9 2 5 2 2" xfId="9599" xr:uid="{00000000-0005-0000-0000-0000AC940000}"/>
    <cellStyle name="Normal 9 2 5 2 2 2" xfId="19388" xr:uid="{00000000-0005-0000-0000-0000AD940000}"/>
    <cellStyle name="Normal 9 2 5 2 2 2 2" xfId="38939" xr:uid="{00000000-0005-0000-0000-0000AE940000}"/>
    <cellStyle name="Normal 9 2 5 2 2 3" xfId="29164" xr:uid="{00000000-0005-0000-0000-0000AF940000}"/>
    <cellStyle name="Normal 9 2 5 2 3" xfId="14502" xr:uid="{00000000-0005-0000-0000-0000B0940000}"/>
    <cellStyle name="Normal 9 2 5 2 3 2" xfId="34053" xr:uid="{00000000-0005-0000-0000-0000B1940000}"/>
    <cellStyle name="Normal 9 2 5 2 4" xfId="24278" xr:uid="{00000000-0005-0000-0000-0000B2940000}"/>
    <cellStyle name="Normal 9 2 5 3" xfId="7156" xr:uid="{00000000-0005-0000-0000-0000B3940000}"/>
    <cellStyle name="Normal 9 2 5 3 2" xfId="16948" xr:uid="{00000000-0005-0000-0000-0000B4940000}"/>
    <cellStyle name="Normal 9 2 5 3 2 2" xfId="36499" xr:uid="{00000000-0005-0000-0000-0000B5940000}"/>
    <cellStyle name="Normal 9 2 5 3 3" xfId="26724" xr:uid="{00000000-0005-0000-0000-0000B6940000}"/>
    <cellStyle name="Normal 9 2 5 4" xfId="12062" xr:uid="{00000000-0005-0000-0000-0000B7940000}"/>
    <cellStyle name="Normal 9 2 5 4 2" xfId="31613" xr:uid="{00000000-0005-0000-0000-0000B8940000}"/>
    <cellStyle name="Normal 9 2 5 5" xfId="21838" xr:uid="{00000000-0005-0000-0000-0000B9940000}"/>
    <cellStyle name="Normal 9 2 6" xfId="2902" xr:uid="{00000000-0005-0000-0000-0000BA940000}"/>
    <cellStyle name="Normal 9 2 6 2" xfId="7800" xr:uid="{00000000-0005-0000-0000-0000BB940000}"/>
    <cellStyle name="Normal 9 2 6 2 2" xfId="17589" xr:uid="{00000000-0005-0000-0000-0000BC940000}"/>
    <cellStyle name="Normal 9 2 6 2 2 2" xfId="37140" xr:uid="{00000000-0005-0000-0000-0000BD940000}"/>
    <cellStyle name="Normal 9 2 6 2 3" xfId="27365" xr:uid="{00000000-0005-0000-0000-0000BE940000}"/>
    <cellStyle name="Normal 9 2 6 3" xfId="12703" xr:uid="{00000000-0005-0000-0000-0000BF940000}"/>
    <cellStyle name="Normal 9 2 6 3 2" xfId="32254" xr:uid="{00000000-0005-0000-0000-0000C0940000}"/>
    <cellStyle name="Normal 9 2 6 4" xfId="22479" xr:uid="{00000000-0005-0000-0000-0000C1940000}"/>
    <cellStyle name="Normal 9 2 7" xfId="5356" xr:uid="{00000000-0005-0000-0000-0000C2940000}"/>
    <cellStyle name="Normal 9 2 7 2" xfId="15149" xr:uid="{00000000-0005-0000-0000-0000C3940000}"/>
    <cellStyle name="Normal 9 2 7 2 2" xfId="34700" xr:uid="{00000000-0005-0000-0000-0000C4940000}"/>
    <cellStyle name="Normal 9 2 7 3" xfId="24925" xr:uid="{00000000-0005-0000-0000-0000C5940000}"/>
    <cellStyle name="Normal 9 2 8" xfId="10263" xr:uid="{00000000-0005-0000-0000-0000C6940000}"/>
    <cellStyle name="Normal 9 2 8 2" xfId="29814" xr:uid="{00000000-0005-0000-0000-0000C7940000}"/>
    <cellStyle name="Normal 9 2 9" xfId="20039" xr:uid="{00000000-0005-0000-0000-0000C8940000}"/>
    <cellStyle name="Normal 9 3" xfId="561" xr:uid="{00000000-0005-0000-0000-0000C9940000}"/>
    <cellStyle name="Normal 9 3 2" xfId="965" xr:uid="{00000000-0005-0000-0000-0000CA940000}"/>
    <cellStyle name="Normal 9 3 2 2" xfId="1915" xr:uid="{00000000-0005-0000-0000-0000CB940000}"/>
    <cellStyle name="Normal 9 3 2 2 2" xfId="4429" xr:uid="{00000000-0005-0000-0000-0000CC940000}"/>
    <cellStyle name="Normal 9 3 2 2 2 2" xfId="9326" xr:uid="{00000000-0005-0000-0000-0000CD940000}"/>
    <cellStyle name="Normal 9 3 2 2 2 2 2" xfId="19115" xr:uid="{00000000-0005-0000-0000-0000CE940000}"/>
    <cellStyle name="Normal 9 3 2 2 2 2 2 2" xfId="38666" xr:uid="{00000000-0005-0000-0000-0000CF940000}"/>
    <cellStyle name="Normal 9 3 2 2 2 2 3" xfId="28891" xr:uid="{00000000-0005-0000-0000-0000D0940000}"/>
    <cellStyle name="Normal 9 3 2 2 2 3" xfId="14229" xr:uid="{00000000-0005-0000-0000-0000D1940000}"/>
    <cellStyle name="Normal 9 3 2 2 2 3 2" xfId="33780" xr:uid="{00000000-0005-0000-0000-0000D2940000}"/>
    <cellStyle name="Normal 9 3 2 2 2 4" xfId="24005" xr:uid="{00000000-0005-0000-0000-0000D3940000}"/>
    <cellStyle name="Normal 9 3 2 2 3" xfId="6883" xr:uid="{00000000-0005-0000-0000-0000D4940000}"/>
    <cellStyle name="Normal 9 3 2 2 3 2" xfId="16675" xr:uid="{00000000-0005-0000-0000-0000D5940000}"/>
    <cellStyle name="Normal 9 3 2 2 3 2 2" xfId="36226" xr:uid="{00000000-0005-0000-0000-0000D6940000}"/>
    <cellStyle name="Normal 9 3 2 2 3 3" xfId="26451" xr:uid="{00000000-0005-0000-0000-0000D7940000}"/>
    <cellStyle name="Normal 9 3 2 2 4" xfId="11789" xr:uid="{00000000-0005-0000-0000-0000D8940000}"/>
    <cellStyle name="Normal 9 3 2 2 4 2" xfId="31340" xr:uid="{00000000-0005-0000-0000-0000D9940000}"/>
    <cellStyle name="Normal 9 3 2 2 5" xfId="21565" xr:uid="{00000000-0005-0000-0000-0000DA940000}"/>
    <cellStyle name="Normal 9 3 2 3" xfId="2508" xr:uid="{00000000-0005-0000-0000-0000DB940000}"/>
    <cellStyle name="Normal 9 3 2 3 2" xfId="4986" xr:uid="{00000000-0005-0000-0000-0000DC940000}"/>
    <cellStyle name="Normal 9 3 2 3 2 2" xfId="9883" xr:uid="{00000000-0005-0000-0000-0000DD940000}"/>
    <cellStyle name="Normal 9 3 2 3 2 2 2" xfId="19672" xr:uid="{00000000-0005-0000-0000-0000DE940000}"/>
    <cellStyle name="Normal 9 3 2 3 2 2 2 2" xfId="39223" xr:uid="{00000000-0005-0000-0000-0000DF940000}"/>
    <cellStyle name="Normal 9 3 2 3 2 2 3" xfId="29448" xr:uid="{00000000-0005-0000-0000-0000E0940000}"/>
    <cellStyle name="Normal 9 3 2 3 2 3" xfId="14786" xr:uid="{00000000-0005-0000-0000-0000E1940000}"/>
    <cellStyle name="Normal 9 3 2 3 2 3 2" xfId="34337" xr:uid="{00000000-0005-0000-0000-0000E2940000}"/>
    <cellStyle name="Normal 9 3 2 3 2 4" xfId="24562" xr:uid="{00000000-0005-0000-0000-0000E3940000}"/>
    <cellStyle name="Normal 9 3 2 3 3" xfId="7440" xr:uid="{00000000-0005-0000-0000-0000E4940000}"/>
    <cellStyle name="Normal 9 3 2 3 3 2" xfId="17232" xr:uid="{00000000-0005-0000-0000-0000E5940000}"/>
    <cellStyle name="Normal 9 3 2 3 3 2 2" xfId="36783" xr:uid="{00000000-0005-0000-0000-0000E6940000}"/>
    <cellStyle name="Normal 9 3 2 3 3 3" xfId="27008" xr:uid="{00000000-0005-0000-0000-0000E7940000}"/>
    <cellStyle name="Normal 9 3 2 3 4" xfId="12346" xr:uid="{00000000-0005-0000-0000-0000E8940000}"/>
    <cellStyle name="Normal 9 3 2 3 4 2" xfId="31897" xr:uid="{00000000-0005-0000-0000-0000E9940000}"/>
    <cellStyle name="Normal 9 3 2 3 5" xfId="22122" xr:uid="{00000000-0005-0000-0000-0000EA940000}"/>
    <cellStyle name="Normal 9 3 2 4" xfId="3548" xr:uid="{00000000-0005-0000-0000-0000EB940000}"/>
    <cellStyle name="Normal 9 3 2 4 2" xfId="8445" xr:uid="{00000000-0005-0000-0000-0000EC940000}"/>
    <cellStyle name="Normal 9 3 2 4 2 2" xfId="18234" xr:uid="{00000000-0005-0000-0000-0000ED940000}"/>
    <cellStyle name="Normal 9 3 2 4 2 2 2" xfId="37785" xr:uid="{00000000-0005-0000-0000-0000EE940000}"/>
    <cellStyle name="Normal 9 3 2 4 2 3" xfId="28010" xr:uid="{00000000-0005-0000-0000-0000EF940000}"/>
    <cellStyle name="Normal 9 3 2 4 3" xfId="13348" xr:uid="{00000000-0005-0000-0000-0000F0940000}"/>
    <cellStyle name="Normal 9 3 2 4 3 2" xfId="32899" xr:uid="{00000000-0005-0000-0000-0000F1940000}"/>
    <cellStyle name="Normal 9 3 2 4 4" xfId="23124" xr:uid="{00000000-0005-0000-0000-0000F2940000}"/>
    <cellStyle name="Normal 9 3 2 5" xfId="6002" xr:uid="{00000000-0005-0000-0000-0000F3940000}"/>
    <cellStyle name="Normal 9 3 2 5 2" xfId="15794" xr:uid="{00000000-0005-0000-0000-0000F4940000}"/>
    <cellStyle name="Normal 9 3 2 5 2 2" xfId="35345" xr:uid="{00000000-0005-0000-0000-0000F5940000}"/>
    <cellStyle name="Normal 9 3 2 5 3" xfId="25570" xr:uid="{00000000-0005-0000-0000-0000F6940000}"/>
    <cellStyle name="Normal 9 3 2 6" xfId="10908" xr:uid="{00000000-0005-0000-0000-0000F7940000}"/>
    <cellStyle name="Normal 9 3 2 6 2" xfId="30459" xr:uid="{00000000-0005-0000-0000-0000F8940000}"/>
    <cellStyle name="Normal 9 3 2 7" xfId="20684" xr:uid="{00000000-0005-0000-0000-0000F9940000}"/>
    <cellStyle name="Normal 9 3 3" xfId="1523" xr:uid="{00000000-0005-0000-0000-0000FA940000}"/>
    <cellStyle name="Normal 9 3 3 2" xfId="4039" xr:uid="{00000000-0005-0000-0000-0000FB940000}"/>
    <cellStyle name="Normal 9 3 3 2 2" xfId="8936" xr:uid="{00000000-0005-0000-0000-0000FC940000}"/>
    <cellStyle name="Normal 9 3 3 2 2 2" xfId="18725" xr:uid="{00000000-0005-0000-0000-0000FD940000}"/>
    <cellStyle name="Normal 9 3 3 2 2 2 2" xfId="38276" xr:uid="{00000000-0005-0000-0000-0000FE940000}"/>
    <cellStyle name="Normal 9 3 3 2 2 3" xfId="28501" xr:uid="{00000000-0005-0000-0000-0000FF940000}"/>
    <cellStyle name="Normal 9 3 3 2 3" xfId="13839" xr:uid="{00000000-0005-0000-0000-000000950000}"/>
    <cellStyle name="Normal 9 3 3 2 3 2" xfId="33390" xr:uid="{00000000-0005-0000-0000-000001950000}"/>
    <cellStyle name="Normal 9 3 3 2 4" xfId="23615" xr:uid="{00000000-0005-0000-0000-000002950000}"/>
    <cellStyle name="Normal 9 3 3 3" xfId="6493" xr:uid="{00000000-0005-0000-0000-000003950000}"/>
    <cellStyle name="Normal 9 3 3 3 2" xfId="16285" xr:uid="{00000000-0005-0000-0000-000004950000}"/>
    <cellStyle name="Normal 9 3 3 3 2 2" xfId="35836" xr:uid="{00000000-0005-0000-0000-000005950000}"/>
    <cellStyle name="Normal 9 3 3 3 3" xfId="26061" xr:uid="{00000000-0005-0000-0000-000006950000}"/>
    <cellStyle name="Normal 9 3 3 4" xfId="11399" xr:uid="{00000000-0005-0000-0000-000007950000}"/>
    <cellStyle name="Normal 9 3 3 4 2" xfId="30950" xr:uid="{00000000-0005-0000-0000-000008950000}"/>
    <cellStyle name="Normal 9 3 3 5" xfId="21175" xr:uid="{00000000-0005-0000-0000-000009950000}"/>
    <cellStyle name="Normal 9 3 4" xfId="2097" xr:uid="{00000000-0005-0000-0000-00000A950000}"/>
    <cellStyle name="Normal 9 3 4 2" xfId="4599" xr:uid="{00000000-0005-0000-0000-00000B950000}"/>
    <cellStyle name="Normal 9 3 4 2 2" xfId="9496" xr:uid="{00000000-0005-0000-0000-00000C950000}"/>
    <cellStyle name="Normal 9 3 4 2 2 2" xfId="19285" xr:uid="{00000000-0005-0000-0000-00000D950000}"/>
    <cellStyle name="Normal 9 3 4 2 2 2 2" xfId="38836" xr:uid="{00000000-0005-0000-0000-00000E950000}"/>
    <cellStyle name="Normal 9 3 4 2 2 3" xfId="29061" xr:uid="{00000000-0005-0000-0000-00000F950000}"/>
    <cellStyle name="Normal 9 3 4 2 3" xfId="14399" xr:uid="{00000000-0005-0000-0000-000010950000}"/>
    <cellStyle name="Normal 9 3 4 2 3 2" xfId="33950" xr:uid="{00000000-0005-0000-0000-000011950000}"/>
    <cellStyle name="Normal 9 3 4 2 4" xfId="24175" xr:uid="{00000000-0005-0000-0000-000012950000}"/>
    <cellStyle name="Normal 9 3 4 3" xfId="7053" xr:uid="{00000000-0005-0000-0000-000013950000}"/>
    <cellStyle name="Normal 9 3 4 3 2" xfId="16845" xr:uid="{00000000-0005-0000-0000-000014950000}"/>
    <cellStyle name="Normal 9 3 4 3 2 2" xfId="36396" xr:uid="{00000000-0005-0000-0000-000015950000}"/>
    <cellStyle name="Normal 9 3 4 3 3" xfId="26621" xr:uid="{00000000-0005-0000-0000-000016950000}"/>
    <cellStyle name="Normal 9 3 4 4" xfId="11959" xr:uid="{00000000-0005-0000-0000-000017950000}"/>
    <cellStyle name="Normal 9 3 4 4 2" xfId="31510" xr:uid="{00000000-0005-0000-0000-000018950000}"/>
    <cellStyle name="Normal 9 3 4 5" xfId="21735" xr:uid="{00000000-0005-0000-0000-000019950000}"/>
    <cellStyle name="Normal 9 3 5" xfId="3157" xr:uid="{00000000-0005-0000-0000-00001A950000}"/>
    <cellStyle name="Normal 9 3 5 2" xfId="8054" xr:uid="{00000000-0005-0000-0000-00001B950000}"/>
    <cellStyle name="Normal 9 3 5 2 2" xfId="17843" xr:uid="{00000000-0005-0000-0000-00001C950000}"/>
    <cellStyle name="Normal 9 3 5 2 2 2" xfId="37394" xr:uid="{00000000-0005-0000-0000-00001D950000}"/>
    <cellStyle name="Normal 9 3 5 2 3" xfId="27619" xr:uid="{00000000-0005-0000-0000-00001E950000}"/>
    <cellStyle name="Normal 9 3 5 3" xfId="12957" xr:uid="{00000000-0005-0000-0000-00001F950000}"/>
    <cellStyle name="Normal 9 3 5 3 2" xfId="32508" xr:uid="{00000000-0005-0000-0000-000020950000}"/>
    <cellStyle name="Normal 9 3 5 4" xfId="22733" xr:uid="{00000000-0005-0000-0000-000021950000}"/>
    <cellStyle name="Normal 9 3 6" xfId="5611" xr:uid="{00000000-0005-0000-0000-000022950000}"/>
    <cellStyle name="Normal 9 3 6 2" xfId="15403" xr:uid="{00000000-0005-0000-0000-000023950000}"/>
    <cellStyle name="Normal 9 3 6 2 2" xfId="34954" xr:uid="{00000000-0005-0000-0000-000024950000}"/>
    <cellStyle name="Normal 9 3 6 3" xfId="25179" xr:uid="{00000000-0005-0000-0000-000025950000}"/>
    <cellStyle name="Normal 9 3 7" xfId="10517" xr:uid="{00000000-0005-0000-0000-000026950000}"/>
    <cellStyle name="Normal 9 3 7 2" xfId="30068" xr:uid="{00000000-0005-0000-0000-000027950000}"/>
    <cellStyle name="Normal 9 3 8" xfId="20293" xr:uid="{00000000-0005-0000-0000-000028950000}"/>
    <cellStyle name="Normal 9 4" xfId="562" xr:uid="{00000000-0005-0000-0000-000029950000}"/>
    <cellStyle name="Normal 9 4 2" xfId="966" xr:uid="{00000000-0005-0000-0000-00002A950000}"/>
    <cellStyle name="Normal 9 4 2 2" xfId="1916" xr:uid="{00000000-0005-0000-0000-00002B950000}"/>
    <cellStyle name="Normal 9 4 2 2 2" xfId="4430" xr:uid="{00000000-0005-0000-0000-00002C950000}"/>
    <cellStyle name="Normal 9 4 2 2 2 2" xfId="9327" xr:uid="{00000000-0005-0000-0000-00002D950000}"/>
    <cellStyle name="Normal 9 4 2 2 2 2 2" xfId="19116" xr:uid="{00000000-0005-0000-0000-00002E950000}"/>
    <cellStyle name="Normal 9 4 2 2 2 2 2 2" xfId="38667" xr:uid="{00000000-0005-0000-0000-00002F950000}"/>
    <cellStyle name="Normal 9 4 2 2 2 2 3" xfId="28892" xr:uid="{00000000-0005-0000-0000-000030950000}"/>
    <cellStyle name="Normal 9 4 2 2 2 3" xfId="14230" xr:uid="{00000000-0005-0000-0000-000031950000}"/>
    <cellStyle name="Normal 9 4 2 2 2 3 2" xfId="33781" xr:uid="{00000000-0005-0000-0000-000032950000}"/>
    <cellStyle name="Normal 9 4 2 2 2 4" xfId="24006" xr:uid="{00000000-0005-0000-0000-000033950000}"/>
    <cellStyle name="Normal 9 4 2 2 3" xfId="6884" xr:uid="{00000000-0005-0000-0000-000034950000}"/>
    <cellStyle name="Normal 9 4 2 2 3 2" xfId="16676" xr:uid="{00000000-0005-0000-0000-000035950000}"/>
    <cellStyle name="Normal 9 4 2 2 3 2 2" xfId="36227" xr:uid="{00000000-0005-0000-0000-000036950000}"/>
    <cellStyle name="Normal 9 4 2 2 3 3" xfId="26452" xr:uid="{00000000-0005-0000-0000-000037950000}"/>
    <cellStyle name="Normal 9 4 2 2 4" xfId="11790" xr:uid="{00000000-0005-0000-0000-000038950000}"/>
    <cellStyle name="Normal 9 4 2 2 4 2" xfId="31341" xr:uid="{00000000-0005-0000-0000-000039950000}"/>
    <cellStyle name="Normal 9 4 2 2 5" xfId="21566" xr:uid="{00000000-0005-0000-0000-00003A950000}"/>
    <cellStyle name="Normal 9 4 2 3" xfId="2666" xr:uid="{00000000-0005-0000-0000-00003B950000}"/>
    <cellStyle name="Normal 9 4 2 3 2" xfId="5111" xr:uid="{00000000-0005-0000-0000-00003C950000}"/>
    <cellStyle name="Normal 9 4 2 3 2 2" xfId="10008" xr:uid="{00000000-0005-0000-0000-00003D950000}"/>
    <cellStyle name="Normal 9 4 2 3 2 2 2" xfId="19797" xr:uid="{00000000-0005-0000-0000-00003E950000}"/>
    <cellStyle name="Normal 9 4 2 3 2 2 2 2" xfId="39348" xr:uid="{00000000-0005-0000-0000-00003F950000}"/>
    <cellStyle name="Normal 9 4 2 3 2 2 3" xfId="29573" xr:uid="{00000000-0005-0000-0000-000040950000}"/>
    <cellStyle name="Normal 9 4 2 3 2 3" xfId="14911" xr:uid="{00000000-0005-0000-0000-000041950000}"/>
    <cellStyle name="Normal 9 4 2 3 2 3 2" xfId="34462" xr:uid="{00000000-0005-0000-0000-000042950000}"/>
    <cellStyle name="Normal 9 4 2 3 2 4" xfId="24687" xr:uid="{00000000-0005-0000-0000-000043950000}"/>
    <cellStyle name="Normal 9 4 2 3 3" xfId="7565" xr:uid="{00000000-0005-0000-0000-000044950000}"/>
    <cellStyle name="Normal 9 4 2 3 3 2" xfId="17357" xr:uid="{00000000-0005-0000-0000-000045950000}"/>
    <cellStyle name="Normal 9 4 2 3 3 2 2" xfId="36908" xr:uid="{00000000-0005-0000-0000-000046950000}"/>
    <cellStyle name="Normal 9 4 2 3 3 3" xfId="27133" xr:uid="{00000000-0005-0000-0000-000047950000}"/>
    <cellStyle name="Normal 9 4 2 3 4" xfId="12471" xr:uid="{00000000-0005-0000-0000-000048950000}"/>
    <cellStyle name="Normal 9 4 2 3 4 2" xfId="32022" xr:uid="{00000000-0005-0000-0000-000049950000}"/>
    <cellStyle name="Normal 9 4 2 3 5" xfId="22247" xr:uid="{00000000-0005-0000-0000-00004A950000}"/>
    <cellStyle name="Normal 9 4 2 4" xfId="3549" xr:uid="{00000000-0005-0000-0000-00004B950000}"/>
    <cellStyle name="Normal 9 4 2 4 2" xfId="8446" xr:uid="{00000000-0005-0000-0000-00004C950000}"/>
    <cellStyle name="Normal 9 4 2 4 2 2" xfId="18235" xr:uid="{00000000-0005-0000-0000-00004D950000}"/>
    <cellStyle name="Normal 9 4 2 4 2 2 2" xfId="37786" xr:uid="{00000000-0005-0000-0000-00004E950000}"/>
    <cellStyle name="Normal 9 4 2 4 2 3" xfId="28011" xr:uid="{00000000-0005-0000-0000-00004F950000}"/>
    <cellStyle name="Normal 9 4 2 4 3" xfId="13349" xr:uid="{00000000-0005-0000-0000-000050950000}"/>
    <cellStyle name="Normal 9 4 2 4 3 2" xfId="32900" xr:uid="{00000000-0005-0000-0000-000051950000}"/>
    <cellStyle name="Normal 9 4 2 4 4" xfId="23125" xr:uid="{00000000-0005-0000-0000-000052950000}"/>
    <cellStyle name="Normal 9 4 2 5" xfId="6003" xr:uid="{00000000-0005-0000-0000-000053950000}"/>
    <cellStyle name="Normal 9 4 2 5 2" xfId="15795" xr:uid="{00000000-0005-0000-0000-000054950000}"/>
    <cellStyle name="Normal 9 4 2 5 2 2" xfId="35346" xr:uid="{00000000-0005-0000-0000-000055950000}"/>
    <cellStyle name="Normal 9 4 2 5 3" xfId="25571" xr:uid="{00000000-0005-0000-0000-000056950000}"/>
    <cellStyle name="Normal 9 4 2 6" xfId="10909" xr:uid="{00000000-0005-0000-0000-000057950000}"/>
    <cellStyle name="Normal 9 4 2 6 2" xfId="30460" xr:uid="{00000000-0005-0000-0000-000058950000}"/>
    <cellStyle name="Normal 9 4 2 7" xfId="20685" xr:uid="{00000000-0005-0000-0000-000059950000}"/>
    <cellStyle name="Normal 9 4 3" xfId="1524" xr:uid="{00000000-0005-0000-0000-00005A950000}"/>
    <cellStyle name="Normal 9 4 3 2" xfId="4040" xr:uid="{00000000-0005-0000-0000-00005B950000}"/>
    <cellStyle name="Normal 9 4 3 2 2" xfId="8937" xr:uid="{00000000-0005-0000-0000-00005C950000}"/>
    <cellStyle name="Normal 9 4 3 2 2 2" xfId="18726" xr:uid="{00000000-0005-0000-0000-00005D950000}"/>
    <cellStyle name="Normal 9 4 3 2 2 2 2" xfId="38277" xr:uid="{00000000-0005-0000-0000-00005E950000}"/>
    <cellStyle name="Normal 9 4 3 2 2 3" xfId="28502" xr:uid="{00000000-0005-0000-0000-00005F950000}"/>
    <cellStyle name="Normal 9 4 3 2 3" xfId="13840" xr:uid="{00000000-0005-0000-0000-000060950000}"/>
    <cellStyle name="Normal 9 4 3 2 3 2" xfId="33391" xr:uid="{00000000-0005-0000-0000-000061950000}"/>
    <cellStyle name="Normal 9 4 3 2 4" xfId="23616" xr:uid="{00000000-0005-0000-0000-000062950000}"/>
    <cellStyle name="Normal 9 4 3 3" xfId="6494" xr:uid="{00000000-0005-0000-0000-000063950000}"/>
    <cellStyle name="Normal 9 4 3 3 2" xfId="16286" xr:uid="{00000000-0005-0000-0000-000064950000}"/>
    <cellStyle name="Normal 9 4 3 3 2 2" xfId="35837" xr:uid="{00000000-0005-0000-0000-000065950000}"/>
    <cellStyle name="Normal 9 4 3 3 3" xfId="26062" xr:uid="{00000000-0005-0000-0000-000066950000}"/>
    <cellStyle name="Normal 9 4 3 4" xfId="11400" xr:uid="{00000000-0005-0000-0000-000067950000}"/>
    <cellStyle name="Normal 9 4 3 4 2" xfId="30951" xr:uid="{00000000-0005-0000-0000-000068950000}"/>
    <cellStyle name="Normal 9 4 3 5" xfId="21176" xr:uid="{00000000-0005-0000-0000-000069950000}"/>
    <cellStyle name="Normal 9 4 4" xfId="2222" xr:uid="{00000000-0005-0000-0000-00006A950000}"/>
    <cellStyle name="Normal 9 4 4 2" xfId="4724" xr:uid="{00000000-0005-0000-0000-00006B950000}"/>
    <cellStyle name="Normal 9 4 4 2 2" xfId="9621" xr:uid="{00000000-0005-0000-0000-00006C950000}"/>
    <cellStyle name="Normal 9 4 4 2 2 2" xfId="19410" xr:uid="{00000000-0005-0000-0000-00006D950000}"/>
    <cellStyle name="Normal 9 4 4 2 2 2 2" xfId="38961" xr:uid="{00000000-0005-0000-0000-00006E950000}"/>
    <cellStyle name="Normal 9 4 4 2 2 3" xfId="29186" xr:uid="{00000000-0005-0000-0000-00006F950000}"/>
    <cellStyle name="Normal 9 4 4 2 3" xfId="14524" xr:uid="{00000000-0005-0000-0000-000070950000}"/>
    <cellStyle name="Normal 9 4 4 2 3 2" xfId="34075" xr:uid="{00000000-0005-0000-0000-000071950000}"/>
    <cellStyle name="Normal 9 4 4 2 4" xfId="24300" xr:uid="{00000000-0005-0000-0000-000072950000}"/>
    <cellStyle name="Normal 9 4 4 3" xfId="7178" xr:uid="{00000000-0005-0000-0000-000073950000}"/>
    <cellStyle name="Normal 9 4 4 3 2" xfId="16970" xr:uid="{00000000-0005-0000-0000-000074950000}"/>
    <cellStyle name="Normal 9 4 4 3 2 2" xfId="36521" xr:uid="{00000000-0005-0000-0000-000075950000}"/>
    <cellStyle name="Normal 9 4 4 3 3" xfId="26746" xr:uid="{00000000-0005-0000-0000-000076950000}"/>
    <cellStyle name="Normal 9 4 4 4" xfId="12084" xr:uid="{00000000-0005-0000-0000-000077950000}"/>
    <cellStyle name="Normal 9 4 4 4 2" xfId="31635" xr:uid="{00000000-0005-0000-0000-000078950000}"/>
    <cellStyle name="Normal 9 4 4 5" xfId="21860" xr:uid="{00000000-0005-0000-0000-000079950000}"/>
    <cellStyle name="Normal 9 4 5" xfId="3158" xr:uid="{00000000-0005-0000-0000-00007A950000}"/>
    <cellStyle name="Normal 9 4 5 2" xfId="8055" xr:uid="{00000000-0005-0000-0000-00007B950000}"/>
    <cellStyle name="Normal 9 4 5 2 2" xfId="17844" xr:uid="{00000000-0005-0000-0000-00007C950000}"/>
    <cellStyle name="Normal 9 4 5 2 2 2" xfId="37395" xr:uid="{00000000-0005-0000-0000-00007D950000}"/>
    <cellStyle name="Normal 9 4 5 2 3" xfId="27620" xr:uid="{00000000-0005-0000-0000-00007E950000}"/>
    <cellStyle name="Normal 9 4 5 3" xfId="12958" xr:uid="{00000000-0005-0000-0000-00007F950000}"/>
    <cellStyle name="Normal 9 4 5 3 2" xfId="32509" xr:uid="{00000000-0005-0000-0000-000080950000}"/>
    <cellStyle name="Normal 9 4 5 4" xfId="22734" xr:uid="{00000000-0005-0000-0000-000081950000}"/>
    <cellStyle name="Normal 9 4 6" xfId="5612" xr:uid="{00000000-0005-0000-0000-000082950000}"/>
    <cellStyle name="Normal 9 4 6 2" xfId="15404" xr:uid="{00000000-0005-0000-0000-000083950000}"/>
    <cellStyle name="Normal 9 4 6 2 2" xfId="34955" xr:uid="{00000000-0005-0000-0000-000084950000}"/>
    <cellStyle name="Normal 9 4 6 3" xfId="25180" xr:uid="{00000000-0005-0000-0000-000085950000}"/>
    <cellStyle name="Normal 9 4 7" xfId="10518" xr:uid="{00000000-0005-0000-0000-000086950000}"/>
    <cellStyle name="Normal 9 4 7 2" xfId="30069" xr:uid="{00000000-0005-0000-0000-000087950000}"/>
    <cellStyle name="Normal 9 4 8" xfId="20294" xr:uid="{00000000-0005-0000-0000-000088950000}"/>
    <cellStyle name="Normal 9 5" xfId="605" xr:uid="{00000000-0005-0000-0000-000089950000}"/>
    <cellStyle name="Normal 9 5 2" xfId="1558" xr:uid="{00000000-0005-0000-0000-00008A950000}"/>
    <cellStyle name="Normal 9 5 2 2" xfId="4072" xr:uid="{00000000-0005-0000-0000-00008B950000}"/>
    <cellStyle name="Normal 9 5 2 2 2" xfId="8969" xr:uid="{00000000-0005-0000-0000-00008C950000}"/>
    <cellStyle name="Normal 9 5 2 2 2 2" xfId="18758" xr:uid="{00000000-0005-0000-0000-00008D950000}"/>
    <cellStyle name="Normal 9 5 2 2 2 2 2" xfId="38309" xr:uid="{00000000-0005-0000-0000-00008E950000}"/>
    <cellStyle name="Normal 9 5 2 2 2 3" xfId="28534" xr:uid="{00000000-0005-0000-0000-00008F950000}"/>
    <cellStyle name="Normal 9 5 2 2 3" xfId="13872" xr:uid="{00000000-0005-0000-0000-000090950000}"/>
    <cellStyle name="Normal 9 5 2 2 3 2" xfId="33423" xr:uid="{00000000-0005-0000-0000-000091950000}"/>
    <cellStyle name="Normal 9 5 2 2 4" xfId="23648" xr:uid="{00000000-0005-0000-0000-000092950000}"/>
    <cellStyle name="Normal 9 5 2 3" xfId="6526" xr:uid="{00000000-0005-0000-0000-000093950000}"/>
    <cellStyle name="Normal 9 5 2 3 2" xfId="16318" xr:uid="{00000000-0005-0000-0000-000094950000}"/>
    <cellStyle name="Normal 9 5 2 3 2 2" xfId="35869" xr:uid="{00000000-0005-0000-0000-000095950000}"/>
    <cellStyle name="Normal 9 5 2 3 3" xfId="26094" xr:uid="{00000000-0005-0000-0000-000096950000}"/>
    <cellStyle name="Normal 9 5 2 4" xfId="11432" xr:uid="{00000000-0005-0000-0000-000097950000}"/>
    <cellStyle name="Normal 9 5 2 4 2" xfId="30983" xr:uid="{00000000-0005-0000-0000-000098950000}"/>
    <cellStyle name="Normal 9 5 2 5" xfId="21208" xr:uid="{00000000-0005-0000-0000-000099950000}"/>
    <cellStyle name="Normal 9 5 3" xfId="2374" xr:uid="{00000000-0005-0000-0000-00009A950000}"/>
    <cellStyle name="Normal 9 5 4" xfId="3191" xr:uid="{00000000-0005-0000-0000-00009B950000}"/>
    <cellStyle name="Normal 9 5 4 2" xfId="8088" xr:uid="{00000000-0005-0000-0000-00009C950000}"/>
    <cellStyle name="Normal 9 5 4 2 2" xfId="17877" xr:uid="{00000000-0005-0000-0000-00009D950000}"/>
    <cellStyle name="Normal 9 5 4 2 2 2" xfId="37428" xr:uid="{00000000-0005-0000-0000-00009E950000}"/>
    <cellStyle name="Normal 9 5 4 2 3" xfId="27653" xr:uid="{00000000-0005-0000-0000-00009F950000}"/>
    <cellStyle name="Normal 9 5 4 3" xfId="12991" xr:uid="{00000000-0005-0000-0000-0000A0950000}"/>
    <cellStyle name="Normal 9 5 4 3 2" xfId="32542" xr:uid="{00000000-0005-0000-0000-0000A1950000}"/>
    <cellStyle name="Normal 9 5 4 4" xfId="22767" xr:uid="{00000000-0005-0000-0000-0000A2950000}"/>
    <cellStyle name="Normal 9 5 5" xfId="5645" xr:uid="{00000000-0005-0000-0000-0000A3950000}"/>
    <cellStyle name="Normal 9 5 5 2" xfId="15437" xr:uid="{00000000-0005-0000-0000-0000A4950000}"/>
    <cellStyle name="Normal 9 5 5 2 2" xfId="34988" xr:uid="{00000000-0005-0000-0000-0000A5950000}"/>
    <cellStyle name="Normal 9 5 5 3" xfId="25213" xr:uid="{00000000-0005-0000-0000-0000A6950000}"/>
    <cellStyle name="Normal 9 5 6" xfId="10551" xr:uid="{00000000-0005-0000-0000-0000A7950000}"/>
    <cellStyle name="Normal 9 5 6 2" xfId="30102" xr:uid="{00000000-0005-0000-0000-0000A8950000}"/>
    <cellStyle name="Normal 9 5 7" xfId="20327" xr:uid="{00000000-0005-0000-0000-0000A9950000}"/>
    <cellStyle name="Normal 9 6" xfId="1155" xr:uid="{00000000-0005-0000-0000-0000AA950000}"/>
    <cellStyle name="Normal 9 6 2" xfId="3721" xr:uid="{00000000-0005-0000-0000-0000AB950000}"/>
    <cellStyle name="Normal 9 6 2 2" xfId="8618" xr:uid="{00000000-0005-0000-0000-0000AC950000}"/>
    <cellStyle name="Normal 9 6 2 2 2" xfId="18407" xr:uid="{00000000-0005-0000-0000-0000AD950000}"/>
    <cellStyle name="Normal 9 6 2 2 2 2" xfId="37958" xr:uid="{00000000-0005-0000-0000-0000AE950000}"/>
    <cellStyle name="Normal 9 6 2 2 3" xfId="28183" xr:uid="{00000000-0005-0000-0000-0000AF950000}"/>
    <cellStyle name="Normal 9 6 2 3" xfId="13521" xr:uid="{00000000-0005-0000-0000-0000B0950000}"/>
    <cellStyle name="Normal 9 6 2 3 2" xfId="33072" xr:uid="{00000000-0005-0000-0000-0000B1950000}"/>
    <cellStyle name="Normal 9 6 2 4" xfId="23297" xr:uid="{00000000-0005-0000-0000-0000B2950000}"/>
    <cellStyle name="Normal 9 6 3" xfId="6175" xr:uid="{00000000-0005-0000-0000-0000B3950000}"/>
    <cellStyle name="Normal 9 6 3 2" xfId="15967" xr:uid="{00000000-0005-0000-0000-0000B4950000}"/>
    <cellStyle name="Normal 9 6 3 2 2" xfId="35518" xr:uid="{00000000-0005-0000-0000-0000B5950000}"/>
    <cellStyle name="Normal 9 6 3 3" xfId="25743" xr:uid="{00000000-0005-0000-0000-0000B6950000}"/>
    <cellStyle name="Normal 9 6 4" xfId="11081" xr:uid="{00000000-0005-0000-0000-0000B7950000}"/>
    <cellStyle name="Normal 9 6 4 2" xfId="30632" xr:uid="{00000000-0005-0000-0000-0000B8950000}"/>
    <cellStyle name="Normal 9 6 5" xfId="20857" xr:uid="{00000000-0005-0000-0000-0000B9950000}"/>
    <cellStyle name="Normal 9 7" xfId="1972" xr:uid="{00000000-0005-0000-0000-0000BA950000}"/>
    <cellStyle name="Normal 9 8" xfId="2799" xr:uid="{00000000-0005-0000-0000-0000BB950000}"/>
    <cellStyle name="Normal 9 8 2" xfId="7697" xr:uid="{00000000-0005-0000-0000-0000BC950000}"/>
    <cellStyle name="Normal 9 8 2 2" xfId="17486" xr:uid="{00000000-0005-0000-0000-0000BD950000}"/>
    <cellStyle name="Normal 9 8 2 2 2" xfId="37037" xr:uid="{00000000-0005-0000-0000-0000BE950000}"/>
    <cellStyle name="Normal 9 8 2 3" xfId="27262" xr:uid="{00000000-0005-0000-0000-0000BF950000}"/>
    <cellStyle name="Normal 9 8 3" xfId="12600" xr:uid="{00000000-0005-0000-0000-0000C0950000}"/>
    <cellStyle name="Normal 9 8 3 2" xfId="32151" xr:uid="{00000000-0005-0000-0000-0000C1950000}"/>
    <cellStyle name="Normal 9 8 4" xfId="22376" xr:uid="{00000000-0005-0000-0000-0000C2950000}"/>
    <cellStyle name="Normal 9 9" xfId="5253" xr:uid="{00000000-0005-0000-0000-0000C3950000}"/>
    <cellStyle name="Normal 9 9 2" xfId="15046" xr:uid="{00000000-0005-0000-0000-0000C4950000}"/>
    <cellStyle name="Normal 9 9 2 2" xfId="34597" xr:uid="{00000000-0005-0000-0000-0000C5950000}"/>
    <cellStyle name="Normal 9 9 3" xfId="24822" xr:uid="{00000000-0005-0000-0000-0000C6950000}"/>
    <cellStyle name="Normal_A" xfId="117" xr:uid="{00000000-0005-0000-0000-0000C7950000}"/>
    <cellStyle name="Normal_A (2)" xfId="118" xr:uid="{00000000-0005-0000-0000-0000C8950000}"/>
    <cellStyle name="Normal_A (3)" xfId="119" xr:uid="{00000000-0005-0000-0000-0000C9950000}"/>
    <cellStyle name="Normal_Calendar Year 1997 Registration 3 2" xfId="1157" xr:uid="{00000000-0005-0000-0000-0000CB950000}"/>
    <cellStyle name="Normal_CountyXwalk" xfId="120" xr:uid="{00000000-0005-0000-0000-0000CC950000}"/>
    <cellStyle name="Normal_Discos wk07" xfId="121" xr:uid="{00000000-0005-0000-0000-0000CD950000}"/>
    <cellStyle name="Normal_DISCOS_2006" xfId="5226" xr:uid="{00000000-0005-0000-0000-0000CE950000}"/>
    <cellStyle name="Normal_DISCOS_2010_3" xfId="122" xr:uid="{00000000-0005-0000-0000-0000CF950000}"/>
    <cellStyle name="Normal_Pg22" xfId="123" xr:uid="{00000000-0005-0000-0000-0000D0950000}"/>
    <cellStyle name="Normal_Pg39" xfId="124" xr:uid="{00000000-0005-0000-0000-0000D1950000}"/>
    <cellStyle name="Normal_Pg40" xfId="125" xr:uid="{00000000-0005-0000-0000-0000D2950000}"/>
    <cellStyle name="Normal_Pg48" xfId="126" xr:uid="{00000000-0005-0000-0000-0000D3950000}"/>
    <cellStyle name="Normal_Pg56" xfId="127" xr:uid="{00000000-0005-0000-0000-0000D4950000}"/>
    <cellStyle name="Normal_Sheet1" xfId="989" xr:uid="{00000000-0005-0000-0000-0000D5950000}"/>
    <cellStyle name="Normal_Sheet2" xfId="296" xr:uid="{00000000-0005-0000-0000-0000D6950000}"/>
    <cellStyle name="Normal_SIB-DISCOS-06_1" xfId="5227" xr:uid="{00000000-0005-0000-0000-0000D7950000}"/>
    <cellStyle name="Normal_SIB-DISCOS-06_1 2" xfId="5228" xr:uid="{00000000-0005-0000-0000-0000D8950000}"/>
    <cellStyle name="Normal_TRF-DISCOS-07" xfId="128" xr:uid="{00000000-0005-0000-0000-0000D9950000}"/>
    <cellStyle name="Note 2" xfId="129" xr:uid="{00000000-0005-0000-0000-0000DA950000}"/>
    <cellStyle name="Note 2 2" xfId="1159" xr:uid="{00000000-0005-0000-0000-0000DB950000}"/>
    <cellStyle name="Note 2 2 2" xfId="1160" xr:uid="{00000000-0005-0000-0000-0000DC950000}"/>
    <cellStyle name="Note 2 2 2 2" xfId="3725" xr:uid="{00000000-0005-0000-0000-0000DD950000}"/>
    <cellStyle name="Note 2 2 2 2 2" xfId="8622" xr:uid="{00000000-0005-0000-0000-0000DE950000}"/>
    <cellStyle name="Note 2 2 2 2 2 2" xfId="18411" xr:uid="{00000000-0005-0000-0000-0000DF950000}"/>
    <cellStyle name="Note 2 2 2 2 2 2 2" xfId="37962" xr:uid="{00000000-0005-0000-0000-0000E0950000}"/>
    <cellStyle name="Note 2 2 2 2 2 3" xfId="28187" xr:uid="{00000000-0005-0000-0000-0000E1950000}"/>
    <cellStyle name="Note 2 2 2 2 3" xfId="13525" xr:uid="{00000000-0005-0000-0000-0000E2950000}"/>
    <cellStyle name="Note 2 2 2 2 3 2" xfId="33076" xr:uid="{00000000-0005-0000-0000-0000E3950000}"/>
    <cellStyle name="Note 2 2 2 2 4" xfId="23301" xr:uid="{00000000-0005-0000-0000-0000E4950000}"/>
    <cellStyle name="Note 2 2 2 3" xfId="6179" xr:uid="{00000000-0005-0000-0000-0000E5950000}"/>
    <cellStyle name="Note 2 2 2 3 2" xfId="15971" xr:uid="{00000000-0005-0000-0000-0000E6950000}"/>
    <cellStyle name="Note 2 2 2 3 2 2" xfId="35522" xr:uid="{00000000-0005-0000-0000-0000E7950000}"/>
    <cellStyle name="Note 2 2 2 3 3" xfId="25747" xr:uid="{00000000-0005-0000-0000-0000E8950000}"/>
    <cellStyle name="Note 2 2 2 4" xfId="11085" xr:uid="{00000000-0005-0000-0000-0000E9950000}"/>
    <cellStyle name="Note 2 2 2 4 2" xfId="30636" xr:uid="{00000000-0005-0000-0000-0000EA950000}"/>
    <cellStyle name="Note 2 2 2 5" xfId="20861" xr:uid="{00000000-0005-0000-0000-0000EB950000}"/>
    <cellStyle name="Note 2 2 3" xfId="3724" xr:uid="{00000000-0005-0000-0000-0000EC950000}"/>
    <cellStyle name="Note 2 2 3 2" xfId="8621" xr:uid="{00000000-0005-0000-0000-0000ED950000}"/>
    <cellStyle name="Note 2 2 3 2 2" xfId="18410" xr:uid="{00000000-0005-0000-0000-0000EE950000}"/>
    <cellStyle name="Note 2 2 3 2 2 2" xfId="37961" xr:uid="{00000000-0005-0000-0000-0000EF950000}"/>
    <cellStyle name="Note 2 2 3 2 3" xfId="28186" xr:uid="{00000000-0005-0000-0000-0000F0950000}"/>
    <cellStyle name="Note 2 2 3 3" xfId="13524" xr:uid="{00000000-0005-0000-0000-0000F1950000}"/>
    <cellStyle name="Note 2 2 3 3 2" xfId="33075" xr:uid="{00000000-0005-0000-0000-0000F2950000}"/>
    <cellStyle name="Note 2 2 3 4" xfId="23300" xr:uid="{00000000-0005-0000-0000-0000F3950000}"/>
    <cellStyle name="Note 2 2 4" xfId="6178" xr:uid="{00000000-0005-0000-0000-0000F4950000}"/>
    <cellStyle name="Note 2 2 4 2" xfId="15970" xr:uid="{00000000-0005-0000-0000-0000F5950000}"/>
    <cellStyle name="Note 2 2 4 2 2" xfId="35521" xr:uid="{00000000-0005-0000-0000-0000F6950000}"/>
    <cellStyle name="Note 2 2 4 3" xfId="25746" xr:uid="{00000000-0005-0000-0000-0000F7950000}"/>
    <cellStyle name="Note 2 2 5" xfId="11084" xr:uid="{00000000-0005-0000-0000-0000F8950000}"/>
    <cellStyle name="Note 2 2 5 2" xfId="30635" xr:uid="{00000000-0005-0000-0000-0000F9950000}"/>
    <cellStyle name="Note 2 2 6" xfId="20860" xr:uid="{00000000-0005-0000-0000-0000FA950000}"/>
    <cellStyle name="Note 2 3" xfId="1161" xr:uid="{00000000-0005-0000-0000-0000FB950000}"/>
    <cellStyle name="Note 2 3 2" xfId="1162" xr:uid="{00000000-0005-0000-0000-0000FC950000}"/>
    <cellStyle name="Note 2 3 2 2" xfId="3727" xr:uid="{00000000-0005-0000-0000-0000FD950000}"/>
    <cellStyle name="Note 2 3 2 2 2" xfId="8624" xr:uid="{00000000-0005-0000-0000-0000FE950000}"/>
    <cellStyle name="Note 2 3 2 2 2 2" xfId="18413" xr:uid="{00000000-0005-0000-0000-0000FF950000}"/>
    <cellStyle name="Note 2 3 2 2 2 2 2" xfId="37964" xr:uid="{00000000-0005-0000-0000-000000960000}"/>
    <cellStyle name="Note 2 3 2 2 2 3" xfId="28189" xr:uid="{00000000-0005-0000-0000-000001960000}"/>
    <cellStyle name="Note 2 3 2 2 3" xfId="13527" xr:uid="{00000000-0005-0000-0000-000002960000}"/>
    <cellStyle name="Note 2 3 2 2 3 2" xfId="33078" xr:uid="{00000000-0005-0000-0000-000003960000}"/>
    <cellStyle name="Note 2 3 2 2 4" xfId="23303" xr:uid="{00000000-0005-0000-0000-000004960000}"/>
    <cellStyle name="Note 2 3 2 3" xfId="6181" xr:uid="{00000000-0005-0000-0000-000005960000}"/>
    <cellStyle name="Note 2 3 2 3 2" xfId="15973" xr:uid="{00000000-0005-0000-0000-000006960000}"/>
    <cellStyle name="Note 2 3 2 3 2 2" xfId="35524" xr:uid="{00000000-0005-0000-0000-000007960000}"/>
    <cellStyle name="Note 2 3 2 3 3" xfId="25749" xr:uid="{00000000-0005-0000-0000-000008960000}"/>
    <cellStyle name="Note 2 3 2 4" xfId="11087" xr:uid="{00000000-0005-0000-0000-000009960000}"/>
    <cellStyle name="Note 2 3 2 4 2" xfId="30638" xr:uid="{00000000-0005-0000-0000-00000A960000}"/>
    <cellStyle name="Note 2 3 2 5" xfId="20863" xr:uid="{00000000-0005-0000-0000-00000B960000}"/>
    <cellStyle name="Note 2 3 3" xfId="3726" xr:uid="{00000000-0005-0000-0000-00000C960000}"/>
    <cellStyle name="Note 2 3 3 2" xfId="8623" xr:uid="{00000000-0005-0000-0000-00000D960000}"/>
    <cellStyle name="Note 2 3 3 2 2" xfId="18412" xr:uid="{00000000-0005-0000-0000-00000E960000}"/>
    <cellStyle name="Note 2 3 3 2 2 2" xfId="37963" xr:uid="{00000000-0005-0000-0000-00000F960000}"/>
    <cellStyle name="Note 2 3 3 2 3" xfId="28188" xr:uid="{00000000-0005-0000-0000-000010960000}"/>
    <cellStyle name="Note 2 3 3 3" xfId="13526" xr:uid="{00000000-0005-0000-0000-000011960000}"/>
    <cellStyle name="Note 2 3 3 3 2" xfId="33077" xr:uid="{00000000-0005-0000-0000-000012960000}"/>
    <cellStyle name="Note 2 3 3 4" xfId="23302" xr:uid="{00000000-0005-0000-0000-000013960000}"/>
    <cellStyle name="Note 2 3 4" xfId="6180" xr:uid="{00000000-0005-0000-0000-000014960000}"/>
    <cellStyle name="Note 2 3 4 2" xfId="15972" xr:uid="{00000000-0005-0000-0000-000015960000}"/>
    <cellStyle name="Note 2 3 4 2 2" xfId="35523" xr:uid="{00000000-0005-0000-0000-000016960000}"/>
    <cellStyle name="Note 2 3 4 3" xfId="25748" xr:uid="{00000000-0005-0000-0000-000017960000}"/>
    <cellStyle name="Note 2 3 5" xfId="11086" xr:uid="{00000000-0005-0000-0000-000018960000}"/>
    <cellStyle name="Note 2 3 5 2" xfId="30637" xr:uid="{00000000-0005-0000-0000-000019960000}"/>
    <cellStyle name="Note 2 3 6" xfId="20862" xr:uid="{00000000-0005-0000-0000-00001A960000}"/>
    <cellStyle name="Note 2 4" xfId="1163" xr:uid="{00000000-0005-0000-0000-00001B960000}"/>
    <cellStyle name="Note 2 4 2" xfId="1164" xr:uid="{00000000-0005-0000-0000-00001C960000}"/>
    <cellStyle name="Note 2 4 2 2" xfId="3729" xr:uid="{00000000-0005-0000-0000-00001D960000}"/>
    <cellStyle name="Note 2 4 2 2 2" xfId="8626" xr:uid="{00000000-0005-0000-0000-00001E960000}"/>
    <cellStyle name="Note 2 4 2 2 2 2" xfId="18415" xr:uid="{00000000-0005-0000-0000-00001F960000}"/>
    <cellStyle name="Note 2 4 2 2 2 2 2" xfId="37966" xr:uid="{00000000-0005-0000-0000-000020960000}"/>
    <cellStyle name="Note 2 4 2 2 2 3" xfId="28191" xr:uid="{00000000-0005-0000-0000-000021960000}"/>
    <cellStyle name="Note 2 4 2 2 3" xfId="13529" xr:uid="{00000000-0005-0000-0000-000022960000}"/>
    <cellStyle name="Note 2 4 2 2 3 2" xfId="33080" xr:uid="{00000000-0005-0000-0000-000023960000}"/>
    <cellStyle name="Note 2 4 2 2 4" xfId="23305" xr:uid="{00000000-0005-0000-0000-000024960000}"/>
    <cellStyle name="Note 2 4 2 3" xfId="6183" xr:uid="{00000000-0005-0000-0000-000025960000}"/>
    <cellStyle name="Note 2 4 2 3 2" xfId="15975" xr:uid="{00000000-0005-0000-0000-000026960000}"/>
    <cellStyle name="Note 2 4 2 3 2 2" xfId="35526" xr:uid="{00000000-0005-0000-0000-000027960000}"/>
    <cellStyle name="Note 2 4 2 3 3" xfId="25751" xr:uid="{00000000-0005-0000-0000-000028960000}"/>
    <cellStyle name="Note 2 4 2 4" xfId="11089" xr:uid="{00000000-0005-0000-0000-000029960000}"/>
    <cellStyle name="Note 2 4 2 4 2" xfId="30640" xr:uid="{00000000-0005-0000-0000-00002A960000}"/>
    <cellStyle name="Note 2 4 2 5" xfId="20865" xr:uid="{00000000-0005-0000-0000-00002B960000}"/>
    <cellStyle name="Note 2 4 3" xfId="3728" xr:uid="{00000000-0005-0000-0000-00002C960000}"/>
    <cellStyle name="Note 2 4 3 2" xfId="8625" xr:uid="{00000000-0005-0000-0000-00002D960000}"/>
    <cellStyle name="Note 2 4 3 2 2" xfId="18414" xr:uid="{00000000-0005-0000-0000-00002E960000}"/>
    <cellStyle name="Note 2 4 3 2 2 2" xfId="37965" xr:uid="{00000000-0005-0000-0000-00002F960000}"/>
    <cellStyle name="Note 2 4 3 2 3" xfId="28190" xr:uid="{00000000-0005-0000-0000-000030960000}"/>
    <cellStyle name="Note 2 4 3 3" xfId="13528" xr:uid="{00000000-0005-0000-0000-000031960000}"/>
    <cellStyle name="Note 2 4 3 3 2" xfId="33079" xr:uid="{00000000-0005-0000-0000-000032960000}"/>
    <cellStyle name="Note 2 4 3 4" xfId="23304" xr:uid="{00000000-0005-0000-0000-000033960000}"/>
    <cellStyle name="Note 2 4 4" xfId="6182" xr:uid="{00000000-0005-0000-0000-000034960000}"/>
    <cellStyle name="Note 2 4 4 2" xfId="15974" xr:uid="{00000000-0005-0000-0000-000035960000}"/>
    <cellStyle name="Note 2 4 4 2 2" xfId="35525" xr:uid="{00000000-0005-0000-0000-000036960000}"/>
    <cellStyle name="Note 2 4 4 3" xfId="25750" xr:uid="{00000000-0005-0000-0000-000037960000}"/>
    <cellStyle name="Note 2 4 5" xfId="11088" xr:uid="{00000000-0005-0000-0000-000038960000}"/>
    <cellStyle name="Note 2 4 5 2" xfId="30639" xr:uid="{00000000-0005-0000-0000-000039960000}"/>
    <cellStyle name="Note 2 4 6" xfId="20864" xr:uid="{00000000-0005-0000-0000-00003A960000}"/>
    <cellStyle name="Note 2 5" xfId="1165" xr:uid="{00000000-0005-0000-0000-00003B960000}"/>
    <cellStyle name="Note 2 5 2" xfId="3730" xr:uid="{00000000-0005-0000-0000-00003C960000}"/>
    <cellStyle name="Note 2 5 2 2" xfId="8627" xr:uid="{00000000-0005-0000-0000-00003D960000}"/>
    <cellStyle name="Note 2 5 2 2 2" xfId="18416" xr:uid="{00000000-0005-0000-0000-00003E960000}"/>
    <cellStyle name="Note 2 5 2 2 2 2" xfId="37967" xr:uid="{00000000-0005-0000-0000-00003F960000}"/>
    <cellStyle name="Note 2 5 2 2 3" xfId="28192" xr:uid="{00000000-0005-0000-0000-000040960000}"/>
    <cellStyle name="Note 2 5 2 3" xfId="13530" xr:uid="{00000000-0005-0000-0000-000041960000}"/>
    <cellStyle name="Note 2 5 2 3 2" xfId="33081" xr:uid="{00000000-0005-0000-0000-000042960000}"/>
    <cellStyle name="Note 2 5 2 4" xfId="23306" xr:uid="{00000000-0005-0000-0000-000043960000}"/>
    <cellStyle name="Note 2 5 3" xfId="6184" xr:uid="{00000000-0005-0000-0000-000044960000}"/>
    <cellStyle name="Note 2 5 3 2" xfId="15976" xr:uid="{00000000-0005-0000-0000-000045960000}"/>
    <cellStyle name="Note 2 5 3 2 2" xfId="35527" xr:uid="{00000000-0005-0000-0000-000046960000}"/>
    <cellStyle name="Note 2 5 3 3" xfId="25752" xr:uid="{00000000-0005-0000-0000-000047960000}"/>
    <cellStyle name="Note 2 5 4" xfId="11090" xr:uid="{00000000-0005-0000-0000-000048960000}"/>
    <cellStyle name="Note 2 5 4 2" xfId="30641" xr:uid="{00000000-0005-0000-0000-000049960000}"/>
    <cellStyle name="Note 2 5 5" xfId="20866" xr:uid="{00000000-0005-0000-0000-00004A960000}"/>
    <cellStyle name="Note 2 6" xfId="1208" xr:uid="{00000000-0005-0000-0000-00004B960000}"/>
    <cellStyle name="Note 2 7" xfId="1158" xr:uid="{00000000-0005-0000-0000-00004C960000}"/>
    <cellStyle name="Note 2 7 2" xfId="3723" xr:uid="{00000000-0005-0000-0000-00004D960000}"/>
    <cellStyle name="Note 2 7 2 2" xfId="8620" xr:uid="{00000000-0005-0000-0000-00004E960000}"/>
    <cellStyle name="Note 2 7 2 2 2" xfId="18409" xr:uid="{00000000-0005-0000-0000-00004F960000}"/>
    <cellStyle name="Note 2 7 2 2 2 2" xfId="37960" xr:uid="{00000000-0005-0000-0000-000050960000}"/>
    <cellStyle name="Note 2 7 2 2 3" xfId="28185" xr:uid="{00000000-0005-0000-0000-000051960000}"/>
    <cellStyle name="Note 2 7 2 3" xfId="13523" xr:uid="{00000000-0005-0000-0000-000052960000}"/>
    <cellStyle name="Note 2 7 2 3 2" xfId="33074" xr:uid="{00000000-0005-0000-0000-000053960000}"/>
    <cellStyle name="Note 2 7 2 4" xfId="23299" xr:uid="{00000000-0005-0000-0000-000054960000}"/>
    <cellStyle name="Note 2 7 3" xfId="6177" xr:uid="{00000000-0005-0000-0000-000055960000}"/>
    <cellStyle name="Note 2 7 3 2" xfId="15969" xr:uid="{00000000-0005-0000-0000-000056960000}"/>
    <cellStyle name="Note 2 7 3 2 2" xfId="35520" xr:uid="{00000000-0005-0000-0000-000057960000}"/>
    <cellStyle name="Note 2 7 3 3" xfId="25745" xr:uid="{00000000-0005-0000-0000-000058960000}"/>
    <cellStyle name="Note 2 7 4" xfId="11083" xr:uid="{00000000-0005-0000-0000-000059960000}"/>
    <cellStyle name="Note 2 7 4 2" xfId="30634" xr:uid="{00000000-0005-0000-0000-00005A960000}"/>
    <cellStyle name="Note 2 7 5" xfId="20859" xr:uid="{00000000-0005-0000-0000-00005B960000}"/>
    <cellStyle name="Note 3" xfId="130" xr:uid="{00000000-0005-0000-0000-00005C960000}"/>
    <cellStyle name="Note 3 2" xfId="216" xr:uid="{00000000-0005-0000-0000-00005D960000}"/>
    <cellStyle name="Note 3 2 2" xfId="2571" xr:uid="{00000000-0005-0000-0000-00005E960000}"/>
    <cellStyle name="Note 3 3" xfId="1209" xr:uid="{00000000-0005-0000-0000-00005F960000}"/>
    <cellStyle name="Note 3 4" xfId="1166" xr:uid="{00000000-0005-0000-0000-000060960000}"/>
    <cellStyle name="Note 3 4 2" xfId="3731" xr:uid="{00000000-0005-0000-0000-000061960000}"/>
    <cellStyle name="Note 3 4 2 2" xfId="8628" xr:uid="{00000000-0005-0000-0000-000062960000}"/>
    <cellStyle name="Note 3 4 2 2 2" xfId="18417" xr:uid="{00000000-0005-0000-0000-000063960000}"/>
    <cellStyle name="Note 3 4 2 2 2 2" xfId="37968" xr:uid="{00000000-0005-0000-0000-000064960000}"/>
    <cellStyle name="Note 3 4 2 2 3" xfId="28193" xr:uid="{00000000-0005-0000-0000-000065960000}"/>
    <cellStyle name="Note 3 4 2 3" xfId="13531" xr:uid="{00000000-0005-0000-0000-000066960000}"/>
    <cellStyle name="Note 3 4 2 3 2" xfId="33082" xr:uid="{00000000-0005-0000-0000-000067960000}"/>
    <cellStyle name="Note 3 4 2 4" xfId="23307" xr:uid="{00000000-0005-0000-0000-000068960000}"/>
    <cellStyle name="Note 3 4 3" xfId="6185" xr:uid="{00000000-0005-0000-0000-000069960000}"/>
    <cellStyle name="Note 3 4 3 2" xfId="15977" xr:uid="{00000000-0005-0000-0000-00006A960000}"/>
    <cellStyle name="Note 3 4 3 2 2" xfId="35528" xr:uid="{00000000-0005-0000-0000-00006B960000}"/>
    <cellStyle name="Note 3 4 3 3" xfId="25753" xr:uid="{00000000-0005-0000-0000-00006C960000}"/>
    <cellStyle name="Note 3 4 4" xfId="11091" xr:uid="{00000000-0005-0000-0000-00006D960000}"/>
    <cellStyle name="Note 3 4 4 2" xfId="30642" xr:uid="{00000000-0005-0000-0000-00006E960000}"/>
    <cellStyle name="Note 3 4 5" xfId="20867" xr:uid="{00000000-0005-0000-0000-00006F960000}"/>
    <cellStyle name="Note 4" xfId="131" xr:uid="{00000000-0005-0000-0000-000070960000}"/>
    <cellStyle name="Note 4 2" xfId="132" xr:uid="{00000000-0005-0000-0000-000071960000}"/>
    <cellStyle name="Note 4 2 2" xfId="563" xr:uid="{00000000-0005-0000-0000-000072960000}"/>
    <cellStyle name="Note 4 2 3" xfId="564" xr:uid="{00000000-0005-0000-0000-000073960000}"/>
    <cellStyle name="Note 4 2 3 2" xfId="967" xr:uid="{00000000-0005-0000-0000-000074960000}"/>
    <cellStyle name="Note 4 2 3 2 2" xfId="1917" xr:uid="{00000000-0005-0000-0000-000075960000}"/>
    <cellStyle name="Note 4 2 3 2 2 2" xfId="4431" xr:uid="{00000000-0005-0000-0000-000076960000}"/>
    <cellStyle name="Note 4 2 3 2 2 2 2" xfId="9328" xr:uid="{00000000-0005-0000-0000-000077960000}"/>
    <cellStyle name="Note 4 2 3 2 2 2 2 2" xfId="19117" xr:uid="{00000000-0005-0000-0000-000078960000}"/>
    <cellStyle name="Note 4 2 3 2 2 2 2 2 2" xfId="38668" xr:uid="{00000000-0005-0000-0000-000079960000}"/>
    <cellStyle name="Note 4 2 3 2 2 2 2 3" xfId="28893" xr:uid="{00000000-0005-0000-0000-00007A960000}"/>
    <cellStyle name="Note 4 2 3 2 2 2 3" xfId="14231" xr:uid="{00000000-0005-0000-0000-00007B960000}"/>
    <cellStyle name="Note 4 2 3 2 2 2 3 2" xfId="33782" xr:uid="{00000000-0005-0000-0000-00007C960000}"/>
    <cellStyle name="Note 4 2 3 2 2 2 4" xfId="24007" xr:uid="{00000000-0005-0000-0000-00007D960000}"/>
    <cellStyle name="Note 4 2 3 2 2 3" xfId="6885" xr:uid="{00000000-0005-0000-0000-00007E960000}"/>
    <cellStyle name="Note 4 2 3 2 2 3 2" xfId="16677" xr:uid="{00000000-0005-0000-0000-00007F960000}"/>
    <cellStyle name="Note 4 2 3 2 2 3 2 2" xfId="36228" xr:uid="{00000000-0005-0000-0000-000080960000}"/>
    <cellStyle name="Note 4 2 3 2 2 3 3" xfId="26453" xr:uid="{00000000-0005-0000-0000-000081960000}"/>
    <cellStyle name="Note 4 2 3 2 2 4" xfId="11791" xr:uid="{00000000-0005-0000-0000-000082960000}"/>
    <cellStyle name="Note 4 2 3 2 2 4 2" xfId="31342" xr:uid="{00000000-0005-0000-0000-000083960000}"/>
    <cellStyle name="Note 4 2 3 2 2 5" xfId="21567" xr:uid="{00000000-0005-0000-0000-000084960000}"/>
    <cellStyle name="Note 4 2 3 2 3" xfId="2459" xr:uid="{00000000-0005-0000-0000-000085960000}"/>
    <cellStyle name="Note 4 2 3 2 3 2" xfId="4941" xr:uid="{00000000-0005-0000-0000-000086960000}"/>
    <cellStyle name="Note 4 2 3 2 3 2 2" xfId="9838" xr:uid="{00000000-0005-0000-0000-000087960000}"/>
    <cellStyle name="Note 4 2 3 2 3 2 2 2" xfId="19627" xr:uid="{00000000-0005-0000-0000-000088960000}"/>
    <cellStyle name="Note 4 2 3 2 3 2 2 2 2" xfId="39178" xr:uid="{00000000-0005-0000-0000-000089960000}"/>
    <cellStyle name="Note 4 2 3 2 3 2 2 3" xfId="29403" xr:uid="{00000000-0005-0000-0000-00008A960000}"/>
    <cellStyle name="Note 4 2 3 2 3 2 3" xfId="14741" xr:uid="{00000000-0005-0000-0000-00008B960000}"/>
    <cellStyle name="Note 4 2 3 2 3 2 3 2" xfId="34292" xr:uid="{00000000-0005-0000-0000-00008C960000}"/>
    <cellStyle name="Note 4 2 3 2 3 2 4" xfId="24517" xr:uid="{00000000-0005-0000-0000-00008D960000}"/>
    <cellStyle name="Note 4 2 3 2 3 3" xfId="7395" xr:uid="{00000000-0005-0000-0000-00008E960000}"/>
    <cellStyle name="Note 4 2 3 2 3 3 2" xfId="17187" xr:uid="{00000000-0005-0000-0000-00008F960000}"/>
    <cellStyle name="Note 4 2 3 2 3 3 2 2" xfId="36738" xr:uid="{00000000-0005-0000-0000-000090960000}"/>
    <cellStyle name="Note 4 2 3 2 3 3 3" xfId="26963" xr:uid="{00000000-0005-0000-0000-000091960000}"/>
    <cellStyle name="Note 4 2 3 2 3 4" xfId="12301" xr:uid="{00000000-0005-0000-0000-000092960000}"/>
    <cellStyle name="Note 4 2 3 2 3 4 2" xfId="31852" xr:uid="{00000000-0005-0000-0000-000093960000}"/>
    <cellStyle name="Note 4 2 3 2 3 5" xfId="22077" xr:uid="{00000000-0005-0000-0000-000094960000}"/>
    <cellStyle name="Note 4 2 3 2 4" xfId="3550" xr:uid="{00000000-0005-0000-0000-000095960000}"/>
    <cellStyle name="Note 4 2 3 2 4 2" xfId="8447" xr:uid="{00000000-0005-0000-0000-000096960000}"/>
    <cellStyle name="Note 4 2 3 2 4 2 2" xfId="18236" xr:uid="{00000000-0005-0000-0000-000097960000}"/>
    <cellStyle name="Note 4 2 3 2 4 2 2 2" xfId="37787" xr:uid="{00000000-0005-0000-0000-000098960000}"/>
    <cellStyle name="Note 4 2 3 2 4 2 3" xfId="28012" xr:uid="{00000000-0005-0000-0000-000099960000}"/>
    <cellStyle name="Note 4 2 3 2 4 3" xfId="13350" xr:uid="{00000000-0005-0000-0000-00009A960000}"/>
    <cellStyle name="Note 4 2 3 2 4 3 2" xfId="32901" xr:uid="{00000000-0005-0000-0000-00009B960000}"/>
    <cellStyle name="Note 4 2 3 2 4 4" xfId="23126" xr:uid="{00000000-0005-0000-0000-00009C960000}"/>
    <cellStyle name="Note 4 2 3 2 5" xfId="6004" xr:uid="{00000000-0005-0000-0000-00009D960000}"/>
    <cellStyle name="Note 4 2 3 2 5 2" xfId="15796" xr:uid="{00000000-0005-0000-0000-00009E960000}"/>
    <cellStyle name="Note 4 2 3 2 5 2 2" xfId="35347" xr:uid="{00000000-0005-0000-0000-00009F960000}"/>
    <cellStyle name="Note 4 2 3 2 5 3" xfId="25572" xr:uid="{00000000-0005-0000-0000-0000A0960000}"/>
    <cellStyle name="Note 4 2 3 2 6" xfId="10910" xr:uid="{00000000-0005-0000-0000-0000A1960000}"/>
    <cellStyle name="Note 4 2 3 2 6 2" xfId="30461" xr:uid="{00000000-0005-0000-0000-0000A2960000}"/>
    <cellStyle name="Note 4 2 3 2 7" xfId="20686" xr:uid="{00000000-0005-0000-0000-0000A3960000}"/>
    <cellStyle name="Note 4 2 3 3" xfId="1525" xr:uid="{00000000-0005-0000-0000-0000A4960000}"/>
    <cellStyle name="Note 4 2 3 3 2" xfId="4041" xr:uid="{00000000-0005-0000-0000-0000A5960000}"/>
    <cellStyle name="Note 4 2 3 3 2 2" xfId="8938" xr:uid="{00000000-0005-0000-0000-0000A6960000}"/>
    <cellStyle name="Note 4 2 3 3 2 2 2" xfId="18727" xr:uid="{00000000-0005-0000-0000-0000A7960000}"/>
    <cellStyle name="Note 4 2 3 3 2 2 2 2" xfId="38278" xr:uid="{00000000-0005-0000-0000-0000A8960000}"/>
    <cellStyle name="Note 4 2 3 3 2 2 3" xfId="28503" xr:uid="{00000000-0005-0000-0000-0000A9960000}"/>
    <cellStyle name="Note 4 2 3 3 2 3" xfId="13841" xr:uid="{00000000-0005-0000-0000-0000AA960000}"/>
    <cellStyle name="Note 4 2 3 3 2 3 2" xfId="33392" xr:uid="{00000000-0005-0000-0000-0000AB960000}"/>
    <cellStyle name="Note 4 2 3 3 2 4" xfId="23617" xr:uid="{00000000-0005-0000-0000-0000AC960000}"/>
    <cellStyle name="Note 4 2 3 3 3" xfId="6495" xr:uid="{00000000-0005-0000-0000-0000AD960000}"/>
    <cellStyle name="Note 4 2 3 3 3 2" xfId="16287" xr:uid="{00000000-0005-0000-0000-0000AE960000}"/>
    <cellStyle name="Note 4 2 3 3 3 2 2" xfId="35838" xr:uid="{00000000-0005-0000-0000-0000AF960000}"/>
    <cellStyle name="Note 4 2 3 3 3 3" xfId="26063" xr:uid="{00000000-0005-0000-0000-0000B0960000}"/>
    <cellStyle name="Note 4 2 3 3 4" xfId="11401" xr:uid="{00000000-0005-0000-0000-0000B1960000}"/>
    <cellStyle name="Note 4 2 3 3 4 2" xfId="30952" xr:uid="{00000000-0005-0000-0000-0000B2960000}"/>
    <cellStyle name="Note 4 2 3 3 5" xfId="21177" xr:uid="{00000000-0005-0000-0000-0000B3960000}"/>
    <cellStyle name="Note 4 2 3 4" xfId="2052" xr:uid="{00000000-0005-0000-0000-0000B4960000}"/>
    <cellStyle name="Note 4 2 3 4 2" xfId="4554" xr:uid="{00000000-0005-0000-0000-0000B5960000}"/>
    <cellStyle name="Note 4 2 3 4 2 2" xfId="9451" xr:uid="{00000000-0005-0000-0000-0000B6960000}"/>
    <cellStyle name="Note 4 2 3 4 2 2 2" xfId="19240" xr:uid="{00000000-0005-0000-0000-0000B7960000}"/>
    <cellStyle name="Note 4 2 3 4 2 2 2 2" xfId="38791" xr:uid="{00000000-0005-0000-0000-0000B8960000}"/>
    <cellStyle name="Note 4 2 3 4 2 2 3" xfId="29016" xr:uid="{00000000-0005-0000-0000-0000B9960000}"/>
    <cellStyle name="Note 4 2 3 4 2 3" xfId="14354" xr:uid="{00000000-0005-0000-0000-0000BA960000}"/>
    <cellStyle name="Note 4 2 3 4 2 3 2" xfId="33905" xr:uid="{00000000-0005-0000-0000-0000BB960000}"/>
    <cellStyle name="Note 4 2 3 4 2 4" xfId="24130" xr:uid="{00000000-0005-0000-0000-0000BC960000}"/>
    <cellStyle name="Note 4 2 3 4 3" xfId="7008" xr:uid="{00000000-0005-0000-0000-0000BD960000}"/>
    <cellStyle name="Note 4 2 3 4 3 2" xfId="16800" xr:uid="{00000000-0005-0000-0000-0000BE960000}"/>
    <cellStyle name="Note 4 2 3 4 3 2 2" xfId="36351" xr:uid="{00000000-0005-0000-0000-0000BF960000}"/>
    <cellStyle name="Note 4 2 3 4 3 3" xfId="26576" xr:uid="{00000000-0005-0000-0000-0000C0960000}"/>
    <cellStyle name="Note 4 2 3 4 4" xfId="11914" xr:uid="{00000000-0005-0000-0000-0000C1960000}"/>
    <cellStyle name="Note 4 2 3 4 4 2" xfId="31465" xr:uid="{00000000-0005-0000-0000-0000C2960000}"/>
    <cellStyle name="Note 4 2 3 4 5" xfId="21690" xr:uid="{00000000-0005-0000-0000-0000C3960000}"/>
    <cellStyle name="Note 4 2 3 5" xfId="3159" xr:uid="{00000000-0005-0000-0000-0000C4960000}"/>
    <cellStyle name="Note 4 2 3 5 2" xfId="8056" xr:uid="{00000000-0005-0000-0000-0000C5960000}"/>
    <cellStyle name="Note 4 2 3 5 2 2" xfId="17845" xr:uid="{00000000-0005-0000-0000-0000C6960000}"/>
    <cellStyle name="Note 4 2 3 5 2 2 2" xfId="37396" xr:uid="{00000000-0005-0000-0000-0000C7960000}"/>
    <cellStyle name="Note 4 2 3 5 2 3" xfId="27621" xr:uid="{00000000-0005-0000-0000-0000C8960000}"/>
    <cellStyle name="Note 4 2 3 5 3" xfId="12959" xr:uid="{00000000-0005-0000-0000-0000C9960000}"/>
    <cellStyle name="Note 4 2 3 5 3 2" xfId="32510" xr:uid="{00000000-0005-0000-0000-0000CA960000}"/>
    <cellStyle name="Note 4 2 3 5 4" xfId="22735" xr:uid="{00000000-0005-0000-0000-0000CB960000}"/>
    <cellStyle name="Note 4 2 3 6" xfId="5613" xr:uid="{00000000-0005-0000-0000-0000CC960000}"/>
    <cellStyle name="Note 4 2 3 6 2" xfId="15405" xr:uid="{00000000-0005-0000-0000-0000CD960000}"/>
    <cellStyle name="Note 4 2 3 6 2 2" xfId="34956" xr:uid="{00000000-0005-0000-0000-0000CE960000}"/>
    <cellStyle name="Note 4 2 3 6 3" xfId="25181" xr:uid="{00000000-0005-0000-0000-0000CF960000}"/>
    <cellStyle name="Note 4 2 3 7" xfId="10519" xr:uid="{00000000-0005-0000-0000-0000D0960000}"/>
    <cellStyle name="Note 4 2 3 7 2" xfId="30070" xr:uid="{00000000-0005-0000-0000-0000D1960000}"/>
    <cellStyle name="Note 4 2 3 8" xfId="20295" xr:uid="{00000000-0005-0000-0000-0000D2960000}"/>
    <cellStyle name="Note 4 2 4" xfId="2386" xr:uid="{00000000-0005-0000-0000-0000D3960000}"/>
    <cellStyle name="Note 4 2 4 2" xfId="4873" xr:uid="{00000000-0005-0000-0000-0000D4960000}"/>
    <cellStyle name="Note 4 2 4 2 2" xfId="9770" xr:uid="{00000000-0005-0000-0000-0000D5960000}"/>
    <cellStyle name="Note 4 2 4 2 2 2" xfId="19559" xr:uid="{00000000-0005-0000-0000-0000D6960000}"/>
    <cellStyle name="Note 4 2 4 2 2 2 2" xfId="39110" xr:uid="{00000000-0005-0000-0000-0000D7960000}"/>
    <cellStyle name="Note 4 2 4 2 2 3" xfId="29335" xr:uid="{00000000-0005-0000-0000-0000D8960000}"/>
    <cellStyle name="Note 4 2 4 2 3" xfId="14673" xr:uid="{00000000-0005-0000-0000-0000D9960000}"/>
    <cellStyle name="Note 4 2 4 2 3 2" xfId="34224" xr:uid="{00000000-0005-0000-0000-0000DA960000}"/>
    <cellStyle name="Note 4 2 4 2 4" xfId="24449" xr:uid="{00000000-0005-0000-0000-0000DB960000}"/>
    <cellStyle name="Note 4 2 4 3" xfId="7327" xr:uid="{00000000-0005-0000-0000-0000DC960000}"/>
    <cellStyle name="Note 4 2 4 3 2" xfId="17119" xr:uid="{00000000-0005-0000-0000-0000DD960000}"/>
    <cellStyle name="Note 4 2 4 3 2 2" xfId="36670" xr:uid="{00000000-0005-0000-0000-0000DE960000}"/>
    <cellStyle name="Note 4 2 4 3 3" xfId="26895" xr:uid="{00000000-0005-0000-0000-0000DF960000}"/>
    <cellStyle name="Note 4 2 4 4" xfId="12233" xr:uid="{00000000-0005-0000-0000-0000E0960000}"/>
    <cellStyle name="Note 4 2 4 4 2" xfId="31784" xr:uid="{00000000-0005-0000-0000-0000E1960000}"/>
    <cellStyle name="Note 4 2 4 5" xfId="22009" xr:uid="{00000000-0005-0000-0000-0000E2960000}"/>
    <cellStyle name="Note 4 2 5" xfId="1981" xr:uid="{00000000-0005-0000-0000-0000E3960000}"/>
    <cellStyle name="Note 4 2 5 2" xfId="4486" xr:uid="{00000000-0005-0000-0000-0000E4960000}"/>
    <cellStyle name="Note 4 2 5 2 2" xfId="9383" xr:uid="{00000000-0005-0000-0000-0000E5960000}"/>
    <cellStyle name="Note 4 2 5 2 2 2" xfId="19172" xr:uid="{00000000-0005-0000-0000-0000E6960000}"/>
    <cellStyle name="Note 4 2 5 2 2 2 2" xfId="38723" xr:uid="{00000000-0005-0000-0000-0000E7960000}"/>
    <cellStyle name="Note 4 2 5 2 2 3" xfId="28948" xr:uid="{00000000-0005-0000-0000-0000E8960000}"/>
    <cellStyle name="Note 4 2 5 2 3" xfId="14286" xr:uid="{00000000-0005-0000-0000-0000E9960000}"/>
    <cellStyle name="Note 4 2 5 2 3 2" xfId="33837" xr:uid="{00000000-0005-0000-0000-0000EA960000}"/>
    <cellStyle name="Note 4 2 5 2 4" xfId="24062" xr:uid="{00000000-0005-0000-0000-0000EB960000}"/>
    <cellStyle name="Note 4 2 5 3" xfId="6940" xr:uid="{00000000-0005-0000-0000-0000EC960000}"/>
    <cellStyle name="Note 4 2 5 3 2" xfId="16732" xr:uid="{00000000-0005-0000-0000-0000ED960000}"/>
    <cellStyle name="Note 4 2 5 3 2 2" xfId="36283" xr:uid="{00000000-0005-0000-0000-0000EE960000}"/>
    <cellStyle name="Note 4 2 5 3 3" xfId="26508" xr:uid="{00000000-0005-0000-0000-0000EF960000}"/>
    <cellStyle name="Note 4 2 5 4" xfId="11846" xr:uid="{00000000-0005-0000-0000-0000F0960000}"/>
    <cellStyle name="Note 4 2 5 4 2" xfId="31397" xr:uid="{00000000-0005-0000-0000-0000F1960000}"/>
    <cellStyle name="Note 4 2 5 5" xfId="21622" xr:uid="{00000000-0005-0000-0000-0000F2960000}"/>
    <cellStyle name="Note 4 3" xfId="217" xr:uid="{00000000-0005-0000-0000-0000F3960000}"/>
    <cellStyle name="Note 4 3 10" xfId="10201" xr:uid="{00000000-0005-0000-0000-0000F4960000}"/>
    <cellStyle name="Note 4 3 10 2" xfId="29752" xr:uid="{00000000-0005-0000-0000-0000F5960000}"/>
    <cellStyle name="Note 4 3 11" xfId="19977" xr:uid="{00000000-0005-0000-0000-0000F6960000}"/>
    <cellStyle name="Note 4 3 2" xfId="565" xr:uid="{00000000-0005-0000-0000-0000F7960000}"/>
    <cellStyle name="Note 4 3 2 2" xfId="968" xr:uid="{00000000-0005-0000-0000-0000F8960000}"/>
    <cellStyle name="Note 4 3 2 2 2" xfId="1918" xr:uid="{00000000-0005-0000-0000-0000F9960000}"/>
    <cellStyle name="Note 4 3 2 2 2 2" xfId="4432" xr:uid="{00000000-0005-0000-0000-0000FA960000}"/>
    <cellStyle name="Note 4 3 2 2 2 2 2" xfId="9329" xr:uid="{00000000-0005-0000-0000-0000FB960000}"/>
    <cellStyle name="Note 4 3 2 2 2 2 2 2" xfId="19118" xr:uid="{00000000-0005-0000-0000-0000FC960000}"/>
    <cellStyle name="Note 4 3 2 2 2 2 2 2 2" xfId="38669" xr:uid="{00000000-0005-0000-0000-0000FD960000}"/>
    <cellStyle name="Note 4 3 2 2 2 2 2 3" xfId="28894" xr:uid="{00000000-0005-0000-0000-0000FE960000}"/>
    <cellStyle name="Note 4 3 2 2 2 2 3" xfId="14232" xr:uid="{00000000-0005-0000-0000-0000FF960000}"/>
    <cellStyle name="Note 4 3 2 2 2 2 3 2" xfId="33783" xr:uid="{00000000-0005-0000-0000-000000970000}"/>
    <cellStyle name="Note 4 3 2 2 2 2 4" xfId="24008" xr:uid="{00000000-0005-0000-0000-000001970000}"/>
    <cellStyle name="Note 4 3 2 2 2 3" xfId="6886" xr:uid="{00000000-0005-0000-0000-000002970000}"/>
    <cellStyle name="Note 4 3 2 2 2 3 2" xfId="16678" xr:uid="{00000000-0005-0000-0000-000003970000}"/>
    <cellStyle name="Note 4 3 2 2 2 3 2 2" xfId="36229" xr:uid="{00000000-0005-0000-0000-000004970000}"/>
    <cellStyle name="Note 4 3 2 2 2 3 3" xfId="26454" xr:uid="{00000000-0005-0000-0000-000005970000}"/>
    <cellStyle name="Note 4 3 2 2 2 4" xfId="11792" xr:uid="{00000000-0005-0000-0000-000006970000}"/>
    <cellStyle name="Note 4 3 2 2 2 4 2" xfId="31343" xr:uid="{00000000-0005-0000-0000-000007970000}"/>
    <cellStyle name="Note 4 3 2 2 2 5" xfId="21568" xr:uid="{00000000-0005-0000-0000-000008970000}"/>
    <cellStyle name="Note 4 3 2 2 3" xfId="2481" xr:uid="{00000000-0005-0000-0000-000009970000}"/>
    <cellStyle name="Note 4 3 2 2 3 2" xfId="4963" xr:uid="{00000000-0005-0000-0000-00000A970000}"/>
    <cellStyle name="Note 4 3 2 2 3 2 2" xfId="9860" xr:uid="{00000000-0005-0000-0000-00000B970000}"/>
    <cellStyle name="Note 4 3 2 2 3 2 2 2" xfId="19649" xr:uid="{00000000-0005-0000-0000-00000C970000}"/>
    <cellStyle name="Note 4 3 2 2 3 2 2 2 2" xfId="39200" xr:uid="{00000000-0005-0000-0000-00000D970000}"/>
    <cellStyle name="Note 4 3 2 2 3 2 2 3" xfId="29425" xr:uid="{00000000-0005-0000-0000-00000E970000}"/>
    <cellStyle name="Note 4 3 2 2 3 2 3" xfId="14763" xr:uid="{00000000-0005-0000-0000-00000F970000}"/>
    <cellStyle name="Note 4 3 2 2 3 2 3 2" xfId="34314" xr:uid="{00000000-0005-0000-0000-000010970000}"/>
    <cellStyle name="Note 4 3 2 2 3 2 4" xfId="24539" xr:uid="{00000000-0005-0000-0000-000011970000}"/>
    <cellStyle name="Note 4 3 2 2 3 3" xfId="7417" xr:uid="{00000000-0005-0000-0000-000012970000}"/>
    <cellStyle name="Note 4 3 2 2 3 3 2" xfId="17209" xr:uid="{00000000-0005-0000-0000-000013970000}"/>
    <cellStyle name="Note 4 3 2 2 3 3 2 2" xfId="36760" xr:uid="{00000000-0005-0000-0000-000014970000}"/>
    <cellStyle name="Note 4 3 2 2 3 3 3" xfId="26985" xr:uid="{00000000-0005-0000-0000-000015970000}"/>
    <cellStyle name="Note 4 3 2 2 3 4" xfId="12323" xr:uid="{00000000-0005-0000-0000-000016970000}"/>
    <cellStyle name="Note 4 3 2 2 3 4 2" xfId="31874" xr:uid="{00000000-0005-0000-0000-000017970000}"/>
    <cellStyle name="Note 4 3 2 2 3 5" xfId="22099" xr:uid="{00000000-0005-0000-0000-000018970000}"/>
    <cellStyle name="Note 4 3 2 2 4" xfId="3551" xr:uid="{00000000-0005-0000-0000-000019970000}"/>
    <cellStyle name="Note 4 3 2 2 4 2" xfId="8448" xr:uid="{00000000-0005-0000-0000-00001A970000}"/>
    <cellStyle name="Note 4 3 2 2 4 2 2" xfId="18237" xr:uid="{00000000-0005-0000-0000-00001B970000}"/>
    <cellStyle name="Note 4 3 2 2 4 2 2 2" xfId="37788" xr:uid="{00000000-0005-0000-0000-00001C970000}"/>
    <cellStyle name="Note 4 3 2 2 4 2 3" xfId="28013" xr:uid="{00000000-0005-0000-0000-00001D970000}"/>
    <cellStyle name="Note 4 3 2 2 4 3" xfId="13351" xr:uid="{00000000-0005-0000-0000-00001E970000}"/>
    <cellStyle name="Note 4 3 2 2 4 3 2" xfId="32902" xr:uid="{00000000-0005-0000-0000-00001F970000}"/>
    <cellStyle name="Note 4 3 2 2 4 4" xfId="23127" xr:uid="{00000000-0005-0000-0000-000020970000}"/>
    <cellStyle name="Note 4 3 2 2 5" xfId="6005" xr:uid="{00000000-0005-0000-0000-000021970000}"/>
    <cellStyle name="Note 4 3 2 2 5 2" xfId="15797" xr:uid="{00000000-0005-0000-0000-000022970000}"/>
    <cellStyle name="Note 4 3 2 2 5 2 2" xfId="35348" xr:uid="{00000000-0005-0000-0000-000023970000}"/>
    <cellStyle name="Note 4 3 2 2 5 3" xfId="25573" xr:uid="{00000000-0005-0000-0000-000024970000}"/>
    <cellStyle name="Note 4 3 2 2 6" xfId="10911" xr:uid="{00000000-0005-0000-0000-000025970000}"/>
    <cellStyle name="Note 4 3 2 2 6 2" xfId="30462" xr:uid="{00000000-0005-0000-0000-000026970000}"/>
    <cellStyle name="Note 4 3 2 2 7" xfId="20687" xr:uid="{00000000-0005-0000-0000-000027970000}"/>
    <cellStyle name="Note 4 3 2 3" xfId="1526" xr:uid="{00000000-0005-0000-0000-000028970000}"/>
    <cellStyle name="Note 4 3 2 3 2" xfId="4042" xr:uid="{00000000-0005-0000-0000-000029970000}"/>
    <cellStyle name="Note 4 3 2 3 2 2" xfId="8939" xr:uid="{00000000-0005-0000-0000-00002A970000}"/>
    <cellStyle name="Note 4 3 2 3 2 2 2" xfId="18728" xr:uid="{00000000-0005-0000-0000-00002B970000}"/>
    <cellStyle name="Note 4 3 2 3 2 2 2 2" xfId="38279" xr:uid="{00000000-0005-0000-0000-00002C970000}"/>
    <cellStyle name="Note 4 3 2 3 2 2 3" xfId="28504" xr:uid="{00000000-0005-0000-0000-00002D970000}"/>
    <cellStyle name="Note 4 3 2 3 2 3" xfId="13842" xr:uid="{00000000-0005-0000-0000-00002E970000}"/>
    <cellStyle name="Note 4 3 2 3 2 3 2" xfId="33393" xr:uid="{00000000-0005-0000-0000-00002F970000}"/>
    <cellStyle name="Note 4 3 2 3 2 4" xfId="23618" xr:uid="{00000000-0005-0000-0000-000030970000}"/>
    <cellStyle name="Note 4 3 2 3 3" xfId="6496" xr:uid="{00000000-0005-0000-0000-000031970000}"/>
    <cellStyle name="Note 4 3 2 3 3 2" xfId="16288" xr:uid="{00000000-0005-0000-0000-000032970000}"/>
    <cellStyle name="Note 4 3 2 3 3 2 2" xfId="35839" xr:uid="{00000000-0005-0000-0000-000033970000}"/>
    <cellStyle name="Note 4 3 2 3 3 3" xfId="26064" xr:uid="{00000000-0005-0000-0000-000034970000}"/>
    <cellStyle name="Note 4 3 2 3 4" xfId="11402" xr:uid="{00000000-0005-0000-0000-000035970000}"/>
    <cellStyle name="Note 4 3 2 3 4 2" xfId="30953" xr:uid="{00000000-0005-0000-0000-000036970000}"/>
    <cellStyle name="Note 4 3 2 3 5" xfId="21178" xr:uid="{00000000-0005-0000-0000-000037970000}"/>
    <cellStyle name="Note 4 3 2 4" xfId="2074" xr:uid="{00000000-0005-0000-0000-000038970000}"/>
    <cellStyle name="Note 4 3 2 4 2" xfId="4576" xr:uid="{00000000-0005-0000-0000-000039970000}"/>
    <cellStyle name="Note 4 3 2 4 2 2" xfId="9473" xr:uid="{00000000-0005-0000-0000-00003A970000}"/>
    <cellStyle name="Note 4 3 2 4 2 2 2" xfId="19262" xr:uid="{00000000-0005-0000-0000-00003B970000}"/>
    <cellStyle name="Note 4 3 2 4 2 2 2 2" xfId="38813" xr:uid="{00000000-0005-0000-0000-00003C970000}"/>
    <cellStyle name="Note 4 3 2 4 2 2 3" xfId="29038" xr:uid="{00000000-0005-0000-0000-00003D970000}"/>
    <cellStyle name="Note 4 3 2 4 2 3" xfId="14376" xr:uid="{00000000-0005-0000-0000-00003E970000}"/>
    <cellStyle name="Note 4 3 2 4 2 3 2" xfId="33927" xr:uid="{00000000-0005-0000-0000-00003F970000}"/>
    <cellStyle name="Note 4 3 2 4 2 4" xfId="24152" xr:uid="{00000000-0005-0000-0000-000040970000}"/>
    <cellStyle name="Note 4 3 2 4 3" xfId="7030" xr:uid="{00000000-0005-0000-0000-000041970000}"/>
    <cellStyle name="Note 4 3 2 4 3 2" xfId="16822" xr:uid="{00000000-0005-0000-0000-000042970000}"/>
    <cellStyle name="Note 4 3 2 4 3 2 2" xfId="36373" xr:uid="{00000000-0005-0000-0000-000043970000}"/>
    <cellStyle name="Note 4 3 2 4 3 3" xfId="26598" xr:uid="{00000000-0005-0000-0000-000044970000}"/>
    <cellStyle name="Note 4 3 2 4 4" xfId="11936" xr:uid="{00000000-0005-0000-0000-000045970000}"/>
    <cellStyle name="Note 4 3 2 4 4 2" xfId="31487" xr:uid="{00000000-0005-0000-0000-000046970000}"/>
    <cellStyle name="Note 4 3 2 4 5" xfId="21712" xr:uid="{00000000-0005-0000-0000-000047970000}"/>
    <cellStyle name="Note 4 3 2 5" xfId="3160" xr:uid="{00000000-0005-0000-0000-000048970000}"/>
    <cellStyle name="Note 4 3 2 5 2" xfId="8057" xr:uid="{00000000-0005-0000-0000-000049970000}"/>
    <cellStyle name="Note 4 3 2 5 2 2" xfId="17846" xr:uid="{00000000-0005-0000-0000-00004A970000}"/>
    <cellStyle name="Note 4 3 2 5 2 2 2" xfId="37397" xr:uid="{00000000-0005-0000-0000-00004B970000}"/>
    <cellStyle name="Note 4 3 2 5 2 3" xfId="27622" xr:uid="{00000000-0005-0000-0000-00004C970000}"/>
    <cellStyle name="Note 4 3 2 5 3" xfId="12960" xr:uid="{00000000-0005-0000-0000-00004D970000}"/>
    <cellStyle name="Note 4 3 2 5 3 2" xfId="32511" xr:uid="{00000000-0005-0000-0000-00004E970000}"/>
    <cellStyle name="Note 4 3 2 5 4" xfId="22736" xr:uid="{00000000-0005-0000-0000-00004F970000}"/>
    <cellStyle name="Note 4 3 2 6" xfId="5614" xr:uid="{00000000-0005-0000-0000-000050970000}"/>
    <cellStyle name="Note 4 3 2 6 2" xfId="15406" xr:uid="{00000000-0005-0000-0000-000051970000}"/>
    <cellStyle name="Note 4 3 2 6 2 2" xfId="34957" xr:uid="{00000000-0005-0000-0000-000052970000}"/>
    <cellStyle name="Note 4 3 2 6 3" xfId="25182" xr:uid="{00000000-0005-0000-0000-000053970000}"/>
    <cellStyle name="Note 4 3 2 7" xfId="10520" xr:uid="{00000000-0005-0000-0000-000054970000}"/>
    <cellStyle name="Note 4 3 2 7 2" xfId="30071" xr:uid="{00000000-0005-0000-0000-000055970000}"/>
    <cellStyle name="Note 4 3 2 8" xfId="20296" xr:uid="{00000000-0005-0000-0000-000056970000}"/>
    <cellStyle name="Note 4 3 3" xfId="566" xr:uid="{00000000-0005-0000-0000-000057970000}"/>
    <cellStyle name="Note 4 3 3 2" xfId="969" xr:uid="{00000000-0005-0000-0000-000058970000}"/>
    <cellStyle name="Note 4 3 3 2 2" xfId="1919" xr:uid="{00000000-0005-0000-0000-000059970000}"/>
    <cellStyle name="Note 4 3 3 2 2 2" xfId="4433" xr:uid="{00000000-0005-0000-0000-00005A970000}"/>
    <cellStyle name="Note 4 3 3 2 2 2 2" xfId="9330" xr:uid="{00000000-0005-0000-0000-00005B970000}"/>
    <cellStyle name="Note 4 3 3 2 2 2 2 2" xfId="19119" xr:uid="{00000000-0005-0000-0000-00005C970000}"/>
    <cellStyle name="Note 4 3 3 2 2 2 2 2 2" xfId="38670" xr:uid="{00000000-0005-0000-0000-00005D970000}"/>
    <cellStyle name="Note 4 3 3 2 2 2 2 3" xfId="28895" xr:uid="{00000000-0005-0000-0000-00005E970000}"/>
    <cellStyle name="Note 4 3 3 2 2 2 3" xfId="14233" xr:uid="{00000000-0005-0000-0000-00005F970000}"/>
    <cellStyle name="Note 4 3 3 2 2 2 3 2" xfId="33784" xr:uid="{00000000-0005-0000-0000-000060970000}"/>
    <cellStyle name="Note 4 3 3 2 2 2 4" xfId="24009" xr:uid="{00000000-0005-0000-0000-000061970000}"/>
    <cellStyle name="Note 4 3 3 2 2 3" xfId="6887" xr:uid="{00000000-0005-0000-0000-000062970000}"/>
    <cellStyle name="Note 4 3 3 2 2 3 2" xfId="16679" xr:uid="{00000000-0005-0000-0000-000063970000}"/>
    <cellStyle name="Note 4 3 3 2 2 3 2 2" xfId="36230" xr:uid="{00000000-0005-0000-0000-000064970000}"/>
    <cellStyle name="Note 4 3 3 2 2 3 3" xfId="26455" xr:uid="{00000000-0005-0000-0000-000065970000}"/>
    <cellStyle name="Note 4 3 3 2 2 4" xfId="11793" xr:uid="{00000000-0005-0000-0000-000066970000}"/>
    <cellStyle name="Note 4 3 3 2 2 4 2" xfId="31344" xr:uid="{00000000-0005-0000-0000-000067970000}"/>
    <cellStyle name="Note 4 3 3 2 2 5" xfId="21569" xr:uid="{00000000-0005-0000-0000-000068970000}"/>
    <cellStyle name="Note 4 3 3 2 3" xfId="2572" xr:uid="{00000000-0005-0000-0000-000069970000}"/>
    <cellStyle name="Note 4 3 3 2 3 2" xfId="5027" xr:uid="{00000000-0005-0000-0000-00006A970000}"/>
    <cellStyle name="Note 4 3 3 2 3 2 2" xfId="9924" xr:uid="{00000000-0005-0000-0000-00006B970000}"/>
    <cellStyle name="Note 4 3 3 2 3 2 2 2" xfId="19713" xr:uid="{00000000-0005-0000-0000-00006C970000}"/>
    <cellStyle name="Note 4 3 3 2 3 2 2 2 2" xfId="39264" xr:uid="{00000000-0005-0000-0000-00006D970000}"/>
    <cellStyle name="Note 4 3 3 2 3 2 2 3" xfId="29489" xr:uid="{00000000-0005-0000-0000-00006E970000}"/>
    <cellStyle name="Note 4 3 3 2 3 2 3" xfId="14827" xr:uid="{00000000-0005-0000-0000-00006F970000}"/>
    <cellStyle name="Note 4 3 3 2 3 2 3 2" xfId="34378" xr:uid="{00000000-0005-0000-0000-000070970000}"/>
    <cellStyle name="Note 4 3 3 2 3 2 4" xfId="24603" xr:uid="{00000000-0005-0000-0000-000071970000}"/>
    <cellStyle name="Note 4 3 3 2 3 3" xfId="7481" xr:uid="{00000000-0005-0000-0000-000072970000}"/>
    <cellStyle name="Note 4 3 3 2 3 3 2" xfId="17273" xr:uid="{00000000-0005-0000-0000-000073970000}"/>
    <cellStyle name="Note 4 3 3 2 3 3 2 2" xfId="36824" xr:uid="{00000000-0005-0000-0000-000074970000}"/>
    <cellStyle name="Note 4 3 3 2 3 3 3" xfId="27049" xr:uid="{00000000-0005-0000-0000-000075970000}"/>
    <cellStyle name="Note 4 3 3 2 3 4" xfId="12387" xr:uid="{00000000-0005-0000-0000-000076970000}"/>
    <cellStyle name="Note 4 3 3 2 3 4 2" xfId="31938" xr:uid="{00000000-0005-0000-0000-000077970000}"/>
    <cellStyle name="Note 4 3 3 2 3 5" xfId="22163" xr:uid="{00000000-0005-0000-0000-000078970000}"/>
    <cellStyle name="Note 4 3 3 2 4" xfId="3552" xr:uid="{00000000-0005-0000-0000-000079970000}"/>
    <cellStyle name="Note 4 3 3 2 4 2" xfId="8449" xr:uid="{00000000-0005-0000-0000-00007A970000}"/>
    <cellStyle name="Note 4 3 3 2 4 2 2" xfId="18238" xr:uid="{00000000-0005-0000-0000-00007B970000}"/>
    <cellStyle name="Note 4 3 3 2 4 2 2 2" xfId="37789" xr:uid="{00000000-0005-0000-0000-00007C970000}"/>
    <cellStyle name="Note 4 3 3 2 4 2 3" xfId="28014" xr:uid="{00000000-0005-0000-0000-00007D970000}"/>
    <cellStyle name="Note 4 3 3 2 4 3" xfId="13352" xr:uid="{00000000-0005-0000-0000-00007E970000}"/>
    <cellStyle name="Note 4 3 3 2 4 3 2" xfId="32903" xr:uid="{00000000-0005-0000-0000-00007F970000}"/>
    <cellStyle name="Note 4 3 3 2 4 4" xfId="23128" xr:uid="{00000000-0005-0000-0000-000080970000}"/>
    <cellStyle name="Note 4 3 3 2 5" xfId="6006" xr:uid="{00000000-0005-0000-0000-000081970000}"/>
    <cellStyle name="Note 4 3 3 2 5 2" xfId="15798" xr:uid="{00000000-0005-0000-0000-000082970000}"/>
    <cellStyle name="Note 4 3 3 2 5 2 2" xfId="35349" xr:uid="{00000000-0005-0000-0000-000083970000}"/>
    <cellStyle name="Note 4 3 3 2 5 3" xfId="25574" xr:uid="{00000000-0005-0000-0000-000084970000}"/>
    <cellStyle name="Note 4 3 3 2 6" xfId="10912" xr:uid="{00000000-0005-0000-0000-000085970000}"/>
    <cellStyle name="Note 4 3 3 2 6 2" xfId="30463" xr:uid="{00000000-0005-0000-0000-000086970000}"/>
    <cellStyle name="Note 4 3 3 2 7" xfId="20688" xr:uid="{00000000-0005-0000-0000-000087970000}"/>
    <cellStyle name="Note 4 3 3 3" xfId="1527" xr:uid="{00000000-0005-0000-0000-000088970000}"/>
    <cellStyle name="Note 4 3 3 3 2" xfId="4043" xr:uid="{00000000-0005-0000-0000-000089970000}"/>
    <cellStyle name="Note 4 3 3 3 2 2" xfId="8940" xr:uid="{00000000-0005-0000-0000-00008A970000}"/>
    <cellStyle name="Note 4 3 3 3 2 2 2" xfId="18729" xr:uid="{00000000-0005-0000-0000-00008B970000}"/>
    <cellStyle name="Note 4 3 3 3 2 2 2 2" xfId="38280" xr:uid="{00000000-0005-0000-0000-00008C970000}"/>
    <cellStyle name="Note 4 3 3 3 2 2 3" xfId="28505" xr:uid="{00000000-0005-0000-0000-00008D970000}"/>
    <cellStyle name="Note 4 3 3 3 2 3" xfId="13843" xr:uid="{00000000-0005-0000-0000-00008E970000}"/>
    <cellStyle name="Note 4 3 3 3 2 3 2" xfId="33394" xr:uid="{00000000-0005-0000-0000-00008F970000}"/>
    <cellStyle name="Note 4 3 3 3 2 4" xfId="23619" xr:uid="{00000000-0005-0000-0000-000090970000}"/>
    <cellStyle name="Note 4 3 3 3 3" xfId="6497" xr:uid="{00000000-0005-0000-0000-000091970000}"/>
    <cellStyle name="Note 4 3 3 3 3 2" xfId="16289" xr:uid="{00000000-0005-0000-0000-000092970000}"/>
    <cellStyle name="Note 4 3 3 3 3 2 2" xfId="35840" xr:uid="{00000000-0005-0000-0000-000093970000}"/>
    <cellStyle name="Note 4 3 3 3 3 3" xfId="26065" xr:uid="{00000000-0005-0000-0000-000094970000}"/>
    <cellStyle name="Note 4 3 3 3 4" xfId="11403" xr:uid="{00000000-0005-0000-0000-000095970000}"/>
    <cellStyle name="Note 4 3 3 3 4 2" xfId="30954" xr:uid="{00000000-0005-0000-0000-000096970000}"/>
    <cellStyle name="Note 4 3 3 3 5" xfId="21179" xr:uid="{00000000-0005-0000-0000-000097970000}"/>
    <cellStyle name="Note 4 3 3 4" xfId="2138" xr:uid="{00000000-0005-0000-0000-000098970000}"/>
    <cellStyle name="Note 4 3 3 4 2" xfId="4640" xr:uid="{00000000-0005-0000-0000-000099970000}"/>
    <cellStyle name="Note 4 3 3 4 2 2" xfId="9537" xr:uid="{00000000-0005-0000-0000-00009A970000}"/>
    <cellStyle name="Note 4 3 3 4 2 2 2" xfId="19326" xr:uid="{00000000-0005-0000-0000-00009B970000}"/>
    <cellStyle name="Note 4 3 3 4 2 2 2 2" xfId="38877" xr:uid="{00000000-0005-0000-0000-00009C970000}"/>
    <cellStyle name="Note 4 3 3 4 2 2 3" xfId="29102" xr:uid="{00000000-0005-0000-0000-00009D970000}"/>
    <cellStyle name="Note 4 3 3 4 2 3" xfId="14440" xr:uid="{00000000-0005-0000-0000-00009E970000}"/>
    <cellStyle name="Note 4 3 3 4 2 3 2" xfId="33991" xr:uid="{00000000-0005-0000-0000-00009F970000}"/>
    <cellStyle name="Note 4 3 3 4 2 4" xfId="24216" xr:uid="{00000000-0005-0000-0000-0000A0970000}"/>
    <cellStyle name="Note 4 3 3 4 3" xfId="7094" xr:uid="{00000000-0005-0000-0000-0000A1970000}"/>
    <cellStyle name="Note 4 3 3 4 3 2" xfId="16886" xr:uid="{00000000-0005-0000-0000-0000A2970000}"/>
    <cellStyle name="Note 4 3 3 4 3 2 2" xfId="36437" xr:uid="{00000000-0005-0000-0000-0000A3970000}"/>
    <cellStyle name="Note 4 3 3 4 3 3" xfId="26662" xr:uid="{00000000-0005-0000-0000-0000A4970000}"/>
    <cellStyle name="Note 4 3 3 4 4" xfId="12000" xr:uid="{00000000-0005-0000-0000-0000A5970000}"/>
    <cellStyle name="Note 4 3 3 4 4 2" xfId="31551" xr:uid="{00000000-0005-0000-0000-0000A6970000}"/>
    <cellStyle name="Note 4 3 3 4 5" xfId="21776" xr:uid="{00000000-0005-0000-0000-0000A7970000}"/>
    <cellStyle name="Note 4 3 3 5" xfId="3161" xr:uid="{00000000-0005-0000-0000-0000A8970000}"/>
    <cellStyle name="Note 4 3 3 5 2" xfId="8058" xr:uid="{00000000-0005-0000-0000-0000A9970000}"/>
    <cellStyle name="Note 4 3 3 5 2 2" xfId="17847" xr:uid="{00000000-0005-0000-0000-0000AA970000}"/>
    <cellStyle name="Note 4 3 3 5 2 2 2" xfId="37398" xr:uid="{00000000-0005-0000-0000-0000AB970000}"/>
    <cellStyle name="Note 4 3 3 5 2 3" xfId="27623" xr:uid="{00000000-0005-0000-0000-0000AC970000}"/>
    <cellStyle name="Note 4 3 3 5 3" xfId="12961" xr:uid="{00000000-0005-0000-0000-0000AD970000}"/>
    <cellStyle name="Note 4 3 3 5 3 2" xfId="32512" xr:uid="{00000000-0005-0000-0000-0000AE970000}"/>
    <cellStyle name="Note 4 3 3 5 4" xfId="22737" xr:uid="{00000000-0005-0000-0000-0000AF970000}"/>
    <cellStyle name="Note 4 3 3 6" xfId="5615" xr:uid="{00000000-0005-0000-0000-0000B0970000}"/>
    <cellStyle name="Note 4 3 3 6 2" xfId="15407" xr:uid="{00000000-0005-0000-0000-0000B1970000}"/>
    <cellStyle name="Note 4 3 3 6 2 2" xfId="34958" xr:uid="{00000000-0005-0000-0000-0000B2970000}"/>
    <cellStyle name="Note 4 3 3 6 3" xfId="25183" xr:uid="{00000000-0005-0000-0000-0000B3970000}"/>
    <cellStyle name="Note 4 3 3 7" xfId="10521" xr:uid="{00000000-0005-0000-0000-0000B4970000}"/>
    <cellStyle name="Note 4 3 3 7 2" xfId="30072" xr:uid="{00000000-0005-0000-0000-0000B5970000}"/>
    <cellStyle name="Note 4 3 3 8" xfId="20297" xr:uid="{00000000-0005-0000-0000-0000B6970000}"/>
    <cellStyle name="Note 4 3 4" xfId="567" xr:uid="{00000000-0005-0000-0000-0000B7970000}"/>
    <cellStyle name="Note 4 3 4 2" xfId="970" xr:uid="{00000000-0005-0000-0000-0000B8970000}"/>
    <cellStyle name="Note 4 3 4 2 2" xfId="1920" xr:uid="{00000000-0005-0000-0000-0000B9970000}"/>
    <cellStyle name="Note 4 3 4 2 2 2" xfId="4434" xr:uid="{00000000-0005-0000-0000-0000BA970000}"/>
    <cellStyle name="Note 4 3 4 2 2 2 2" xfId="9331" xr:uid="{00000000-0005-0000-0000-0000BB970000}"/>
    <cellStyle name="Note 4 3 4 2 2 2 2 2" xfId="19120" xr:uid="{00000000-0005-0000-0000-0000BC970000}"/>
    <cellStyle name="Note 4 3 4 2 2 2 2 2 2" xfId="38671" xr:uid="{00000000-0005-0000-0000-0000BD970000}"/>
    <cellStyle name="Note 4 3 4 2 2 2 2 3" xfId="28896" xr:uid="{00000000-0005-0000-0000-0000BE970000}"/>
    <cellStyle name="Note 4 3 4 2 2 2 3" xfId="14234" xr:uid="{00000000-0005-0000-0000-0000BF970000}"/>
    <cellStyle name="Note 4 3 4 2 2 2 3 2" xfId="33785" xr:uid="{00000000-0005-0000-0000-0000C0970000}"/>
    <cellStyle name="Note 4 3 4 2 2 2 4" xfId="24010" xr:uid="{00000000-0005-0000-0000-0000C1970000}"/>
    <cellStyle name="Note 4 3 4 2 2 3" xfId="6888" xr:uid="{00000000-0005-0000-0000-0000C2970000}"/>
    <cellStyle name="Note 4 3 4 2 2 3 2" xfId="16680" xr:uid="{00000000-0005-0000-0000-0000C3970000}"/>
    <cellStyle name="Note 4 3 4 2 2 3 2 2" xfId="36231" xr:uid="{00000000-0005-0000-0000-0000C4970000}"/>
    <cellStyle name="Note 4 3 4 2 2 3 3" xfId="26456" xr:uid="{00000000-0005-0000-0000-0000C5970000}"/>
    <cellStyle name="Note 4 3 4 2 2 4" xfId="11794" xr:uid="{00000000-0005-0000-0000-0000C6970000}"/>
    <cellStyle name="Note 4 3 4 2 2 4 2" xfId="31345" xr:uid="{00000000-0005-0000-0000-0000C7970000}"/>
    <cellStyle name="Note 4 3 4 2 2 5" xfId="21570" xr:uid="{00000000-0005-0000-0000-0000C8970000}"/>
    <cellStyle name="Note 4 3 4 2 3" xfId="2707" xr:uid="{00000000-0005-0000-0000-0000C9970000}"/>
    <cellStyle name="Note 4 3 4 2 3 2" xfId="5152" xr:uid="{00000000-0005-0000-0000-0000CA970000}"/>
    <cellStyle name="Note 4 3 4 2 3 2 2" xfId="10049" xr:uid="{00000000-0005-0000-0000-0000CB970000}"/>
    <cellStyle name="Note 4 3 4 2 3 2 2 2" xfId="19838" xr:uid="{00000000-0005-0000-0000-0000CC970000}"/>
    <cellStyle name="Note 4 3 4 2 3 2 2 2 2" xfId="39389" xr:uid="{00000000-0005-0000-0000-0000CD970000}"/>
    <cellStyle name="Note 4 3 4 2 3 2 2 3" xfId="29614" xr:uid="{00000000-0005-0000-0000-0000CE970000}"/>
    <cellStyle name="Note 4 3 4 2 3 2 3" xfId="14952" xr:uid="{00000000-0005-0000-0000-0000CF970000}"/>
    <cellStyle name="Note 4 3 4 2 3 2 3 2" xfId="34503" xr:uid="{00000000-0005-0000-0000-0000D0970000}"/>
    <cellStyle name="Note 4 3 4 2 3 2 4" xfId="24728" xr:uid="{00000000-0005-0000-0000-0000D1970000}"/>
    <cellStyle name="Note 4 3 4 2 3 3" xfId="7606" xr:uid="{00000000-0005-0000-0000-0000D2970000}"/>
    <cellStyle name="Note 4 3 4 2 3 3 2" xfId="17398" xr:uid="{00000000-0005-0000-0000-0000D3970000}"/>
    <cellStyle name="Note 4 3 4 2 3 3 2 2" xfId="36949" xr:uid="{00000000-0005-0000-0000-0000D4970000}"/>
    <cellStyle name="Note 4 3 4 2 3 3 3" xfId="27174" xr:uid="{00000000-0005-0000-0000-0000D5970000}"/>
    <cellStyle name="Note 4 3 4 2 3 4" xfId="12512" xr:uid="{00000000-0005-0000-0000-0000D6970000}"/>
    <cellStyle name="Note 4 3 4 2 3 4 2" xfId="32063" xr:uid="{00000000-0005-0000-0000-0000D7970000}"/>
    <cellStyle name="Note 4 3 4 2 3 5" xfId="22288" xr:uid="{00000000-0005-0000-0000-0000D8970000}"/>
    <cellStyle name="Note 4 3 4 2 4" xfId="3553" xr:uid="{00000000-0005-0000-0000-0000D9970000}"/>
    <cellStyle name="Note 4 3 4 2 4 2" xfId="8450" xr:uid="{00000000-0005-0000-0000-0000DA970000}"/>
    <cellStyle name="Note 4 3 4 2 4 2 2" xfId="18239" xr:uid="{00000000-0005-0000-0000-0000DB970000}"/>
    <cellStyle name="Note 4 3 4 2 4 2 2 2" xfId="37790" xr:uid="{00000000-0005-0000-0000-0000DC970000}"/>
    <cellStyle name="Note 4 3 4 2 4 2 3" xfId="28015" xr:uid="{00000000-0005-0000-0000-0000DD970000}"/>
    <cellStyle name="Note 4 3 4 2 4 3" xfId="13353" xr:uid="{00000000-0005-0000-0000-0000DE970000}"/>
    <cellStyle name="Note 4 3 4 2 4 3 2" xfId="32904" xr:uid="{00000000-0005-0000-0000-0000DF970000}"/>
    <cellStyle name="Note 4 3 4 2 4 4" xfId="23129" xr:uid="{00000000-0005-0000-0000-0000E0970000}"/>
    <cellStyle name="Note 4 3 4 2 5" xfId="6007" xr:uid="{00000000-0005-0000-0000-0000E1970000}"/>
    <cellStyle name="Note 4 3 4 2 5 2" xfId="15799" xr:uid="{00000000-0005-0000-0000-0000E2970000}"/>
    <cellStyle name="Note 4 3 4 2 5 2 2" xfId="35350" xr:uid="{00000000-0005-0000-0000-0000E3970000}"/>
    <cellStyle name="Note 4 3 4 2 5 3" xfId="25575" xr:uid="{00000000-0005-0000-0000-0000E4970000}"/>
    <cellStyle name="Note 4 3 4 2 6" xfId="10913" xr:uid="{00000000-0005-0000-0000-0000E5970000}"/>
    <cellStyle name="Note 4 3 4 2 6 2" xfId="30464" xr:uid="{00000000-0005-0000-0000-0000E6970000}"/>
    <cellStyle name="Note 4 3 4 2 7" xfId="20689" xr:uid="{00000000-0005-0000-0000-0000E7970000}"/>
    <cellStyle name="Note 4 3 4 3" xfId="1528" xr:uid="{00000000-0005-0000-0000-0000E8970000}"/>
    <cellStyle name="Note 4 3 4 3 2" xfId="4044" xr:uid="{00000000-0005-0000-0000-0000E9970000}"/>
    <cellStyle name="Note 4 3 4 3 2 2" xfId="8941" xr:uid="{00000000-0005-0000-0000-0000EA970000}"/>
    <cellStyle name="Note 4 3 4 3 2 2 2" xfId="18730" xr:uid="{00000000-0005-0000-0000-0000EB970000}"/>
    <cellStyle name="Note 4 3 4 3 2 2 2 2" xfId="38281" xr:uid="{00000000-0005-0000-0000-0000EC970000}"/>
    <cellStyle name="Note 4 3 4 3 2 2 3" xfId="28506" xr:uid="{00000000-0005-0000-0000-0000ED970000}"/>
    <cellStyle name="Note 4 3 4 3 2 3" xfId="13844" xr:uid="{00000000-0005-0000-0000-0000EE970000}"/>
    <cellStyle name="Note 4 3 4 3 2 3 2" xfId="33395" xr:uid="{00000000-0005-0000-0000-0000EF970000}"/>
    <cellStyle name="Note 4 3 4 3 2 4" xfId="23620" xr:uid="{00000000-0005-0000-0000-0000F0970000}"/>
    <cellStyle name="Note 4 3 4 3 3" xfId="6498" xr:uid="{00000000-0005-0000-0000-0000F1970000}"/>
    <cellStyle name="Note 4 3 4 3 3 2" xfId="16290" xr:uid="{00000000-0005-0000-0000-0000F2970000}"/>
    <cellStyle name="Note 4 3 4 3 3 2 2" xfId="35841" xr:uid="{00000000-0005-0000-0000-0000F3970000}"/>
    <cellStyle name="Note 4 3 4 3 3 3" xfId="26066" xr:uid="{00000000-0005-0000-0000-0000F4970000}"/>
    <cellStyle name="Note 4 3 4 3 4" xfId="11404" xr:uid="{00000000-0005-0000-0000-0000F5970000}"/>
    <cellStyle name="Note 4 3 4 3 4 2" xfId="30955" xr:uid="{00000000-0005-0000-0000-0000F6970000}"/>
    <cellStyle name="Note 4 3 4 3 5" xfId="21180" xr:uid="{00000000-0005-0000-0000-0000F7970000}"/>
    <cellStyle name="Note 4 3 4 4" xfId="2263" xr:uid="{00000000-0005-0000-0000-0000F8970000}"/>
    <cellStyle name="Note 4 3 4 4 2" xfId="4765" xr:uid="{00000000-0005-0000-0000-0000F9970000}"/>
    <cellStyle name="Note 4 3 4 4 2 2" xfId="9662" xr:uid="{00000000-0005-0000-0000-0000FA970000}"/>
    <cellStyle name="Note 4 3 4 4 2 2 2" xfId="19451" xr:uid="{00000000-0005-0000-0000-0000FB970000}"/>
    <cellStyle name="Note 4 3 4 4 2 2 2 2" xfId="39002" xr:uid="{00000000-0005-0000-0000-0000FC970000}"/>
    <cellStyle name="Note 4 3 4 4 2 2 3" xfId="29227" xr:uid="{00000000-0005-0000-0000-0000FD970000}"/>
    <cellStyle name="Note 4 3 4 4 2 3" xfId="14565" xr:uid="{00000000-0005-0000-0000-0000FE970000}"/>
    <cellStyle name="Note 4 3 4 4 2 3 2" xfId="34116" xr:uid="{00000000-0005-0000-0000-0000FF970000}"/>
    <cellStyle name="Note 4 3 4 4 2 4" xfId="24341" xr:uid="{00000000-0005-0000-0000-000000980000}"/>
    <cellStyle name="Note 4 3 4 4 3" xfId="7219" xr:uid="{00000000-0005-0000-0000-000001980000}"/>
    <cellStyle name="Note 4 3 4 4 3 2" xfId="17011" xr:uid="{00000000-0005-0000-0000-000002980000}"/>
    <cellStyle name="Note 4 3 4 4 3 2 2" xfId="36562" xr:uid="{00000000-0005-0000-0000-000003980000}"/>
    <cellStyle name="Note 4 3 4 4 3 3" xfId="26787" xr:uid="{00000000-0005-0000-0000-000004980000}"/>
    <cellStyle name="Note 4 3 4 4 4" xfId="12125" xr:uid="{00000000-0005-0000-0000-000005980000}"/>
    <cellStyle name="Note 4 3 4 4 4 2" xfId="31676" xr:uid="{00000000-0005-0000-0000-000006980000}"/>
    <cellStyle name="Note 4 3 4 4 5" xfId="21901" xr:uid="{00000000-0005-0000-0000-000007980000}"/>
    <cellStyle name="Note 4 3 4 5" xfId="3162" xr:uid="{00000000-0005-0000-0000-000008980000}"/>
    <cellStyle name="Note 4 3 4 5 2" xfId="8059" xr:uid="{00000000-0005-0000-0000-000009980000}"/>
    <cellStyle name="Note 4 3 4 5 2 2" xfId="17848" xr:uid="{00000000-0005-0000-0000-00000A980000}"/>
    <cellStyle name="Note 4 3 4 5 2 2 2" xfId="37399" xr:uid="{00000000-0005-0000-0000-00000B980000}"/>
    <cellStyle name="Note 4 3 4 5 2 3" xfId="27624" xr:uid="{00000000-0005-0000-0000-00000C980000}"/>
    <cellStyle name="Note 4 3 4 5 3" xfId="12962" xr:uid="{00000000-0005-0000-0000-00000D980000}"/>
    <cellStyle name="Note 4 3 4 5 3 2" xfId="32513" xr:uid="{00000000-0005-0000-0000-00000E980000}"/>
    <cellStyle name="Note 4 3 4 5 4" xfId="22738" xr:uid="{00000000-0005-0000-0000-00000F980000}"/>
    <cellStyle name="Note 4 3 4 6" xfId="5616" xr:uid="{00000000-0005-0000-0000-000010980000}"/>
    <cellStyle name="Note 4 3 4 6 2" xfId="15408" xr:uid="{00000000-0005-0000-0000-000011980000}"/>
    <cellStyle name="Note 4 3 4 6 2 2" xfId="34959" xr:uid="{00000000-0005-0000-0000-000012980000}"/>
    <cellStyle name="Note 4 3 4 6 3" xfId="25184" xr:uid="{00000000-0005-0000-0000-000013980000}"/>
    <cellStyle name="Note 4 3 4 7" xfId="10522" xr:uid="{00000000-0005-0000-0000-000014980000}"/>
    <cellStyle name="Note 4 3 4 7 2" xfId="30073" xr:uid="{00000000-0005-0000-0000-000015980000}"/>
    <cellStyle name="Note 4 3 4 8" xfId="20298" xr:uid="{00000000-0005-0000-0000-000016980000}"/>
    <cellStyle name="Note 4 3 5" xfId="647" xr:uid="{00000000-0005-0000-0000-000017980000}"/>
    <cellStyle name="Note 4 3 5 2" xfId="1599" xr:uid="{00000000-0005-0000-0000-000018980000}"/>
    <cellStyle name="Note 4 3 5 2 2" xfId="4113" xr:uid="{00000000-0005-0000-0000-000019980000}"/>
    <cellStyle name="Note 4 3 5 2 2 2" xfId="9010" xr:uid="{00000000-0005-0000-0000-00001A980000}"/>
    <cellStyle name="Note 4 3 5 2 2 2 2" xfId="18799" xr:uid="{00000000-0005-0000-0000-00001B980000}"/>
    <cellStyle name="Note 4 3 5 2 2 2 2 2" xfId="38350" xr:uid="{00000000-0005-0000-0000-00001C980000}"/>
    <cellStyle name="Note 4 3 5 2 2 2 3" xfId="28575" xr:uid="{00000000-0005-0000-0000-00001D980000}"/>
    <cellStyle name="Note 4 3 5 2 2 3" xfId="13913" xr:uid="{00000000-0005-0000-0000-00001E980000}"/>
    <cellStyle name="Note 4 3 5 2 2 3 2" xfId="33464" xr:uid="{00000000-0005-0000-0000-00001F980000}"/>
    <cellStyle name="Note 4 3 5 2 2 4" xfId="23689" xr:uid="{00000000-0005-0000-0000-000020980000}"/>
    <cellStyle name="Note 4 3 5 2 3" xfId="6567" xr:uid="{00000000-0005-0000-0000-000021980000}"/>
    <cellStyle name="Note 4 3 5 2 3 2" xfId="16359" xr:uid="{00000000-0005-0000-0000-000022980000}"/>
    <cellStyle name="Note 4 3 5 2 3 2 2" xfId="35910" xr:uid="{00000000-0005-0000-0000-000023980000}"/>
    <cellStyle name="Note 4 3 5 2 3 3" xfId="26135" xr:uid="{00000000-0005-0000-0000-000024980000}"/>
    <cellStyle name="Note 4 3 5 2 4" xfId="11473" xr:uid="{00000000-0005-0000-0000-000025980000}"/>
    <cellStyle name="Note 4 3 5 2 4 2" xfId="31024" xr:uid="{00000000-0005-0000-0000-000026980000}"/>
    <cellStyle name="Note 4 3 5 2 5" xfId="21249" xr:uid="{00000000-0005-0000-0000-000027980000}"/>
    <cellStyle name="Note 4 3 5 3" xfId="2413" xr:uid="{00000000-0005-0000-0000-000028980000}"/>
    <cellStyle name="Note 4 3 5 3 2" xfId="4895" xr:uid="{00000000-0005-0000-0000-000029980000}"/>
    <cellStyle name="Note 4 3 5 3 2 2" xfId="9792" xr:uid="{00000000-0005-0000-0000-00002A980000}"/>
    <cellStyle name="Note 4 3 5 3 2 2 2" xfId="19581" xr:uid="{00000000-0005-0000-0000-00002B980000}"/>
    <cellStyle name="Note 4 3 5 3 2 2 2 2" xfId="39132" xr:uid="{00000000-0005-0000-0000-00002C980000}"/>
    <cellStyle name="Note 4 3 5 3 2 2 3" xfId="29357" xr:uid="{00000000-0005-0000-0000-00002D980000}"/>
    <cellStyle name="Note 4 3 5 3 2 3" xfId="14695" xr:uid="{00000000-0005-0000-0000-00002E980000}"/>
    <cellStyle name="Note 4 3 5 3 2 3 2" xfId="34246" xr:uid="{00000000-0005-0000-0000-00002F980000}"/>
    <cellStyle name="Note 4 3 5 3 2 4" xfId="24471" xr:uid="{00000000-0005-0000-0000-000030980000}"/>
    <cellStyle name="Note 4 3 5 3 3" xfId="7349" xr:uid="{00000000-0005-0000-0000-000031980000}"/>
    <cellStyle name="Note 4 3 5 3 3 2" xfId="17141" xr:uid="{00000000-0005-0000-0000-000032980000}"/>
    <cellStyle name="Note 4 3 5 3 3 2 2" xfId="36692" xr:uid="{00000000-0005-0000-0000-000033980000}"/>
    <cellStyle name="Note 4 3 5 3 3 3" xfId="26917" xr:uid="{00000000-0005-0000-0000-000034980000}"/>
    <cellStyle name="Note 4 3 5 3 4" xfId="12255" xr:uid="{00000000-0005-0000-0000-000035980000}"/>
    <cellStyle name="Note 4 3 5 3 4 2" xfId="31806" xr:uid="{00000000-0005-0000-0000-000036980000}"/>
    <cellStyle name="Note 4 3 5 3 5" xfId="22031" xr:uid="{00000000-0005-0000-0000-000037980000}"/>
    <cellStyle name="Note 4 3 5 4" xfId="3232" xr:uid="{00000000-0005-0000-0000-000038980000}"/>
    <cellStyle name="Note 4 3 5 4 2" xfId="8129" xr:uid="{00000000-0005-0000-0000-000039980000}"/>
    <cellStyle name="Note 4 3 5 4 2 2" xfId="17918" xr:uid="{00000000-0005-0000-0000-00003A980000}"/>
    <cellStyle name="Note 4 3 5 4 2 2 2" xfId="37469" xr:uid="{00000000-0005-0000-0000-00003B980000}"/>
    <cellStyle name="Note 4 3 5 4 2 3" xfId="27694" xr:uid="{00000000-0005-0000-0000-00003C980000}"/>
    <cellStyle name="Note 4 3 5 4 3" xfId="13032" xr:uid="{00000000-0005-0000-0000-00003D980000}"/>
    <cellStyle name="Note 4 3 5 4 3 2" xfId="32583" xr:uid="{00000000-0005-0000-0000-00003E980000}"/>
    <cellStyle name="Note 4 3 5 4 4" xfId="22808" xr:uid="{00000000-0005-0000-0000-00003F980000}"/>
    <cellStyle name="Note 4 3 5 5" xfId="5686" xr:uid="{00000000-0005-0000-0000-000040980000}"/>
    <cellStyle name="Note 4 3 5 5 2" xfId="15478" xr:uid="{00000000-0005-0000-0000-000041980000}"/>
    <cellStyle name="Note 4 3 5 5 2 2" xfId="35029" xr:uid="{00000000-0005-0000-0000-000042980000}"/>
    <cellStyle name="Note 4 3 5 5 3" xfId="25254" xr:uid="{00000000-0005-0000-0000-000043980000}"/>
    <cellStyle name="Note 4 3 5 6" xfId="10592" xr:uid="{00000000-0005-0000-0000-000044980000}"/>
    <cellStyle name="Note 4 3 5 6 2" xfId="30143" xr:uid="{00000000-0005-0000-0000-000045980000}"/>
    <cellStyle name="Note 4 3 5 7" xfId="20368" xr:uid="{00000000-0005-0000-0000-000046980000}"/>
    <cellStyle name="Note 4 3 6" xfId="1239" xr:uid="{00000000-0005-0000-0000-000047980000}"/>
    <cellStyle name="Note 4 3 6 2" xfId="3762" xr:uid="{00000000-0005-0000-0000-000048980000}"/>
    <cellStyle name="Note 4 3 6 2 2" xfId="8659" xr:uid="{00000000-0005-0000-0000-000049980000}"/>
    <cellStyle name="Note 4 3 6 2 2 2" xfId="18448" xr:uid="{00000000-0005-0000-0000-00004A980000}"/>
    <cellStyle name="Note 4 3 6 2 2 2 2" xfId="37999" xr:uid="{00000000-0005-0000-0000-00004B980000}"/>
    <cellStyle name="Note 4 3 6 2 2 3" xfId="28224" xr:uid="{00000000-0005-0000-0000-00004C980000}"/>
    <cellStyle name="Note 4 3 6 2 3" xfId="13562" xr:uid="{00000000-0005-0000-0000-00004D980000}"/>
    <cellStyle name="Note 4 3 6 2 3 2" xfId="33113" xr:uid="{00000000-0005-0000-0000-00004E980000}"/>
    <cellStyle name="Note 4 3 6 2 4" xfId="23338" xr:uid="{00000000-0005-0000-0000-00004F980000}"/>
    <cellStyle name="Note 4 3 6 3" xfId="6216" xr:uid="{00000000-0005-0000-0000-000050980000}"/>
    <cellStyle name="Note 4 3 6 3 2" xfId="16008" xr:uid="{00000000-0005-0000-0000-000051980000}"/>
    <cellStyle name="Note 4 3 6 3 2 2" xfId="35559" xr:uid="{00000000-0005-0000-0000-000052980000}"/>
    <cellStyle name="Note 4 3 6 3 3" xfId="25784" xr:uid="{00000000-0005-0000-0000-000053980000}"/>
    <cellStyle name="Note 4 3 6 4" xfId="11122" xr:uid="{00000000-0005-0000-0000-000054980000}"/>
    <cellStyle name="Note 4 3 6 4 2" xfId="30673" xr:uid="{00000000-0005-0000-0000-000055980000}"/>
    <cellStyle name="Note 4 3 6 5" xfId="20898" xr:uid="{00000000-0005-0000-0000-000056980000}"/>
    <cellStyle name="Note 4 3 7" xfId="2005" xr:uid="{00000000-0005-0000-0000-000057980000}"/>
    <cellStyle name="Note 4 3 7 2" xfId="4508" xr:uid="{00000000-0005-0000-0000-000058980000}"/>
    <cellStyle name="Note 4 3 7 2 2" xfId="9405" xr:uid="{00000000-0005-0000-0000-000059980000}"/>
    <cellStyle name="Note 4 3 7 2 2 2" xfId="19194" xr:uid="{00000000-0005-0000-0000-00005A980000}"/>
    <cellStyle name="Note 4 3 7 2 2 2 2" xfId="38745" xr:uid="{00000000-0005-0000-0000-00005B980000}"/>
    <cellStyle name="Note 4 3 7 2 2 3" xfId="28970" xr:uid="{00000000-0005-0000-0000-00005C980000}"/>
    <cellStyle name="Note 4 3 7 2 3" xfId="14308" xr:uid="{00000000-0005-0000-0000-00005D980000}"/>
    <cellStyle name="Note 4 3 7 2 3 2" xfId="33859" xr:uid="{00000000-0005-0000-0000-00005E980000}"/>
    <cellStyle name="Note 4 3 7 2 4" xfId="24084" xr:uid="{00000000-0005-0000-0000-00005F980000}"/>
    <cellStyle name="Note 4 3 7 3" xfId="6962" xr:uid="{00000000-0005-0000-0000-000060980000}"/>
    <cellStyle name="Note 4 3 7 3 2" xfId="16754" xr:uid="{00000000-0005-0000-0000-000061980000}"/>
    <cellStyle name="Note 4 3 7 3 2 2" xfId="36305" xr:uid="{00000000-0005-0000-0000-000062980000}"/>
    <cellStyle name="Note 4 3 7 3 3" xfId="26530" xr:uid="{00000000-0005-0000-0000-000063980000}"/>
    <cellStyle name="Note 4 3 7 4" xfId="11868" xr:uid="{00000000-0005-0000-0000-000064980000}"/>
    <cellStyle name="Note 4 3 7 4 2" xfId="31419" xr:uid="{00000000-0005-0000-0000-000065980000}"/>
    <cellStyle name="Note 4 3 7 5" xfId="21644" xr:uid="{00000000-0005-0000-0000-000066980000}"/>
    <cellStyle name="Note 4 3 8" xfId="2840" xr:uid="{00000000-0005-0000-0000-000067980000}"/>
    <cellStyle name="Note 4 3 8 2" xfId="7738" xr:uid="{00000000-0005-0000-0000-000068980000}"/>
    <cellStyle name="Note 4 3 8 2 2" xfId="17527" xr:uid="{00000000-0005-0000-0000-000069980000}"/>
    <cellStyle name="Note 4 3 8 2 2 2" xfId="37078" xr:uid="{00000000-0005-0000-0000-00006A980000}"/>
    <cellStyle name="Note 4 3 8 2 3" xfId="27303" xr:uid="{00000000-0005-0000-0000-00006B980000}"/>
    <cellStyle name="Note 4 3 8 3" xfId="12641" xr:uid="{00000000-0005-0000-0000-00006C980000}"/>
    <cellStyle name="Note 4 3 8 3 2" xfId="32192" xr:uid="{00000000-0005-0000-0000-00006D980000}"/>
    <cellStyle name="Note 4 3 8 4" xfId="22417" xr:uid="{00000000-0005-0000-0000-00006E980000}"/>
    <cellStyle name="Note 4 3 9" xfId="5294" xr:uid="{00000000-0005-0000-0000-00006F980000}"/>
    <cellStyle name="Note 4 3 9 2" xfId="15087" xr:uid="{00000000-0005-0000-0000-000070980000}"/>
    <cellStyle name="Note 4 3 9 2 2" xfId="34638" xr:uid="{00000000-0005-0000-0000-000071980000}"/>
    <cellStyle name="Note 4 3 9 3" xfId="24863" xr:uid="{00000000-0005-0000-0000-000072980000}"/>
    <cellStyle name="Note 4 4" xfId="245" xr:uid="{00000000-0005-0000-0000-000073980000}"/>
    <cellStyle name="Note 4 4 10" xfId="19998" xr:uid="{00000000-0005-0000-0000-000074980000}"/>
    <cellStyle name="Note 4 4 2" xfId="568" xr:uid="{00000000-0005-0000-0000-000075980000}"/>
    <cellStyle name="Note 4 4 2 2" xfId="971" xr:uid="{00000000-0005-0000-0000-000076980000}"/>
    <cellStyle name="Note 4 4 2 2 2" xfId="1921" xr:uid="{00000000-0005-0000-0000-000077980000}"/>
    <cellStyle name="Note 4 4 2 2 2 2" xfId="4435" xr:uid="{00000000-0005-0000-0000-000078980000}"/>
    <cellStyle name="Note 4 4 2 2 2 2 2" xfId="9332" xr:uid="{00000000-0005-0000-0000-000079980000}"/>
    <cellStyle name="Note 4 4 2 2 2 2 2 2" xfId="19121" xr:uid="{00000000-0005-0000-0000-00007A980000}"/>
    <cellStyle name="Note 4 4 2 2 2 2 2 2 2" xfId="38672" xr:uid="{00000000-0005-0000-0000-00007B980000}"/>
    <cellStyle name="Note 4 4 2 2 2 2 2 3" xfId="28897" xr:uid="{00000000-0005-0000-0000-00007C980000}"/>
    <cellStyle name="Note 4 4 2 2 2 2 3" xfId="14235" xr:uid="{00000000-0005-0000-0000-00007D980000}"/>
    <cellStyle name="Note 4 4 2 2 2 2 3 2" xfId="33786" xr:uid="{00000000-0005-0000-0000-00007E980000}"/>
    <cellStyle name="Note 4 4 2 2 2 2 4" xfId="24011" xr:uid="{00000000-0005-0000-0000-00007F980000}"/>
    <cellStyle name="Note 4 4 2 2 2 3" xfId="6889" xr:uid="{00000000-0005-0000-0000-000080980000}"/>
    <cellStyle name="Note 4 4 2 2 2 3 2" xfId="16681" xr:uid="{00000000-0005-0000-0000-000081980000}"/>
    <cellStyle name="Note 4 4 2 2 2 3 2 2" xfId="36232" xr:uid="{00000000-0005-0000-0000-000082980000}"/>
    <cellStyle name="Note 4 4 2 2 2 3 3" xfId="26457" xr:uid="{00000000-0005-0000-0000-000083980000}"/>
    <cellStyle name="Note 4 4 2 2 2 4" xfId="11795" xr:uid="{00000000-0005-0000-0000-000084980000}"/>
    <cellStyle name="Note 4 4 2 2 2 4 2" xfId="31346" xr:uid="{00000000-0005-0000-0000-000085980000}"/>
    <cellStyle name="Note 4 4 2 2 2 5" xfId="21571" xr:uid="{00000000-0005-0000-0000-000086980000}"/>
    <cellStyle name="Note 4 4 2 2 3" xfId="2600" xr:uid="{00000000-0005-0000-0000-000087980000}"/>
    <cellStyle name="Note 4 4 2 2 3 2" xfId="5048" xr:uid="{00000000-0005-0000-0000-000088980000}"/>
    <cellStyle name="Note 4 4 2 2 3 2 2" xfId="9945" xr:uid="{00000000-0005-0000-0000-000089980000}"/>
    <cellStyle name="Note 4 4 2 2 3 2 2 2" xfId="19734" xr:uid="{00000000-0005-0000-0000-00008A980000}"/>
    <cellStyle name="Note 4 4 2 2 3 2 2 2 2" xfId="39285" xr:uid="{00000000-0005-0000-0000-00008B980000}"/>
    <cellStyle name="Note 4 4 2 2 3 2 2 3" xfId="29510" xr:uid="{00000000-0005-0000-0000-00008C980000}"/>
    <cellStyle name="Note 4 4 2 2 3 2 3" xfId="14848" xr:uid="{00000000-0005-0000-0000-00008D980000}"/>
    <cellStyle name="Note 4 4 2 2 3 2 3 2" xfId="34399" xr:uid="{00000000-0005-0000-0000-00008E980000}"/>
    <cellStyle name="Note 4 4 2 2 3 2 4" xfId="24624" xr:uid="{00000000-0005-0000-0000-00008F980000}"/>
    <cellStyle name="Note 4 4 2 2 3 3" xfId="7502" xr:uid="{00000000-0005-0000-0000-000090980000}"/>
    <cellStyle name="Note 4 4 2 2 3 3 2" xfId="17294" xr:uid="{00000000-0005-0000-0000-000091980000}"/>
    <cellStyle name="Note 4 4 2 2 3 3 2 2" xfId="36845" xr:uid="{00000000-0005-0000-0000-000092980000}"/>
    <cellStyle name="Note 4 4 2 2 3 3 3" xfId="27070" xr:uid="{00000000-0005-0000-0000-000093980000}"/>
    <cellStyle name="Note 4 4 2 2 3 4" xfId="12408" xr:uid="{00000000-0005-0000-0000-000094980000}"/>
    <cellStyle name="Note 4 4 2 2 3 4 2" xfId="31959" xr:uid="{00000000-0005-0000-0000-000095980000}"/>
    <cellStyle name="Note 4 4 2 2 3 5" xfId="22184" xr:uid="{00000000-0005-0000-0000-000096980000}"/>
    <cellStyle name="Note 4 4 2 2 4" xfId="3554" xr:uid="{00000000-0005-0000-0000-000097980000}"/>
    <cellStyle name="Note 4 4 2 2 4 2" xfId="8451" xr:uid="{00000000-0005-0000-0000-000098980000}"/>
    <cellStyle name="Note 4 4 2 2 4 2 2" xfId="18240" xr:uid="{00000000-0005-0000-0000-000099980000}"/>
    <cellStyle name="Note 4 4 2 2 4 2 2 2" xfId="37791" xr:uid="{00000000-0005-0000-0000-00009A980000}"/>
    <cellStyle name="Note 4 4 2 2 4 2 3" xfId="28016" xr:uid="{00000000-0005-0000-0000-00009B980000}"/>
    <cellStyle name="Note 4 4 2 2 4 3" xfId="13354" xr:uid="{00000000-0005-0000-0000-00009C980000}"/>
    <cellStyle name="Note 4 4 2 2 4 3 2" xfId="32905" xr:uid="{00000000-0005-0000-0000-00009D980000}"/>
    <cellStyle name="Note 4 4 2 2 4 4" xfId="23130" xr:uid="{00000000-0005-0000-0000-00009E980000}"/>
    <cellStyle name="Note 4 4 2 2 5" xfId="6008" xr:uid="{00000000-0005-0000-0000-00009F980000}"/>
    <cellStyle name="Note 4 4 2 2 5 2" xfId="15800" xr:uid="{00000000-0005-0000-0000-0000A0980000}"/>
    <cellStyle name="Note 4 4 2 2 5 2 2" xfId="35351" xr:uid="{00000000-0005-0000-0000-0000A1980000}"/>
    <cellStyle name="Note 4 4 2 2 5 3" xfId="25576" xr:uid="{00000000-0005-0000-0000-0000A2980000}"/>
    <cellStyle name="Note 4 4 2 2 6" xfId="10914" xr:uid="{00000000-0005-0000-0000-0000A3980000}"/>
    <cellStyle name="Note 4 4 2 2 6 2" xfId="30465" xr:uid="{00000000-0005-0000-0000-0000A4980000}"/>
    <cellStyle name="Note 4 4 2 2 7" xfId="20690" xr:uid="{00000000-0005-0000-0000-0000A5980000}"/>
    <cellStyle name="Note 4 4 2 3" xfId="1529" xr:uid="{00000000-0005-0000-0000-0000A6980000}"/>
    <cellStyle name="Note 4 4 2 3 2" xfId="4045" xr:uid="{00000000-0005-0000-0000-0000A7980000}"/>
    <cellStyle name="Note 4 4 2 3 2 2" xfId="8942" xr:uid="{00000000-0005-0000-0000-0000A8980000}"/>
    <cellStyle name="Note 4 4 2 3 2 2 2" xfId="18731" xr:uid="{00000000-0005-0000-0000-0000A9980000}"/>
    <cellStyle name="Note 4 4 2 3 2 2 2 2" xfId="38282" xr:uid="{00000000-0005-0000-0000-0000AA980000}"/>
    <cellStyle name="Note 4 4 2 3 2 2 3" xfId="28507" xr:uid="{00000000-0005-0000-0000-0000AB980000}"/>
    <cellStyle name="Note 4 4 2 3 2 3" xfId="13845" xr:uid="{00000000-0005-0000-0000-0000AC980000}"/>
    <cellStyle name="Note 4 4 2 3 2 3 2" xfId="33396" xr:uid="{00000000-0005-0000-0000-0000AD980000}"/>
    <cellStyle name="Note 4 4 2 3 2 4" xfId="23621" xr:uid="{00000000-0005-0000-0000-0000AE980000}"/>
    <cellStyle name="Note 4 4 2 3 3" xfId="6499" xr:uid="{00000000-0005-0000-0000-0000AF980000}"/>
    <cellStyle name="Note 4 4 2 3 3 2" xfId="16291" xr:uid="{00000000-0005-0000-0000-0000B0980000}"/>
    <cellStyle name="Note 4 4 2 3 3 2 2" xfId="35842" xr:uid="{00000000-0005-0000-0000-0000B1980000}"/>
    <cellStyle name="Note 4 4 2 3 3 3" xfId="26067" xr:uid="{00000000-0005-0000-0000-0000B2980000}"/>
    <cellStyle name="Note 4 4 2 3 4" xfId="11405" xr:uid="{00000000-0005-0000-0000-0000B3980000}"/>
    <cellStyle name="Note 4 4 2 3 4 2" xfId="30956" xr:uid="{00000000-0005-0000-0000-0000B4980000}"/>
    <cellStyle name="Note 4 4 2 3 5" xfId="21181" xr:uid="{00000000-0005-0000-0000-0000B5980000}"/>
    <cellStyle name="Note 4 4 2 4" xfId="2159" xr:uid="{00000000-0005-0000-0000-0000B6980000}"/>
    <cellStyle name="Note 4 4 2 4 2" xfId="4661" xr:uid="{00000000-0005-0000-0000-0000B7980000}"/>
    <cellStyle name="Note 4 4 2 4 2 2" xfId="9558" xr:uid="{00000000-0005-0000-0000-0000B8980000}"/>
    <cellStyle name="Note 4 4 2 4 2 2 2" xfId="19347" xr:uid="{00000000-0005-0000-0000-0000B9980000}"/>
    <cellStyle name="Note 4 4 2 4 2 2 2 2" xfId="38898" xr:uid="{00000000-0005-0000-0000-0000BA980000}"/>
    <cellStyle name="Note 4 4 2 4 2 2 3" xfId="29123" xr:uid="{00000000-0005-0000-0000-0000BB980000}"/>
    <cellStyle name="Note 4 4 2 4 2 3" xfId="14461" xr:uid="{00000000-0005-0000-0000-0000BC980000}"/>
    <cellStyle name="Note 4 4 2 4 2 3 2" xfId="34012" xr:uid="{00000000-0005-0000-0000-0000BD980000}"/>
    <cellStyle name="Note 4 4 2 4 2 4" xfId="24237" xr:uid="{00000000-0005-0000-0000-0000BE980000}"/>
    <cellStyle name="Note 4 4 2 4 3" xfId="7115" xr:uid="{00000000-0005-0000-0000-0000BF980000}"/>
    <cellStyle name="Note 4 4 2 4 3 2" xfId="16907" xr:uid="{00000000-0005-0000-0000-0000C0980000}"/>
    <cellStyle name="Note 4 4 2 4 3 2 2" xfId="36458" xr:uid="{00000000-0005-0000-0000-0000C1980000}"/>
    <cellStyle name="Note 4 4 2 4 3 3" xfId="26683" xr:uid="{00000000-0005-0000-0000-0000C2980000}"/>
    <cellStyle name="Note 4 4 2 4 4" xfId="12021" xr:uid="{00000000-0005-0000-0000-0000C3980000}"/>
    <cellStyle name="Note 4 4 2 4 4 2" xfId="31572" xr:uid="{00000000-0005-0000-0000-0000C4980000}"/>
    <cellStyle name="Note 4 4 2 4 5" xfId="21797" xr:uid="{00000000-0005-0000-0000-0000C5980000}"/>
    <cellStyle name="Note 4 4 2 5" xfId="3163" xr:uid="{00000000-0005-0000-0000-0000C6980000}"/>
    <cellStyle name="Note 4 4 2 5 2" xfId="8060" xr:uid="{00000000-0005-0000-0000-0000C7980000}"/>
    <cellStyle name="Note 4 4 2 5 2 2" xfId="17849" xr:uid="{00000000-0005-0000-0000-0000C8980000}"/>
    <cellStyle name="Note 4 4 2 5 2 2 2" xfId="37400" xr:uid="{00000000-0005-0000-0000-0000C9980000}"/>
    <cellStyle name="Note 4 4 2 5 2 3" xfId="27625" xr:uid="{00000000-0005-0000-0000-0000CA980000}"/>
    <cellStyle name="Note 4 4 2 5 3" xfId="12963" xr:uid="{00000000-0005-0000-0000-0000CB980000}"/>
    <cellStyle name="Note 4 4 2 5 3 2" xfId="32514" xr:uid="{00000000-0005-0000-0000-0000CC980000}"/>
    <cellStyle name="Note 4 4 2 5 4" xfId="22739" xr:uid="{00000000-0005-0000-0000-0000CD980000}"/>
    <cellStyle name="Note 4 4 2 6" xfId="5617" xr:uid="{00000000-0005-0000-0000-0000CE980000}"/>
    <cellStyle name="Note 4 4 2 6 2" xfId="15409" xr:uid="{00000000-0005-0000-0000-0000CF980000}"/>
    <cellStyle name="Note 4 4 2 6 2 2" xfId="34960" xr:uid="{00000000-0005-0000-0000-0000D0980000}"/>
    <cellStyle name="Note 4 4 2 6 3" xfId="25185" xr:uid="{00000000-0005-0000-0000-0000D1980000}"/>
    <cellStyle name="Note 4 4 2 7" xfId="10523" xr:uid="{00000000-0005-0000-0000-0000D2980000}"/>
    <cellStyle name="Note 4 4 2 7 2" xfId="30074" xr:uid="{00000000-0005-0000-0000-0000D3980000}"/>
    <cellStyle name="Note 4 4 2 8" xfId="20299" xr:uid="{00000000-0005-0000-0000-0000D4980000}"/>
    <cellStyle name="Note 4 4 3" xfId="569" xr:uid="{00000000-0005-0000-0000-0000D5980000}"/>
    <cellStyle name="Note 4 4 3 2" xfId="972" xr:uid="{00000000-0005-0000-0000-0000D6980000}"/>
    <cellStyle name="Note 4 4 3 2 2" xfId="1922" xr:uid="{00000000-0005-0000-0000-0000D7980000}"/>
    <cellStyle name="Note 4 4 3 2 2 2" xfId="4436" xr:uid="{00000000-0005-0000-0000-0000D8980000}"/>
    <cellStyle name="Note 4 4 3 2 2 2 2" xfId="9333" xr:uid="{00000000-0005-0000-0000-0000D9980000}"/>
    <cellStyle name="Note 4 4 3 2 2 2 2 2" xfId="19122" xr:uid="{00000000-0005-0000-0000-0000DA980000}"/>
    <cellStyle name="Note 4 4 3 2 2 2 2 2 2" xfId="38673" xr:uid="{00000000-0005-0000-0000-0000DB980000}"/>
    <cellStyle name="Note 4 4 3 2 2 2 2 3" xfId="28898" xr:uid="{00000000-0005-0000-0000-0000DC980000}"/>
    <cellStyle name="Note 4 4 3 2 2 2 3" xfId="14236" xr:uid="{00000000-0005-0000-0000-0000DD980000}"/>
    <cellStyle name="Note 4 4 3 2 2 2 3 2" xfId="33787" xr:uid="{00000000-0005-0000-0000-0000DE980000}"/>
    <cellStyle name="Note 4 4 3 2 2 2 4" xfId="24012" xr:uid="{00000000-0005-0000-0000-0000DF980000}"/>
    <cellStyle name="Note 4 4 3 2 2 3" xfId="6890" xr:uid="{00000000-0005-0000-0000-0000E0980000}"/>
    <cellStyle name="Note 4 4 3 2 2 3 2" xfId="16682" xr:uid="{00000000-0005-0000-0000-0000E1980000}"/>
    <cellStyle name="Note 4 4 3 2 2 3 2 2" xfId="36233" xr:uid="{00000000-0005-0000-0000-0000E2980000}"/>
    <cellStyle name="Note 4 4 3 2 2 3 3" xfId="26458" xr:uid="{00000000-0005-0000-0000-0000E3980000}"/>
    <cellStyle name="Note 4 4 3 2 2 4" xfId="11796" xr:uid="{00000000-0005-0000-0000-0000E4980000}"/>
    <cellStyle name="Note 4 4 3 2 2 4 2" xfId="31347" xr:uid="{00000000-0005-0000-0000-0000E5980000}"/>
    <cellStyle name="Note 4 4 3 2 2 5" xfId="21572" xr:uid="{00000000-0005-0000-0000-0000E6980000}"/>
    <cellStyle name="Note 4 4 3 2 3" xfId="2728" xr:uid="{00000000-0005-0000-0000-0000E7980000}"/>
    <cellStyle name="Note 4 4 3 2 3 2" xfId="5173" xr:uid="{00000000-0005-0000-0000-0000E8980000}"/>
    <cellStyle name="Note 4 4 3 2 3 2 2" xfId="10070" xr:uid="{00000000-0005-0000-0000-0000E9980000}"/>
    <cellStyle name="Note 4 4 3 2 3 2 2 2" xfId="19859" xr:uid="{00000000-0005-0000-0000-0000EA980000}"/>
    <cellStyle name="Note 4 4 3 2 3 2 2 2 2" xfId="39410" xr:uid="{00000000-0005-0000-0000-0000EB980000}"/>
    <cellStyle name="Note 4 4 3 2 3 2 2 3" xfId="29635" xr:uid="{00000000-0005-0000-0000-0000EC980000}"/>
    <cellStyle name="Note 4 4 3 2 3 2 3" xfId="14973" xr:uid="{00000000-0005-0000-0000-0000ED980000}"/>
    <cellStyle name="Note 4 4 3 2 3 2 3 2" xfId="34524" xr:uid="{00000000-0005-0000-0000-0000EE980000}"/>
    <cellStyle name="Note 4 4 3 2 3 2 4" xfId="24749" xr:uid="{00000000-0005-0000-0000-0000EF980000}"/>
    <cellStyle name="Note 4 4 3 2 3 3" xfId="7627" xr:uid="{00000000-0005-0000-0000-0000F0980000}"/>
    <cellStyle name="Note 4 4 3 2 3 3 2" xfId="17419" xr:uid="{00000000-0005-0000-0000-0000F1980000}"/>
    <cellStyle name="Note 4 4 3 2 3 3 2 2" xfId="36970" xr:uid="{00000000-0005-0000-0000-0000F2980000}"/>
    <cellStyle name="Note 4 4 3 2 3 3 3" xfId="27195" xr:uid="{00000000-0005-0000-0000-0000F3980000}"/>
    <cellStyle name="Note 4 4 3 2 3 4" xfId="12533" xr:uid="{00000000-0005-0000-0000-0000F4980000}"/>
    <cellStyle name="Note 4 4 3 2 3 4 2" xfId="32084" xr:uid="{00000000-0005-0000-0000-0000F5980000}"/>
    <cellStyle name="Note 4 4 3 2 3 5" xfId="22309" xr:uid="{00000000-0005-0000-0000-0000F6980000}"/>
    <cellStyle name="Note 4 4 3 2 4" xfId="3555" xr:uid="{00000000-0005-0000-0000-0000F7980000}"/>
    <cellStyle name="Note 4 4 3 2 4 2" xfId="8452" xr:uid="{00000000-0005-0000-0000-0000F8980000}"/>
    <cellStyle name="Note 4 4 3 2 4 2 2" xfId="18241" xr:uid="{00000000-0005-0000-0000-0000F9980000}"/>
    <cellStyle name="Note 4 4 3 2 4 2 2 2" xfId="37792" xr:uid="{00000000-0005-0000-0000-0000FA980000}"/>
    <cellStyle name="Note 4 4 3 2 4 2 3" xfId="28017" xr:uid="{00000000-0005-0000-0000-0000FB980000}"/>
    <cellStyle name="Note 4 4 3 2 4 3" xfId="13355" xr:uid="{00000000-0005-0000-0000-0000FC980000}"/>
    <cellStyle name="Note 4 4 3 2 4 3 2" xfId="32906" xr:uid="{00000000-0005-0000-0000-0000FD980000}"/>
    <cellStyle name="Note 4 4 3 2 4 4" xfId="23131" xr:uid="{00000000-0005-0000-0000-0000FE980000}"/>
    <cellStyle name="Note 4 4 3 2 5" xfId="6009" xr:uid="{00000000-0005-0000-0000-0000FF980000}"/>
    <cellStyle name="Note 4 4 3 2 5 2" xfId="15801" xr:uid="{00000000-0005-0000-0000-000000990000}"/>
    <cellStyle name="Note 4 4 3 2 5 2 2" xfId="35352" xr:uid="{00000000-0005-0000-0000-000001990000}"/>
    <cellStyle name="Note 4 4 3 2 5 3" xfId="25577" xr:uid="{00000000-0005-0000-0000-000002990000}"/>
    <cellStyle name="Note 4 4 3 2 6" xfId="10915" xr:uid="{00000000-0005-0000-0000-000003990000}"/>
    <cellStyle name="Note 4 4 3 2 6 2" xfId="30466" xr:uid="{00000000-0005-0000-0000-000004990000}"/>
    <cellStyle name="Note 4 4 3 2 7" xfId="20691" xr:uid="{00000000-0005-0000-0000-000005990000}"/>
    <cellStyle name="Note 4 4 3 3" xfId="1530" xr:uid="{00000000-0005-0000-0000-000006990000}"/>
    <cellStyle name="Note 4 4 3 3 2" xfId="4046" xr:uid="{00000000-0005-0000-0000-000007990000}"/>
    <cellStyle name="Note 4 4 3 3 2 2" xfId="8943" xr:uid="{00000000-0005-0000-0000-000008990000}"/>
    <cellStyle name="Note 4 4 3 3 2 2 2" xfId="18732" xr:uid="{00000000-0005-0000-0000-000009990000}"/>
    <cellStyle name="Note 4 4 3 3 2 2 2 2" xfId="38283" xr:uid="{00000000-0005-0000-0000-00000A990000}"/>
    <cellStyle name="Note 4 4 3 3 2 2 3" xfId="28508" xr:uid="{00000000-0005-0000-0000-00000B990000}"/>
    <cellStyle name="Note 4 4 3 3 2 3" xfId="13846" xr:uid="{00000000-0005-0000-0000-00000C990000}"/>
    <cellStyle name="Note 4 4 3 3 2 3 2" xfId="33397" xr:uid="{00000000-0005-0000-0000-00000D990000}"/>
    <cellStyle name="Note 4 4 3 3 2 4" xfId="23622" xr:uid="{00000000-0005-0000-0000-00000E990000}"/>
    <cellStyle name="Note 4 4 3 3 3" xfId="6500" xr:uid="{00000000-0005-0000-0000-00000F990000}"/>
    <cellStyle name="Note 4 4 3 3 3 2" xfId="16292" xr:uid="{00000000-0005-0000-0000-000010990000}"/>
    <cellStyle name="Note 4 4 3 3 3 2 2" xfId="35843" xr:uid="{00000000-0005-0000-0000-000011990000}"/>
    <cellStyle name="Note 4 4 3 3 3 3" xfId="26068" xr:uid="{00000000-0005-0000-0000-000012990000}"/>
    <cellStyle name="Note 4 4 3 3 4" xfId="11406" xr:uid="{00000000-0005-0000-0000-000013990000}"/>
    <cellStyle name="Note 4 4 3 3 4 2" xfId="30957" xr:uid="{00000000-0005-0000-0000-000014990000}"/>
    <cellStyle name="Note 4 4 3 3 5" xfId="21182" xr:uid="{00000000-0005-0000-0000-000015990000}"/>
    <cellStyle name="Note 4 4 3 4" xfId="2284" xr:uid="{00000000-0005-0000-0000-000016990000}"/>
    <cellStyle name="Note 4 4 3 4 2" xfId="4786" xr:uid="{00000000-0005-0000-0000-000017990000}"/>
    <cellStyle name="Note 4 4 3 4 2 2" xfId="9683" xr:uid="{00000000-0005-0000-0000-000018990000}"/>
    <cellStyle name="Note 4 4 3 4 2 2 2" xfId="19472" xr:uid="{00000000-0005-0000-0000-000019990000}"/>
    <cellStyle name="Note 4 4 3 4 2 2 2 2" xfId="39023" xr:uid="{00000000-0005-0000-0000-00001A990000}"/>
    <cellStyle name="Note 4 4 3 4 2 2 3" xfId="29248" xr:uid="{00000000-0005-0000-0000-00001B990000}"/>
    <cellStyle name="Note 4 4 3 4 2 3" xfId="14586" xr:uid="{00000000-0005-0000-0000-00001C990000}"/>
    <cellStyle name="Note 4 4 3 4 2 3 2" xfId="34137" xr:uid="{00000000-0005-0000-0000-00001D990000}"/>
    <cellStyle name="Note 4 4 3 4 2 4" xfId="24362" xr:uid="{00000000-0005-0000-0000-00001E990000}"/>
    <cellStyle name="Note 4 4 3 4 3" xfId="7240" xr:uid="{00000000-0005-0000-0000-00001F990000}"/>
    <cellStyle name="Note 4 4 3 4 3 2" xfId="17032" xr:uid="{00000000-0005-0000-0000-000020990000}"/>
    <cellStyle name="Note 4 4 3 4 3 2 2" xfId="36583" xr:uid="{00000000-0005-0000-0000-000021990000}"/>
    <cellStyle name="Note 4 4 3 4 3 3" xfId="26808" xr:uid="{00000000-0005-0000-0000-000022990000}"/>
    <cellStyle name="Note 4 4 3 4 4" xfId="12146" xr:uid="{00000000-0005-0000-0000-000023990000}"/>
    <cellStyle name="Note 4 4 3 4 4 2" xfId="31697" xr:uid="{00000000-0005-0000-0000-000024990000}"/>
    <cellStyle name="Note 4 4 3 4 5" xfId="21922" xr:uid="{00000000-0005-0000-0000-000025990000}"/>
    <cellStyle name="Note 4 4 3 5" xfId="3164" xr:uid="{00000000-0005-0000-0000-000026990000}"/>
    <cellStyle name="Note 4 4 3 5 2" xfId="8061" xr:uid="{00000000-0005-0000-0000-000027990000}"/>
    <cellStyle name="Note 4 4 3 5 2 2" xfId="17850" xr:uid="{00000000-0005-0000-0000-000028990000}"/>
    <cellStyle name="Note 4 4 3 5 2 2 2" xfId="37401" xr:uid="{00000000-0005-0000-0000-000029990000}"/>
    <cellStyle name="Note 4 4 3 5 2 3" xfId="27626" xr:uid="{00000000-0005-0000-0000-00002A990000}"/>
    <cellStyle name="Note 4 4 3 5 3" xfId="12964" xr:uid="{00000000-0005-0000-0000-00002B990000}"/>
    <cellStyle name="Note 4 4 3 5 3 2" xfId="32515" xr:uid="{00000000-0005-0000-0000-00002C990000}"/>
    <cellStyle name="Note 4 4 3 5 4" xfId="22740" xr:uid="{00000000-0005-0000-0000-00002D990000}"/>
    <cellStyle name="Note 4 4 3 6" xfId="5618" xr:uid="{00000000-0005-0000-0000-00002E990000}"/>
    <cellStyle name="Note 4 4 3 6 2" xfId="15410" xr:uid="{00000000-0005-0000-0000-00002F990000}"/>
    <cellStyle name="Note 4 4 3 6 2 2" xfId="34961" xr:uid="{00000000-0005-0000-0000-000030990000}"/>
    <cellStyle name="Note 4 4 3 6 3" xfId="25186" xr:uid="{00000000-0005-0000-0000-000031990000}"/>
    <cellStyle name="Note 4 4 3 7" xfId="10524" xr:uid="{00000000-0005-0000-0000-000032990000}"/>
    <cellStyle name="Note 4 4 3 7 2" xfId="30075" xr:uid="{00000000-0005-0000-0000-000033990000}"/>
    <cellStyle name="Note 4 4 3 8" xfId="20300" xr:uid="{00000000-0005-0000-0000-000034990000}"/>
    <cellStyle name="Note 4 4 4" xfId="668" xr:uid="{00000000-0005-0000-0000-000035990000}"/>
    <cellStyle name="Note 4 4 4 2" xfId="1620" xr:uid="{00000000-0005-0000-0000-000036990000}"/>
    <cellStyle name="Note 4 4 4 2 2" xfId="4134" xr:uid="{00000000-0005-0000-0000-000037990000}"/>
    <cellStyle name="Note 4 4 4 2 2 2" xfId="9031" xr:uid="{00000000-0005-0000-0000-000038990000}"/>
    <cellStyle name="Note 4 4 4 2 2 2 2" xfId="18820" xr:uid="{00000000-0005-0000-0000-000039990000}"/>
    <cellStyle name="Note 4 4 4 2 2 2 2 2" xfId="38371" xr:uid="{00000000-0005-0000-0000-00003A990000}"/>
    <cellStyle name="Note 4 4 4 2 2 2 3" xfId="28596" xr:uid="{00000000-0005-0000-0000-00003B990000}"/>
    <cellStyle name="Note 4 4 4 2 2 3" xfId="13934" xr:uid="{00000000-0005-0000-0000-00003C990000}"/>
    <cellStyle name="Note 4 4 4 2 2 3 2" xfId="33485" xr:uid="{00000000-0005-0000-0000-00003D990000}"/>
    <cellStyle name="Note 4 4 4 2 2 4" xfId="23710" xr:uid="{00000000-0005-0000-0000-00003E990000}"/>
    <cellStyle name="Note 4 4 4 2 3" xfId="6588" xr:uid="{00000000-0005-0000-0000-00003F990000}"/>
    <cellStyle name="Note 4 4 4 2 3 2" xfId="16380" xr:uid="{00000000-0005-0000-0000-000040990000}"/>
    <cellStyle name="Note 4 4 4 2 3 2 2" xfId="35931" xr:uid="{00000000-0005-0000-0000-000041990000}"/>
    <cellStyle name="Note 4 4 4 2 3 3" xfId="26156" xr:uid="{00000000-0005-0000-0000-000042990000}"/>
    <cellStyle name="Note 4 4 4 2 4" xfId="11494" xr:uid="{00000000-0005-0000-0000-000043990000}"/>
    <cellStyle name="Note 4 4 4 2 4 2" xfId="31045" xr:uid="{00000000-0005-0000-0000-000044990000}"/>
    <cellStyle name="Note 4 4 4 2 5" xfId="21270" xr:uid="{00000000-0005-0000-0000-000045990000}"/>
    <cellStyle name="Note 4 4 4 3" xfId="2437" xr:uid="{00000000-0005-0000-0000-000046990000}"/>
    <cellStyle name="Note 4 4 4 3 2" xfId="4919" xr:uid="{00000000-0005-0000-0000-000047990000}"/>
    <cellStyle name="Note 4 4 4 3 2 2" xfId="9816" xr:uid="{00000000-0005-0000-0000-000048990000}"/>
    <cellStyle name="Note 4 4 4 3 2 2 2" xfId="19605" xr:uid="{00000000-0005-0000-0000-000049990000}"/>
    <cellStyle name="Note 4 4 4 3 2 2 2 2" xfId="39156" xr:uid="{00000000-0005-0000-0000-00004A990000}"/>
    <cellStyle name="Note 4 4 4 3 2 2 3" xfId="29381" xr:uid="{00000000-0005-0000-0000-00004B990000}"/>
    <cellStyle name="Note 4 4 4 3 2 3" xfId="14719" xr:uid="{00000000-0005-0000-0000-00004C990000}"/>
    <cellStyle name="Note 4 4 4 3 2 3 2" xfId="34270" xr:uid="{00000000-0005-0000-0000-00004D990000}"/>
    <cellStyle name="Note 4 4 4 3 2 4" xfId="24495" xr:uid="{00000000-0005-0000-0000-00004E990000}"/>
    <cellStyle name="Note 4 4 4 3 3" xfId="7373" xr:uid="{00000000-0005-0000-0000-00004F990000}"/>
    <cellStyle name="Note 4 4 4 3 3 2" xfId="17165" xr:uid="{00000000-0005-0000-0000-000050990000}"/>
    <cellStyle name="Note 4 4 4 3 3 2 2" xfId="36716" xr:uid="{00000000-0005-0000-0000-000051990000}"/>
    <cellStyle name="Note 4 4 4 3 3 3" xfId="26941" xr:uid="{00000000-0005-0000-0000-000052990000}"/>
    <cellStyle name="Note 4 4 4 3 4" xfId="12279" xr:uid="{00000000-0005-0000-0000-000053990000}"/>
    <cellStyle name="Note 4 4 4 3 4 2" xfId="31830" xr:uid="{00000000-0005-0000-0000-000054990000}"/>
    <cellStyle name="Note 4 4 4 3 5" xfId="22055" xr:uid="{00000000-0005-0000-0000-000055990000}"/>
    <cellStyle name="Note 4 4 4 4" xfId="3253" xr:uid="{00000000-0005-0000-0000-000056990000}"/>
    <cellStyle name="Note 4 4 4 4 2" xfId="8150" xr:uid="{00000000-0005-0000-0000-000057990000}"/>
    <cellStyle name="Note 4 4 4 4 2 2" xfId="17939" xr:uid="{00000000-0005-0000-0000-000058990000}"/>
    <cellStyle name="Note 4 4 4 4 2 2 2" xfId="37490" xr:uid="{00000000-0005-0000-0000-000059990000}"/>
    <cellStyle name="Note 4 4 4 4 2 3" xfId="27715" xr:uid="{00000000-0005-0000-0000-00005A990000}"/>
    <cellStyle name="Note 4 4 4 4 3" xfId="13053" xr:uid="{00000000-0005-0000-0000-00005B990000}"/>
    <cellStyle name="Note 4 4 4 4 3 2" xfId="32604" xr:uid="{00000000-0005-0000-0000-00005C990000}"/>
    <cellStyle name="Note 4 4 4 4 4" xfId="22829" xr:uid="{00000000-0005-0000-0000-00005D990000}"/>
    <cellStyle name="Note 4 4 4 5" xfId="5707" xr:uid="{00000000-0005-0000-0000-00005E990000}"/>
    <cellStyle name="Note 4 4 4 5 2" xfId="15499" xr:uid="{00000000-0005-0000-0000-00005F990000}"/>
    <cellStyle name="Note 4 4 4 5 2 2" xfId="35050" xr:uid="{00000000-0005-0000-0000-000060990000}"/>
    <cellStyle name="Note 4 4 4 5 3" xfId="25275" xr:uid="{00000000-0005-0000-0000-000061990000}"/>
    <cellStyle name="Note 4 4 4 6" xfId="10613" xr:uid="{00000000-0005-0000-0000-000062990000}"/>
    <cellStyle name="Note 4 4 4 6 2" xfId="30164" xr:uid="{00000000-0005-0000-0000-000063990000}"/>
    <cellStyle name="Note 4 4 4 7" xfId="20389" xr:uid="{00000000-0005-0000-0000-000064990000}"/>
    <cellStyle name="Note 4 4 5" xfId="1253" xr:uid="{00000000-0005-0000-0000-000065990000}"/>
    <cellStyle name="Note 4 4 5 2" xfId="3776" xr:uid="{00000000-0005-0000-0000-000066990000}"/>
    <cellStyle name="Note 4 4 5 2 2" xfId="8673" xr:uid="{00000000-0005-0000-0000-000067990000}"/>
    <cellStyle name="Note 4 4 5 2 2 2" xfId="18462" xr:uid="{00000000-0005-0000-0000-000068990000}"/>
    <cellStyle name="Note 4 4 5 2 2 2 2" xfId="38013" xr:uid="{00000000-0005-0000-0000-000069990000}"/>
    <cellStyle name="Note 4 4 5 2 2 3" xfId="28238" xr:uid="{00000000-0005-0000-0000-00006A990000}"/>
    <cellStyle name="Note 4 4 5 2 3" xfId="13576" xr:uid="{00000000-0005-0000-0000-00006B990000}"/>
    <cellStyle name="Note 4 4 5 2 3 2" xfId="33127" xr:uid="{00000000-0005-0000-0000-00006C990000}"/>
    <cellStyle name="Note 4 4 5 2 4" xfId="23352" xr:uid="{00000000-0005-0000-0000-00006D990000}"/>
    <cellStyle name="Note 4 4 5 3" xfId="6230" xr:uid="{00000000-0005-0000-0000-00006E990000}"/>
    <cellStyle name="Note 4 4 5 3 2" xfId="16022" xr:uid="{00000000-0005-0000-0000-00006F990000}"/>
    <cellStyle name="Note 4 4 5 3 2 2" xfId="35573" xr:uid="{00000000-0005-0000-0000-000070990000}"/>
    <cellStyle name="Note 4 4 5 3 3" xfId="25798" xr:uid="{00000000-0005-0000-0000-000071990000}"/>
    <cellStyle name="Note 4 4 5 4" xfId="11136" xr:uid="{00000000-0005-0000-0000-000072990000}"/>
    <cellStyle name="Note 4 4 5 4 2" xfId="30687" xr:uid="{00000000-0005-0000-0000-000073990000}"/>
    <cellStyle name="Note 4 4 5 5" xfId="20912" xr:uid="{00000000-0005-0000-0000-000074990000}"/>
    <cellStyle name="Note 4 4 6" xfId="2030" xr:uid="{00000000-0005-0000-0000-000075990000}"/>
    <cellStyle name="Note 4 4 6 2" xfId="4532" xr:uid="{00000000-0005-0000-0000-000076990000}"/>
    <cellStyle name="Note 4 4 6 2 2" xfId="9429" xr:uid="{00000000-0005-0000-0000-000077990000}"/>
    <cellStyle name="Note 4 4 6 2 2 2" xfId="19218" xr:uid="{00000000-0005-0000-0000-000078990000}"/>
    <cellStyle name="Note 4 4 6 2 2 2 2" xfId="38769" xr:uid="{00000000-0005-0000-0000-000079990000}"/>
    <cellStyle name="Note 4 4 6 2 2 3" xfId="28994" xr:uid="{00000000-0005-0000-0000-00007A990000}"/>
    <cellStyle name="Note 4 4 6 2 3" xfId="14332" xr:uid="{00000000-0005-0000-0000-00007B990000}"/>
    <cellStyle name="Note 4 4 6 2 3 2" xfId="33883" xr:uid="{00000000-0005-0000-0000-00007C990000}"/>
    <cellStyle name="Note 4 4 6 2 4" xfId="24108" xr:uid="{00000000-0005-0000-0000-00007D990000}"/>
    <cellStyle name="Note 4 4 6 3" xfId="6986" xr:uid="{00000000-0005-0000-0000-00007E990000}"/>
    <cellStyle name="Note 4 4 6 3 2" xfId="16778" xr:uid="{00000000-0005-0000-0000-00007F990000}"/>
    <cellStyle name="Note 4 4 6 3 2 2" xfId="36329" xr:uid="{00000000-0005-0000-0000-000080990000}"/>
    <cellStyle name="Note 4 4 6 3 3" xfId="26554" xr:uid="{00000000-0005-0000-0000-000081990000}"/>
    <cellStyle name="Note 4 4 6 4" xfId="11892" xr:uid="{00000000-0005-0000-0000-000082990000}"/>
    <cellStyle name="Note 4 4 6 4 2" xfId="31443" xr:uid="{00000000-0005-0000-0000-000083990000}"/>
    <cellStyle name="Note 4 4 6 5" xfId="21668" xr:uid="{00000000-0005-0000-0000-000084990000}"/>
    <cellStyle name="Note 4 4 7" xfId="2861" xr:uid="{00000000-0005-0000-0000-000085990000}"/>
    <cellStyle name="Note 4 4 7 2" xfId="7759" xr:uid="{00000000-0005-0000-0000-000086990000}"/>
    <cellStyle name="Note 4 4 7 2 2" xfId="17548" xr:uid="{00000000-0005-0000-0000-000087990000}"/>
    <cellStyle name="Note 4 4 7 2 2 2" xfId="37099" xr:uid="{00000000-0005-0000-0000-000088990000}"/>
    <cellStyle name="Note 4 4 7 2 3" xfId="27324" xr:uid="{00000000-0005-0000-0000-000089990000}"/>
    <cellStyle name="Note 4 4 7 3" xfId="12662" xr:uid="{00000000-0005-0000-0000-00008A990000}"/>
    <cellStyle name="Note 4 4 7 3 2" xfId="32213" xr:uid="{00000000-0005-0000-0000-00008B990000}"/>
    <cellStyle name="Note 4 4 7 4" xfId="22438" xr:uid="{00000000-0005-0000-0000-00008C990000}"/>
    <cellStyle name="Note 4 4 8" xfId="5315" xr:uid="{00000000-0005-0000-0000-00008D990000}"/>
    <cellStyle name="Note 4 4 8 2" xfId="15108" xr:uid="{00000000-0005-0000-0000-00008E990000}"/>
    <cellStyle name="Note 4 4 8 2 2" xfId="34659" xr:uid="{00000000-0005-0000-0000-00008F990000}"/>
    <cellStyle name="Note 4 4 8 3" xfId="24884" xr:uid="{00000000-0005-0000-0000-000090990000}"/>
    <cellStyle name="Note 4 4 9" xfId="10222" xr:uid="{00000000-0005-0000-0000-000091990000}"/>
    <cellStyle name="Note 4 4 9 2" xfId="29773" xr:uid="{00000000-0005-0000-0000-000092990000}"/>
    <cellStyle name="Note 4 5" xfId="1210" xr:uid="{00000000-0005-0000-0000-000093990000}"/>
    <cellStyle name="Note 4 5 2" xfId="2355" xr:uid="{00000000-0005-0000-0000-000094990000}"/>
    <cellStyle name="Note 4 5 2 2" xfId="4851" xr:uid="{00000000-0005-0000-0000-000095990000}"/>
    <cellStyle name="Note 4 5 2 2 2" xfId="9748" xr:uid="{00000000-0005-0000-0000-000096990000}"/>
    <cellStyle name="Note 4 5 2 2 2 2" xfId="19537" xr:uid="{00000000-0005-0000-0000-000097990000}"/>
    <cellStyle name="Note 4 5 2 2 2 2 2" xfId="39088" xr:uid="{00000000-0005-0000-0000-000098990000}"/>
    <cellStyle name="Note 4 5 2 2 2 3" xfId="29313" xr:uid="{00000000-0005-0000-0000-000099990000}"/>
    <cellStyle name="Note 4 5 2 2 3" xfId="14651" xr:uid="{00000000-0005-0000-0000-00009A990000}"/>
    <cellStyle name="Note 4 5 2 2 3 2" xfId="34202" xr:uid="{00000000-0005-0000-0000-00009B990000}"/>
    <cellStyle name="Note 4 5 2 2 4" xfId="24427" xr:uid="{00000000-0005-0000-0000-00009C990000}"/>
    <cellStyle name="Note 4 5 2 3" xfId="7305" xr:uid="{00000000-0005-0000-0000-00009D990000}"/>
    <cellStyle name="Note 4 5 2 3 2" xfId="17097" xr:uid="{00000000-0005-0000-0000-00009E990000}"/>
    <cellStyle name="Note 4 5 2 3 2 2" xfId="36648" xr:uid="{00000000-0005-0000-0000-00009F990000}"/>
    <cellStyle name="Note 4 5 2 3 3" xfId="26873" xr:uid="{00000000-0005-0000-0000-0000A0990000}"/>
    <cellStyle name="Note 4 5 2 4" xfId="12211" xr:uid="{00000000-0005-0000-0000-0000A1990000}"/>
    <cellStyle name="Note 4 5 2 4 2" xfId="31762" xr:uid="{00000000-0005-0000-0000-0000A2990000}"/>
    <cellStyle name="Note 4 5 2 5" xfId="21987" xr:uid="{00000000-0005-0000-0000-0000A3990000}"/>
    <cellStyle name="Note 4 6" xfId="1167" xr:uid="{00000000-0005-0000-0000-0000A4990000}"/>
    <cellStyle name="Note 4 6 2" xfId="3732" xr:uid="{00000000-0005-0000-0000-0000A5990000}"/>
    <cellStyle name="Note 4 6 2 2" xfId="8629" xr:uid="{00000000-0005-0000-0000-0000A6990000}"/>
    <cellStyle name="Note 4 6 2 2 2" xfId="18418" xr:uid="{00000000-0005-0000-0000-0000A7990000}"/>
    <cellStyle name="Note 4 6 2 2 2 2" xfId="37969" xr:uid="{00000000-0005-0000-0000-0000A8990000}"/>
    <cellStyle name="Note 4 6 2 2 3" xfId="28194" xr:uid="{00000000-0005-0000-0000-0000A9990000}"/>
    <cellStyle name="Note 4 6 2 3" xfId="13532" xr:uid="{00000000-0005-0000-0000-0000AA990000}"/>
    <cellStyle name="Note 4 6 2 3 2" xfId="33083" xr:uid="{00000000-0005-0000-0000-0000AB990000}"/>
    <cellStyle name="Note 4 6 2 4" xfId="23308" xr:uid="{00000000-0005-0000-0000-0000AC990000}"/>
    <cellStyle name="Note 4 6 3" xfId="6186" xr:uid="{00000000-0005-0000-0000-0000AD990000}"/>
    <cellStyle name="Note 4 6 3 2" xfId="15978" xr:uid="{00000000-0005-0000-0000-0000AE990000}"/>
    <cellStyle name="Note 4 6 3 2 2" xfId="35529" xr:uid="{00000000-0005-0000-0000-0000AF990000}"/>
    <cellStyle name="Note 4 6 3 3" xfId="25754" xr:uid="{00000000-0005-0000-0000-0000B0990000}"/>
    <cellStyle name="Note 4 6 4" xfId="11092" xr:uid="{00000000-0005-0000-0000-0000B1990000}"/>
    <cellStyle name="Note 4 6 4 2" xfId="30643" xr:uid="{00000000-0005-0000-0000-0000B2990000}"/>
    <cellStyle name="Note 4 6 5" xfId="20868" xr:uid="{00000000-0005-0000-0000-0000B3990000}"/>
    <cellStyle name="Note 4 7" xfId="1954" xr:uid="{00000000-0005-0000-0000-0000B4990000}"/>
    <cellStyle name="Note 4 7 2" xfId="4464" xr:uid="{00000000-0005-0000-0000-0000B5990000}"/>
    <cellStyle name="Note 4 7 2 2" xfId="9361" xr:uid="{00000000-0005-0000-0000-0000B6990000}"/>
    <cellStyle name="Note 4 7 2 2 2" xfId="19150" xr:uid="{00000000-0005-0000-0000-0000B7990000}"/>
    <cellStyle name="Note 4 7 2 2 2 2" xfId="38701" xr:uid="{00000000-0005-0000-0000-0000B8990000}"/>
    <cellStyle name="Note 4 7 2 2 3" xfId="28926" xr:uid="{00000000-0005-0000-0000-0000B9990000}"/>
    <cellStyle name="Note 4 7 2 3" xfId="14264" xr:uid="{00000000-0005-0000-0000-0000BA990000}"/>
    <cellStyle name="Note 4 7 2 3 2" xfId="33815" xr:uid="{00000000-0005-0000-0000-0000BB990000}"/>
    <cellStyle name="Note 4 7 2 4" xfId="24040" xr:uid="{00000000-0005-0000-0000-0000BC990000}"/>
    <cellStyle name="Note 4 7 3" xfId="6918" xr:uid="{00000000-0005-0000-0000-0000BD990000}"/>
    <cellStyle name="Note 4 7 3 2" xfId="16710" xr:uid="{00000000-0005-0000-0000-0000BE990000}"/>
    <cellStyle name="Note 4 7 3 2 2" xfId="36261" xr:uid="{00000000-0005-0000-0000-0000BF990000}"/>
    <cellStyle name="Note 4 7 3 3" xfId="26486" xr:uid="{00000000-0005-0000-0000-0000C0990000}"/>
    <cellStyle name="Note 4 7 4" xfId="11824" xr:uid="{00000000-0005-0000-0000-0000C1990000}"/>
    <cellStyle name="Note 4 7 4 2" xfId="31375" xr:uid="{00000000-0005-0000-0000-0000C2990000}"/>
    <cellStyle name="Note 4 7 5" xfId="21600" xr:uid="{00000000-0005-0000-0000-0000C3990000}"/>
    <cellStyle name="Note 5" xfId="133" xr:uid="{00000000-0005-0000-0000-0000C4990000}"/>
    <cellStyle name="Note 5 2" xfId="218" xr:uid="{00000000-0005-0000-0000-0000C5990000}"/>
    <cellStyle name="Note 5 2 2" xfId="2573" xr:uid="{00000000-0005-0000-0000-0000C6990000}"/>
    <cellStyle name="Note 5 3" xfId="1211" xr:uid="{00000000-0005-0000-0000-0000C7990000}"/>
    <cellStyle name="Note 5 4" xfId="1168" xr:uid="{00000000-0005-0000-0000-0000C8990000}"/>
    <cellStyle name="Note 5 4 2" xfId="3733" xr:uid="{00000000-0005-0000-0000-0000C9990000}"/>
    <cellStyle name="Note 5 4 2 2" xfId="8630" xr:uid="{00000000-0005-0000-0000-0000CA990000}"/>
    <cellStyle name="Note 5 4 2 2 2" xfId="18419" xr:uid="{00000000-0005-0000-0000-0000CB990000}"/>
    <cellStyle name="Note 5 4 2 2 2 2" xfId="37970" xr:uid="{00000000-0005-0000-0000-0000CC990000}"/>
    <cellStyle name="Note 5 4 2 2 3" xfId="28195" xr:uid="{00000000-0005-0000-0000-0000CD990000}"/>
    <cellStyle name="Note 5 4 2 3" xfId="13533" xr:uid="{00000000-0005-0000-0000-0000CE990000}"/>
    <cellStyle name="Note 5 4 2 3 2" xfId="33084" xr:uid="{00000000-0005-0000-0000-0000CF990000}"/>
    <cellStyle name="Note 5 4 2 4" xfId="23309" xr:uid="{00000000-0005-0000-0000-0000D0990000}"/>
    <cellStyle name="Note 5 4 3" xfId="6187" xr:uid="{00000000-0005-0000-0000-0000D1990000}"/>
    <cellStyle name="Note 5 4 3 2" xfId="15979" xr:uid="{00000000-0005-0000-0000-0000D2990000}"/>
    <cellStyle name="Note 5 4 3 2 2" xfId="35530" xr:uid="{00000000-0005-0000-0000-0000D3990000}"/>
    <cellStyle name="Note 5 4 3 3" xfId="25755" xr:uid="{00000000-0005-0000-0000-0000D4990000}"/>
    <cellStyle name="Note 5 4 4" xfId="11093" xr:uid="{00000000-0005-0000-0000-0000D5990000}"/>
    <cellStyle name="Note 5 4 4 2" xfId="30644" xr:uid="{00000000-0005-0000-0000-0000D6990000}"/>
    <cellStyle name="Note 5 4 5" xfId="20869" xr:uid="{00000000-0005-0000-0000-0000D7990000}"/>
    <cellStyle name="Note 6" xfId="580" xr:uid="{00000000-0005-0000-0000-0000D8990000}"/>
    <cellStyle name="Note 6 2" xfId="1536" xr:uid="{00000000-0005-0000-0000-0000D9990000}"/>
    <cellStyle name="Note 6 2 2" xfId="4051" xr:uid="{00000000-0005-0000-0000-0000DA990000}"/>
    <cellStyle name="Note 6 2 2 2" xfId="8948" xr:uid="{00000000-0005-0000-0000-0000DB990000}"/>
    <cellStyle name="Note 6 2 2 2 2" xfId="18737" xr:uid="{00000000-0005-0000-0000-0000DC990000}"/>
    <cellStyle name="Note 6 2 2 2 2 2" xfId="38288" xr:uid="{00000000-0005-0000-0000-0000DD990000}"/>
    <cellStyle name="Note 6 2 2 2 3" xfId="28513" xr:uid="{00000000-0005-0000-0000-0000DE990000}"/>
    <cellStyle name="Note 6 2 2 3" xfId="13851" xr:uid="{00000000-0005-0000-0000-0000DF990000}"/>
    <cellStyle name="Note 6 2 2 3 2" xfId="33402" xr:uid="{00000000-0005-0000-0000-0000E0990000}"/>
    <cellStyle name="Note 6 2 2 4" xfId="23627" xr:uid="{00000000-0005-0000-0000-0000E1990000}"/>
    <cellStyle name="Note 6 2 3" xfId="6505" xr:uid="{00000000-0005-0000-0000-0000E2990000}"/>
    <cellStyle name="Note 6 2 3 2" xfId="16297" xr:uid="{00000000-0005-0000-0000-0000E3990000}"/>
    <cellStyle name="Note 6 2 3 2 2" xfId="35848" xr:uid="{00000000-0005-0000-0000-0000E4990000}"/>
    <cellStyle name="Note 6 2 3 3" xfId="26073" xr:uid="{00000000-0005-0000-0000-0000E5990000}"/>
    <cellStyle name="Note 6 2 4" xfId="11411" xr:uid="{00000000-0005-0000-0000-0000E6990000}"/>
    <cellStyle name="Note 6 2 4 2" xfId="30962" xr:uid="{00000000-0005-0000-0000-0000E7990000}"/>
    <cellStyle name="Note 6 2 5" xfId="21187" xr:uid="{00000000-0005-0000-0000-0000E8990000}"/>
    <cellStyle name="Note 6 3" xfId="3170" xr:uid="{00000000-0005-0000-0000-0000E9990000}"/>
    <cellStyle name="Note 6 3 2" xfId="8067" xr:uid="{00000000-0005-0000-0000-0000EA990000}"/>
    <cellStyle name="Note 6 3 2 2" xfId="17856" xr:uid="{00000000-0005-0000-0000-0000EB990000}"/>
    <cellStyle name="Note 6 3 2 2 2" xfId="37407" xr:uid="{00000000-0005-0000-0000-0000EC990000}"/>
    <cellStyle name="Note 6 3 2 3" xfId="27632" xr:uid="{00000000-0005-0000-0000-0000ED990000}"/>
    <cellStyle name="Note 6 3 3" xfId="12970" xr:uid="{00000000-0005-0000-0000-0000EE990000}"/>
    <cellStyle name="Note 6 3 3 2" xfId="32521" xr:uid="{00000000-0005-0000-0000-0000EF990000}"/>
    <cellStyle name="Note 6 3 4" xfId="22746" xr:uid="{00000000-0005-0000-0000-0000F0990000}"/>
    <cellStyle name="Note 6 4" xfId="5624" xr:uid="{00000000-0005-0000-0000-0000F1990000}"/>
    <cellStyle name="Note 6 4 2" xfId="15416" xr:uid="{00000000-0005-0000-0000-0000F2990000}"/>
    <cellStyle name="Note 6 4 2 2" xfId="34967" xr:uid="{00000000-0005-0000-0000-0000F3990000}"/>
    <cellStyle name="Note 6 4 3" xfId="25192" xr:uid="{00000000-0005-0000-0000-0000F4990000}"/>
    <cellStyle name="Note 6 5" xfId="10530" xr:uid="{00000000-0005-0000-0000-0000F5990000}"/>
    <cellStyle name="Note 6 5 2" xfId="30081" xr:uid="{00000000-0005-0000-0000-0000F6990000}"/>
    <cellStyle name="Note 6 6" xfId="20306" xr:uid="{00000000-0005-0000-0000-0000F7990000}"/>
    <cellStyle name="Note 7" xfId="2776" xr:uid="{00000000-0005-0000-0000-0000F8990000}"/>
    <cellStyle name="Note 7 2" xfId="7675" xr:uid="{00000000-0005-0000-0000-0000F9990000}"/>
    <cellStyle name="Note 7 2 2" xfId="17465" xr:uid="{00000000-0005-0000-0000-0000FA990000}"/>
    <cellStyle name="Note 7 2 2 2" xfId="37016" xr:uid="{00000000-0005-0000-0000-0000FB990000}"/>
    <cellStyle name="Note 7 2 3" xfId="27241" xr:uid="{00000000-0005-0000-0000-0000FC990000}"/>
    <cellStyle name="Note 7 3" xfId="12579" xr:uid="{00000000-0005-0000-0000-0000FD990000}"/>
    <cellStyle name="Note 7 3 2" xfId="32130" xr:uid="{00000000-0005-0000-0000-0000FE990000}"/>
    <cellStyle name="Note 7 4" xfId="22355" xr:uid="{00000000-0005-0000-0000-0000FF990000}"/>
    <cellStyle name="Output" xfId="134" builtinId="21" customBuiltin="1"/>
    <cellStyle name="Output 2" xfId="135" xr:uid="{00000000-0005-0000-0000-0000019A0000}"/>
    <cellStyle name="Percent" xfId="39464" builtinId="5"/>
    <cellStyle name="Percent 2" xfId="136" xr:uid="{00000000-0005-0000-0000-0000039A0000}"/>
    <cellStyle name="Percent 2 2" xfId="137" xr:uid="{00000000-0005-0000-0000-0000049A0000}"/>
    <cellStyle name="Percent 2 2 2" xfId="220" xr:uid="{00000000-0005-0000-0000-0000059A0000}"/>
    <cellStyle name="Percent 2 2 2 2" xfId="2575" xr:uid="{00000000-0005-0000-0000-0000069A0000}"/>
    <cellStyle name="Percent 2 2 3" xfId="2357" xr:uid="{00000000-0005-0000-0000-0000079A0000}"/>
    <cellStyle name="Percent 2 3" xfId="219" xr:uid="{00000000-0005-0000-0000-0000089A0000}"/>
    <cellStyle name="Percent 2 3 2" xfId="2574" xr:uid="{00000000-0005-0000-0000-0000099A0000}"/>
    <cellStyle name="Percent 2 4" xfId="2356" xr:uid="{00000000-0005-0000-0000-00000A9A0000}"/>
    <cellStyle name="Percent 3" xfId="138" xr:uid="{00000000-0005-0000-0000-00000B9A0000}"/>
    <cellStyle name="Percent 3 2" xfId="139" xr:uid="{00000000-0005-0000-0000-00000C9A0000}"/>
    <cellStyle name="Percent 3 2 2" xfId="222" xr:uid="{00000000-0005-0000-0000-00000D9A0000}"/>
    <cellStyle name="Percent 3 2 2 2" xfId="2577" xr:uid="{00000000-0005-0000-0000-00000E9A0000}"/>
    <cellStyle name="Percent 3 2 3" xfId="2359" xr:uid="{00000000-0005-0000-0000-00000F9A0000}"/>
    <cellStyle name="Percent 3 3" xfId="221" xr:uid="{00000000-0005-0000-0000-0000109A0000}"/>
    <cellStyle name="Percent 3 3 2" xfId="2576" xr:uid="{00000000-0005-0000-0000-0000119A0000}"/>
    <cellStyle name="Percent 3 4" xfId="2358" xr:uid="{00000000-0005-0000-0000-0000129A0000}"/>
    <cellStyle name="Percent 4" xfId="140" xr:uid="{00000000-0005-0000-0000-0000139A0000}"/>
    <cellStyle name="Percent 4 2" xfId="223" xr:uid="{00000000-0005-0000-0000-0000149A0000}"/>
    <cellStyle name="Percent 4 2 2" xfId="2578" xr:uid="{00000000-0005-0000-0000-0000159A0000}"/>
    <cellStyle name="Percent 4 3" xfId="2360" xr:uid="{00000000-0005-0000-0000-0000169A0000}"/>
    <cellStyle name="Percent 5" xfId="141" xr:uid="{00000000-0005-0000-0000-0000179A0000}"/>
    <cellStyle name="Percent 5 2" xfId="224" xr:uid="{00000000-0005-0000-0000-0000189A0000}"/>
    <cellStyle name="Percent 5 2 2" xfId="2579" xr:uid="{00000000-0005-0000-0000-0000199A0000}"/>
    <cellStyle name="Percent 5 3" xfId="2387" xr:uid="{00000000-0005-0000-0000-00001A9A0000}"/>
    <cellStyle name="Percent 6" xfId="142" xr:uid="{00000000-0005-0000-0000-00001B9A0000}"/>
    <cellStyle name="Percent 6 2" xfId="176" xr:uid="{00000000-0005-0000-0000-00001C9A0000}"/>
    <cellStyle name="Percent 6 2 2" xfId="291" xr:uid="{00000000-0005-0000-0000-00001D9A0000}"/>
    <cellStyle name="Percent 6 2 2 2" xfId="2644" xr:uid="{00000000-0005-0000-0000-00001E9A0000}"/>
    <cellStyle name="Percent 6 2 3" xfId="2535" xr:uid="{00000000-0005-0000-0000-00001F9A0000}"/>
    <cellStyle name="Percent 6 3" xfId="177" xr:uid="{00000000-0005-0000-0000-0000209A0000}"/>
    <cellStyle name="Percent 6 3 2" xfId="2536" xr:uid="{00000000-0005-0000-0000-0000219A0000}"/>
    <cellStyle name="Percent 6 4" xfId="570" xr:uid="{00000000-0005-0000-0000-0000229A0000}"/>
    <cellStyle name="Percent 6 4 2" xfId="2507" xr:uid="{00000000-0005-0000-0000-0000239A0000}"/>
    <cellStyle name="Title" xfId="143" builtinId="15" customBuiltin="1"/>
    <cellStyle name="Title 2" xfId="144" xr:uid="{00000000-0005-0000-0000-0000259A0000}"/>
    <cellStyle name="Total" xfId="145" builtinId="25" customBuiltin="1"/>
    <cellStyle name="Total 2" xfId="146" xr:uid="{00000000-0005-0000-0000-0000279A0000}"/>
    <cellStyle name="Warning Text" xfId="147" builtinId="11" customBuiltin="1"/>
    <cellStyle name="Warning Text 2" xfId="148" xr:uid="{00000000-0005-0000-0000-0000299A0000}"/>
  </cellStyles>
  <dxfs count="189">
    <dxf>
      <font>
        <strike val="0"/>
        <outline val="0"/>
        <shadow val="0"/>
        <u val="none"/>
        <vertAlign val="baseline"/>
        <name val="Verdana"/>
        <family val="2"/>
        <scheme val="none"/>
      </font>
      <fill>
        <patternFill patternType="none">
          <fgColor indexed="64"/>
          <bgColor auto="1"/>
        </patternFill>
      </fill>
    </dxf>
    <dxf>
      <font>
        <strike val="0"/>
        <outline val="0"/>
        <shadow val="0"/>
        <u val="none"/>
        <vertAlign val="baseline"/>
        <name val="Verdana"/>
        <family val="2"/>
        <scheme val="none"/>
      </font>
      <fill>
        <patternFill patternType="none">
          <fgColor indexed="64"/>
          <bgColor auto="1"/>
        </patternFill>
      </fill>
    </dxf>
    <dxf>
      <font>
        <strike val="0"/>
        <outline val="0"/>
        <shadow val="0"/>
        <u val="none"/>
        <vertAlign val="baseline"/>
        <name val="Verdana"/>
        <family val="2"/>
        <scheme val="none"/>
      </font>
      <fill>
        <patternFill patternType="none">
          <fgColor indexed="64"/>
          <bgColor auto="1"/>
        </patternFill>
      </fill>
    </dxf>
    <dxf>
      <font>
        <strike val="0"/>
        <outline val="0"/>
        <shadow val="0"/>
        <u val="none"/>
        <vertAlign val="baseline"/>
        <name val="Verdana"/>
        <family val="2"/>
        <scheme val="none"/>
      </font>
      <fill>
        <patternFill patternType="none">
          <fgColor indexed="64"/>
          <bgColor auto="1"/>
        </patternFill>
      </fill>
    </dxf>
    <dxf>
      <font>
        <strike val="0"/>
        <outline val="0"/>
        <shadow val="0"/>
        <u val="none"/>
        <vertAlign val="baseline"/>
        <name val="Verdana"/>
        <family val="2"/>
        <scheme val="none"/>
      </font>
      <fill>
        <patternFill patternType="none">
          <fgColor indexed="64"/>
          <bgColor auto="1"/>
        </patternFill>
      </fill>
    </dxf>
    <dxf>
      <font>
        <b/>
        <strike val="0"/>
        <outline val="0"/>
        <shadow val="0"/>
        <u val="none"/>
        <vertAlign val="baseline"/>
        <name val="Verdana"/>
        <family val="2"/>
        <scheme val="none"/>
      </font>
    </dxf>
    <dxf>
      <font>
        <b val="0"/>
        <i val="0"/>
        <strike val="0"/>
        <condense val="0"/>
        <extend val="0"/>
        <outline val="0"/>
        <shadow val="0"/>
        <u val="none"/>
        <vertAlign val="baseline"/>
        <sz val="10"/>
        <color auto="1"/>
        <name val="Verdana"/>
        <family val="2"/>
        <scheme val="none"/>
      </font>
      <numFmt numFmtId="9" formatCode="&quot;$&quot;#,##0_);\(&quot;$&quot;#,##0\)"/>
    </dxf>
    <dxf>
      <font>
        <b val="0"/>
        <i val="0"/>
        <strike val="0"/>
        <condense val="0"/>
        <extend val="0"/>
        <outline val="0"/>
        <shadow val="0"/>
        <u val="none"/>
        <vertAlign val="baseline"/>
        <sz val="10"/>
        <color auto="1"/>
        <name val="Verdana"/>
        <family val="2"/>
        <scheme val="none"/>
      </font>
    </dxf>
    <dxf>
      <font>
        <strike val="0"/>
        <outline val="0"/>
        <shadow val="0"/>
        <u val="none"/>
        <vertAlign val="baseline"/>
        <name val="Verdana"/>
        <family val="2"/>
        <scheme val="none"/>
      </font>
    </dxf>
    <dxf>
      <font>
        <b/>
        <strike val="0"/>
        <outline val="0"/>
        <shadow val="0"/>
        <u val="none"/>
        <vertAlign val="baseline"/>
        <name val="Verdana"/>
        <family val="2"/>
        <scheme val="none"/>
      </font>
    </dxf>
    <dxf>
      <font>
        <b val="0"/>
        <i val="0"/>
        <strike val="0"/>
        <condense val="0"/>
        <extend val="0"/>
        <outline val="0"/>
        <shadow val="0"/>
        <u val="none"/>
        <vertAlign val="baseline"/>
        <sz val="10"/>
        <color auto="1"/>
        <name val="Verdana"/>
        <family val="2"/>
        <scheme val="none"/>
      </font>
      <numFmt numFmtId="9" formatCode="&quot;$&quot;#,##0_);\(&quot;$&quot;#,##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64" formatCode="_(* #,##0.000_);_(* \(#,##0.000\);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9" formatCode="m/d/yyyy"/>
      <alignment horizontal="right" vertical="bottom" textRotation="0" wrapText="0" indent="0" justifyLastLine="0" shrinkToFit="0" readingOrder="0"/>
    </dxf>
    <dxf>
      <font>
        <b val="0"/>
        <i val="0"/>
        <strike val="0"/>
        <condense val="0"/>
        <extend val="0"/>
        <outline val="0"/>
        <shadow val="0"/>
        <u val="none"/>
        <vertAlign val="baseline"/>
        <sz val="10"/>
        <color auto="1"/>
        <name val="Verdana"/>
        <family val="2"/>
        <scheme val="none"/>
      </font>
    </dxf>
    <dxf>
      <font>
        <b val="0"/>
        <i val="0"/>
        <strike val="0"/>
        <condense val="0"/>
        <extend val="0"/>
        <outline val="0"/>
        <shadow val="0"/>
        <u val="none"/>
        <vertAlign val="baseline"/>
        <sz val="10"/>
        <color auto="1"/>
        <name val="Verdana"/>
        <family val="2"/>
        <scheme val="none"/>
      </font>
    </dxf>
    <dxf>
      <font>
        <b val="0"/>
        <i val="0"/>
        <strike val="0"/>
        <condense val="0"/>
        <extend val="0"/>
        <outline val="0"/>
        <shadow val="0"/>
        <u val="none"/>
        <vertAlign val="baseline"/>
        <sz val="10"/>
        <color auto="1"/>
        <name val="Verdana"/>
        <family val="2"/>
        <scheme val="none"/>
      </font>
    </dxf>
    <dxf>
      <font>
        <b val="0"/>
        <i val="0"/>
        <strike val="0"/>
        <condense val="0"/>
        <extend val="0"/>
        <outline val="0"/>
        <shadow val="0"/>
        <u val="none"/>
        <vertAlign val="baseline"/>
        <sz val="10"/>
        <color auto="1"/>
        <name val="Verdana"/>
        <family val="2"/>
        <scheme val="none"/>
      </font>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Verdana"/>
        <family val="2"/>
        <scheme val="none"/>
      </font>
      <numFmt numFmtId="172" formatCode="&quot;$&quot;#,##0"/>
      <alignment horizontal="general"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numFmt numFmtId="172" formatCode="&quot;$&quot;#,##0"/>
      <alignment horizontal="general"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general"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general"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alignment horizontal="left" vertical="top" textRotation="0" wrapText="1" indent="1" justifyLastLine="0" shrinkToFit="0" readingOrder="0"/>
    </dxf>
    <dxf>
      <font>
        <b val="0"/>
        <i val="0"/>
        <strike val="0"/>
        <condense val="0"/>
        <extend val="0"/>
        <outline val="0"/>
        <shadow val="0"/>
        <u val="none"/>
        <vertAlign val="baseline"/>
        <sz val="10"/>
        <color theme="1"/>
        <name val="Verdana"/>
        <family val="2"/>
        <scheme val="none"/>
      </font>
      <alignment horizontal="left" vertical="top" textRotation="0" wrapText="1" indent="1" justifyLastLine="0" shrinkToFit="0" readingOrder="0"/>
    </dxf>
    <dxf>
      <font>
        <b val="0"/>
        <i val="0"/>
        <strike val="0"/>
        <condense val="0"/>
        <extend val="0"/>
        <outline val="0"/>
        <shadow val="0"/>
        <u val="none"/>
        <vertAlign val="baseline"/>
        <sz val="10"/>
        <color theme="1"/>
        <name val="Verdana"/>
        <family val="2"/>
        <scheme val="none"/>
      </font>
      <alignment horizontal="left" vertical="top" textRotation="0" wrapText="1" indent="1" justifyLastLine="0" shrinkToFit="0" readingOrder="0"/>
    </dxf>
    <dxf>
      <font>
        <b val="0"/>
        <i val="0"/>
        <strike val="0"/>
        <condense val="0"/>
        <extend val="0"/>
        <outline val="0"/>
        <shadow val="0"/>
        <u val="none"/>
        <vertAlign val="baseline"/>
        <sz val="10"/>
        <color theme="1"/>
        <name val="Verdana"/>
        <family val="2"/>
        <scheme val="none"/>
      </font>
      <alignment horizontal="right"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right"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alignment horizontal="right"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alignment horizontal="right" vertical="top" textRotation="0" wrapText="1" indent="0"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1" indent="1"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1" indent="1"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1" indent="1" justifyLastLine="0" shrinkToFit="0" readingOrder="0"/>
    </dxf>
    <dxf>
      <font>
        <b val="0"/>
        <i val="0"/>
        <strike val="0"/>
        <condense val="0"/>
        <extend val="0"/>
        <outline val="0"/>
        <shadow val="0"/>
        <u val="none"/>
        <vertAlign val="baseline"/>
        <sz val="10"/>
        <color theme="1"/>
        <name val="Verdana"/>
        <family val="2"/>
        <scheme val="none"/>
      </font>
      <alignment horizontal="right" vertical="top" textRotation="0" wrapText="1" indent="0" justifyLastLine="0" shrinkToFit="0" readingOrder="0"/>
    </dxf>
    <dxf>
      <fill>
        <patternFill>
          <bgColor rgb="FFDADEE5"/>
        </patternFill>
      </fill>
    </dxf>
    <dxf>
      <fill>
        <patternFill>
          <bgColor rgb="FFDADEE5"/>
        </patternFill>
      </fill>
    </dxf>
    <dxf>
      <fill>
        <patternFill>
          <bgColor rgb="FFDADEE5"/>
        </patternFill>
      </fill>
    </dxf>
    <dxf>
      <fill>
        <patternFill>
          <bgColor rgb="FFDADEE5"/>
        </patternFill>
      </fill>
    </dxf>
    <dxf>
      <fill>
        <patternFill>
          <bgColor rgb="FFDADEE5"/>
        </patternFill>
      </fill>
    </dxf>
    <dxf>
      <font>
        <b val="0"/>
        <i val="0"/>
        <strike val="0"/>
        <condense val="0"/>
        <extend val="0"/>
        <outline val="0"/>
        <shadow val="0"/>
        <u val="none"/>
        <vertAlign val="baseline"/>
        <sz val="10"/>
        <color auto="1"/>
        <name val="Verdana"/>
        <family val="2"/>
        <scheme val="none"/>
      </font>
      <numFmt numFmtId="10" formatCode="&quot;$&quot;#,##0_);[Red]\(&quot;$&quot;#,##0\)"/>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9" formatCode="&quot;$&quot;#,##0_);\(&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9" formatCode="&quot;$&quot;#,##0_);\(&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9" formatCode="&quot;$&quot;#,##0_);\(&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9" formatCode="&quot;$&quot;#,##0_);\(&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72" formatCode="&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72" formatCode="&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4" formatCode="0.00%"/>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72" formatCode="&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72" formatCode="&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72" formatCode="&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72" formatCode="&quot;$&quot;#,##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72" formatCode="&quot;$&quot;#,##0"/>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72" formatCode="&quot;$&quot;#,##0"/>
      <alignment horizontal="righ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right" vertical="center" textRotation="0" wrapText="0" indent="0" justifyLastLine="0" shrinkToFit="0" readingOrder="0"/>
    </dxf>
    <dxf>
      <fill>
        <patternFill>
          <bgColor rgb="FFDADEE5"/>
        </patternFill>
      </fill>
    </dxf>
    <dxf>
      <fill>
        <patternFill>
          <bgColor rgb="FFDADEE5"/>
        </patternFill>
      </fill>
    </dxf>
    <dxf>
      <font>
        <b val="0"/>
        <i val="0"/>
        <strike val="0"/>
        <condense val="0"/>
        <extend val="0"/>
        <outline val="0"/>
        <shadow val="0"/>
        <u val="none"/>
        <vertAlign val="baseline"/>
        <sz val="10"/>
        <color auto="1"/>
        <name val="Verdana"/>
        <family val="2"/>
        <scheme val="none"/>
      </font>
      <numFmt numFmtId="9" formatCode="&quot;$&quot;#,##0_);\(&quot;$&quot;#,##0\)"/>
      <alignment horizontal="right"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numFmt numFmtId="30" formatCode="@"/>
      <alignment horizontal="general"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numFmt numFmtId="14" formatCode="0.00%"/>
      <alignment horizontal="general"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numFmt numFmtId="172" formatCode="&quot;$&quot;#,##0"/>
      <alignment horizontal="general"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numFmt numFmtId="30" formatCode="@"/>
      <alignment horizontal="general"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numFmt numFmtId="14" formatCode="0.00%"/>
      <alignment horizontal="general" vertical="center" textRotation="0" wrapText="0" indent="0" justifyLastLine="0" shrinkToFit="0" readingOrder="0"/>
    </dxf>
    <dxf>
      <font>
        <b val="0"/>
        <i val="0"/>
        <strike val="0"/>
        <condense val="0"/>
        <extend val="0"/>
        <outline val="0"/>
        <shadow val="0"/>
        <u val="none"/>
        <vertAlign val="baseline"/>
        <sz val="10"/>
        <color indexed="8"/>
        <name val="Verdana"/>
        <family val="2"/>
        <scheme val="none"/>
      </font>
      <numFmt numFmtId="172" formatCode="&quot;$&quot;#,##0"/>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4" formatCode="0.00%"/>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72" formatCode="&quot;$&quot;#,##0"/>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4" formatCode="0.00%"/>
      <alignment horizontal="general" vertical="center" textRotation="0" wrapText="0" indent="0" justifyLastLine="0" shrinkToFit="0" readingOrder="0"/>
    </dxf>
    <dxf>
      <font>
        <b val="0"/>
        <i val="0"/>
        <strike val="0"/>
        <condense val="0"/>
        <extend val="0"/>
        <outline val="0"/>
        <shadow val="0"/>
        <u val="none"/>
        <vertAlign val="baseline"/>
        <sz val="10"/>
        <color indexed="8"/>
        <name val="Verdana"/>
        <family val="2"/>
        <scheme val="none"/>
      </font>
      <numFmt numFmtId="172" formatCode="&quot;$&quot;#,##0"/>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67" formatCode="#,##0.00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67" formatCode="#,##0.00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Verdana"/>
        <family val="2"/>
        <scheme val="none"/>
      </font>
      <numFmt numFmtId="14" formatCode="0.00%"/>
    </dxf>
    <dxf>
      <font>
        <b val="0"/>
        <i val="0"/>
        <strike val="0"/>
        <condense val="0"/>
        <extend val="0"/>
        <outline val="0"/>
        <shadow val="0"/>
        <u val="none"/>
        <vertAlign val="baseline"/>
        <sz val="10"/>
        <color theme="1"/>
        <name val="Verdana"/>
        <family val="2"/>
        <scheme val="none"/>
      </font>
      <numFmt numFmtId="167" formatCode="#,##0.000"/>
    </dxf>
    <dxf>
      <font>
        <b val="0"/>
        <i val="0"/>
        <strike val="0"/>
        <condense val="0"/>
        <extend val="0"/>
        <outline val="0"/>
        <shadow val="0"/>
        <u val="none"/>
        <vertAlign val="baseline"/>
        <sz val="10"/>
        <color theme="1"/>
        <name val="Verdana"/>
        <family val="2"/>
        <scheme val="none"/>
      </font>
      <numFmt numFmtId="14" formatCode="0.00%"/>
    </dxf>
    <dxf>
      <font>
        <b val="0"/>
        <i val="0"/>
        <strike val="0"/>
        <condense val="0"/>
        <extend val="0"/>
        <outline val="0"/>
        <shadow val="0"/>
        <u val="none"/>
        <vertAlign val="baseline"/>
        <sz val="10"/>
        <color theme="1"/>
        <name val="Verdana"/>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Verdana"/>
        <family val="2"/>
        <scheme val="none"/>
      </font>
    </dxf>
    <dxf>
      <font>
        <b val="0"/>
        <i val="0"/>
        <strike val="0"/>
        <condense val="0"/>
        <extend val="0"/>
        <outline val="0"/>
        <shadow val="0"/>
        <u val="none"/>
        <vertAlign val="baseline"/>
        <sz val="10"/>
        <color theme="1"/>
        <name val="Verdana"/>
        <family val="2"/>
        <scheme val="none"/>
      </font>
    </dxf>
    <dxf>
      <border outline="0">
        <top style="thin">
          <color theme="4"/>
        </top>
      </border>
    </dxf>
    <dxf>
      <font>
        <b val="0"/>
        <i val="0"/>
        <strike val="0"/>
        <condense val="0"/>
        <extend val="0"/>
        <outline val="0"/>
        <shadow val="0"/>
        <u val="none"/>
        <vertAlign val="baseline"/>
        <sz val="12"/>
        <color theme="0"/>
        <name val="Verdana"/>
        <family val="2"/>
        <scheme val="none"/>
      </font>
      <fill>
        <patternFill patternType="solid">
          <fgColor theme="4" tint="0.79998168889431442"/>
          <bgColor rgb="FF0056A9"/>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right" vertical="bottom"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5" formatCode="#,##0_);\(#,##0\)"/>
      <alignment horizontal="right" vertical="bottom"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right" vertical="bottom"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5" formatCode="#,##0_);\(#,##0\)"/>
      <alignment horizontal="right" vertical="bottom" textRotation="0" wrapText="0" indent="0" justifyLastLine="0" shrinkToFit="0" readingOrder="0"/>
    </dxf>
    <dxf>
      <font>
        <b val="0"/>
        <i val="0"/>
        <strike val="0"/>
        <condense val="0"/>
        <extend val="0"/>
        <outline val="0"/>
        <shadow val="0"/>
        <u val="none"/>
        <vertAlign val="baseline"/>
        <sz val="10"/>
        <color theme="1"/>
        <name val="Verdana"/>
        <family val="2"/>
        <scheme val="none"/>
      </font>
    </dxf>
    <dxf>
      <font>
        <b val="0"/>
        <i val="0"/>
        <strike val="0"/>
        <condense val="0"/>
        <extend val="0"/>
        <outline val="0"/>
        <shadow val="0"/>
        <u val="none"/>
        <vertAlign val="baseline"/>
        <sz val="10"/>
        <color theme="1"/>
        <name val="Verdana"/>
        <family val="2"/>
        <scheme val="none"/>
      </font>
    </dxf>
    <dxf>
      <font>
        <b val="0"/>
        <i val="0"/>
        <strike val="0"/>
        <condense val="0"/>
        <extend val="0"/>
        <outline val="0"/>
        <shadow val="0"/>
        <u val="none"/>
        <vertAlign val="baseline"/>
        <sz val="10"/>
        <color theme="1"/>
        <name val="Verdana"/>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theme="4" tint="0.79998168889431442"/>
          <bgColor rgb="FF0056A9"/>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Verdana"/>
        <family val="2"/>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Verdana"/>
        <family val="2"/>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Verdana"/>
        <family val="2"/>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Verdana"/>
        <family val="2"/>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Verdana"/>
        <family val="2"/>
        <scheme val="none"/>
      </font>
      <numFmt numFmtId="165"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65"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 formatCode="0"/>
      <alignment horizontal="righ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72" formatCode="&quot;$&quot;#,##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72" formatCode="&quot;$&quot;#,##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72" formatCode="&quot;$&quot;#,##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numFmt numFmtId="14" formatCode="0.00%"/>
      <alignment horizontal="general" vertical="center" textRotation="0" wrapText="0" indent="0" justifyLastLine="0" shrinkToFit="0" readingOrder="0"/>
    </dxf>
    <dxf>
      <font>
        <b val="0"/>
        <i val="0"/>
        <strike val="0"/>
        <condense val="0"/>
        <extend val="0"/>
        <outline val="0"/>
        <shadow val="0"/>
        <u val="none"/>
        <vertAlign val="baseline"/>
        <sz val="10"/>
        <color indexed="8"/>
        <name val="Verdana"/>
        <family val="2"/>
        <scheme val="none"/>
      </font>
      <numFmt numFmtId="167"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numFmt numFmtId="14" formatCode="0.00%"/>
      <alignment horizontal="general" vertical="center" textRotation="0" wrapText="0" indent="0" justifyLastLine="0" shrinkToFit="0" readingOrder="0"/>
    </dxf>
    <dxf>
      <font>
        <b val="0"/>
        <i val="0"/>
        <strike val="0"/>
        <condense val="0"/>
        <extend val="0"/>
        <outline val="0"/>
        <shadow val="0"/>
        <u val="none"/>
        <vertAlign val="baseline"/>
        <sz val="10"/>
        <color indexed="8"/>
        <name val="Verdana"/>
        <family val="2"/>
        <scheme val="none"/>
      </font>
      <numFmt numFmtId="167"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numFmt numFmtId="166" formatCode="#,##0.000_);\(#,##0.000\)"/>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numFmt numFmtId="166" formatCode="#,##0.000_);\(#,##0.000\)"/>
      <alignment horizontal="general" vertical="center" textRotation="0" wrapText="0"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righ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67"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righ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3" formatCode="#,##0"/>
      <alignment horizontal="right"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Verdana"/>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right" vertical="center" textRotation="0" wrapText="1"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14" formatCode="0.00%"/>
      <alignment horizontal="right"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right" vertical="center" textRotation="0" wrapText="1" indent="0" justifyLastLine="0" shrinkToFit="0" readingOrder="0"/>
    </dxf>
    <dxf>
      <font>
        <b val="0"/>
        <i val="0"/>
        <strike val="0"/>
        <condense val="0"/>
        <extend val="0"/>
        <outline val="0"/>
        <shadow val="0"/>
        <u val="none"/>
        <vertAlign val="baseline"/>
        <sz val="10"/>
        <color rgb="FF000000"/>
        <name val="Verdana"/>
        <family val="2"/>
        <scheme val="none"/>
      </font>
      <alignment horizontal="right" vertical="center" textRotation="0" wrapText="1" indent="0" justifyLastLine="0" shrinkToFit="0" readingOrder="0"/>
    </dxf>
    <dxf>
      <font>
        <b val="0"/>
        <i val="0"/>
        <strike val="0"/>
        <condense val="0"/>
        <extend val="0"/>
        <outline val="0"/>
        <shadow val="0"/>
        <u val="none"/>
        <vertAlign val="baseline"/>
        <sz val="10"/>
        <color rgb="FF000000"/>
        <name val="Verdana"/>
        <family val="2"/>
        <scheme val="none"/>
      </font>
      <alignment horizontal="right" vertical="center" textRotation="0" wrapText="1" indent="0" justifyLastLine="0" shrinkToFit="0" readingOrder="0"/>
    </dxf>
    <dxf>
      <font>
        <b val="0"/>
        <i val="0"/>
        <strike val="0"/>
        <condense val="0"/>
        <extend val="0"/>
        <outline val="0"/>
        <shadow val="0"/>
        <u val="none"/>
        <vertAlign val="baseline"/>
        <sz val="10"/>
        <color rgb="FF000000"/>
        <name val="Verdana"/>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000000"/>
        <name val="Verdana"/>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000000"/>
        <name val="Verdana"/>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rgb="FF000000"/>
        <name val="Verdana"/>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2"/>
        <color theme="0"/>
        <name val="Verdana"/>
        <family val="2"/>
        <scheme val="none"/>
      </font>
      <fill>
        <patternFill patternType="solid">
          <fgColor indexed="64"/>
          <bgColor rgb="FF0056A9"/>
        </patternFill>
      </fill>
      <alignment horizontal="general" vertical="center" textRotation="0" wrapText="1" indent="0" justifyLastLine="0" shrinkToFit="0" readingOrder="0"/>
    </dxf>
    <dxf>
      <fill>
        <patternFill>
          <bgColor rgb="FFDADEE5"/>
        </patternFill>
      </fill>
    </dxf>
    <dxf>
      <fill>
        <patternFill>
          <bgColor rgb="FFDADEE5"/>
        </patternFill>
      </fill>
    </dxf>
    <dxf>
      <font>
        <b/>
        <i val="0"/>
        <strike val="0"/>
        <color theme="0"/>
      </font>
      <fill>
        <patternFill>
          <bgColor rgb="FF5F0F40"/>
        </patternFill>
      </fill>
    </dxf>
    <dxf>
      <font>
        <strike val="0"/>
      </font>
      <fill>
        <patternFill>
          <bgColor rgb="FFDADEE5"/>
        </patternFill>
      </fill>
    </dxf>
    <dxf>
      <font>
        <strike val="0"/>
        <color auto="1"/>
      </font>
    </dxf>
    <dxf>
      <font>
        <b/>
        <i val="0"/>
        <strike val="0"/>
        <color theme="0"/>
      </font>
      <fill>
        <patternFill>
          <bgColor rgb="FF0056A9"/>
        </patternFill>
      </fill>
    </dxf>
  </dxfs>
  <tableStyles count="2" defaultTableStyle="TableStyleMedium2" defaultPivotStyle="PivotStyleLight16">
    <tableStyle name="DISCOS" pivot="0" count="3" xr9:uid="{B783B709-AF3D-4A80-8244-0102A501F383}">
      <tableStyleElement type="headerRow" dxfId="188"/>
      <tableStyleElement type="firstRowStripe" dxfId="187"/>
      <tableStyleElement type="secondRowStripe" dxfId="186"/>
    </tableStyle>
    <tableStyle name="DISCOS Totals" pivot="0" count="1" xr9:uid="{EE864E4F-947F-47FD-8EDA-5145596610E5}">
      <tableStyleElement type="wholeTable" dxfId="185"/>
    </tableStyle>
  </tableStyles>
  <colors>
    <mruColors>
      <color rgb="FFDADEE5"/>
      <color rgb="FF5F0F40"/>
      <color rgb="FFFFFF99"/>
      <color rgb="FF0056A9"/>
      <color rgb="FF3366FF"/>
      <color rgb="FF002060"/>
      <color rgb="FF002288"/>
      <color rgb="FF0F385A"/>
      <color rgb="FFAFC3BF"/>
      <color rgb="FF66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662895C-87BB-4390-9A5E-AB3F41C50CAD}" name="Table29" displayName="Table29" ref="A2:E27" totalsRowShown="0" headerRowDxfId="182" dataDxfId="181">
  <tableColumns count="5">
    <tableColumn id="1" xr3:uid="{89B75D85-1096-4A72-B39A-C696C0E3058B}" name="DISTRICT" dataDxfId="180"/>
    <tableColumn id="2" xr3:uid="{86B2AC4D-B667-4A0E-B05D-C5DE5849C782}" name="DISTRICT ACRONYM" dataDxfId="179"/>
    <tableColumn id="3" xr3:uid="{E2150E89-C07D-4E69-8BE0-C86CDDE70B04}" name="MAILING ADDRESS" dataDxfId="178"/>
    <tableColumn id="4" xr3:uid="{E29B6C79-5EF6-4821-9462-BC404FA919D9}" name="ZIP CODE" dataDxfId="177"/>
    <tableColumn id="5" xr3:uid="{3DA9B9E8-44BE-4A23-A14C-E22E61C77A7A}" name="TELEPHONE_x000a_NUMBER" dataDxfId="176"/>
  </tableColumns>
  <tableStyleInfo name="DISCOS"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EF5F96-5742-4B43-BAC9-B2B01F807CFC}" name="Table21" displayName="Table21" ref="I2:K66" totalsRowShown="0">
  <tableColumns count="3">
    <tableColumn id="1" xr3:uid="{495D639B-F33E-48B4-948A-1F60C11447AD}" name="COUNTY_x000a_NUMBER" dataDxfId="129" dataCellStyle="Normal_Pg39"/>
    <tableColumn id="2" xr3:uid="{D90B290A-191F-4201-BF34-5A727359D95F}" name="COUNTY_x000a_NAME" dataDxfId="128" dataCellStyle="Normal_Pg39"/>
    <tableColumn id="3" xr3:uid="{DE301AA9-9A08-4F77-B4F3-081782FE131E}" name="DISTRICT ACRONYM" dataDxfId="127" dataCellStyle="Normal_Pg39"/>
  </tableColumns>
  <tableStyleInfo name="DISCOS"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76AACBE-841C-4E1F-B31C-CFF9F53EA4C5}" name="Table22" displayName="Table22" ref="M2:O64" totalsRowShown="0">
  <tableColumns count="3">
    <tableColumn id="1" xr3:uid="{D96CE7D3-A2BD-4D52-8E2C-1C148AEB6785}" name="COUNTY_x000a_NUMBER" dataDxfId="126" dataCellStyle="Normal_Pg39"/>
    <tableColumn id="2" xr3:uid="{1EF1C13F-AA48-4E78-911D-43BEF7ABB492}" name="COUNTY_x000a_NAME" dataDxfId="125" dataCellStyle="Normal_Pg39"/>
    <tableColumn id="3" xr3:uid="{AB8615A9-D19D-4E6E-9394-40E770A3ED11}" name="DISTRICT ACRONYM" dataDxfId="124" dataCellStyle="Normal_Pg39"/>
  </tableColumns>
  <tableStyleInfo name="DISCOS"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CAAD9DB-2BAC-4141-BD3B-1232CB68E5BD}" name="Table18" displayName="Table18" ref="B2:G256" totalsRowShown="0" headerRowDxfId="123" dataDxfId="122" headerRowCellStyle="Normal_Pg40" dataCellStyle="Normal_Pg40">
  <tableColumns count="6">
    <tableColumn id="1" xr3:uid="{6380866F-F478-4C99-91E9-ADD07D911741}" name="COUNTY" dataDxfId="121" dataCellStyle="Normal_Pg40"/>
    <tableColumn id="2" xr3:uid="{3BB0FBF0-6963-4E93-8312-BDB68E9AFBB1}" name="DISTRICT ACRONYM" dataDxfId="120" dataCellStyle="Normal_Pg40"/>
    <tableColumn id="3" xr3:uid="{27F8331D-E564-4E9A-8B68-C5CAF13E130E}" name="SQUARE MILES" dataDxfId="119" dataCellStyle="Normal_Pg40">
      <calculatedColumnFormula>VLOOKUP(B3,'Square Miles Detail'!C:D,2,FALSE)</calculatedColumnFormula>
    </tableColumn>
    <tableColumn id="4" xr3:uid="{484F8893-0A4A-4F67-8A6B-BF016EC9B40D}" name="PERCENT" dataDxfId="118" dataCellStyle="Normal_Pg40">
      <calculatedColumnFormula>D3/$D$258</calculatedColumnFormula>
    </tableColumn>
    <tableColumn id="5" xr3:uid="{43A26433-9B1C-416E-960B-420B7B7DAD06}" name="VEHICLES REGISTERED" dataDxfId="117" dataCellStyle="Normal_Pg40"/>
    <tableColumn id="6" xr3:uid="{0C9C42D1-1B5E-456D-9EBD-BDF0B0B3E325}" name="PERCENT " dataDxfId="116" dataCellStyle="Normal_Pg40">
      <calculatedColumnFormula>F3/$F$258</calculatedColumnFormula>
    </tableColumn>
  </tableColumns>
  <tableStyleInfo name="DISCOS"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5662B12-EBA2-4415-906C-8A1081139830}" name="Table10" displayName="Table10" ref="A2:F256" totalsRowShown="0" headerRowDxfId="115" tableBorderDxfId="114" headerRowCellStyle="Normal_Pg48">
  <tableColumns count="6">
    <tableColumn id="1" xr3:uid="{575410D7-291A-4B08-A0F3-0B947B272305}" name="COUNTY" dataDxfId="113"/>
    <tableColumn id="2" xr3:uid="{0BD3EE34-332E-41B6-9E1F-2B8F147CEE8C}" name="DISTRICT ACRONYM" dataDxfId="112"/>
    <tableColumn id="3" xr3:uid="{0D5FF351-0E56-4EB6-BE0E-23E2A4B54F91}" name=" POPULATION 2023" dataDxfId="111" dataCellStyle="Normal_Calendar Year 1997 Registration 3 2"/>
    <tableColumn id="4" xr3:uid="{00E3CAFB-23E9-4FF3-9D8F-2CD972F60964}" name="POPULATION PERCENT" dataDxfId="110">
      <calculatedColumnFormula>C3/$C$258</calculatedColumnFormula>
    </tableColumn>
    <tableColumn id="5" xr3:uid="{42F381DC-DE5B-4C75-9FB3-D07EDD47855E}" name="DAILY VEHICLE_x000a_MILES" dataDxfId="109" dataCellStyle="Normal 26 2"/>
    <tableColumn id="6" xr3:uid="{C8E549B0-087E-4982-9022-45F1DA774CFE}" name="MILES_x000a_PERCENT" dataDxfId="108">
      <calculatedColumnFormula>E3/$E$258</calculatedColumnFormula>
    </tableColumn>
  </tableColumns>
  <tableStyleInfo name="DISCOS"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EC0F822-A476-4CAD-88BD-8D017BA73DE4}" name="Table9" displayName="Table9" ref="A2:F256" totalsRowShown="0" headerRowDxfId="107" headerRowCellStyle="Normal_Pg56">
  <tableColumns count="6">
    <tableColumn id="1" xr3:uid="{DB79C877-EFEE-408F-B9BD-29A80C1F90FE}" name="COUNTY" dataDxfId="106" dataCellStyle="Normal_CountyXwalk"/>
    <tableColumn id="2" xr3:uid="{ED800199-1D20-48B6-AE5C-81573D6DCB71}" name="DISTRICT ACRONYM" dataDxfId="105" dataCellStyle="Normal_CountyXwalk"/>
    <tableColumn id="3" xr3:uid="{DD0DA159-F53D-4131-B401-EBEBBDA23927}" name="CENTERLINE MILES" dataDxfId="104" dataCellStyle="Normal 26 2"/>
    <tableColumn id="4" xr3:uid="{35015658-D2C7-4777-9DD4-7551013823EA}" name="  CENTERLINE MILES PERCENT" dataDxfId="103" dataCellStyle="Normal 2">
      <calculatedColumnFormula>(C3/$C$258)</calculatedColumnFormula>
    </tableColumn>
    <tableColumn id="5" xr3:uid="{E35B45C9-691A-4CCB-A1D7-39B1DB682F1E}" name="LANE_x000a_MILES" dataDxfId="102" dataCellStyle="Normal 26 2"/>
    <tableColumn id="6" xr3:uid="{228B9720-D648-41BB-9F65-96CF42B0C16B}" name="LANE MILES PERCENT" dataDxfId="101" dataCellStyle="Normal 2">
      <calculatedColumnFormula>(E3/$E$258)</calculatedColumnFormula>
    </tableColumn>
  </tableColumns>
  <tableStyleInfo name="DISCOS"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BDC07B-D447-47EE-8C41-74606592CA1A}" name="Table1" displayName="Table1" ref="B2:I256" totalsRowShown="0" headerRowDxfId="100" dataDxfId="99">
  <tableColumns count="8">
    <tableColumn id="1" xr3:uid="{656E8CA5-6BE4-4159-B98B-C3EE407B996A}" name="COUNTY" dataDxfId="98"/>
    <tableColumn id="2" xr3:uid="{B0A11B49-9FF3-43DC-BF6C-862D5C552475}" name="DISTRICT ACRONYM" dataDxfId="97"/>
    <tableColumn id="3" xr3:uid="{E567DD7A-8EF8-4E7E-B587-3E24F8C06142}" name="CONSTRUCTION" dataDxfId="96"/>
    <tableColumn id="4" xr3:uid="{920A0786-440C-41EC-9281-AC7A2FAED042}" name="CONSTRUCTION PERCENT" dataDxfId="95">
      <calculatedColumnFormula>+D3/$D$258</calculatedColumnFormula>
    </tableColumn>
    <tableColumn id="5" xr3:uid="{BCBBC83A-D5ED-4CED-B940-F41C610D7D03}" name="NON-CONTRACTED MAINTENANCE " dataDxfId="94"/>
    <tableColumn id="6" xr3:uid="{AD9DB795-E172-45B9-AE18-8EAC798B5A2F}" name="NON-CONTRACTED PERCENT" dataDxfId="93">
      <calculatedColumnFormula>+F3/$F$258</calculatedColumnFormula>
    </tableColumn>
    <tableColumn id="7" xr3:uid="{708F39D5-3523-4D3F-97F9-50E2A3692957}" name="CONTRACTED MAINTENANCE " dataDxfId="92"/>
    <tableColumn id="8" xr3:uid="{F3143340-F679-423C-9F77-FD5381F2C79D}" name="CONTRACTED PERCENT" dataDxfId="91">
      <calculatedColumnFormula>+H3/$H$258</calculatedColumnFormula>
    </tableColumn>
  </tableColumns>
  <tableStyleInfo name="DISCOS"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4EBE61E-03C1-4468-947D-868CA39F9FC7}" name="Table17" displayName="Table17" ref="A2:D104" totalsRowShown="0">
  <tableColumns count="4">
    <tableColumn id="1" xr3:uid="{11F49EDC-8112-46DC-BAAD-7EB68C211777}" name="COUNTY" dataDxfId="90"/>
    <tableColumn id="2" xr3:uid="{2F6827F4-49EF-47AF-94A7-766041D425C0}" name="AIRPORT" dataDxfId="89"/>
    <tableColumn id="3" xr3:uid="{953F7CE9-8D0B-496E-8545-DE42F45A6779}" name="AMOUNT OF AWARD" dataDxfId="88" dataCellStyle="Comma 2"/>
    <tableColumn id="4" xr3:uid="{30AD09B8-BC4A-4A6B-8FD0-8034500DBB0C}" name="PERCENTAGE" dataDxfId="87">
      <calculatedColumnFormula>SUM(C3/$C$106)</calculatedColumnFormula>
    </tableColumn>
  </tableColumns>
  <tableStyleInfo name="DISCOS"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EF38F6D-F111-4E66-AC1F-DA91B12067F0}" name="Table16" displayName="Table16" ref="A2:D226" totalsRowShown="0" headerRowDxfId="86">
  <tableColumns count="4">
    <tableColumn id="1" xr3:uid="{F52B2799-EA21-410A-A624-910D0E6F0A04}" name="COUNTY" dataDxfId="85"/>
    <tableColumn id="2" xr3:uid="{F9212C41-BFE4-446B-8A06-972C305D0C0A}" name="AIRPORT FACILITY" dataDxfId="84"/>
    <tableColumn id="3" xr3:uid="{83BE1010-79EC-4F13-AC2D-CAA2CD661FAD}" name="CSJ NUMBER" dataDxfId="83"/>
    <tableColumn id="4" xr3:uid="{6A44735F-8448-4CD0-8269-24BAA04A10B2}" name="GRANT AMOUNT" dataDxfId="82" dataCellStyle="Currency"/>
  </tableColumns>
  <tableStyleInfo name="DISCOS"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24BF67-6CD6-4599-B9E1-F5A934632D15}" name="Table15" displayName="Table15" ref="A2:E12" totalsRowShown="0" headerRowDxfId="79" headerRowCellStyle="Normal_Pg22">
  <tableColumns count="5">
    <tableColumn id="1" xr3:uid="{45608E58-B259-4D6A-BC41-8E879EC0229D}" name="COUNTY" dataDxfId="78" dataCellStyle="Normal_SIB-DISCOS-06_1 2"/>
    <tableColumn id="2" xr3:uid="{65457089-8FC9-4B36-A749-AA45C7718BD5}" name="DISTRICT ACRONYM" dataDxfId="77" dataCellStyle="Normal_SIB-DISCOS-06_1 2"/>
    <tableColumn id="3" xr3:uid="{93FE9C54-773A-4CE2-BB4D-ECAB660C7BC7}" name="PROJECT COST " dataDxfId="76" dataCellStyle="Currency"/>
    <tableColumn id="4" xr3:uid="{74A91BDB-AF9B-461C-8B50-1DC2CF018569}" name="LOAN AMOUNT" dataDxfId="75" dataCellStyle="Currency"/>
    <tableColumn id="5" xr3:uid="{5A64F350-05A3-43BB-A274-3CE718B1B358}" name="PERCENT" dataDxfId="74" dataCellStyle="Comma">
      <calculatedColumnFormula>D3/$D$14</calculatedColumnFormula>
    </tableColumn>
  </tableColumns>
  <tableStyleInfo name="DISCOS"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02C260-2364-42D4-90A8-5FFE8E51425A}" name="Table14" displayName="Table14" ref="A2:E72" totalsRowShown="0" headerRowDxfId="73" dataDxfId="72" headerRowCellStyle="Normal_Pg22" dataCellStyle="Comma">
  <tableColumns count="5">
    <tableColumn id="1" xr3:uid="{B0198C11-A5EC-4F9E-9441-470B9FABB0FA}" name="COUNTY" dataDxfId="71" dataCellStyle="Normal_Pg22"/>
    <tableColumn id="2" xr3:uid="{99E38E98-3751-4254-8D4C-4C5D4C756E97}" name="DISTRICT ACRONYM" dataDxfId="70" dataCellStyle="Normal_Pg22"/>
    <tableColumn id="3" xr3:uid="{CD9268B8-6E5C-4C7B-9950-1FD059708696}" name=" PROJECT COST " dataDxfId="69" dataCellStyle="Comma"/>
    <tableColumn id="4" xr3:uid="{9F949D71-E924-44C8-8B5C-138FC49E1B39}" name="LOAN AMOUNT" dataDxfId="68" dataCellStyle="Comma"/>
    <tableColumn id="5" xr3:uid="{2363A80F-3097-4ED4-85BE-EBB5BAEC9414}" name="PERCENT" dataDxfId="67" dataCellStyle="Comma">
      <calculatedColumnFormula>D3/$D$74</calculatedColumnFormula>
    </tableColumn>
  </tableColumns>
  <tableStyleInfo name="DISCO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6DEA81C-A269-45D1-8536-DB7BE2646E40}" name="Table28" displayName="Table28" ref="A2:F27" totalsRowShown="0" headerRowDxfId="175">
  <tableColumns count="6">
    <tableColumn id="1" xr3:uid="{5C525A92-3AA2-4E4B-B6F1-CD2DE4E76C7C}" name="DISTRICT" dataDxfId="174"/>
    <tableColumn id="2" xr3:uid="{C4D84481-7CFD-4404-AC32-DF2F6C817386}" name="DISTRICT ACRONYM" dataDxfId="173"/>
    <tableColumn id="3" xr3:uid="{5C1F52CA-FB13-41DA-956A-E570F5592F52}" name="SQUARE MILES" dataDxfId="172"/>
    <tableColumn id="4" xr3:uid="{151CB9F6-E173-4D51-9806-89C8C9CC7D09}" name="PERCENT" dataDxfId="171">
      <calculatedColumnFormula>C3/$C$29</calculatedColumnFormula>
    </tableColumn>
    <tableColumn id="5" xr3:uid="{4F699817-88F6-469F-AEA2-6FABD5F2D7AD}" name="VEHICLES REGISTERED" dataDxfId="170" dataCellStyle="Comma">
      <calculatedColumnFormula>SUMIF('DMV-County Square Miles'!C:C,'District Square Miles'!B3,'DMV-County Square Miles'!F:F)</calculatedColumnFormula>
    </tableColumn>
    <tableColumn id="6" xr3:uid="{7AE58DB6-E15C-4DBB-8274-039EE9E52EFF}" name="PERCENT " dataDxfId="169">
      <calculatedColumnFormula>E3/$E$29</calculatedColumnFormula>
    </tableColumn>
  </tableColumns>
  <tableStyleInfo name="DISCOS"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E99071F-FBAF-41F8-9336-FF18D14ED78A}" name="Table13" displayName="Table13" ref="A2:E8" totalsRowShown="0" headerRowDxfId="66" headerRowCellStyle="Normal_Pg22">
  <tableColumns count="5">
    <tableColumn id="1" xr3:uid="{854F12C0-72A3-4BFD-8D1A-60FE800AA671}" name="DISTRICT" dataDxfId="65" dataCellStyle="Normal_Pg22"/>
    <tableColumn id="2" xr3:uid="{E8F330D3-414C-40EE-B35E-E09B04CFA663}" name="DISTRICT ACRONYM" dataDxfId="64" dataCellStyle="Normal_Pg22"/>
    <tableColumn id="3" xr3:uid="{8EE47488-3DBA-49CA-BDFC-A20C0663233D}" name=" PROJECT COST " dataDxfId="63" dataCellStyle="Comma 2 2 2"/>
    <tableColumn id="4" xr3:uid="{FF15A3EC-3B98-4005-8F72-E42633370AF2}" name="LOAN AMOUNT" dataDxfId="62" dataCellStyle="Comma 2 2 2"/>
    <tableColumn id="5" xr3:uid="{ECCBEABC-9EC1-419A-B31A-37D94C826BB0}" name="PERCENT" dataDxfId="61" dataCellStyle="Comma">
      <calculatedColumnFormula>D3/$D$10</calculatedColumnFormula>
    </tableColumn>
  </tableColumns>
  <tableStyleInfo name="DISCOS"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AE955D7-858F-4CC6-8C25-192B785BE56E}" name="Table12" displayName="Table12" ref="A2:E25" totalsRowShown="0" headerRowDxfId="60" dataDxfId="59" headerRowCellStyle="Normal_Pg22" dataCellStyle="Comma">
  <tableColumns count="5">
    <tableColumn id="1" xr3:uid="{933681EC-74F3-4EC5-8679-E8D74A60A2BE}" name="DISTRICT" dataDxfId="58" dataCellStyle="Comma"/>
    <tableColumn id="2" xr3:uid="{D9C634AE-7E19-46FB-AD8D-808C182AB264}" name="DISTRICT ACRONYM" dataDxfId="57" dataCellStyle="Normal_Pg22"/>
    <tableColumn id="3" xr3:uid="{CD3BCF13-7063-42D0-A3D8-644F0CD61A7C}" name=" PROJECT COST " dataDxfId="56" dataCellStyle="Comma"/>
    <tableColumn id="4" xr3:uid="{B382DE4E-6363-4C9B-97B9-2D4665ADD17D}" name="LOAN AMOUNT" dataDxfId="55" dataCellStyle="Comma"/>
    <tableColumn id="5" xr3:uid="{D9756416-2DAA-4A46-BBD9-103BD90CBEC7}" name="PERCENT" dataDxfId="54" dataCellStyle="Comma">
      <calculatedColumnFormula>D3/$D$27</calculatedColumnFormula>
    </tableColumn>
  </tableColumns>
  <tableStyleInfo name="DISCOS"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190B908-DCD5-4E0D-9798-8975B70594AF}" name="Table11" displayName="Table11" ref="A2:E15" totalsRowShown="0" headerRowDxfId="53" dataDxfId="52" headerRowCellStyle="Percent 2 2 2" dataCellStyle="Comma 11">
  <tableColumns count="5">
    <tableColumn id="1" xr3:uid="{28246B80-D393-4F82-A54E-9A819DAC9D86}" name="PROGRAM AREA" dataDxfId="51" dataCellStyle="Normal 5"/>
    <tableColumn id="2" xr3:uid="{F6CA51E8-BE5C-475D-ABB3-C508DF180EAD}" name="FEDERAL FUNDS" dataDxfId="50" dataCellStyle="Comma 11"/>
    <tableColumn id="3" xr3:uid="{310A45F2-7E6D-4ABB-841F-04AD55961EA8}" name="STATE FUNDS" dataDxfId="49" dataCellStyle="Comma 11"/>
    <tableColumn id="4" xr3:uid="{3094A51B-D223-4A94-A2DE-0FA9BF4EEC8E}" name="TOTAL STATE AND FEDERAL FUNDS" dataDxfId="48" dataCellStyle="Comma 11"/>
    <tableColumn id="5" xr3:uid="{26ACE8F3-FAAC-48A5-88D6-BD485DA7659F}" name="TOTAL EXPENDITURES_x000a_TO DATE" dataDxfId="47" dataCellStyle="Comma 11"/>
  </tableColumns>
  <tableStyleInfo name="DISCOS"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1EB6187-3058-4346-89E4-51030DDAD41E}" name="Table8" displayName="Table8" ref="A2:D44" totalsRowShown="0">
  <tableColumns count="4">
    <tableColumn id="1" xr3:uid="{A77EB618-5968-4AFC-A81A-F3B5D0BA540F}" name="COUNTY" dataDxfId="46"/>
    <tableColumn id="2" xr3:uid="{75152AAC-212A-43C0-88D1-3CC412D0C950}" name="DISTRICT ACRONYMN" dataDxfId="45"/>
    <tableColumn id="3" xr3:uid="{2FE0C35F-F501-4C1F-B88A-C0DCC80C5AFE}" name="NAME" dataDxfId="44"/>
    <tableColumn id="4" xr3:uid="{FB2B1CB8-8617-4881-A076-1EB8E90EE552}" name="PASS-THRU AMOUNT" dataDxfId="43"/>
  </tableColumns>
  <tableStyleInfo name="DISCOS"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1EEB7B5-959F-4BA4-A17E-B32EBD8B57C4}" name="Table7" displayName="Table7" ref="A2:G194" totalsRowShown="0">
  <tableColumns count="7">
    <tableColumn id="1" xr3:uid="{A809ACC1-F2F7-475C-8B7A-43DA962126A1}" name="COUNTY NUMBER" dataDxfId="37" dataCellStyle="Normal 10"/>
    <tableColumn id="2" xr3:uid="{DCFDE7DF-43DA-46DE-BBC8-1E48650AFB9D}" name="COUNTY" dataDxfId="36" dataCellStyle="Normal 10"/>
    <tableColumn id="3" xr3:uid="{E2BACB8C-95BB-40CF-92EF-44779E5C90A0}" name="DISTRICT ACRONYM" dataDxfId="35" dataCellStyle="Normal 10"/>
    <tableColumn id="4" xr3:uid="{BF30A10E-2CF7-40C0-BAC8-CF938E49AA65}" name="DISTRICT NAME" dataDxfId="34" dataCellStyle="Normal 10"/>
    <tableColumn id="5" xr3:uid="{75E1197D-0B5D-4593-87F2-A7C6EB038081}" name="TOTAL COMPLETED DURING FY 2024" dataDxfId="33" dataCellStyle="Normal 10"/>
    <tableColumn id="6" xr3:uid="{8051458C-DD4F-40F9-9F20-D1171D808929}" name="TOTAL COMPLETED_x000a_ON TIME" dataDxfId="32" dataCellStyle="Normal 10"/>
    <tableColumn id="7" xr3:uid="{2977AD72-00A7-4EF5-80D0-D78DCF6C02EC}" name="PERCENT _x000a_ON TIME" dataDxfId="31" dataCellStyle="Normal 10">
      <calculatedColumnFormula>F3/E3</calculatedColumnFormula>
    </tableColumn>
  </tableColumns>
  <tableStyleInfo name="DISCOS"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52C7BA2-410E-404D-A7F2-9328DE537E0D}" name="Table6" displayName="Table6" ref="A2:K194" totalsRowShown="0" dataDxfId="30" dataCellStyle="Normal 10">
  <tableColumns count="11">
    <tableColumn id="1" xr3:uid="{AD9719F3-A60C-4701-A6BD-7BADA08CBCFB}" name="COUNTY NUMBER" dataDxfId="29" dataCellStyle="Normal 10"/>
    <tableColumn id="2" xr3:uid="{D5DEE3C0-72A1-4A79-A639-72FFE20CE6B6}" name="COUNTY" dataDxfId="28" dataCellStyle="Normal 10"/>
    <tableColumn id="3" xr3:uid="{FBAD62E9-C3DA-4E5C-8556-61A0C5249D63}" name="DISTRICT ACRONYM" dataDxfId="27" dataCellStyle="Normal 10"/>
    <tableColumn id="4" xr3:uid="{DD981738-9156-4130-99C5-FA85D8B9E24D}" name="DISTRICT NAME" dataDxfId="26" dataCellStyle="Normal 10"/>
    <tableColumn id="5" xr3:uid="{EFE3F9C8-3EFB-40BF-BC69-738B4E3CCC12}" name="COUNTY TOTAL" dataDxfId="25" dataCellStyle="Normal 10"/>
    <tableColumn id="6" xr3:uid="{EA2A6BE0-9C02-4E49-90E5-1313067CE89C}" name="COUNTY PROJECTS COMPLETED ON BUDGET*" dataDxfId="24" dataCellStyle="Normal 10"/>
    <tableColumn id="7" xr3:uid="{3F7AF3A4-3BDB-4864-97C1-918233E471FE}" name="COUNTY PERCENT OF PROJECTS COMPLETED ON BUDGET" dataDxfId="23" dataCellStyle="Normal 10">
      <calculatedColumnFormula>F3/E3</calculatedColumnFormula>
    </tableColumn>
    <tableColumn id="8" xr3:uid="{828610B3-A8A4-4F22-B8F8-2A4F3A53B13B}" name="COUNTY PROJECTS NOT COMPLETED ON BUDGET*" dataDxfId="22" dataCellStyle="Normal 10"/>
    <tableColumn id="9" xr3:uid="{CAA986FF-0AE0-43E5-B896-0DDE35D1E824}" name="COUNTY PERCENT OF PROJECTS NOT COMPLETED ON BUDGET" dataDxfId="21" dataCellStyle="Normal 10">
      <calculatedColumnFormula>H3/E3</calculatedColumnFormula>
    </tableColumn>
    <tableColumn id="10" xr3:uid="{9FF58CE7-4E3E-4FBE-ABD8-CCA9BCA52DA1}" name="COUNTY TOTAL _x000a_CONTRACT AMOUNT" dataDxfId="20" dataCellStyle="Normal 10"/>
    <tableColumn id="11" xr3:uid="{EE5FEC10-A223-4560-8C63-D0DDE944EB78}" name="COUNTY TOTAL _x000a_PAYMENT AMOUNT" dataDxfId="19" dataCellStyle="Normal 10"/>
  </tableColumns>
  <tableStyleInfo name="DISCOS"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B3801CE-1657-456B-A6A7-B00C0855724A}" name="Table5" displayName="Table5" ref="A2:E259" totalsRowShown="0" headerRowDxfId="18" dataDxfId="17">
  <tableColumns count="5">
    <tableColumn id="1" xr3:uid="{C3109BAA-2790-4F12-9222-8822483DB3F9}" name="DISTRICT" dataDxfId="16"/>
    <tableColumn id="2" xr3:uid="{A168B6E8-4420-4EB0-AFFD-5E5EDBE9A80C}" name="COUNTY" dataDxfId="15"/>
    <tableColumn id="3" xr3:uid="{1F413CFF-F84F-43BA-B4CC-13AB34066AEB}" name="PARCEL" dataDxfId="14"/>
    <tableColumn id="4" xr3:uid="{A8EE89C3-7F59-4536-8C4E-5105EAD00ABC}" name="POSSESSION DATE" dataDxfId="13"/>
    <tableColumn id="5" xr3:uid="{EF46216E-E93A-4277-AA43-3030AE4D5AB2}" name="ACRES" dataDxfId="12" dataCellStyle="Comma"/>
  </tableColumns>
  <tableStyleInfo name="DISCOS"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7B013A6-DBFC-4776-B057-EF24E26092AF}" name="Table4" displayName="Table4" ref="A2:B53" totalsRowShown="0">
  <tableColumns count="2">
    <tableColumn id="1" xr3:uid="{70324F90-F2AC-41C8-AF56-B73EA93E6CE2}" name="COUNTY" dataDxfId="11"/>
    <tableColumn id="2" xr3:uid="{7ECB7BBF-68C2-4047-A0F9-BA5D3D38CB14}" name="AMOUNT" dataDxfId="10" dataCellStyle="Currency 10"/>
  </tableColumns>
  <tableStyleInfo name="DISCOS"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590C1EF-983D-4D09-9FCF-F2DBCB141E72}" name="Table3" displayName="Table3" ref="A2:B111" totalsRowShown="0" headerRowDxfId="9" dataDxfId="8">
  <tableColumns count="2">
    <tableColumn id="1" xr3:uid="{4890BA21-E538-4544-8EF6-1B336BA4A324}" name="COUNTY" dataDxfId="7"/>
    <tableColumn id="2" xr3:uid="{5CD33EEE-377C-4A64-8F4A-7E2670A6273E}" name="AMOUNT" dataDxfId="6"/>
  </tableColumns>
  <tableStyleInfo name="DISCOS"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8D84318-6AF6-440E-8370-7E63A36A3CC1}" name="Table2" displayName="Table2" ref="A6:D10" totalsRowShown="0" headerRowDxfId="5" dataDxfId="4">
  <tableColumns count="4">
    <tableColumn id="1" xr3:uid="{392DB185-9AB0-4D2C-8BA4-DE5681BC2174}" name="VENDOR" dataDxfId="3"/>
    <tableColumn id="2" xr3:uid="{96A14254-AE77-4099-BCA4-8BAE98EB3AE0}" name="DD" dataDxfId="2"/>
    <tableColumn id="3" xr3:uid="{65D43B27-6779-47EA-93EB-508961AB6A68}" name="CAMPAIGN " dataDxfId="1"/>
    <tableColumn id="4" xr3:uid="{2A60155C-B851-4A6E-9B07-A264F635A716}" name="AMOUNT" dataDxfId="0"/>
  </tableColumns>
  <tableStyleInfo name="DISCO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F83D8AF-EA08-465D-864F-030F44EB98AA}" name="Table27" displayName="Table27" ref="A2:F27" totalsRowShown="0" headerRowDxfId="168" headerRowCellStyle="Normal_A (3)">
  <tableColumns count="6">
    <tableColumn id="1" xr3:uid="{0B30B58C-E828-4F36-B2B2-A00A17500CD9}" name="DISTRICT" dataDxfId="167" dataCellStyle="Normal_Sheet2"/>
    <tableColumn id="2" xr3:uid="{61DC446F-C171-47A4-905E-AF2350AE1846}" name="DISTRICT ACRONYM" dataDxfId="166" dataCellStyle="Normal_Sheet2"/>
    <tableColumn id="3" xr3:uid="{479B3CE0-5638-4D98-A244-827D4D4B229B}" name=" POPULATION 2023" dataDxfId="165" dataCellStyle="Normal_Sheet2">
      <calculatedColumnFormula>SUMIF('Cty Population Vehicle Miles'!B:B,'DistrictPopulationVehicle Miles'!B3,'Cty Population Vehicle Miles'!C:C)</calculatedColumnFormula>
    </tableColumn>
    <tableColumn id="4" xr3:uid="{447F0A89-AA75-45F7-9B24-AC3E55298BCD}" name="POPULATION PERCENT" dataDxfId="164" dataCellStyle="Normal_A (3)">
      <calculatedColumnFormula>C3/$C$29</calculatedColumnFormula>
    </tableColumn>
    <tableColumn id="5" xr3:uid="{4BCE49D1-3523-489F-ACDC-61E7DD26C431}" name="DAILY VEHICLE_x000a_MILES" dataDxfId="163" dataCellStyle="Comma 13 2 2 2"/>
    <tableColumn id="6" xr3:uid="{4EB94662-4400-4D2C-86CF-E3BD0967BE7B}" name="VEHICLE  MILES PERCENT" dataDxfId="162" dataCellStyle="Normal_A (3)">
      <calculatedColumnFormula>E3/$E$29</calculatedColumnFormula>
    </tableColumn>
  </tableColumns>
  <tableStyleInfo name="DISCOS"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CF36E50-3BE1-4105-BE73-BC0251A97C31}" name="Table26" displayName="Table26" ref="A2:F27" totalsRowShown="0" headerRowDxfId="161" dataDxfId="160" headerRowCellStyle="Normal_A (3)" dataCellStyle="Normal_Pg56">
  <tableColumns count="6">
    <tableColumn id="1" xr3:uid="{B9961E48-27AB-4EFD-A29B-EE8293FB59B2}" name="DISTRICT" dataDxfId="159" dataCellStyle="Normal_Pg56"/>
    <tableColumn id="2" xr3:uid="{6A5174BA-1CE0-4BB9-9B18-527C191F58B5}" name="DISTRICT ACRONYM" dataDxfId="158" dataCellStyle="Normal_Pg56"/>
    <tableColumn id="3" xr3:uid="{5A21EE0A-F674-43C7-986D-99D5AA870239}" name="CENTERLINE MILES" dataDxfId="157" dataCellStyle="Comma 13 2 2 2"/>
    <tableColumn id="4" xr3:uid="{87B1F3A8-4818-4A78-84E5-63E4707798AB}" name="CENTERLINE MILES PERCENT" dataDxfId="156" dataCellStyle="Normal_Pg56">
      <calculatedColumnFormula>C3/$C$29</calculatedColumnFormula>
    </tableColumn>
    <tableColumn id="5" xr3:uid="{6E52E650-4115-4814-A911-6B64DE7C2637}" name="LANE MILES" dataDxfId="155" dataCellStyle="Comma 13 2 2 2"/>
    <tableColumn id="6" xr3:uid="{CD691747-D8C5-4A2C-AD67-22D7737B0EF5}" name="LANE MILES PERCENT" dataDxfId="154" dataCellStyle="Normal_Pg56">
      <calculatedColumnFormula>E3/$E$29</calculatedColumnFormula>
    </tableColumn>
  </tableColumns>
  <tableStyleInfo name="DISCOS"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76C6085-14A1-46DF-B78B-066B1C97EE8E}" name="Table25" displayName="Table25" ref="A2:H27" totalsRowShown="0" headerRowDxfId="153" dataDxfId="152">
  <tableColumns count="8">
    <tableColumn id="1" xr3:uid="{7E49ECF9-7B36-4CE5-93BE-7AEEAE434BE0}" name="DISTRICT" dataDxfId="151"/>
    <tableColumn id="2" xr3:uid="{20FB4396-D564-4FFF-AF8C-480206185DAF}" name="DISTRICT ACRONYM" dataDxfId="150"/>
    <tableColumn id="3" xr3:uid="{F8344021-DFE6-4983-A260-8B130A2C5D88}" name="CONSTRUCTION " dataDxfId="149"/>
    <tableColumn id="4" xr3:uid="{E1294512-27AD-451A-BC25-38FA9C427AF1}" name="CONSTRUCTION PERCENT" dataDxfId="148">
      <calculatedColumnFormula>C3/$C$29</calculatedColumnFormula>
    </tableColumn>
    <tableColumn id="5" xr3:uid="{7B488205-3118-4AAA-BCCB-444A4F80121A}" name="NON-CONTRACTED MAINTENANCE " dataDxfId="147"/>
    <tableColumn id="6" xr3:uid="{E3FBFA54-C1BD-4FA9-B327-AD531780962A}" name="NON-CONTRACTED PERCENT" dataDxfId="146">
      <calculatedColumnFormula>E3/$E$29</calculatedColumnFormula>
    </tableColumn>
    <tableColumn id="7" xr3:uid="{4C7D21FB-69D4-4747-9344-8E47807C78FF}" name="CONTRACTED MAINTENANCE " dataDxfId="145"/>
    <tableColumn id="8" xr3:uid="{7620DF7B-B607-43B9-B741-DDD0E528F192}" name="CONTRACTED PERCENT" dataDxfId="144">
      <calculatedColumnFormula>G3/$G$29</calculatedColumnFormula>
    </tableColumn>
  </tableColumns>
  <tableStyleInfo name="DISCOS"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6156970-D445-4D67-93C4-ABA41FA91FFA}" name="Table24" displayName="Table24" ref="A2:D27" totalsRowShown="0">
  <tableColumns count="4">
    <tableColumn id="1" xr3:uid="{136E07E7-7D9E-4594-9A34-ADE40C9F6235}" name="DISTRICT " dataDxfId="143"/>
    <tableColumn id="2" xr3:uid="{F1DBFDEF-2573-4D10-89FD-E6117F94B01F}" name="DISTRICT ACRONYM" dataDxfId="142"/>
    <tableColumn id="3" xr3:uid="{D5115D19-18F5-41C4-BF73-D27BF8AC673F}" name="CONSTRUCTION" dataDxfId="141"/>
    <tableColumn id="4" xr3:uid="{9D21DE16-47C8-4D79-AA5C-8D9A006F4BA9}" name="MAINTENANCE" dataDxfId="140"/>
  </tableColumns>
  <tableStyleInfo name="DISCOS"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B14343-F891-4244-B7C9-66A9A71631BB}" name="Table23" displayName="Table23" ref="A2:D23" totalsRowShown="0">
  <tableColumns count="4">
    <tableColumn id="1" xr3:uid="{A1174BB5-2814-4DA7-9651-865DF25D6F74}" name="DIVISION" dataDxfId="139" dataCellStyle="Normal 2 2"/>
    <tableColumn id="2" xr3:uid="{A2D4649E-6F0A-45B7-82A0-8793373F48E2}" name="DIVISION ACRONYM" dataDxfId="138"/>
    <tableColumn id="3" xr3:uid="{7FAF4452-46A8-44AC-8BD0-6AACDE2F30BF}" name="CONSTRUCTION" dataDxfId="137" dataCellStyle="Comma"/>
    <tableColumn id="4" xr3:uid="{49A97EA6-EFF0-42CE-BDCF-0A593614A435}" name="MAINTENANCE" dataDxfId="136" dataCellStyle="Comma"/>
  </tableColumns>
  <tableStyleInfo name="DISCOS"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C00D4B4-867D-45B2-B452-1B655DC5A86A}" name="Table19" displayName="Table19" ref="A2:C66" totalsRowShown="0">
  <tableColumns count="3">
    <tableColumn id="1" xr3:uid="{E4CFDDBC-0E1A-4CAB-84C8-E52508A7645F}" name="COUNTY_x000a_NUMBER" dataDxfId="135" dataCellStyle="Normal_Pg39"/>
    <tableColumn id="2" xr3:uid="{72AB8EFD-F4FF-4EAA-B8E6-A93D8EE4100E}" name="COUNTY_x000a_NAME" dataDxfId="134" dataCellStyle="Normal_Pg39"/>
    <tableColumn id="3" xr3:uid="{0730A926-CAE4-4120-A069-FAB58474C8DE}" name="DISTRICT ACRONYM" dataDxfId="133" dataCellStyle="Normal_Pg39"/>
  </tableColumns>
  <tableStyleInfo name="DISCOS"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992701A-670F-4154-8D8A-48EC5DBD9F04}" name="Table20" displayName="Table20" ref="E2:G66" totalsRowShown="0">
  <tableColumns count="3">
    <tableColumn id="1" xr3:uid="{FC614B36-9CCF-4923-B542-EE0EEA3074EA}" name="COUNTY_x000a_NUMBER" dataDxfId="132" dataCellStyle="Normal_Pg39"/>
    <tableColumn id="2" xr3:uid="{FB08D070-7B71-418E-B75A-ABCEC4C2CCF5}" name="COUNTY_x000a_NAME" dataDxfId="131" dataCellStyle="Normal_Pg39"/>
    <tableColumn id="3" xr3:uid="{BA32A912-940D-4082-8399-9D646508E93A}" name="DISTRICT ACRONYM" dataDxfId="130" dataCellStyle="Normal_Pg39"/>
  </tableColumns>
  <tableStyleInfo name="DISCOS"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Franklin Gothic">
      <a:majorFont>
        <a:latin typeface="Franklin Gothic Demi"/>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12.bin"/><Relationship Id="rId5" Type="http://schemas.openxmlformats.org/officeDocument/2006/relationships/table" Target="../tables/table11.xml"/><Relationship Id="rId4"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264"/>
  <sheetViews>
    <sheetView showGridLines="0" tabSelected="1" zoomScaleNormal="100" workbookViewId="0"/>
  </sheetViews>
  <sheetFormatPr defaultRowHeight="12.75" x14ac:dyDescent="0.2"/>
  <cols>
    <col min="1" max="1" width="19.28515625" style="266" customWidth="1"/>
    <col min="2" max="2" width="6.42578125" style="266" customWidth="1"/>
    <col min="3" max="3" width="18.7109375" style="266" customWidth="1"/>
    <col min="4" max="4" width="20.5703125" style="266" bestFit="1" customWidth="1"/>
    <col min="5" max="5" width="10.5703125" style="266" bestFit="1" customWidth="1"/>
    <col min="6" max="6" width="10.85546875" style="266" customWidth="1"/>
    <col min="7" max="7" width="11.5703125" style="266" customWidth="1"/>
    <col min="8" max="8" width="18.42578125" style="266" bestFit="1" customWidth="1"/>
    <col min="9" max="9" width="11.7109375" style="266" customWidth="1"/>
    <col min="10" max="10" width="10" style="266" customWidth="1"/>
    <col min="11" max="11" width="13.140625" style="266" customWidth="1"/>
    <col min="12" max="12" width="12.85546875" style="266" customWidth="1"/>
    <col min="13" max="13" width="19.28515625" style="464" customWidth="1"/>
    <col min="14" max="14" width="11.140625" style="266" customWidth="1"/>
    <col min="15" max="15" width="10.5703125" style="266" customWidth="1"/>
    <col min="16" max="16" width="13.7109375" style="266" customWidth="1"/>
    <col min="17" max="17" width="10.85546875" style="266" bestFit="1" customWidth="1"/>
    <col min="18" max="18" width="9.5703125" style="266" customWidth="1"/>
    <col min="19" max="19" width="15" style="266" customWidth="1"/>
    <col min="20" max="20" width="10.85546875" style="266" bestFit="1" customWidth="1"/>
    <col min="21" max="21" width="8.140625" style="266" bestFit="1" customWidth="1"/>
    <col min="22" max="22" width="19.140625" style="266" bestFit="1" customWidth="1"/>
    <col min="23" max="23" width="10.85546875" style="266" bestFit="1" customWidth="1"/>
    <col min="24" max="24" width="9.85546875" style="266" bestFit="1" customWidth="1"/>
    <col min="25" max="25" width="16.42578125" style="266" bestFit="1" customWidth="1"/>
    <col min="26" max="26" width="10.7109375" style="266" customWidth="1"/>
    <col min="27" max="27" width="9.5703125" style="266" customWidth="1"/>
    <col min="28" max="28" width="17.85546875" style="266" bestFit="1" customWidth="1"/>
    <col min="29" max="29" width="10.85546875" style="266" bestFit="1" customWidth="1"/>
    <col min="30" max="30" width="11.5703125" style="2" customWidth="1"/>
    <col min="31" max="31" width="19.140625" style="2" bestFit="1" customWidth="1"/>
    <col min="32" max="32" width="10.5703125" style="2" customWidth="1"/>
    <col min="33" max="33" width="13" style="2" bestFit="1" customWidth="1"/>
    <col min="34" max="34" width="10.7109375" style="2" hidden="1" customWidth="1"/>
    <col min="35" max="35" width="9.140625" style="2" customWidth="1"/>
    <col min="36" max="16384" width="9.140625" style="2"/>
  </cols>
  <sheetData>
    <row r="1" spans="1:34" s="403" customFormat="1" ht="45.75" customHeight="1" x14ac:dyDescent="0.2">
      <c r="A1" s="465" t="s">
        <v>0</v>
      </c>
      <c r="B1" s="462"/>
      <c r="C1" s="462"/>
      <c r="D1" s="462"/>
      <c r="E1" s="462"/>
      <c r="F1" s="462"/>
      <c r="G1" s="462"/>
      <c r="H1" s="462"/>
      <c r="I1" s="462"/>
      <c r="J1" s="462"/>
      <c r="K1" s="462"/>
      <c r="L1" s="462"/>
      <c r="M1" s="462"/>
      <c r="N1" s="462"/>
      <c r="O1" s="462"/>
      <c r="P1" s="462"/>
      <c r="Q1" s="462"/>
      <c r="R1" s="462"/>
      <c r="S1" s="462"/>
      <c r="T1" s="462"/>
      <c r="U1" s="462"/>
      <c r="V1" s="462"/>
      <c r="W1" s="462"/>
      <c r="X1" s="462"/>
      <c r="Y1" s="462"/>
      <c r="Z1" s="462"/>
      <c r="AA1" s="462"/>
      <c r="AB1" s="462"/>
      <c r="AC1" s="462"/>
      <c r="AD1" s="462"/>
      <c r="AE1" s="462"/>
      <c r="AF1" s="462"/>
      <c r="AG1" s="462"/>
    </row>
    <row r="2" spans="1:34" s="463" customFormat="1" x14ac:dyDescent="0.2">
      <c r="A2" s="466" t="s">
        <v>1</v>
      </c>
      <c r="B2" s="466" t="s">
        <v>2</v>
      </c>
      <c r="C2" s="466" t="s">
        <v>3</v>
      </c>
      <c r="D2" s="466" t="s">
        <v>4</v>
      </c>
      <c r="E2" s="467" t="s">
        <v>5</v>
      </c>
      <c r="F2" s="468" t="s">
        <v>6</v>
      </c>
      <c r="G2" s="469" t="s">
        <v>7</v>
      </c>
      <c r="H2" s="467" t="s">
        <v>8</v>
      </c>
      <c r="I2" s="468" t="s">
        <v>6</v>
      </c>
      <c r="J2" s="470" t="s">
        <v>7</v>
      </c>
      <c r="K2" s="471" t="s">
        <v>9</v>
      </c>
      <c r="L2" s="468" t="s">
        <v>6</v>
      </c>
      <c r="M2" s="472" t="s">
        <v>10</v>
      </c>
      <c r="N2" s="468" t="s">
        <v>6</v>
      </c>
      <c r="O2" s="469" t="s">
        <v>7</v>
      </c>
      <c r="P2" s="473" t="s">
        <v>11</v>
      </c>
      <c r="Q2" s="468" t="s">
        <v>6</v>
      </c>
      <c r="R2" s="474" t="s">
        <v>7</v>
      </c>
      <c r="S2" s="475" t="s">
        <v>12</v>
      </c>
      <c r="T2" s="468" t="s">
        <v>6</v>
      </c>
      <c r="U2" s="474" t="s">
        <v>7</v>
      </c>
      <c r="V2" s="475" t="s">
        <v>13</v>
      </c>
      <c r="W2" s="468" t="s">
        <v>6</v>
      </c>
      <c r="X2" s="470" t="s">
        <v>7</v>
      </c>
      <c r="Y2" s="475" t="s">
        <v>14</v>
      </c>
      <c r="Z2" s="468" t="s">
        <v>6</v>
      </c>
      <c r="AA2" s="470" t="s">
        <v>7</v>
      </c>
      <c r="AB2" s="466" t="s">
        <v>15</v>
      </c>
      <c r="AC2" s="468" t="s">
        <v>6</v>
      </c>
      <c r="AD2" s="470" t="s">
        <v>7</v>
      </c>
      <c r="AE2" s="466" t="s">
        <v>16</v>
      </c>
      <c r="AF2" s="468" t="s">
        <v>6</v>
      </c>
      <c r="AG2" s="470" t="s">
        <v>7</v>
      </c>
    </row>
    <row r="3" spans="1:34" s="463" customFormat="1" x14ac:dyDescent="0.2">
      <c r="A3" s="466" t="s">
        <v>17</v>
      </c>
      <c r="B3" s="466" t="s">
        <v>18</v>
      </c>
      <c r="C3" s="466" t="s">
        <v>19</v>
      </c>
      <c r="D3" s="466" t="s">
        <v>17</v>
      </c>
      <c r="E3" s="468" t="s">
        <v>20</v>
      </c>
      <c r="F3" s="468" t="s">
        <v>21</v>
      </c>
      <c r="G3" s="476" t="s">
        <v>22</v>
      </c>
      <c r="H3" s="468" t="s">
        <v>23</v>
      </c>
      <c r="I3" s="468" t="s">
        <v>21</v>
      </c>
      <c r="J3" s="476" t="s">
        <v>22</v>
      </c>
      <c r="K3" s="468" t="s">
        <v>24</v>
      </c>
      <c r="L3" s="468" t="s">
        <v>21</v>
      </c>
      <c r="M3" s="468" t="s">
        <v>25</v>
      </c>
      <c r="N3" s="468" t="s">
        <v>21</v>
      </c>
      <c r="O3" s="468" t="s">
        <v>22</v>
      </c>
      <c r="P3" s="468" t="s">
        <v>26</v>
      </c>
      <c r="Q3" s="468" t="s">
        <v>21</v>
      </c>
      <c r="R3" s="468" t="s">
        <v>22</v>
      </c>
      <c r="S3" s="468" t="s">
        <v>26</v>
      </c>
      <c r="T3" s="468" t="s">
        <v>21</v>
      </c>
      <c r="U3" s="468" t="s">
        <v>22</v>
      </c>
      <c r="V3" s="468" t="s">
        <v>27</v>
      </c>
      <c r="W3" s="468" t="s">
        <v>21</v>
      </c>
      <c r="X3" s="468" t="s">
        <v>22</v>
      </c>
      <c r="Y3" s="468" t="s">
        <v>15</v>
      </c>
      <c r="Z3" s="468" t="s">
        <v>21</v>
      </c>
      <c r="AA3" s="468" t="s">
        <v>22</v>
      </c>
      <c r="AB3" s="468" t="s">
        <v>28</v>
      </c>
      <c r="AC3" s="468" t="s">
        <v>21</v>
      </c>
      <c r="AD3" s="468" t="s">
        <v>22</v>
      </c>
      <c r="AE3" s="468" t="s">
        <v>29</v>
      </c>
      <c r="AF3" s="468" t="s">
        <v>21</v>
      </c>
      <c r="AG3" s="468" t="s">
        <v>22</v>
      </c>
    </row>
    <row r="4" spans="1:34" s="463" customFormat="1" x14ac:dyDescent="0.2">
      <c r="A4" s="477" t="s">
        <v>30</v>
      </c>
      <c r="B4" s="477" t="s">
        <v>31</v>
      </c>
      <c r="C4" s="477" t="s">
        <v>32</v>
      </c>
      <c r="D4" s="477"/>
      <c r="E4" s="468"/>
      <c r="F4" s="468" t="s">
        <v>33</v>
      </c>
      <c r="G4" s="476" t="s">
        <v>34</v>
      </c>
      <c r="H4" s="468"/>
      <c r="I4" s="468" t="s">
        <v>33</v>
      </c>
      <c r="J4" s="476" t="s">
        <v>35</v>
      </c>
      <c r="K4" s="468"/>
      <c r="L4" s="468" t="s">
        <v>33</v>
      </c>
      <c r="M4" s="468"/>
      <c r="N4" s="468" t="s">
        <v>33</v>
      </c>
      <c r="O4" s="468" t="s">
        <v>36</v>
      </c>
      <c r="P4" s="468"/>
      <c r="Q4" s="468" t="s">
        <v>33</v>
      </c>
      <c r="R4" s="468" t="s">
        <v>37</v>
      </c>
      <c r="S4" s="468"/>
      <c r="T4" s="468" t="s">
        <v>33</v>
      </c>
      <c r="U4" s="468" t="s">
        <v>38</v>
      </c>
      <c r="V4" s="468"/>
      <c r="W4" s="468" t="s">
        <v>33</v>
      </c>
      <c r="X4" s="468" t="s">
        <v>39</v>
      </c>
      <c r="Y4" s="468" t="s">
        <v>28</v>
      </c>
      <c r="Z4" s="468" t="s">
        <v>33</v>
      </c>
      <c r="AA4" s="468" t="s">
        <v>40</v>
      </c>
      <c r="AB4" s="468"/>
      <c r="AC4" s="468" t="s">
        <v>33</v>
      </c>
      <c r="AD4" s="468" t="s">
        <v>41</v>
      </c>
      <c r="AE4" s="468" t="s">
        <v>28</v>
      </c>
      <c r="AF4" s="468" t="s">
        <v>33</v>
      </c>
      <c r="AG4" s="468" t="s">
        <v>16</v>
      </c>
      <c r="AH4" s="463" t="s">
        <v>42</v>
      </c>
    </row>
    <row r="5" spans="1:34" s="403" customFormat="1" ht="15" x14ac:dyDescent="0.2">
      <c r="A5" s="509" t="s">
        <v>43</v>
      </c>
      <c r="B5" s="509">
        <v>1</v>
      </c>
      <c r="C5" s="510" t="s">
        <v>44</v>
      </c>
      <c r="D5" s="511" t="s">
        <v>45</v>
      </c>
      <c r="E5" s="481">
        <f>VLOOKUP($AH5,'DMV-County Square Miles'!$B:$G,3,FALSE)</f>
        <v>1062.6199999999999</v>
      </c>
      <c r="F5" s="482">
        <f>E5/$E$260</f>
        <v>4.0671315928843457E-3</v>
      </c>
      <c r="G5" s="483">
        <f>E5/K5</f>
        <v>1.848002643432288E-2</v>
      </c>
      <c r="H5" s="484">
        <f>VLOOKUP($AH5,'DMV-County Square Miles'!$B:$G,5,FALSE)</f>
        <v>48081</v>
      </c>
      <c r="I5" s="485">
        <f>H5/$H$260</f>
        <v>1.8517221929141674E-3</v>
      </c>
      <c r="J5" s="486">
        <f>H5/K5</f>
        <v>0.83617676214326708</v>
      </c>
      <c r="K5" s="487">
        <f>VLOOKUP($AH5,'Cty Population Vehicle Miles'!$A:$F,3,FALSE)</f>
        <v>57501</v>
      </c>
      <c r="L5" s="488">
        <f>K5/$K$260</f>
        <v>1.8842767475314274E-3</v>
      </c>
      <c r="M5" s="489">
        <f>VLOOKUP($AH5,'Cty Population Vehicle Miles'!$A:$F,5,FALSE)</f>
        <v>1305164.905</v>
      </c>
      <c r="N5" s="488">
        <f>M5/$M$260</f>
        <v>2.1374029059731403E-3</v>
      </c>
      <c r="O5" s="490">
        <f>SUM(M5/K5)</f>
        <v>22.698125336950664</v>
      </c>
      <c r="P5" s="489">
        <f>VLOOKUP($AH5,'Cty ctr Mile Ln Mile '!$A:$F,3,FALSE)</f>
        <v>443.99</v>
      </c>
      <c r="Q5" s="488">
        <f>P5/$P$260</f>
        <v>5.4790125338319666E-3</v>
      </c>
      <c r="R5" s="490">
        <f>P5/K5</f>
        <v>7.721430931635972E-3</v>
      </c>
      <c r="S5" s="489">
        <f>VLOOKUP($AH5,'Cty ctr Mile Ln Mile '!$A:$F,5,FALSE)</f>
        <v>1013.18</v>
      </c>
      <c r="T5" s="488">
        <f>S5/$S$260</f>
        <v>5.0476580163119483E-3</v>
      </c>
      <c r="U5" s="491">
        <f>S5/K5</f>
        <v>1.7620215300603467E-2</v>
      </c>
      <c r="V5" s="492">
        <f>VLOOKUP($AH5,'FIN-County Cst NonCont &amp; Cont M'!$B:$I,3,FALSE)</f>
        <v>26756765.059999999</v>
      </c>
      <c r="W5" s="488">
        <f>V5/$V$260</f>
        <v>2.3589750521407736E-3</v>
      </c>
      <c r="X5" s="493">
        <f>V5/K5</f>
        <v>465.32695187909775</v>
      </c>
      <c r="Y5" s="494">
        <f>VLOOKUP($AH5,'FIN-County Cst NonCont &amp; Cont M'!$B:$I,5,FALSE)</f>
        <v>3241605.52</v>
      </c>
      <c r="Z5" s="488">
        <f>Y5/$Y$260</f>
        <v>5.3892099304480075E-3</v>
      </c>
      <c r="AA5" s="493">
        <f>Y5/K5</f>
        <v>56.374767743169684</v>
      </c>
      <c r="AB5" s="492">
        <f>VLOOKUP($AH5,'FIN-County Cst NonCont &amp; Cont M'!$B:$I,7,FALSE)</f>
        <v>5982427.9500000002</v>
      </c>
      <c r="AC5" s="488">
        <f>AB5/$AB$260</f>
        <v>1.5402727778688688E-3</v>
      </c>
      <c r="AD5" s="495">
        <f>AB5/K5</f>
        <v>104.04041581885532</v>
      </c>
      <c r="AE5" s="496">
        <f>+V5+Y5+AB5</f>
        <v>35980798.530000001</v>
      </c>
      <c r="AF5" s="497">
        <f>AE5/$AE$260</f>
        <v>2.2732310188989398E-3</v>
      </c>
      <c r="AG5" s="498">
        <f>AE5/K5</f>
        <v>625.74213544112274</v>
      </c>
      <c r="AH5" s="403" t="str">
        <f>IFERROR(IFERROR(IFERROR(VLOOKUP(B5,'TX Counties'!$A:$C,2,FALSE),VLOOKUP(B5,'TX Counties'!$E:$G,2,FALSE)),VLOOKUP(B5,'TX Counties'!$I:$K,2,FALSE)),VLOOKUP(B5,'TX Counties'!$M:$O,2,FALSE))</f>
        <v>Anderson</v>
      </c>
    </row>
    <row r="6" spans="1:34" s="403" customFormat="1" ht="15" x14ac:dyDescent="0.2">
      <c r="A6" s="509" t="s">
        <v>46</v>
      </c>
      <c r="B6" s="509">
        <v>2</v>
      </c>
      <c r="C6" s="510" t="s">
        <v>47</v>
      </c>
      <c r="D6" s="511" t="s">
        <v>48</v>
      </c>
      <c r="E6" s="481">
        <f>VLOOKUP($AH6,'DMV-County Square Miles'!$B:$G,3,FALSE)</f>
        <v>1500.69</v>
      </c>
      <c r="F6" s="482">
        <f>E6/$E$260</f>
        <v>5.7438253657239747E-3</v>
      </c>
      <c r="G6" s="483">
        <f t="shared" ref="G6:G69" si="0">E6/K6</f>
        <v>8.0414210695531035E-2</v>
      </c>
      <c r="H6" s="484">
        <f>VLOOKUP($AH6,'DMV-County Square Miles'!$B:$G,5,FALSE)</f>
        <v>23901</v>
      </c>
      <c r="I6" s="485">
        <f t="shared" ref="I6:I69" si="1">H6/$H$260</f>
        <v>9.204885949302534E-4</v>
      </c>
      <c r="J6" s="486">
        <f t="shared" ref="J6:J69" si="2">H6/K6</f>
        <v>1.2807308970099667</v>
      </c>
      <c r="K6" s="487">
        <f>VLOOKUP($AH6,'Cty Population Vehicle Miles'!$A:$F,3,FALSE)</f>
        <v>18662</v>
      </c>
      <c r="L6" s="488">
        <f>K6/$K$260</f>
        <v>6.1154367163060636E-4</v>
      </c>
      <c r="M6" s="489">
        <f>VLOOKUP($AH6,'Cty Population Vehicle Miles'!$A:$F,5,FALSE)</f>
        <v>907430.45799999998</v>
      </c>
      <c r="N6" s="488">
        <f>M6/$M$260</f>
        <v>1.4860532109524792E-3</v>
      </c>
      <c r="O6" s="490">
        <f>SUM(M6/K6)</f>
        <v>48.624502089808168</v>
      </c>
      <c r="P6" s="489">
        <f>VLOOKUP($AH6,'Cty ctr Mile Ln Mile '!$A:$F,3,FALSE)</f>
        <v>242.71</v>
      </c>
      <c r="Q6" s="488">
        <f>P6/$P$260</f>
        <v>2.9951375753651133E-3</v>
      </c>
      <c r="R6" s="490">
        <f>P6/K6</f>
        <v>1.3005572821776874E-2</v>
      </c>
      <c r="S6" s="489">
        <f>VLOOKUP($AH6,'Cty ctr Mile Ln Mile '!$A:$F,5,FALSE)</f>
        <v>556.13599999999997</v>
      </c>
      <c r="T6" s="488">
        <f>S6/$S$260</f>
        <v>2.7706669481826146E-3</v>
      </c>
      <c r="U6" s="491">
        <f t="shared" ref="U6:U69" si="3">S6/K6</f>
        <v>2.9800450112528132E-2</v>
      </c>
      <c r="V6" s="492">
        <f>VLOOKUP($AH6,'FIN-County Cst NonCont &amp; Cont M'!$B:$I,3,FALSE)</f>
        <v>34392393.460000001</v>
      </c>
      <c r="W6" s="488">
        <f>V6/$V$260</f>
        <v>3.0321602022374489E-3</v>
      </c>
      <c r="X6" s="493">
        <f t="shared" ref="X6:X69" si="4">V6/K6</f>
        <v>1842.9103772371666</v>
      </c>
      <c r="Y6" s="494">
        <f>VLOOKUP($AH6,'FIN-County Cst NonCont &amp; Cont M'!$B:$I,5,FALSE)</f>
        <v>1215710.07</v>
      </c>
      <c r="Z6" s="488">
        <f>Y6/$Y$260</f>
        <v>2.0211332752757783E-3</v>
      </c>
      <c r="AA6" s="493">
        <f t="shared" ref="AA6:AA69" si="5">Y6/K6</f>
        <v>65.143611081341774</v>
      </c>
      <c r="AB6" s="492">
        <f>VLOOKUP($AH6,'FIN-County Cst NonCont &amp; Cont M'!$B:$I,7,FALSE)</f>
        <v>31898206.550000001</v>
      </c>
      <c r="AC6" s="488">
        <f>AB6/$AB$260</f>
        <v>8.2127088905104909E-3</v>
      </c>
      <c r="AD6" s="495">
        <f t="shared" ref="AD6:AD69" si="6">AB6/K6</f>
        <v>1709.2598087021756</v>
      </c>
      <c r="AE6" s="496">
        <f t="shared" ref="AE6:AE69" si="7">+V6+Y6+AB6</f>
        <v>67506310.079999998</v>
      </c>
      <c r="AF6" s="497">
        <f>AE6/$AE$260</f>
        <v>4.2649814432916692E-3</v>
      </c>
      <c r="AG6" s="498">
        <f t="shared" ref="AG6:AG69" si="8">AE6/K6</f>
        <v>3617.3137970206835</v>
      </c>
      <c r="AH6" s="403" t="str">
        <f>IFERROR(IFERROR(IFERROR(VLOOKUP(B6,'TX Counties'!$A:$C,2,FALSE),VLOOKUP(B6,'TX Counties'!$E:$G,2,FALSE)),VLOOKUP(B6,'TX Counties'!$I:$K,2,FALSE)),VLOOKUP(B6,'TX Counties'!$M:$O,2,FALSE))</f>
        <v>Andrews</v>
      </c>
    </row>
    <row r="7" spans="1:34" s="403" customFormat="1" ht="15" x14ac:dyDescent="0.2">
      <c r="A7" s="509" t="s">
        <v>49</v>
      </c>
      <c r="B7" s="509">
        <v>3</v>
      </c>
      <c r="C7" s="510" t="s">
        <v>50</v>
      </c>
      <c r="D7" s="511" t="s">
        <v>51</v>
      </c>
      <c r="E7" s="481">
        <f>VLOOKUP($AH7,'DMV-County Square Miles'!$B:$G,3,FALSE)</f>
        <v>797.87</v>
      </c>
      <c r="F7" s="482">
        <f t="shared" ref="F7:F70" si="9">E7/$E$260</f>
        <v>3.0538125425971967E-3</v>
      </c>
      <c r="G7" s="483">
        <f t="shared" si="0"/>
        <v>9.167758244283581E-3</v>
      </c>
      <c r="H7" s="484">
        <f>VLOOKUP($AH7,'DMV-County Square Miles'!$B:$G,5,FALSE)</f>
        <v>81449</v>
      </c>
      <c r="I7" s="485">
        <f t="shared" si="1"/>
        <v>3.1368091531096694E-3</v>
      </c>
      <c r="J7" s="486">
        <f t="shared" si="2"/>
        <v>0.93587268757899578</v>
      </c>
      <c r="K7" s="487">
        <f>VLOOKUP($AH7,'Cty Population Vehicle Miles'!$A:$F,3,FALSE)</f>
        <v>87030</v>
      </c>
      <c r="L7" s="488">
        <f t="shared" ref="L7:L70" si="10">K7/$K$260</f>
        <v>2.8519261462871971E-3</v>
      </c>
      <c r="M7" s="489">
        <f>VLOOKUP($AH7,'Cty Population Vehicle Miles'!$A:$F,5,FALSE)</f>
        <v>2137672.0720000002</v>
      </c>
      <c r="N7" s="488">
        <f t="shared" ref="N7:N70" si="11">M7/$M$260</f>
        <v>3.5007580124217512E-3</v>
      </c>
      <c r="O7" s="490">
        <f t="shared" ref="O7:O70" si="12">SUM(M7/K7)</f>
        <v>24.562473537860509</v>
      </c>
      <c r="P7" s="489">
        <f>VLOOKUP($AH7,'Cty ctr Mile Ln Mile '!$A:$F,3,FALSE)</f>
        <v>379.51</v>
      </c>
      <c r="Q7" s="488">
        <f t="shared" ref="Q7:Q70" si="13">P7/$P$260</f>
        <v>4.6833037832261304E-3</v>
      </c>
      <c r="R7" s="490">
        <f t="shared" ref="R7:R69" si="14">P7/K7</f>
        <v>4.3606802252096977E-3</v>
      </c>
      <c r="S7" s="489">
        <f>VLOOKUP($AH7,'Cty ctr Mile Ln Mile '!$A:$F,5,FALSE)</f>
        <v>984.76900000000001</v>
      </c>
      <c r="T7" s="488">
        <f t="shared" ref="T7:T70" si="15">S7/$S$260</f>
        <v>4.9061145473316701E-3</v>
      </c>
      <c r="U7" s="491">
        <f t="shared" si="3"/>
        <v>1.1315282086636793E-2</v>
      </c>
      <c r="V7" s="492">
        <f>VLOOKUP($AH7,'FIN-County Cst NonCont &amp; Cont M'!$B:$I,3,FALSE)</f>
        <v>74812071.739999995</v>
      </c>
      <c r="W7" s="488">
        <f t="shared" ref="W7:W70" si="16">V7/$V$260</f>
        <v>6.5957080550613388E-3</v>
      </c>
      <c r="X7" s="493">
        <f t="shared" si="4"/>
        <v>859.61245248764783</v>
      </c>
      <c r="Y7" s="494">
        <f>VLOOKUP($AH7,'FIN-County Cst NonCont &amp; Cont M'!$B:$I,5,FALSE)</f>
        <v>4231608.8099999996</v>
      </c>
      <c r="Z7" s="488">
        <f t="shared" ref="Z7:Z70" si="17">Y7/$Y$260</f>
        <v>7.0351028463893029E-3</v>
      </c>
      <c r="AA7" s="493">
        <f t="shared" si="5"/>
        <v>48.622415374008959</v>
      </c>
      <c r="AB7" s="492">
        <f>VLOOKUP($AH7,'FIN-County Cst NonCont &amp; Cont M'!$B:$I,7,FALSE)</f>
        <v>21796589.039999999</v>
      </c>
      <c r="AC7" s="488">
        <f t="shared" ref="AC7:AC70" si="18">AB7/$AB$260</f>
        <v>5.6118841763413028E-3</v>
      </c>
      <c r="AD7" s="495">
        <f t="shared" si="6"/>
        <v>250.44914443295414</v>
      </c>
      <c r="AE7" s="496">
        <f t="shared" si="7"/>
        <v>100840269.59</v>
      </c>
      <c r="AF7" s="497">
        <f t="shared" ref="AF7:AF70" si="19">AE7/$AE$260</f>
        <v>6.3709878088166897E-3</v>
      </c>
      <c r="AG7" s="498">
        <f t="shared" si="8"/>
        <v>1158.6840122946112</v>
      </c>
      <c r="AH7" s="403" t="str">
        <f>IFERROR(IFERROR(IFERROR(VLOOKUP(B7,'TX Counties'!$A:$C,2,FALSE),VLOOKUP(B7,'TX Counties'!$E:$G,2,FALSE)),VLOOKUP(B7,'TX Counties'!$I:$K,2,FALSE)),VLOOKUP(B7,'TX Counties'!$M:$O,2,FALSE))</f>
        <v>Angelina</v>
      </c>
    </row>
    <row r="8" spans="1:34" s="403" customFormat="1" ht="15" x14ac:dyDescent="0.2">
      <c r="A8" s="509" t="s">
        <v>52</v>
      </c>
      <c r="B8" s="509">
        <v>4</v>
      </c>
      <c r="C8" s="510" t="s">
        <v>53</v>
      </c>
      <c r="D8" s="511" t="s">
        <v>54</v>
      </c>
      <c r="E8" s="481">
        <f>VLOOKUP($AH8,'DMV-County Square Miles'!$B:$G,3,FALSE)</f>
        <v>252.07</v>
      </c>
      <c r="F8" s="482">
        <f t="shared" si="9"/>
        <v>9.6478690464922275E-4</v>
      </c>
      <c r="G8" s="483">
        <f t="shared" si="0"/>
        <v>1.0079574536148432E-2</v>
      </c>
      <c r="H8" s="484">
        <f>VLOOKUP($AH8,'DMV-County Square Miles'!$B:$G,5,FALSE)</f>
        <v>28638</v>
      </c>
      <c r="I8" s="485">
        <f t="shared" si="1"/>
        <v>1.1029225715079953E-3</v>
      </c>
      <c r="J8" s="486">
        <f t="shared" si="2"/>
        <v>1.1451535508637236</v>
      </c>
      <c r="K8" s="487">
        <f>VLOOKUP($AH8,'Cty Population Vehicle Miles'!$A:$F,3,FALSE)</f>
        <v>25008</v>
      </c>
      <c r="L8" s="488">
        <f t="shared" si="10"/>
        <v>8.1949866788866169E-4</v>
      </c>
      <c r="M8" s="489">
        <f>VLOOKUP($AH8,'Cty Population Vehicle Miles'!$A:$F,5,FALSE)</f>
        <v>552235.47400000005</v>
      </c>
      <c r="N8" s="488">
        <f t="shared" si="11"/>
        <v>9.0436825445368112E-4</v>
      </c>
      <c r="O8" s="490">
        <f>SUM(M8/K8)</f>
        <v>22.08235260716571</v>
      </c>
      <c r="P8" s="489">
        <f>VLOOKUP($AH8,'Cty ctr Mile Ln Mile '!$A:$F,3,FALSE)</f>
        <v>81.542000000000002</v>
      </c>
      <c r="Q8" s="488">
        <f t="shared" si="13"/>
        <v>1.0062605915307241E-3</v>
      </c>
      <c r="R8" s="490">
        <f t="shared" si="14"/>
        <v>3.2606365962891876E-3</v>
      </c>
      <c r="S8" s="489">
        <f>VLOOKUP($AH8,'Cty ctr Mile Ln Mile '!$A:$F,5,FALSE)</f>
        <v>231.11699999999999</v>
      </c>
      <c r="T8" s="488">
        <f t="shared" si="15"/>
        <v>1.1514238119149298E-3</v>
      </c>
      <c r="U8" s="491">
        <f t="shared" si="3"/>
        <v>9.2417226487523981E-3</v>
      </c>
      <c r="V8" s="492">
        <f>VLOOKUP($AH8,'FIN-County Cst NonCont &amp; Cont M'!$B:$I,3,FALSE)</f>
        <v>9134848.8399999999</v>
      </c>
      <c r="W8" s="488">
        <f t="shared" si="16"/>
        <v>8.0536195127906408E-4</v>
      </c>
      <c r="X8" s="493">
        <f t="shared" si="4"/>
        <v>365.27706493921943</v>
      </c>
      <c r="Y8" s="494">
        <f>VLOOKUP($AH8,'FIN-County Cst NonCont &amp; Cont M'!$B:$I,5,FALSE)</f>
        <v>1040963.27</v>
      </c>
      <c r="Z8" s="488">
        <f t="shared" si="17"/>
        <v>1.7306145233599031E-3</v>
      </c>
      <c r="AA8" s="493">
        <f t="shared" si="5"/>
        <v>41.625210732565577</v>
      </c>
      <c r="AB8" s="492">
        <f>VLOOKUP($AH8,'FIN-County Cst NonCont &amp; Cont M'!$B:$I,7,FALSE)</f>
        <v>1526874.7200000002</v>
      </c>
      <c r="AC8" s="488">
        <f t="shared" si="18"/>
        <v>3.9311857762234337E-4</v>
      </c>
      <c r="AD8" s="495">
        <f t="shared" si="6"/>
        <v>61.055451055662196</v>
      </c>
      <c r="AE8" s="496">
        <f t="shared" si="7"/>
        <v>11702686.83</v>
      </c>
      <c r="AF8" s="497">
        <f t="shared" si="19"/>
        <v>7.3936409955535534E-4</v>
      </c>
      <c r="AG8" s="498">
        <f t="shared" si="8"/>
        <v>467.95772672744721</v>
      </c>
      <c r="AH8" s="403" t="str">
        <f>IFERROR(IFERROR(IFERROR(VLOOKUP(B8,'TX Counties'!$A:$C,2,FALSE),VLOOKUP(B8,'TX Counties'!$E:$G,2,FALSE)),VLOOKUP(B8,'TX Counties'!$I:$K,2,FALSE)),VLOOKUP(B8,'TX Counties'!$M:$O,2,FALSE))</f>
        <v>Aransas</v>
      </c>
    </row>
    <row r="9" spans="1:34" s="403" customFormat="1" ht="15" x14ac:dyDescent="0.2">
      <c r="A9" s="509" t="s">
        <v>55</v>
      </c>
      <c r="B9" s="509">
        <v>5</v>
      </c>
      <c r="C9" s="510" t="s">
        <v>56</v>
      </c>
      <c r="D9" s="511" t="s">
        <v>57</v>
      </c>
      <c r="E9" s="481">
        <f>VLOOKUP($AH9,'DMV-County Square Miles'!$B:$G,3,FALSE)</f>
        <v>903.29</v>
      </c>
      <c r="F9" s="482">
        <f t="shared" si="9"/>
        <v>3.4573029836973716E-3</v>
      </c>
      <c r="G9" s="483">
        <f t="shared" si="0"/>
        <v>9.9306288478452062E-2</v>
      </c>
      <c r="H9" s="484">
        <f>VLOOKUP($AH9,'DMV-County Square Miles'!$B:$G,5,FALSE)</f>
        <v>11895</v>
      </c>
      <c r="I9" s="485">
        <f t="shared" si="1"/>
        <v>4.5810685062111896E-4</v>
      </c>
      <c r="J9" s="486">
        <f t="shared" si="2"/>
        <v>1.307717678100264</v>
      </c>
      <c r="K9" s="487">
        <f>VLOOKUP($AH9,'Cty Population Vehicle Miles'!$A:$F,3,FALSE)</f>
        <v>9096</v>
      </c>
      <c r="L9" s="488">
        <f t="shared" si="10"/>
        <v>2.9807101260057847E-4</v>
      </c>
      <c r="M9" s="489">
        <f>VLOOKUP($AH9,'Cty Population Vehicle Miles'!$A:$F,5,FALSE)</f>
        <v>415044.68599999999</v>
      </c>
      <c r="N9" s="488">
        <f t="shared" si="11"/>
        <v>6.7969780260457541E-4</v>
      </c>
      <c r="O9" s="490">
        <f t="shared" si="12"/>
        <v>45.629363016710641</v>
      </c>
      <c r="P9" s="489">
        <f>VLOOKUP($AH9,'Cty ctr Mile Ln Mile '!$A:$F,3,FALSE)</f>
        <v>263.98899999999998</v>
      </c>
      <c r="Q9" s="488">
        <f t="shared" si="13"/>
        <v>3.2577288673027926E-3</v>
      </c>
      <c r="R9" s="490">
        <f t="shared" si="14"/>
        <v>2.9022537379067719E-2</v>
      </c>
      <c r="S9" s="489">
        <f>VLOOKUP($AH9,'Cty ctr Mile Ln Mile '!$A:$F,5,FALSE)</f>
        <v>579.71600000000001</v>
      </c>
      <c r="T9" s="488">
        <f t="shared" si="15"/>
        <v>2.8881423977815371E-3</v>
      </c>
      <c r="U9" s="491">
        <f t="shared" si="3"/>
        <v>6.3733069481090587E-2</v>
      </c>
      <c r="V9" s="492">
        <f>VLOOKUP($AH9,'FIN-County Cst NonCont &amp; Cont M'!$B:$I,3,FALSE)</f>
        <v>5844853.1399999997</v>
      </c>
      <c r="W9" s="488">
        <f t="shared" si="16"/>
        <v>5.1530380110482098E-4</v>
      </c>
      <c r="X9" s="493">
        <f t="shared" si="4"/>
        <v>642.57400395778359</v>
      </c>
      <c r="Y9" s="494">
        <f>VLOOKUP($AH9,'FIN-County Cst NonCont &amp; Cont M'!$B:$I,5,FALSE)</f>
        <v>1939045.97</v>
      </c>
      <c r="Z9" s="488">
        <f t="shared" si="17"/>
        <v>3.2236883028010114E-3</v>
      </c>
      <c r="AA9" s="493">
        <f t="shared" si="5"/>
        <v>213.17567832014072</v>
      </c>
      <c r="AB9" s="492">
        <f>VLOOKUP($AH9,'FIN-County Cst NonCont &amp; Cont M'!$B:$I,7,FALSE)</f>
        <v>2677687.92</v>
      </c>
      <c r="AC9" s="488">
        <f t="shared" si="18"/>
        <v>6.8941403812549274E-4</v>
      </c>
      <c r="AD9" s="495">
        <f t="shared" si="6"/>
        <v>294.3808179419525</v>
      </c>
      <c r="AE9" s="496">
        <f t="shared" si="7"/>
        <v>10461587.029999999</v>
      </c>
      <c r="AF9" s="497">
        <f t="shared" si="19"/>
        <v>6.6095265016640067E-4</v>
      </c>
      <c r="AG9" s="498">
        <f t="shared" si="8"/>
        <v>1150.1305002198767</v>
      </c>
      <c r="AH9" s="403" t="str">
        <f>IFERROR(IFERROR(IFERROR(VLOOKUP(B9,'TX Counties'!$A:$C,2,FALSE),VLOOKUP(B9,'TX Counties'!$E:$G,2,FALSE)),VLOOKUP(B9,'TX Counties'!$I:$K,2,FALSE)),VLOOKUP(B9,'TX Counties'!$M:$O,2,FALSE))</f>
        <v>Archer</v>
      </c>
    </row>
    <row r="10" spans="1:34" s="403" customFormat="1" ht="15" x14ac:dyDescent="0.2">
      <c r="A10" s="509" t="s">
        <v>58</v>
      </c>
      <c r="B10" s="509">
        <v>6</v>
      </c>
      <c r="C10" s="510" t="s">
        <v>59</v>
      </c>
      <c r="D10" s="511" t="s">
        <v>60</v>
      </c>
      <c r="E10" s="481">
        <f>VLOOKUP($AH10,'DMV-County Square Miles'!$B:$G,3,FALSE)</f>
        <v>909.12</v>
      </c>
      <c r="F10" s="482">
        <f t="shared" si="9"/>
        <v>3.4796170538132325E-3</v>
      </c>
      <c r="G10" s="483">
        <f t="shared" si="0"/>
        <v>0.50034122179416618</v>
      </c>
      <c r="H10" s="484">
        <f>VLOOKUP($AH10,'DMV-County Square Miles'!$B:$G,5,FALSE)</f>
        <v>2641</v>
      </c>
      <c r="I10" s="485">
        <f t="shared" si="1"/>
        <v>1.0171165973017025E-4</v>
      </c>
      <c r="J10" s="486">
        <f t="shared" si="2"/>
        <v>1.4534947716015409</v>
      </c>
      <c r="K10" s="487">
        <f>VLOOKUP($AH10,'Cty Population Vehicle Miles'!$A:$F,3,FALSE)</f>
        <v>1817</v>
      </c>
      <c r="L10" s="488">
        <f t="shared" si="10"/>
        <v>5.9542109707041676E-5</v>
      </c>
      <c r="M10" s="489">
        <f>VLOOKUP($AH10,'Cty Population Vehicle Miles'!$A:$F,5,FALSE)</f>
        <v>409205.902</v>
      </c>
      <c r="N10" s="488">
        <f t="shared" si="11"/>
        <v>6.7013591977954689E-4</v>
      </c>
      <c r="O10" s="490">
        <f t="shared" si="12"/>
        <v>225.20963236103466</v>
      </c>
      <c r="P10" s="489">
        <f>VLOOKUP($AH10,'Cty ctr Mile Ln Mile '!$A:$F,3,FALSE)</f>
        <v>153.91499999999999</v>
      </c>
      <c r="Q10" s="488">
        <f t="shared" si="13"/>
        <v>1.8993720897874885E-3</v>
      </c>
      <c r="R10" s="490">
        <f t="shared" si="14"/>
        <v>8.4708310401761147E-2</v>
      </c>
      <c r="S10" s="489">
        <f>VLOOKUP($AH10,'Cty ctr Mile Ln Mile '!$A:$F,5,FALSE)</f>
        <v>378.654</v>
      </c>
      <c r="T10" s="488">
        <f t="shared" si="15"/>
        <v>1.8864524551497114E-3</v>
      </c>
      <c r="U10" s="491">
        <f t="shared" si="3"/>
        <v>0.20839515685195376</v>
      </c>
      <c r="V10" s="492">
        <f>VLOOKUP($AH10,'FIN-County Cst NonCont &amp; Cont M'!$B:$I,3,FALSE)</f>
        <v>172586.02</v>
      </c>
      <c r="W10" s="488">
        <f t="shared" si="16"/>
        <v>1.5215819797920989E-5</v>
      </c>
      <c r="X10" s="493">
        <f t="shared" si="4"/>
        <v>94.984050632911391</v>
      </c>
      <c r="Y10" s="494">
        <f>VLOOKUP($AH10,'FIN-County Cst NonCont &amp; Cont M'!$B:$I,5,FALSE)</f>
        <v>1735564.02</v>
      </c>
      <c r="Z10" s="488">
        <f t="shared" si="17"/>
        <v>2.8853970027519775E-3</v>
      </c>
      <c r="AA10" s="493">
        <f t="shared" si="5"/>
        <v>955.1810787011558</v>
      </c>
      <c r="AB10" s="492">
        <f>VLOOKUP($AH10,'FIN-County Cst NonCont &amp; Cont M'!$B:$I,7,FALSE)</f>
        <v>734530.27</v>
      </c>
      <c r="AC10" s="488">
        <f t="shared" si="18"/>
        <v>1.8911669122595454E-4</v>
      </c>
      <c r="AD10" s="495">
        <f t="shared" si="6"/>
        <v>404.25441386901485</v>
      </c>
      <c r="AE10" s="496">
        <f t="shared" si="7"/>
        <v>2642680.31</v>
      </c>
      <c r="AF10" s="497">
        <f t="shared" si="19"/>
        <v>1.6696191021765703E-4</v>
      </c>
      <c r="AG10" s="498">
        <f t="shared" si="8"/>
        <v>1454.419543203082</v>
      </c>
      <c r="AH10" s="403" t="str">
        <f>IFERROR(IFERROR(IFERROR(VLOOKUP(B10,'TX Counties'!$A:$C,2,FALSE),VLOOKUP(B10,'TX Counties'!$E:$G,2,FALSE)),VLOOKUP(B10,'TX Counties'!$I:$K,2,FALSE)),VLOOKUP(B10,'TX Counties'!$M:$O,2,FALSE))</f>
        <v>Armstrong</v>
      </c>
    </row>
    <row r="11" spans="1:34" s="403" customFormat="1" ht="15" x14ac:dyDescent="0.2">
      <c r="A11" s="509" t="s">
        <v>61</v>
      </c>
      <c r="B11" s="509">
        <v>7</v>
      </c>
      <c r="C11" s="510" t="s">
        <v>62</v>
      </c>
      <c r="D11" s="511" t="s">
        <v>63</v>
      </c>
      <c r="E11" s="481">
        <f>VLOOKUP($AH11,'DMV-County Square Miles'!$B:$G,3,FALSE)</f>
        <v>1219.54</v>
      </c>
      <c r="F11" s="482">
        <f t="shared" si="9"/>
        <v>4.6677360324350898E-3</v>
      </c>
      <c r="G11" s="483">
        <f t="shared" si="0"/>
        <v>2.4105868632760766E-2</v>
      </c>
      <c r="H11" s="484">
        <f>VLOOKUP($AH11,'DMV-County Square Miles'!$B:$G,5,FALSE)</f>
        <v>52918</v>
      </c>
      <c r="I11" s="485">
        <f t="shared" si="1"/>
        <v>2.0380074250666981E-3</v>
      </c>
      <c r="J11" s="486">
        <f t="shared" si="2"/>
        <v>1.0459963234567413</v>
      </c>
      <c r="K11" s="487">
        <f>VLOOKUP($AH11,'Cty Population Vehicle Miles'!$A:$F,3,FALSE)</f>
        <v>50591</v>
      </c>
      <c r="L11" s="488">
        <f t="shared" si="10"/>
        <v>1.6578397755580329E-3</v>
      </c>
      <c r="M11" s="489">
        <f>VLOOKUP($AH11,'Cty Population Vehicle Miles'!$A:$F,5,FALSE)</f>
        <v>2124128.42</v>
      </c>
      <c r="N11" s="488">
        <f t="shared" si="11"/>
        <v>3.4785782548820026E-3</v>
      </c>
      <c r="O11" s="490">
        <f t="shared" si="12"/>
        <v>41.986290446917437</v>
      </c>
      <c r="P11" s="489">
        <f>VLOOKUP($AH11,'Cty ctr Mile Ln Mile '!$A:$F,3,FALSE)</f>
        <v>425.625</v>
      </c>
      <c r="Q11" s="488">
        <f t="shared" si="13"/>
        <v>5.2523811565851272E-3</v>
      </c>
      <c r="R11" s="490">
        <f t="shared" si="14"/>
        <v>8.4130576584768042E-3</v>
      </c>
      <c r="S11" s="489">
        <f>VLOOKUP($AH11,'Cty ctr Mile Ln Mile '!$A:$F,5,FALSE)</f>
        <v>1021.884</v>
      </c>
      <c r="T11" s="488">
        <f t="shared" si="15"/>
        <v>5.0910213035599986E-3</v>
      </c>
      <c r="U11" s="491">
        <f t="shared" si="3"/>
        <v>2.0198928663200964E-2</v>
      </c>
      <c r="V11" s="492">
        <f>VLOOKUP($AH11,'FIN-County Cst NonCont &amp; Cont M'!$B:$I,3,FALSE)</f>
        <v>17692193.800000001</v>
      </c>
      <c r="W11" s="488">
        <f t="shared" si="16"/>
        <v>1.5598090314076134E-3</v>
      </c>
      <c r="X11" s="493">
        <f t="shared" si="4"/>
        <v>349.71030025103283</v>
      </c>
      <c r="Y11" s="494">
        <f>VLOOKUP($AH11,'FIN-County Cst NonCont &amp; Cont M'!$B:$I,5,FALSE)</f>
        <v>3467110.82</v>
      </c>
      <c r="Z11" s="488">
        <f t="shared" si="17"/>
        <v>5.7641153267494853E-3</v>
      </c>
      <c r="AA11" s="493">
        <f t="shared" si="5"/>
        <v>68.532166195568379</v>
      </c>
      <c r="AB11" s="492">
        <f>VLOOKUP($AH11,'FIN-County Cst NonCont &amp; Cont M'!$B:$I,7,FALSE)</f>
        <v>18885905.039999999</v>
      </c>
      <c r="AC11" s="488">
        <f t="shared" si="18"/>
        <v>4.8624815311864257E-3</v>
      </c>
      <c r="AD11" s="495">
        <f t="shared" si="6"/>
        <v>373.30562827380362</v>
      </c>
      <c r="AE11" s="496">
        <f t="shared" si="7"/>
        <v>40045209.659999996</v>
      </c>
      <c r="AF11" s="497">
        <f t="shared" si="19"/>
        <v>2.5300164664639937E-3</v>
      </c>
      <c r="AG11" s="498">
        <f t="shared" si="8"/>
        <v>791.54809472040472</v>
      </c>
      <c r="AH11" s="403" t="str">
        <f>IFERROR(IFERROR(IFERROR(VLOOKUP(B11,'TX Counties'!$A:$C,2,FALSE),VLOOKUP(B11,'TX Counties'!$E:$G,2,FALSE)),VLOOKUP(B11,'TX Counties'!$I:$K,2,FALSE)),VLOOKUP(B11,'TX Counties'!$M:$O,2,FALSE))</f>
        <v>Atascosa</v>
      </c>
    </row>
    <row r="12" spans="1:34" s="403" customFormat="1" ht="15" x14ac:dyDescent="0.2">
      <c r="A12" s="509" t="s">
        <v>64</v>
      </c>
      <c r="B12" s="509">
        <v>8</v>
      </c>
      <c r="C12" s="510" t="s">
        <v>65</v>
      </c>
      <c r="D12" s="511" t="s">
        <v>66</v>
      </c>
      <c r="E12" s="481">
        <f>VLOOKUP($AH12,'DMV-County Square Miles'!$B:$G,3,FALSE)</f>
        <v>646.5</v>
      </c>
      <c r="F12" s="482">
        <f t="shared" si="9"/>
        <v>2.4744504854037471E-3</v>
      </c>
      <c r="G12" s="483">
        <f t="shared" si="0"/>
        <v>2.0282989270251614E-2</v>
      </c>
      <c r="H12" s="484">
        <f>VLOOKUP($AH12,'DMV-County Square Miles'!$B:$G,5,FALSE)</f>
        <v>44486</v>
      </c>
      <c r="I12" s="485">
        <f t="shared" si="1"/>
        <v>1.7132695550005127E-3</v>
      </c>
      <c r="J12" s="486">
        <f t="shared" si="2"/>
        <v>1.3956830018196649</v>
      </c>
      <c r="K12" s="487">
        <f>VLOOKUP($AH12,'Cty Population Vehicle Miles'!$A:$F,3,FALSE)</f>
        <v>31874</v>
      </c>
      <c r="L12" s="488">
        <f t="shared" si="10"/>
        <v>1.044493783600576E-3</v>
      </c>
      <c r="M12" s="489">
        <f>VLOOKUP($AH12,'Cty Population Vehicle Miles'!$A:$F,5,FALSE)</f>
        <v>1671768.8119999999</v>
      </c>
      <c r="N12" s="488">
        <f t="shared" si="11"/>
        <v>2.7377716817202223E-3</v>
      </c>
      <c r="O12" s="490">
        <f t="shared" si="12"/>
        <v>52.449294471983436</v>
      </c>
      <c r="P12" s="489">
        <f>VLOOKUP($AH12,'Cty ctr Mile Ln Mile '!$A:$F,3,FALSE)</f>
        <v>291.43700000000001</v>
      </c>
      <c r="Q12" s="488">
        <f t="shared" si="13"/>
        <v>3.5964480637455504E-3</v>
      </c>
      <c r="R12" s="490">
        <f t="shared" si="14"/>
        <v>9.1434084206563349E-3</v>
      </c>
      <c r="S12" s="489">
        <f>VLOOKUP($AH12,'Cty ctr Mile Ln Mile '!$A:$F,5,FALSE)</f>
        <v>660.43700000000001</v>
      </c>
      <c r="T12" s="488">
        <f t="shared" si="15"/>
        <v>3.2902940418474648E-3</v>
      </c>
      <c r="U12" s="491">
        <f t="shared" si="3"/>
        <v>2.0720242203676978E-2</v>
      </c>
      <c r="V12" s="492">
        <f>VLOOKUP($AH12,'FIN-County Cst NonCont &amp; Cont M'!$B:$I,3,FALSE)</f>
        <v>11186719.810000001</v>
      </c>
      <c r="W12" s="488">
        <f t="shared" si="16"/>
        <v>9.862624606488575E-4</v>
      </c>
      <c r="X12" s="493">
        <f t="shared" si="4"/>
        <v>350.96692633494388</v>
      </c>
      <c r="Y12" s="494">
        <f>VLOOKUP($AH12,'FIN-County Cst NonCont &amp; Cont M'!$B:$I,5,FALSE)</f>
        <v>2421733.77</v>
      </c>
      <c r="Z12" s="488">
        <f t="shared" si="17"/>
        <v>4.0261628386495628E-3</v>
      </c>
      <c r="AA12" s="493">
        <f t="shared" si="5"/>
        <v>75.978345046119088</v>
      </c>
      <c r="AB12" s="492">
        <f>VLOOKUP($AH12,'FIN-County Cst NonCont &amp; Cont M'!$B:$I,7,FALSE)</f>
        <v>4330620.3900000006</v>
      </c>
      <c r="AC12" s="488">
        <f t="shared" si="18"/>
        <v>1.1149882211286581E-3</v>
      </c>
      <c r="AD12" s="495">
        <f t="shared" si="6"/>
        <v>135.86686296040662</v>
      </c>
      <c r="AE12" s="496">
        <f t="shared" si="7"/>
        <v>17939073.969999999</v>
      </c>
      <c r="AF12" s="497">
        <f t="shared" si="19"/>
        <v>1.1333728284247321E-3</v>
      </c>
      <c r="AG12" s="498">
        <f t="shared" si="8"/>
        <v>562.81213434146946</v>
      </c>
      <c r="AH12" s="403" t="str">
        <f>IFERROR(IFERROR(IFERROR(VLOOKUP(B12,'TX Counties'!$A:$C,2,FALSE),VLOOKUP(B12,'TX Counties'!$E:$G,2,FALSE)),VLOOKUP(B12,'TX Counties'!$I:$K,2,FALSE)),VLOOKUP(B12,'TX Counties'!$M:$O,2,FALSE))</f>
        <v>Austin</v>
      </c>
    </row>
    <row r="13" spans="1:34" s="403" customFormat="1" ht="15" x14ac:dyDescent="0.2">
      <c r="A13" s="509" t="s">
        <v>67</v>
      </c>
      <c r="B13" s="509">
        <v>9</v>
      </c>
      <c r="C13" s="510" t="s">
        <v>68</v>
      </c>
      <c r="D13" s="511" t="s">
        <v>69</v>
      </c>
      <c r="E13" s="481">
        <f>VLOOKUP($AH13,'DMV-County Square Miles'!$B:$G,3,FALSE)</f>
        <v>826.97</v>
      </c>
      <c r="F13" s="482">
        <f t="shared" si="9"/>
        <v>3.1651915203624701E-3</v>
      </c>
      <c r="G13" s="483">
        <f t="shared" si="0"/>
        <v>0.12287815750371471</v>
      </c>
      <c r="H13" s="484">
        <f>VLOOKUP($AH13,'DMV-County Square Miles'!$B:$G,5,FALSE)</f>
        <v>6221</v>
      </c>
      <c r="I13" s="485">
        <f t="shared" si="1"/>
        <v>2.3958660930760664E-4</v>
      </c>
      <c r="J13" s="486">
        <f t="shared" si="2"/>
        <v>0.924368499257058</v>
      </c>
      <c r="K13" s="487">
        <f>VLOOKUP($AH13,'Cty Population Vehicle Miles'!$A:$F,3,FALSE)</f>
        <v>6730</v>
      </c>
      <c r="L13" s="488">
        <f t="shared" si="10"/>
        <v>2.2053846908552037E-4</v>
      </c>
      <c r="M13" s="489">
        <f>VLOOKUP($AH13,'Cty Population Vehicle Miles'!$A:$F,5,FALSE)</f>
        <v>247211.451</v>
      </c>
      <c r="N13" s="488">
        <f t="shared" si="11"/>
        <v>4.0484575683349109E-4</v>
      </c>
      <c r="O13" s="490">
        <f t="shared" si="12"/>
        <v>36.732756463595841</v>
      </c>
      <c r="P13" s="489">
        <f>VLOOKUP($AH13,'Cty ctr Mile Ln Mile '!$A:$F,3,FALSE)</f>
        <v>225.16499999999999</v>
      </c>
      <c r="Q13" s="488">
        <f t="shared" si="13"/>
        <v>2.7786253230484351E-3</v>
      </c>
      <c r="R13" s="490">
        <f t="shared" si="14"/>
        <v>3.3456909361069834E-2</v>
      </c>
      <c r="S13" s="489">
        <f>VLOOKUP($AH13,'Cty ctr Mile Ln Mile '!$A:$F,5,FALSE)</f>
        <v>491.09800000000001</v>
      </c>
      <c r="T13" s="488">
        <f t="shared" si="15"/>
        <v>2.4466479366892016E-3</v>
      </c>
      <c r="U13" s="491">
        <f t="shared" si="3"/>
        <v>7.2971471025260026E-2</v>
      </c>
      <c r="V13" s="492">
        <f>VLOOKUP($AH13,'FIN-County Cst NonCont &amp; Cont M'!$B:$I,3,FALSE)</f>
        <v>202286.4</v>
      </c>
      <c r="W13" s="488">
        <f t="shared" si="16"/>
        <v>1.7834314795428764E-5</v>
      </c>
      <c r="X13" s="493">
        <f t="shared" si="4"/>
        <v>30.057414561664189</v>
      </c>
      <c r="Y13" s="494">
        <f>VLOOKUP($AH13,'FIN-County Cst NonCont &amp; Cont M'!$B:$I,5,FALSE)</f>
        <v>753341.35</v>
      </c>
      <c r="Z13" s="488">
        <f t="shared" si="17"/>
        <v>1.2524394653785967E-3</v>
      </c>
      <c r="AA13" s="493">
        <f t="shared" si="5"/>
        <v>111.93779346210995</v>
      </c>
      <c r="AB13" s="492">
        <f>VLOOKUP($AH13,'FIN-County Cst NonCont &amp; Cont M'!$B:$I,7,FALSE)</f>
        <v>1111049.81</v>
      </c>
      <c r="AC13" s="488">
        <f t="shared" si="18"/>
        <v>2.8605773299775032E-4</v>
      </c>
      <c r="AD13" s="495">
        <f t="shared" si="6"/>
        <v>165.08912481426449</v>
      </c>
      <c r="AE13" s="496">
        <f t="shared" si="7"/>
        <v>2066677.56</v>
      </c>
      <c r="AF13" s="497">
        <f t="shared" si="19"/>
        <v>1.3057063009697396E-4</v>
      </c>
      <c r="AG13" s="498">
        <f t="shared" si="8"/>
        <v>307.08433283803862</v>
      </c>
      <c r="AH13" s="403" t="str">
        <f>IFERROR(IFERROR(IFERROR(VLOOKUP(B13,'TX Counties'!$A:$C,2,FALSE),VLOOKUP(B13,'TX Counties'!$E:$G,2,FALSE)),VLOOKUP(B13,'TX Counties'!$I:$K,2,FALSE)),VLOOKUP(B13,'TX Counties'!$M:$O,2,FALSE))</f>
        <v>Bailey</v>
      </c>
    </row>
    <row r="14" spans="1:34" s="403" customFormat="1" ht="15" x14ac:dyDescent="0.2">
      <c r="A14" s="509" t="s">
        <v>70</v>
      </c>
      <c r="B14" s="509">
        <v>10</v>
      </c>
      <c r="C14" s="510" t="s">
        <v>62</v>
      </c>
      <c r="D14" s="511" t="s">
        <v>63</v>
      </c>
      <c r="E14" s="481">
        <f>VLOOKUP($AH14,'DMV-County Square Miles'!$B:$G,3,FALSE)</f>
        <v>790.99</v>
      </c>
      <c r="F14" s="482">
        <f t="shared" si="9"/>
        <v>3.0274796433867133E-3</v>
      </c>
      <c r="G14" s="483">
        <f t="shared" si="0"/>
        <v>3.5481541290988204E-2</v>
      </c>
      <c r="H14" s="484">
        <f>VLOOKUP($AH14,'DMV-County Square Miles'!$B:$G,5,FALSE)</f>
        <v>30945</v>
      </c>
      <c r="I14" s="485">
        <f t="shared" si="1"/>
        <v>1.1917710376183712E-3</v>
      </c>
      <c r="J14" s="486">
        <f t="shared" si="2"/>
        <v>1.3881038891131745</v>
      </c>
      <c r="K14" s="487">
        <f>VLOOKUP($AH14,'Cty Population Vehicle Miles'!$A:$F,3,FALSE)</f>
        <v>22293</v>
      </c>
      <c r="L14" s="488">
        <f t="shared" si="10"/>
        <v>7.3052958266322512E-4</v>
      </c>
      <c r="M14" s="489">
        <f>VLOOKUP($AH14,'Cty Population Vehicle Miles'!$A:$F,5,FALSE)</f>
        <v>417819.39</v>
      </c>
      <c r="N14" s="488">
        <f t="shared" si="11"/>
        <v>6.8424179575831052E-4</v>
      </c>
      <c r="O14" s="490">
        <f t="shared" si="12"/>
        <v>18.742178710806083</v>
      </c>
      <c r="P14" s="489">
        <f>VLOOKUP($AH14,'Cty ctr Mile Ln Mile '!$A:$F,3,FALSE)</f>
        <v>195.3</v>
      </c>
      <c r="Q14" s="488">
        <f t="shared" si="13"/>
        <v>2.4100793888542156E-3</v>
      </c>
      <c r="R14" s="490">
        <f t="shared" si="14"/>
        <v>8.7605974969721442E-3</v>
      </c>
      <c r="S14" s="489">
        <f>VLOOKUP($AH14,'Cty ctr Mile Ln Mile '!$A:$F,5,FALSE)</f>
        <v>413.98599999999999</v>
      </c>
      <c r="T14" s="488">
        <f t="shared" si="15"/>
        <v>2.0624763137260093E-3</v>
      </c>
      <c r="U14" s="491">
        <f t="shared" si="3"/>
        <v>1.8570223837078903E-2</v>
      </c>
      <c r="V14" s="492">
        <f>VLOOKUP($AH14,'FIN-County Cst NonCont &amp; Cont M'!$B:$I,3,FALSE)</f>
        <v>8668432.8000000007</v>
      </c>
      <c r="W14" s="488">
        <f t="shared" si="16"/>
        <v>7.6424099365167409E-4</v>
      </c>
      <c r="X14" s="493">
        <f t="shared" si="4"/>
        <v>388.84101735970938</v>
      </c>
      <c r="Y14" s="494">
        <f>VLOOKUP($AH14,'FIN-County Cst NonCont &amp; Cont M'!$B:$I,5,FALSE)</f>
        <v>1579544.96</v>
      </c>
      <c r="Z14" s="488">
        <f t="shared" si="17"/>
        <v>2.6260133540311533E-3</v>
      </c>
      <c r="AA14" s="493">
        <f t="shared" si="5"/>
        <v>70.853853676041808</v>
      </c>
      <c r="AB14" s="492">
        <f>VLOOKUP($AH14,'FIN-County Cst NonCont &amp; Cont M'!$B:$I,7,FALSE)</f>
        <v>7628158.3600000003</v>
      </c>
      <c r="AC14" s="488">
        <f t="shared" si="18"/>
        <v>1.9639926741083168E-3</v>
      </c>
      <c r="AD14" s="495">
        <f t="shared" si="6"/>
        <v>342.17729152648815</v>
      </c>
      <c r="AE14" s="496">
        <f t="shared" si="7"/>
        <v>17876136.120000001</v>
      </c>
      <c r="AF14" s="497">
        <f t="shared" si="19"/>
        <v>1.1293964777396991E-3</v>
      </c>
      <c r="AG14" s="498">
        <f t="shared" si="8"/>
        <v>801.87216256223928</v>
      </c>
      <c r="AH14" s="403" t="str">
        <f>IFERROR(IFERROR(IFERROR(VLOOKUP(B14,'TX Counties'!$A:$C,2,FALSE),VLOOKUP(B14,'TX Counties'!$E:$G,2,FALSE)),VLOOKUP(B14,'TX Counties'!$I:$K,2,FALSE)),VLOOKUP(B14,'TX Counties'!$M:$O,2,FALSE))</f>
        <v>Bandera</v>
      </c>
    </row>
    <row r="15" spans="1:34" s="403" customFormat="1" ht="15" x14ac:dyDescent="0.2">
      <c r="A15" s="509" t="s">
        <v>71</v>
      </c>
      <c r="B15" s="509">
        <v>11</v>
      </c>
      <c r="C15" s="510" t="s">
        <v>72</v>
      </c>
      <c r="D15" s="511" t="s">
        <v>73</v>
      </c>
      <c r="E15" s="481">
        <f>VLOOKUP($AH15,'DMV-County Square Miles'!$B:$G,3,FALSE)</f>
        <v>888.23</v>
      </c>
      <c r="F15" s="482">
        <f t="shared" si="9"/>
        <v>3.3996614921116327E-3</v>
      </c>
      <c r="G15" s="483">
        <f t="shared" si="0"/>
        <v>8.0170227360934349E-3</v>
      </c>
      <c r="H15" s="484">
        <f>VLOOKUP($AH15,'DMV-County Square Miles'!$B:$G,5,FALSE)</f>
        <v>111796</v>
      </c>
      <c r="I15" s="485">
        <f t="shared" si="1"/>
        <v>4.3055496823908041E-3</v>
      </c>
      <c r="J15" s="486">
        <f t="shared" si="2"/>
        <v>1.0090529185056818</v>
      </c>
      <c r="K15" s="487">
        <f>VLOOKUP($AH15,'Cty Population Vehicle Miles'!$A:$F,3,FALSE)</f>
        <v>110793</v>
      </c>
      <c r="L15" s="488">
        <f t="shared" si="10"/>
        <v>3.6306268358680619E-3</v>
      </c>
      <c r="M15" s="489">
        <f>VLOOKUP($AH15,'Cty Population Vehicle Miles'!$A:$F,5,FALSE)</f>
        <v>3113703.6579999998</v>
      </c>
      <c r="N15" s="488">
        <f t="shared" si="11"/>
        <v>5.0991558395821228E-3</v>
      </c>
      <c r="O15" s="490">
        <f t="shared" si="12"/>
        <v>28.103794084463818</v>
      </c>
      <c r="P15" s="489">
        <f>VLOOKUP($AH15,'Cty ctr Mile Ln Mile '!$A:$F,3,FALSE)</f>
        <v>332.22300000000001</v>
      </c>
      <c r="Q15" s="488">
        <f t="shared" si="13"/>
        <v>4.0997634654547565E-3</v>
      </c>
      <c r="R15" s="490">
        <f t="shared" si="14"/>
        <v>2.9985919688066938E-3</v>
      </c>
      <c r="S15" s="489">
        <f>VLOOKUP($AH15,'Cty ctr Mile Ln Mile '!$A:$F,5,FALSE)</f>
        <v>816.90599999999995</v>
      </c>
      <c r="T15" s="488">
        <f t="shared" si="15"/>
        <v>4.0698218672628045E-3</v>
      </c>
      <c r="U15" s="491">
        <f t="shared" si="3"/>
        <v>7.3732636538409464E-3</v>
      </c>
      <c r="V15" s="492">
        <f>VLOOKUP($AH15,'FIN-County Cst NonCont &amp; Cont M'!$B:$I,3,FALSE)</f>
        <v>10934784.59</v>
      </c>
      <c r="W15" s="488">
        <f t="shared" si="16"/>
        <v>9.6405092284139438E-4</v>
      </c>
      <c r="X15" s="493">
        <f t="shared" si="4"/>
        <v>98.695626889785459</v>
      </c>
      <c r="Y15" s="494">
        <f>VLOOKUP($AH15,'FIN-County Cst NonCont &amp; Cont M'!$B:$I,5,FALSE)</f>
        <v>3091090.61</v>
      </c>
      <c r="Z15" s="488">
        <f t="shared" si="17"/>
        <v>5.1389770003003295E-3</v>
      </c>
      <c r="AA15" s="493">
        <f t="shared" si="5"/>
        <v>27.899692309080898</v>
      </c>
      <c r="AB15" s="492">
        <f>VLOOKUP($AH15,'FIN-County Cst NonCont &amp; Cont M'!$B:$I,7,FALSE)</f>
        <v>14893449.640000001</v>
      </c>
      <c r="AC15" s="488">
        <f t="shared" si="18"/>
        <v>3.8345593529551668E-3</v>
      </c>
      <c r="AD15" s="495">
        <f t="shared" si="6"/>
        <v>134.42590813499049</v>
      </c>
      <c r="AE15" s="496">
        <f t="shared" si="7"/>
        <v>28919324.84</v>
      </c>
      <c r="AF15" s="497">
        <f t="shared" si="19"/>
        <v>1.8270941434801618E-3</v>
      </c>
      <c r="AG15" s="498">
        <f t="shared" si="8"/>
        <v>261.02122733385681</v>
      </c>
      <c r="AH15" s="403" t="str">
        <f>IFERROR(IFERROR(IFERROR(VLOOKUP(B15,'TX Counties'!$A:$C,2,FALSE),VLOOKUP(B15,'TX Counties'!$E:$G,2,FALSE)),VLOOKUP(B15,'TX Counties'!$I:$K,2,FALSE)),VLOOKUP(B15,'TX Counties'!$M:$O,2,FALSE))</f>
        <v>Bastrop</v>
      </c>
    </row>
    <row r="16" spans="1:34" s="403" customFormat="1" ht="15" x14ac:dyDescent="0.2">
      <c r="A16" s="509" t="s">
        <v>74</v>
      </c>
      <c r="B16" s="509">
        <v>12</v>
      </c>
      <c r="C16" s="510" t="s">
        <v>56</v>
      </c>
      <c r="D16" s="511" t="s">
        <v>57</v>
      </c>
      <c r="E16" s="481">
        <f>VLOOKUP($AH16,'DMV-County Square Miles'!$B:$G,3,FALSE)</f>
        <v>867.48</v>
      </c>
      <c r="F16" s="482">
        <f t="shared" si="9"/>
        <v>3.3202417742893156E-3</v>
      </c>
      <c r="G16" s="483">
        <f t="shared" si="0"/>
        <v>0.24588435374149661</v>
      </c>
      <c r="H16" s="484">
        <f>VLOOKUP($AH16,'DMV-County Square Miles'!$B:$G,5,FALSE)</f>
        <v>4144</v>
      </c>
      <c r="I16" s="485">
        <f t="shared" si="1"/>
        <v>1.5959603101924481E-4</v>
      </c>
      <c r="J16" s="486">
        <f t="shared" si="2"/>
        <v>1.1746031746031746</v>
      </c>
      <c r="K16" s="487">
        <f>VLOOKUP($AH16,'Cty Population Vehicle Miles'!$A:$F,3,FALSE)</f>
        <v>3528</v>
      </c>
      <c r="L16" s="488">
        <f t="shared" si="10"/>
        <v>1.1561065660233519E-4</v>
      </c>
      <c r="M16" s="489">
        <f>VLOOKUP($AH16,'Cty Population Vehicle Miles'!$A:$F,5,FALSE)</f>
        <v>254220.75899999999</v>
      </c>
      <c r="N16" s="488">
        <f t="shared" si="11"/>
        <v>4.1632454792775577E-4</v>
      </c>
      <c r="O16" s="490">
        <f t="shared" si="12"/>
        <v>72.058038265306124</v>
      </c>
      <c r="P16" s="489">
        <f>VLOOKUP($AH16,'Cty ctr Mile Ln Mile '!$A:$F,3,FALSE)</f>
        <v>227.20400000000001</v>
      </c>
      <c r="Q16" s="488">
        <f t="shared" si="13"/>
        <v>2.8037873910150188E-3</v>
      </c>
      <c r="R16" s="490">
        <f t="shared" si="14"/>
        <v>6.4400226757369616E-2</v>
      </c>
      <c r="S16" s="489">
        <f>VLOOKUP($AH16,'Cty ctr Mile Ln Mile '!$A:$F,5,FALSE)</f>
        <v>530.50400000000002</v>
      </c>
      <c r="T16" s="488">
        <f t="shared" si="15"/>
        <v>2.6429684441911152E-3</v>
      </c>
      <c r="U16" s="491">
        <f t="shared" si="3"/>
        <v>0.15036961451247166</v>
      </c>
      <c r="V16" s="492">
        <f>VLOOKUP($AH16,'FIN-County Cst NonCont &amp; Cont M'!$B:$I,3,FALSE)</f>
        <v>18773477.210000001</v>
      </c>
      <c r="W16" s="488">
        <f t="shared" si="16"/>
        <v>1.6551389632122955E-3</v>
      </c>
      <c r="X16" s="493">
        <f t="shared" si="4"/>
        <v>5321.2803883219958</v>
      </c>
      <c r="Y16" s="494">
        <f>VLOOKUP($AH16,'FIN-County Cst NonCont &amp; Cont M'!$B:$I,5,FALSE)</f>
        <v>1805211.19</v>
      </c>
      <c r="Z16" s="488">
        <f t="shared" si="17"/>
        <v>3.0011862984808419E-3</v>
      </c>
      <c r="AA16" s="493">
        <f t="shared" si="5"/>
        <v>511.68117630385484</v>
      </c>
      <c r="AB16" s="492">
        <f>VLOOKUP($AH16,'FIN-County Cst NonCont &amp; Cont M'!$B:$I,7,FALSE)</f>
        <v>3868370.7399999998</v>
      </c>
      <c r="AC16" s="488">
        <f t="shared" si="18"/>
        <v>9.9597457676468154E-4</v>
      </c>
      <c r="AD16" s="495">
        <f t="shared" si="6"/>
        <v>1096.4769671201814</v>
      </c>
      <c r="AE16" s="496">
        <f t="shared" si="7"/>
        <v>24447059.140000001</v>
      </c>
      <c r="AF16" s="497">
        <f t="shared" si="19"/>
        <v>1.544540850352963E-3</v>
      </c>
      <c r="AG16" s="498">
        <f t="shared" si="8"/>
        <v>6929.4385317460319</v>
      </c>
      <c r="AH16" s="403" t="str">
        <f>IFERROR(IFERROR(IFERROR(VLOOKUP(B16,'TX Counties'!$A:$C,2,FALSE),VLOOKUP(B16,'TX Counties'!$E:$G,2,FALSE)),VLOOKUP(B16,'TX Counties'!$I:$K,2,FALSE)),VLOOKUP(B16,'TX Counties'!$M:$O,2,FALSE))</f>
        <v>Baylor</v>
      </c>
    </row>
    <row r="17" spans="1:34" s="403" customFormat="1" ht="15" x14ac:dyDescent="0.2">
      <c r="A17" s="509" t="s">
        <v>75</v>
      </c>
      <c r="B17" s="509">
        <v>13</v>
      </c>
      <c r="C17" s="510" t="s">
        <v>53</v>
      </c>
      <c r="D17" s="511" t="s">
        <v>54</v>
      </c>
      <c r="E17" s="481">
        <f>VLOOKUP($AH17,'DMV-County Square Miles'!$B:$G,3,FALSE)</f>
        <v>880.24</v>
      </c>
      <c r="F17" s="482">
        <f t="shared" si="9"/>
        <v>3.3690801164296897E-3</v>
      </c>
      <c r="G17" s="483">
        <f t="shared" si="0"/>
        <v>2.8353680141729749E-2</v>
      </c>
      <c r="H17" s="484">
        <f>VLOOKUP($AH17,'DMV-County Square Miles'!$B:$G,5,FALSE)</f>
        <v>22150</v>
      </c>
      <c r="I17" s="485">
        <f t="shared" si="1"/>
        <v>8.5305310981570275E-4</v>
      </c>
      <c r="J17" s="486">
        <f t="shared" si="2"/>
        <v>0.71348043163150265</v>
      </c>
      <c r="K17" s="487">
        <f>VLOOKUP($AH17,'Cty Population Vehicle Miles'!$A:$F,3,FALSE)</f>
        <v>31045</v>
      </c>
      <c r="L17" s="488">
        <f t="shared" si="10"/>
        <v>1.0173279008558662E-3</v>
      </c>
      <c r="M17" s="489">
        <f>VLOOKUP($AH17,'Cty Population Vehicle Miles'!$A:$F,5,FALSE)</f>
        <v>659020.54099999997</v>
      </c>
      <c r="N17" s="488">
        <f t="shared" si="11"/>
        <v>1.0792447866420304E-3</v>
      </c>
      <c r="O17" s="490">
        <f t="shared" si="12"/>
        <v>21.227912417458526</v>
      </c>
      <c r="P17" s="489">
        <f>VLOOKUP($AH17,'Cty ctr Mile Ln Mile '!$A:$F,3,FALSE)</f>
        <v>291.84800000000001</v>
      </c>
      <c r="Q17" s="488">
        <f t="shared" si="13"/>
        <v>3.6015199666068871E-3</v>
      </c>
      <c r="R17" s="490">
        <f t="shared" si="14"/>
        <v>9.4008052826542125E-3</v>
      </c>
      <c r="S17" s="489">
        <f>VLOOKUP($AH17,'Cty ctr Mile Ln Mile '!$A:$F,5,FALSE)</f>
        <v>678.86599999999999</v>
      </c>
      <c r="T17" s="488">
        <f t="shared" si="15"/>
        <v>3.3821072335632634E-3</v>
      </c>
      <c r="U17" s="491">
        <f t="shared" si="3"/>
        <v>2.1867160573361251E-2</v>
      </c>
      <c r="V17" s="492">
        <f>VLOOKUP($AH17,'FIN-County Cst NonCont &amp; Cont M'!$B:$I,3,FALSE)</f>
        <v>1897778.33</v>
      </c>
      <c r="W17" s="488">
        <f t="shared" si="16"/>
        <v>1.6731513413241369E-4</v>
      </c>
      <c r="X17" s="493">
        <f t="shared" si="4"/>
        <v>61.129918827508455</v>
      </c>
      <c r="Y17" s="494">
        <f>VLOOKUP($AH17,'FIN-County Cst NonCont &amp; Cont M'!$B:$I,5,FALSE)</f>
        <v>1933699.23</v>
      </c>
      <c r="Z17" s="488">
        <f t="shared" si="17"/>
        <v>3.2147992803318232E-3</v>
      </c>
      <c r="AA17" s="493">
        <f t="shared" si="5"/>
        <v>62.286977935255273</v>
      </c>
      <c r="AB17" s="492">
        <f>VLOOKUP($AH17,'FIN-County Cst NonCont &amp; Cont M'!$B:$I,7,FALSE)</f>
        <v>2694574.99</v>
      </c>
      <c r="AC17" s="488">
        <f t="shared" si="18"/>
        <v>6.9376188726573461E-4</v>
      </c>
      <c r="AD17" s="495">
        <f t="shared" si="6"/>
        <v>86.795779996778876</v>
      </c>
      <c r="AE17" s="496">
        <f t="shared" si="7"/>
        <v>6526052.5500000007</v>
      </c>
      <c r="AF17" s="497">
        <f t="shared" si="19"/>
        <v>4.1230950100385464E-4</v>
      </c>
      <c r="AG17" s="498">
        <f t="shared" si="8"/>
        <v>210.21267675954263</v>
      </c>
      <c r="AH17" s="403" t="str">
        <f>IFERROR(IFERROR(IFERROR(VLOOKUP(B17,'TX Counties'!$A:$C,2,FALSE),VLOOKUP(B17,'TX Counties'!$E:$G,2,FALSE)),VLOOKUP(B17,'TX Counties'!$I:$K,2,FALSE)),VLOOKUP(B17,'TX Counties'!$M:$O,2,FALSE))</f>
        <v>Bee</v>
      </c>
    </row>
    <row r="18" spans="1:34" s="403" customFormat="1" ht="15" x14ac:dyDescent="0.2">
      <c r="A18" s="509" t="s">
        <v>76</v>
      </c>
      <c r="B18" s="509">
        <v>14</v>
      </c>
      <c r="C18" s="510" t="s">
        <v>77</v>
      </c>
      <c r="D18" s="511" t="s">
        <v>78</v>
      </c>
      <c r="E18" s="481">
        <f>VLOOKUP($AH18,'DMV-County Square Miles'!$B:$G,3,FALSE)</f>
        <v>1053.83</v>
      </c>
      <c r="F18" s="482">
        <f t="shared" si="9"/>
        <v>4.0334882521779287E-3</v>
      </c>
      <c r="G18" s="483">
        <f t="shared" si="0"/>
        <v>2.7156157634198571E-3</v>
      </c>
      <c r="H18" s="484">
        <f>VLOOKUP($AH18,'DMV-County Square Miles'!$B:$G,5,FALSE)</f>
        <v>331547</v>
      </c>
      <c r="I18" s="485">
        <f t="shared" si="1"/>
        <v>1.2768722320544776E-2</v>
      </c>
      <c r="J18" s="486">
        <f t="shared" si="2"/>
        <v>0.85436385329186237</v>
      </c>
      <c r="K18" s="487">
        <f>VLOOKUP($AH18,'Cty Population Vehicle Miles'!$A:$F,3,FALSE)</f>
        <v>388063</v>
      </c>
      <c r="L18" s="488">
        <f t="shared" si="10"/>
        <v>1.2716615145428573E-2</v>
      </c>
      <c r="M18" s="489">
        <f>VLOOKUP($AH18,'Cty Population Vehicle Miles'!$A:$F,5,FALSE)</f>
        <v>9226589.6040000003</v>
      </c>
      <c r="N18" s="488">
        <f t="shared" si="11"/>
        <v>1.5109921632325199E-2</v>
      </c>
      <c r="O18" s="490">
        <f t="shared" si="12"/>
        <v>23.77600957576476</v>
      </c>
      <c r="P18" s="489">
        <f>VLOOKUP($AH18,'Cty ctr Mile Ln Mile '!$A:$F,3,FALSE)</f>
        <v>608.62599999999998</v>
      </c>
      <c r="Q18" s="488">
        <f t="shared" si="13"/>
        <v>7.5106860118831827E-3</v>
      </c>
      <c r="R18" s="490">
        <f t="shared" si="14"/>
        <v>1.56836905347843E-3</v>
      </c>
      <c r="S18" s="489">
        <f>VLOOKUP($AH18,'Cty ctr Mile Ln Mile '!$A:$F,5,FALSE)</f>
        <v>1653.5709999999999</v>
      </c>
      <c r="T18" s="488">
        <f t="shared" si="15"/>
        <v>8.2380829800143759E-3</v>
      </c>
      <c r="U18" s="491">
        <f t="shared" si="3"/>
        <v>4.2610890499738445E-3</v>
      </c>
      <c r="V18" s="492">
        <f>VLOOKUP($AH18,'FIN-County Cst NonCont &amp; Cont M'!$B:$I,3,FALSE)</f>
        <v>67274609.189999998</v>
      </c>
      <c r="W18" s="488">
        <f t="shared" si="16"/>
        <v>5.9311775682097502E-3</v>
      </c>
      <c r="X18" s="493">
        <f t="shared" si="4"/>
        <v>173.36001935252781</v>
      </c>
      <c r="Y18" s="494">
        <f>VLOOKUP($AH18,'FIN-County Cst NonCont &amp; Cont M'!$B:$I,5,FALSE)</f>
        <v>3920931.78</v>
      </c>
      <c r="Z18" s="488">
        <f t="shared" si="17"/>
        <v>6.5185983781842717E-3</v>
      </c>
      <c r="AA18" s="493">
        <f t="shared" si="5"/>
        <v>10.103853704166591</v>
      </c>
      <c r="AB18" s="492">
        <f>VLOOKUP($AH18,'FIN-County Cst NonCont &amp; Cont M'!$B:$I,7,FALSE)</f>
        <v>28200658.27</v>
      </c>
      <c r="AC18" s="488">
        <f t="shared" si="18"/>
        <v>7.2607153173091851E-3</v>
      </c>
      <c r="AD18" s="495">
        <f t="shared" si="6"/>
        <v>72.670309382754866</v>
      </c>
      <c r="AE18" s="496">
        <f t="shared" si="7"/>
        <v>99396199.239999995</v>
      </c>
      <c r="AF18" s="497">
        <f t="shared" si="19"/>
        <v>6.2797528822111778E-3</v>
      </c>
      <c r="AG18" s="498">
        <f t="shared" si="8"/>
        <v>256.13418243944926</v>
      </c>
      <c r="AH18" s="403" t="str">
        <f>IFERROR(IFERROR(IFERROR(VLOOKUP(B18,'TX Counties'!$A:$C,2,FALSE),VLOOKUP(B18,'TX Counties'!$E:$G,2,FALSE)),VLOOKUP(B18,'TX Counties'!$I:$K,2,FALSE)),VLOOKUP(B18,'TX Counties'!$M:$O,2,FALSE))</f>
        <v>Bell</v>
      </c>
    </row>
    <row r="19" spans="1:34" s="403" customFormat="1" ht="15" x14ac:dyDescent="0.2">
      <c r="A19" s="509" t="s">
        <v>79</v>
      </c>
      <c r="B19" s="509">
        <v>15</v>
      </c>
      <c r="C19" s="510" t="s">
        <v>62</v>
      </c>
      <c r="D19" s="511" t="s">
        <v>63</v>
      </c>
      <c r="E19" s="481">
        <f>VLOOKUP($AH19,'DMV-County Square Miles'!$B:$G,3,FALSE)</f>
        <v>1240.33</v>
      </c>
      <c r="F19" s="482">
        <f t="shared" si="9"/>
        <v>4.7473088485086301E-3</v>
      </c>
      <c r="G19" s="483">
        <f t="shared" si="0"/>
        <v>5.9402891576420646E-4</v>
      </c>
      <c r="H19" s="484">
        <f>VLOOKUP($AH19,'DMV-County Square Miles'!$B:$G,5,FALSE)</f>
        <v>1675717</v>
      </c>
      <c r="I19" s="485">
        <f t="shared" si="1"/>
        <v>6.4536144380182389E-2</v>
      </c>
      <c r="J19" s="486">
        <f t="shared" si="2"/>
        <v>0.80254799338696048</v>
      </c>
      <c r="K19" s="487">
        <f>VLOOKUP($AH19,'Cty Population Vehicle Miles'!$A:$F,3,FALSE)</f>
        <v>2087996</v>
      </c>
      <c r="L19" s="488">
        <f t="shared" si="10"/>
        <v>6.8422502421499276E-2</v>
      </c>
      <c r="M19" s="489">
        <f>VLOOKUP($AH19,'Cty Population Vehicle Miles'!$A:$F,5,FALSE)</f>
        <v>35616087.255000003</v>
      </c>
      <c r="N19" s="488">
        <f t="shared" si="11"/>
        <v>5.8326674358616715E-2</v>
      </c>
      <c r="O19" s="490">
        <f t="shared" si="12"/>
        <v>17.057545730451594</v>
      </c>
      <c r="P19" s="489">
        <f>VLOOKUP($AH19,'Cty ctr Mile Ln Mile '!$A:$F,3,FALSE)</f>
        <v>1046.8699999999999</v>
      </c>
      <c r="Q19" s="488">
        <f t="shared" si="13"/>
        <v>1.2918790628826483E-2</v>
      </c>
      <c r="R19" s="490">
        <f t="shared" si="14"/>
        <v>5.0137548156222519E-4</v>
      </c>
      <c r="S19" s="489">
        <f>VLOOKUP($AH19,'Cty ctr Mile Ln Mile '!$A:$F,5,FALSE)</f>
        <v>3589.5810000000001</v>
      </c>
      <c r="T19" s="488">
        <f t="shared" si="15"/>
        <v>1.7883275735655128E-2</v>
      </c>
      <c r="U19" s="491">
        <f t="shared" si="3"/>
        <v>1.7191512818990075E-3</v>
      </c>
      <c r="V19" s="492">
        <f>VLOOKUP($AH19,'FIN-County Cst NonCont &amp; Cont M'!$B:$I,3,FALSE)</f>
        <v>881648315.37</v>
      </c>
      <c r="W19" s="488">
        <f t="shared" si="16"/>
        <v>7.7729365865268435E-2</v>
      </c>
      <c r="X19" s="493">
        <f t="shared" si="4"/>
        <v>422.24617066795145</v>
      </c>
      <c r="Y19" s="494">
        <f>VLOOKUP($AH19,'FIN-County Cst NonCont &amp; Cont M'!$B:$I,5,FALSE)</f>
        <v>8069068.9699999997</v>
      </c>
      <c r="Z19" s="488">
        <f t="shared" si="17"/>
        <v>1.3414928606918796E-2</v>
      </c>
      <c r="AA19" s="493">
        <f t="shared" si="5"/>
        <v>3.8645040364062</v>
      </c>
      <c r="AB19" s="492">
        <f>VLOOKUP($AH19,'FIN-County Cst NonCont &amp; Cont M'!$B:$I,7,FALSE)</f>
        <v>213941192.55000001</v>
      </c>
      <c r="AC19" s="488">
        <f t="shared" si="18"/>
        <v>5.5082618245250584E-2</v>
      </c>
      <c r="AD19" s="495">
        <f t="shared" si="6"/>
        <v>102.46245325661543</v>
      </c>
      <c r="AE19" s="496">
        <f t="shared" si="7"/>
        <v>1103658576.8900001</v>
      </c>
      <c r="AF19" s="497">
        <f t="shared" si="19"/>
        <v>6.9728049786565119E-2</v>
      </c>
      <c r="AG19" s="498">
        <f t="shared" si="8"/>
        <v>528.57312796097312</v>
      </c>
      <c r="AH19" s="403" t="str">
        <f>IFERROR(IFERROR(IFERROR(VLOOKUP(B19,'TX Counties'!$A:$C,2,FALSE),VLOOKUP(B19,'TX Counties'!$E:$G,2,FALSE)),VLOOKUP(B19,'TX Counties'!$I:$K,2,FALSE)),VLOOKUP(B19,'TX Counties'!$M:$O,2,FALSE))</f>
        <v>Bexar</v>
      </c>
    </row>
    <row r="20" spans="1:34" s="403" customFormat="1" ht="15" x14ac:dyDescent="0.2">
      <c r="A20" s="509" t="s">
        <v>80</v>
      </c>
      <c r="B20" s="509">
        <v>16</v>
      </c>
      <c r="C20" s="510" t="s">
        <v>72</v>
      </c>
      <c r="D20" s="511" t="s">
        <v>73</v>
      </c>
      <c r="E20" s="481">
        <f>VLOOKUP($AH20,'DMV-County Square Miles'!$B:$G,3,FALSE)</f>
        <v>709.25</v>
      </c>
      <c r="F20" s="482">
        <f t="shared" si="9"/>
        <v>2.7146233670109943E-3</v>
      </c>
      <c r="G20" s="483">
        <f t="shared" si="0"/>
        <v>5.4637547184346352E-2</v>
      </c>
      <c r="H20" s="484">
        <f>VLOOKUP($AH20,'DMV-County Square Miles'!$B:$G,5,FALSE)</f>
        <v>20109</v>
      </c>
      <c r="I20" s="485">
        <f t="shared" si="1"/>
        <v>7.7444898353426484E-4</v>
      </c>
      <c r="J20" s="486">
        <f t="shared" si="2"/>
        <v>1.5491102380402126</v>
      </c>
      <c r="K20" s="487">
        <f>VLOOKUP($AH20,'Cty Population Vehicle Miles'!$A:$F,3,FALSE)</f>
        <v>12981</v>
      </c>
      <c r="L20" s="488">
        <f t="shared" si="10"/>
        <v>4.2538036659719758E-4</v>
      </c>
      <c r="M20" s="489">
        <f>VLOOKUP($AH20,'Cty Population Vehicle Miles'!$A:$F,5,FALSE)</f>
        <v>819549.33100000001</v>
      </c>
      <c r="N20" s="488">
        <f t="shared" si="11"/>
        <v>1.3421347103014104E-3</v>
      </c>
      <c r="O20" s="490">
        <f t="shared" si="12"/>
        <v>63.134529774285497</v>
      </c>
      <c r="P20" s="489">
        <f>VLOOKUP($AH20,'Cty ctr Mile Ln Mile '!$A:$F,3,FALSE)</f>
        <v>184.13499999999999</v>
      </c>
      <c r="Q20" s="488">
        <f t="shared" si="13"/>
        <v>2.2722988646526926E-3</v>
      </c>
      <c r="R20" s="490">
        <f t="shared" si="14"/>
        <v>1.4184962637701255E-2</v>
      </c>
      <c r="S20" s="489">
        <f>VLOOKUP($AH20,'Cty ctr Mile Ln Mile '!$A:$F,5,FALSE)</f>
        <v>463.55</v>
      </c>
      <c r="T20" s="488">
        <f t="shared" si="15"/>
        <v>2.3094039296683746E-3</v>
      </c>
      <c r="U20" s="491">
        <f t="shared" si="3"/>
        <v>3.5709883676142057E-2</v>
      </c>
      <c r="V20" s="492">
        <f>VLOOKUP($AH20,'FIN-County Cst NonCont &amp; Cont M'!$B:$I,3,FALSE)</f>
        <v>7570926.0300000003</v>
      </c>
      <c r="W20" s="488">
        <f t="shared" si="16"/>
        <v>6.6748075061855746E-4</v>
      </c>
      <c r="X20" s="493">
        <f t="shared" si="4"/>
        <v>583.23134042061474</v>
      </c>
      <c r="Y20" s="494">
        <f>VLOOKUP($AH20,'FIN-County Cst NonCont &amp; Cont M'!$B:$I,5,FALSE)</f>
        <v>1508589.47</v>
      </c>
      <c r="Z20" s="488">
        <f t="shared" si="17"/>
        <v>2.5080489598540961E-3</v>
      </c>
      <c r="AA20" s="493">
        <f t="shared" si="5"/>
        <v>116.21519682613049</v>
      </c>
      <c r="AB20" s="492">
        <f>VLOOKUP($AH20,'FIN-County Cst NonCont &amp; Cont M'!$B:$I,7,FALSE)</f>
        <v>5527530.7799999993</v>
      </c>
      <c r="AC20" s="488">
        <f t="shared" si="18"/>
        <v>1.4231521483290533E-3</v>
      </c>
      <c r="AD20" s="495">
        <f t="shared" si="6"/>
        <v>425.81702334180721</v>
      </c>
      <c r="AE20" s="496">
        <f t="shared" si="7"/>
        <v>14607046.279999999</v>
      </c>
      <c r="AF20" s="497">
        <f t="shared" si="19"/>
        <v>9.2285863723959901E-4</v>
      </c>
      <c r="AG20" s="498">
        <f t="shared" si="8"/>
        <v>1125.2635605885525</v>
      </c>
      <c r="AH20" s="403" t="str">
        <f>IFERROR(IFERROR(IFERROR(VLOOKUP(B20,'TX Counties'!$A:$C,2,FALSE),VLOOKUP(B20,'TX Counties'!$E:$G,2,FALSE)),VLOOKUP(B20,'TX Counties'!$I:$K,2,FALSE)),VLOOKUP(B20,'TX Counties'!$M:$O,2,FALSE))</f>
        <v>Blanco</v>
      </c>
    </row>
    <row r="21" spans="1:34" s="403" customFormat="1" ht="15" x14ac:dyDescent="0.2">
      <c r="A21" s="509" t="s">
        <v>81</v>
      </c>
      <c r="B21" s="509">
        <v>17</v>
      </c>
      <c r="C21" s="510" t="s">
        <v>82</v>
      </c>
      <c r="D21" s="511" t="s">
        <v>83</v>
      </c>
      <c r="E21" s="481">
        <f>VLOOKUP($AH21,'DMV-County Square Miles'!$B:$G,3,FALSE)</f>
        <v>897.44</v>
      </c>
      <c r="F21" s="482">
        <f t="shared" si="9"/>
        <v>3.4349123644558995E-3</v>
      </c>
      <c r="G21" s="483">
        <f t="shared" si="0"/>
        <v>1.5473103448275862</v>
      </c>
      <c r="H21" s="484">
        <f>VLOOKUP($AH21,'DMV-County Square Miles'!$B:$G,5,FALSE)</f>
        <v>924</v>
      </c>
      <c r="I21" s="485">
        <f t="shared" si="1"/>
        <v>3.5585601511047825E-5</v>
      </c>
      <c r="J21" s="486">
        <f t="shared" si="2"/>
        <v>1.5931034482758621</v>
      </c>
      <c r="K21" s="487">
        <f>VLOOKUP($AH21,'Cty Population Vehicle Miles'!$A:$F,3,FALSE)</f>
        <v>580</v>
      </c>
      <c r="L21" s="488">
        <f t="shared" si="10"/>
        <v>1.9006287083150344E-5</v>
      </c>
      <c r="M21" s="489">
        <f>VLOOKUP($AH21,'Cty Population Vehicle Miles'!$A:$F,5,FALSE)</f>
        <v>63365.661</v>
      </c>
      <c r="N21" s="488">
        <f t="shared" si="11"/>
        <v>1.0377075528268887E-4</v>
      </c>
      <c r="O21" s="490">
        <f t="shared" si="12"/>
        <v>109.25113965517241</v>
      </c>
      <c r="P21" s="489">
        <f>VLOOKUP($AH21,'Cty ctr Mile Ln Mile '!$A:$F,3,FALSE)</f>
        <v>171.98</v>
      </c>
      <c r="Q21" s="488">
        <f t="shared" si="13"/>
        <v>2.1223013481574396E-3</v>
      </c>
      <c r="R21" s="490">
        <f t="shared" si="14"/>
        <v>0.29651724137931035</v>
      </c>
      <c r="S21" s="489">
        <f>VLOOKUP($AH21,'Cty ctr Mile Ln Mile '!$A:$F,5,FALSE)</f>
        <v>343.96</v>
      </c>
      <c r="T21" s="488">
        <f t="shared" si="15"/>
        <v>1.7136071095863101E-3</v>
      </c>
      <c r="U21" s="491">
        <f t="shared" si="3"/>
        <v>0.5930344827586207</v>
      </c>
      <c r="V21" s="492">
        <f>VLOOKUP($AH21,'FIN-County Cst NonCont &amp; Cont M'!$B:$I,3,FALSE)</f>
        <v>2404528.3199999998</v>
      </c>
      <c r="W21" s="488">
        <f t="shared" si="16"/>
        <v>2.1199208149140755E-4</v>
      </c>
      <c r="X21" s="493">
        <f t="shared" si="4"/>
        <v>4145.7384827586202</v>
      </c>
      <c r="Y21" s="494">
        <f>VLOOKUP($AH21,'FIN-County Cst NonCont &amp; Cont M'!$B:$I,5,FALSE)</f>
        <v>1074259.81</v>
      </c>
      <c r="Z21" s="488">
        <f t="shared" si="17"/>
        <v>1.7859704397138337E-3</v>
      </c>
      <c r="AA21" s="493">
        <f t="shared" si="5"/>
        <v>1852.1720862068967</v>
      </c>
      <c r="AB21" s="492">
        <f>VLOOKUP($AH21,'FIN-County Cst NonCont &amp; Cont M'!$B:$I,7,FALSE)</f>
        <v>3362615.84</v>
      </c>
      <c r="AC21" s="488">
        <f t="shared" si="18"/>
        <v>8.6575980255351997E-4</v>
      </c>
      <c r="AD21" s="495">
        <f t="shared" si="6"/>
        <v>5797.6135172413788</v>
      </c>
      <c r="AE21" s="496">
        <f t="shared" si="7"/>
        <v>6841403.9699999997</v>
      </c>
      <c r="AF21" s="497">
        <f t="shared" si="19"/>
        <v>4.3223308967018503E-4</v>
      </c>
      <c r="AG21" s="498">
        <f t="shared" si="8"/>
        <v>11795.524086206897</v>
      </c>
      <c r="AH21" s="403" t="str">
        <f>IFERROR(IFERROR(IFERROR(VLOOKUP(B21,'TX Counties'!$A:$C,2,FALSE),VLOOKUP(B21,'TX Counties'!$E:$G,2,FALSE)),VLOOKUP(B21,'TX Counties'!$I:$K,2,FALSE)),VLOOKUP(B21,'TX Counties'!$M:$O,2,FALSE))</f>
        <v>Borden</v>
      </c>
    </row>
    <row r="22" spans="1:34" s="403" customFormat="1" ht="15" x14ac:dyDescent="0.2">
      <c r="A22" s="509" t="s">
        <v>84</v>
      </c>
      <c r="B22" s="509">
        <v>18</v>
      </c>
      <c r="C22" s="510" t="s">
        <v>77</v>
      </c>
      <c r="D22" s="511" t="s">
        <v>78</v>
      </c>
      <c r="E22" s="481">
        <f>VLOOKUP($AH22,'DMV-County Square Miles'!$B:$G,3,FALSE)</f>
        <v>982.97</v>
      </c>
      <c r="F22" s="482">
        <f t="shared" si="9"/>
        <v>3.7622747001350679E-3</v>
      </c>
      <c r="G22" s="483">
        <f t="shared" si="0"/>
        <v>5.2191249867261334E-2</v>
      </c>
      <c r="H22" s="484">
        <f>VLOOKUP($AH22,'DMV-County Square Miles'!$B:$G,5,FALSE)</f>
        <v>24606</v>
      </c>
      <c r="I22" s="485">
        <f t="shared" si="1"/>
        <v>9.476399467325139E-4</v>
      </c>
      <c r="J22" s="486">
        <f t="shared" si="2"/>
        <v>1.306467027715833</v>
      </c>
      <c r="K22" s="487">
        <f>VLOOKUP($AH22,'Cty Population Vehicle Miles'!$A:$F,3,FALSE)</f>
        <v>18834</v>
      </c>
      <c r="L22" s="488">
        <f t="shared" si="10"/>
        <v>6.1718001883457512E-4</v>
      </c>
      <c r="M22" s="489">
        <f>VLOOKUP($AH22,'Cty Population Vehicle Miles'!$A:$F,5,FALSE)</f>
        <v>578693.29399999999</v>
      </c>
      <c r="N22" s="488">
        <f t="shared" si="11"/>
        <v>9.4769689525383671E-4</v>
      </c>
      <c r="O22" s="490">
        <f t="shared" si="12"/>
        <v>30.725989911861525</v>
      </c>
      <c r="P22" s="489">
        <f>VLOOKUP($AH22,'Cty ctr Mile Ln Mile '!$A:$F,3,FALSE)</f>
        <v>346.09</v>
      </c>
      <c r="Q22" s="488">
        <f t="shared" si="13"/>
        <v>4.2708877403407853E-3</v>
      </c>
      <c r="R22" s="490">
        <f t="shared" si="14"/>
        <v>1.8375809705851121E-2</v>
      </c>
      <c r="S22" s="489">
        <f>VLOOKUP($AH22,'Cty ctr Mile Ln Mile '!$A:$F,5,FALSE)</f>
        <v>697.29499999999996</v>
      </c>
      <c r="T22" s="488">
        <f t="shared" si="15"/>
        <v>3.4739204252790621E-3</v>
      </c>
      <c r="U22" s="491">
        <f t="shared" si="3"/>
        <v>3.7023202718487837E-2</v>
      </c>
      <c r="V22" s="492">
        <f>VLOOKUP($AH22,'FIN-County Cst NonCont &amp; Cont M'!$B:$I,3,FALSE)</f>
        <v>19972649.5</v>
      </c>
      <c r="W22" s="488">
        <f t="shared" si="16"/>
        <v>1.7608624132999693E-3</v>
      </c>
      <c r="X22" s="493">
        <f t="shared" si="4"/>
        <v>1060.4571254114899</v>
      </c>
      <c r="Y22" s="494">
        <f>VLOOKUP($AH22,'FIN-County Cst NonCont &amp; Cont M'!$B:$I,5,FALSE)</f>
        <v>1416462.68</v>
      </c>
      <c r="Z22" s="488">
        <f t="shared" si="17"/>
        <v>2.3548870132615637E-3</v>
      </c>
      <c r="AA22" s="493">
        <f t="shared" si="5"/>
        <v>75.207745566528615</v>
      </c>
      <c r="AB22" s="492">
        <f>VLOOKUP($AH22,'FIN-County Cst NonCont &amp; Cont M'!$B:$I,7,FALSE)</f>
        <v>24795450.469999999</v>
      </c>
      <c r="AC22" s="488">
        <f t="shared" si="18"/>
        <v>6.3839895261817315E-3</v>
      </c>
      <c r="AD22" s="495">
        <f t="shared" si="6"/>
        <v>1316.5259886375702</v>
      </c>
      <c r="AE22" s="496">
        <f t="shared" si="7"/>
        <v>46184562.649999999</v>
      </c>
      <c r="AF22" s="497">
        <f t="shared" si="19"/>
        <v>2.9178946743698467E-3</v>
      </c>
      <c r="AG22" s="498">
        <f t="shared" si="8"/>
        <v>2452.1908596155886</v>
      </c>
      <c r="AH22" s="403" t="str">
        <f>IFERROR(IFERROR(IFERROR(VLOOKUP(B22,'TX Counties'!$A:$C,2,FALSE),VLOOKUP(B22,'TX Counties'!$E:$G,2,FALSE)),VLOOKUP(B22,'TX Counties'!$I:$K,2,FALSE)),VLOOKUP(B22,'TX Counties'!$M:$O,2,FALSE))</f>
        <v>Bosque</v>
      </c>
    </row>
    <row r="23" spans="1:34" s="403" customFormat="1" ht="15" x14ac:dyDescent="0.2">
      <c r="A23" s="509" t="s">
        <v>85</v>
      </c>
      <c r="B23" s="509">
        <v>19</v>
      </c>
      <c r="C23" s="510" t="s">
        <v>86</v>
      </c>
      <c r="D23" s="511" t="s">
        <v>87</v>
      </c>
      <c r="E23" s="481">
        <f>VLOOKUP($AH23,'DMV-County Square Miles'!$B:$G,3,FALSE)</f>
        <v>884.94</v>
      </c>
      <c r="F23" s="482">
        <f t="shared" si="9"/>
        <v>3.3870691609484797E-3</v>
      </c>
      <c r="G23" s="483">
        <f t="shared" si="0"/>
        <v>9.7200224069944972E-3</v>
      </c>
      <c r="H23" s="484">
        <f>VLOOKUP($AH23,'DMV-County Square Miles'!$B:$G,5,FALSE)</f>
        <v>83330</v>
      </c>
      <c r="I23" s="485">
        <f t="shared" si="1"/>
        <v>3.2092512704714454E-3</v>
      </c>
      <c r="J23" s="486">
        <f t="shared" si="2"/>
        <v>0.91528178992344278</v>
      </c>
      <c r="K23" s="487">
        <f>VLOOKUP($AH23,'Cty Population Vehicle Miles'!$A:$F,3,FALSE)</f>
        <v>91043</v>
      </c>
      <c r="L23" s="488">
        <f t="shared" si="10"/>
        <v>2.9834299912263047E-3</v>
      </c>
      <c r="M23" s="489">
        <f>VLOOKUP($AH23,'Cty Population Vehicle Miles'!$A:$F,5,FALSE)</f>
        <v>3108078.89</v>
      </c>
      <c r="N23" s="488">
        <f t="shared" si="11"/>
        <v>5.0899444399937887E-3</v>
      </c>
      <c r="O23" s="490">
        <f t="shared" si="12"/>
        <v>34.138581659215973</v>
      </c>
      <c r="P23" s="489">
        <f>VLOOKUP($AH23,'Cty ctr Mile Ln Mile '!$A:$F,3,FALSE)</f>
        <v>494.774</v>
      </c>
      <c r="Q23" s="488">
        <f t="shared" si="13"/>
        <v>6.1057072173116003E-3</v>
      </c>
      <c r="R23" s="490">
        <f t="shared" si="14"/>
        <v>5.4345089682897091E-3</v>
      </c>
      <c r="S23" s="489">
        <f>VLOOKUP($AH23,'Cty ctr Mile Ln Mile '!$A:$F,5,FALSE)</f>
        <v>1199.21</v>
      </c>
      <c r="T23" s="488">
        <f t="shared" si="15"/>
        <v>5.9744586053232908E-3</v>
      </c>
      <c r="U23" s="491">
        <f t="shared" si="3"/>
        <v>1.3171907779840295E-2</v>
      </c>
      <c r="V23" s="492">
        <f>VLOOKUP($AH23,'FIN-County Cst NonCont &amp; Cont M'!$B:$I,3,FALSE)</f>
        <v>28793431.960000001</v>
      </c>
      <c r="W23" s="488">
        <f t="shared" si="16"/>
        <v>2.5385351146463599E-3</v>
      </c>
      <c r="X23" s="493">
        <f t="shared" si="4"/>
        <v>316.26189778456336</v>
      </c>
      <c r="Y23" s="494">
        <f>VLOOKUP($AH23,'FIN-County Cst NonCont &amp; Cont M'!$B:$I,5,FALSE)</f>
        <v>5636171.4199999999</v>
      </c>
      <c r="Z23" s="488">
        <f t="shared" si="17"/>
        <v>9.3702058436682476E-3</v>
      </c>
      <c r="AA23" s="493">
        <f t="shared" si="5"/>
        <v>61.906697055237636</v>
      </c>
      <c r="AB23" s="492">
        <f>VLOOKUP($AH23,'FIN-County Cst NonCont &amp; Cont M'!$B:$I,7,FALSE)</f>
        <v>22878979.359999999</v>
      </c>
      <c r="AC23" s="488">
        <f t="shared" si="18"/>
        <v>5.8905630603761326E-3</v>
      </c>
      <c r="AD23" s="495">
        <f t="shared" si="6"/>
        <v>251.29861010731193</v>
      </c>
      <c r="AE23" s="496">
        <f t="shared" si="7"/>
        <v>57308582.740000002</v>
      </c>
      <c r="AF23" s="497">
        <f t="shared" si="19"/>
        <v>3.6206991855693093E-3</v>
      </c>
      <c r="AG23" s="498">
        <f t="shared" si="8"/>
        <v>629.46720494711292</v>
      </c>
      <c r="AH23" s="403" t="str">
        <f>IFERROR(IFERROR(IFERROR(VLOOKUP(B23,'TX Counties'!$A:$C,2,FALSE),VLOOKUP(B23,'TX Counties'!$E:$G,2,FALSE)),VLOOKUP(B23,'TX Counties'!$I:$K,2,FALSE)),VLOOKUP(B23,'TX Counties'!$M:$O,2,FALSE))</f>
        <v>Bowie</v>
      </c>
    </row>
    <row r="24" spans="1:34" s="403" customFormat="1" ht="15" x14ac:dyDescent="0.2">
      <c r="A24" s="509" t="s">
        <v>88</v>
      </c>
      <c r="B24" s="509">
        <v>20</v>
      </c>
      <c r="C24" s="510" t="s">
        <v>89</v>
      </c>
      <c r="D24" s="511" t="s">
        <v>90</v>
      </c>
      <c r="E24" s="481">
        <f>VLOOKUP($AH24,'DMV-County Square Miles'!$B:$G,3,FALSE)</f>
        <v>1363.27</v>
      </c>
      <c r="F24" s="482">
        <f t="shared" si="9"/>
        <v>5.2178563236448053E-3</v>
      </c>
      <c r="G24" s="483">
        <f t="shared" si="0"/>
        <v>3.4529161611582073E-3</v>
      </c>
      <c r="H24" s="484">
        <f>VLOOKUP($AH24,'DMV-County Square Miles'!$B:$G,5,FALSE)</f>
        <v>348896</v>
      </c>
      <c r="I24" s="485">
        <f t="shared" si="1"/>
        <v>1.3436876650214874E-2</v>
      </c>
      <c r="J24" s="486">
        <f t="shared" si="2"/>
        <v>0.88369041859899655</v>
      </c>
      <c r="K24" s="487">
        <f>VLOOKUP($AH24,'Cty Population Vehicle Miles'!$A:$F,3,FALSE)</f>
        <v>394817</v>
      </c>
      <c r="L24" s="488">
        <f t="shared" si="10"/>
        <v>1.2937940081565808E-2</v>
      </c>
      <c r="M24" s="489">
        <f>VLOOKUP($AH24,'Cty Population Vehicle Miles'!$A:$F,5,FALSE)</f>
        <v>6175616.6399999997</v>
      </c>
      <c r="N24" s="488">
        <f t="shared" si="11"/>
        <v>1.0113496694513157E-2</v>
      </c>
      <c r="O24" s="490">
        <f t="shared" si="12"/>
        <v>15.641719176225946</v>
      </c>
      <c r="P24" s="489">
        <f>VLOOKUP($AH24,'Cty ctr Mile Ln Mile '!$A:$F,3,FALSE)</f>
        <v>498.97</v>
      </c>
      <c r="Q24" s="488">
        <f t="shared" si="13"/>
        <v>6.15748752000301E-3</v>
      </c>
      <c r="R24" s="490">
        <f t="shared" si="14"/>
        <v>1.2638006975383533E-3</v>
      </c>
      <c r="S24" s="489">
        <f>VLOOKUP($AH24,'Cty ctr Mile Ln Mile '!$A:$F,5,FALSE)</f>
        <v>1429.1389999999999</v>
      </c>
      <c r="T24" s="488">
        <f t="shared" si="15"/>
        <v>7.1199638068004121E-3</v>
      </c>
      <c r="U24" s="491">
        <f t="shared" si="3"/>
        <v>3.6197504160155208E-3</v>
      </c>
      <c r="V24" s="492">
        <f>VLOOKUP($AH24,'FIN-County Cst NonCont &amp; Cont M'!$B:$I,3,FALSE)</f>
        <v>266333335.38999999</v>
      </c>
      <c r="W24" s="488">
        <f t="shared" si="16"/>
        <v>2.3480928741931084E-2</v>
      </c>
      <c r="X24" s="493">
        <f t="shared" si="4"/>
        <v>674.57413280076594</v>
      </c>
      <c r="Y24" s="494">
        <f>VLOOKUP($AH24,'FIN-County Cst NonCont &amp; Cont M'!$B:$I,5,FALSE)</f>
        <v>3123990.45</v>
      </c>
      <c r="Z24" s="488">
        <f t="shared" si="17"/>
        <v>5.1936733979169505E-3</v>
      </c>
      <c r="AA24" s="493">
        <f t="shared" si="5"/>
        <v>7.9125023745178149</v>
      </c>
      <c r="AB24" s="492">
        <f>VLOOKUP($AH24,'FIN-County Cst NonCont &amp; Cont M'!$B:$I,7,FALSE)</f>
        <v>49121688.830000006</v>
      </c>
      <c r="AC24" s="488">
        <f t="shared" si="18"/>
        <v>1.2647172810128752E-2</v>
      </c>
      <c r="AD24" s="495">
        <f t="shared" si="6"/>
        <v>124.41634688982492</v>
      </c>
      <c r="AE24" s="496">
        <f t="shared" si="7"/>
        <v>318579014.66999996</v>
      </c>
      <c r="AF24" s="497">
        <f t="shared" si="19"/>
        <v>2.0127504883313781E-2</v>
      </c>
      <c r="AG24" s="498">
        <f t="shared" si="8"/>
        <v>806.90298206510852</v>
      </c>
      <c r="AH24" s="403" t="str">
        <f>IFERROR(IFERROR(IFERROR(VLOOKUP(B24,'TX Counties'!$A:$C,2,FALSE),VLOOKUP(B24,'TX Counties'!$E:$G,2,FALSE)),VLOOKUP(B24,'TX Counties'!$I:$K,2,FALSE)),VLOOKUP(B24,'TX Counties'!$M:$O,2,FALSE))</f>
        <v>Brazoria</v>
      </c>
    </row>
    <row r="25" spans="1:34" s="403" customFormat="1" ht="15" x14ac:dyDescent="0.2">
      <c r="A25" s="509" t="s">
        <v>91</v>
      </c>
      <c r="B25" s="509">
        <v>21</v>
      </c>
      <c r="C25" s="510" t="s">
        <v>92</v>
      </c>
      <c r="D25" s="511" t="s">
        <v>93</v>
      </c>
      <c r="E25" s="481">
        <f>VLOOKUP($AH25,'DMV-County Square Miles'!$B:$G,3,FALSE)</f>
        <v>586.14</v>
      </c>
      <c r="F25" s="482">
        <f t="shared" si="9"/>
        <v>2.2434252243071187E-3</v>
      </c>
      <c r="G25" s="483">
        <f t="shared" si="0"/>
        <v>2.391773611082774E-3</v>
      </c>
      <c r="H25" s="484">
        <f>VLOOKUP($AH25,'DMV-County Square Miles'!$B:$G,5,FALSE)</f>
        <v>172150</v>
      </c>
      <c r="I25" s="485">
        <f t="shared" si="1"/>
        <v>6.6299364719987919E-3</v>
      </c>
      <c r="J25" s="486">
        <f t="shared" si="2"/>
        <v>0.70246669251015037</v>
      </c>
      <c r="K25" s="487">
        <f>VLOOKUP($AH25,'Cty Population Vehicle Miles'!$A:$F,3,FALSE)</f>
        <v>245065</v>
      </c>
      <c r="L25" s="488">
        <f t="shared" si="10"/>
        <v>8.0306478345383431E-3</v>
      </c>
      <c r="M25" s="489">
        <f>VLOOKUP($AH25,'Cty Population Vehicle Miles'!$A:$F,5,FALSE)</f>
        <v>4269178.0980000002</v>
      </c>
      <c r="N25" s="488">
        <f t="shared" si="11"/>
        <v>6.9914182015046473E-3</v>
      </c>
      <c r="O25" s="490">
        <f t="shared" si="12"/>
        <v>17.420594936037379</v>
      </c>
      <c r="P25" s="489">
        <f>VLOOKUP($AH25,'Cty ctr Mile Ln Mile '!$A:$F,3,FALSE)</f>
        <v>342.45</v>
      </c>
      <c r="Q25" s="488">
        <f t="shared" si="13"/>
        <v>4.2259686979678754E-3</v>
      </c>
      <c r="R25" s="490">
        <f t="shared" si="14"/>
        <v>1.3973843674127272E-3</v>
      </c>
      <c r="S25" s="489">
        <f>VLOOKUP($AH25,'Cty ctr Mile Ln Mile '!$A:$F,5,FALSE)</f>
        <v>979.08500000000004</v>
      </c>
      <c r="T25" s="488">
        <f t="shared" si="15"/>
        <v>4.8777968859440414E-3</v>
      </c>
      <c r="U25" s="491">
        <f t="shared" si="3"/>
        <v>3.9952053536816768E-3</v>
      </c>
      <c r="V25" s="492">
        <f>VLOOKUP($AH25,'FIN-County Cst NonCont &amp; Cont M'!$B:$I,3,FALSE)</f>
        <v>51921671.1599999</v>
      </c>
      <c r="W25" s="488">
        <f t="shared" si="16"/>
        <v>4.577605949644529E-3</v>
      </c>
      <c r="X25" s="493">
        <f t="shared" si="4"/>
        <v>211.86897827107052</v>
      </c>
      <c r="Y25" s="494">
        <f>VLOOKUP($AH25,'FIN-County Cst NonCont &amp; Cont M'!$B:$I,5,FALSE)</f>
        <v>2841717.58</v>
      </c>
      <c r="Z25" s="488">
        <f t="shared" si="17"/>
        <v>4.7243912028088727E-3</v>
      </c>
      <c r="AA25" s="493">
        <f t="shared" si="5"/>
        <v>11.595770836308734</v>
      </c>
      <c r="AB25" s="492">
        <f>VLOOKUP($AH25,'FIN-County Cst NonCont &amp; Cont M'!$B:$I,7,FALSE)</f>
        <v>20323827.18</v>
      </c>
      <c r="AC25" s="488">
        <f t="shared" si="18"/>
        <v>5.2326978292259107E-3</v>
      </c>
      <c r="AD25" s="495">
        <f t="shared" si="6"/>
        <v>82.932394181135621</v>
      </c>
      <c r="AE25" s="496">
        <f t="shared" si="7"/>
        <v>75087215.919999897</v>
      </c>
      <c r="AF25" s="497">
        <f t="shared" si="19"/>
        <v>4.7439355246601325E-3</v>
      </c>
      <c r="AG25" s="498">
        <f t="shared" si="8"/>
        <v>306.39714328851488</v>
      </c>
      <c r="AH25" s="403" t="str">
        <f>IFERROR(IFERROR(IFERROR(VLOOKUP(B25,'TX Counties'!$A:$C,2,FALSE),VLOOKUP(B25,'TX Counties'!$E:$G,2,FALSE)),VLOOKUP(B25,'TX Counties'!$I:$K,2,FALSE)),VLOOKUP(B25,'TX Counties'!$M:$O,2,FALSE))</f>
        <v>Brazos</v>
      </c>
    </row>
    <row r="26" spans="1:34" s="403" customFormat="1" ht="15" x14ac:dyDescent="0.2">
      <c r="A26" s="509" t="s">
        <v>94</v>
      </c>
      <c r="B26" s="509">
        <v>22</v>
      </c>
      <c r="C26" s="510" t="s">
        <v>95</v>
      </c>
      <c r="D26" s="511" t="s">
        <v>96</v>
      </c>
      <c r="E26" s="481">
        <f>VLOOKUP($AH26,'DMV-County Square Miles'!$B:$G,3,FALSE)</f>
        <v>6183.76</v>
      </c>
      <c r="F26" s="482">
        <f t="shared" si="9"/>
        <v>2.3668071049683336E-2</v>
      </c>
      <c r="G26" s="483">
        <f t="shared" si="0"/>
        <v>0.63697569015245159</v>
      </c>
      <c r="H26" s="484">
        <f>VLOOKUP($AH26,'DMV-County Square Miles'!$B:$G,5,FALSE)</f>
        <v>10815</v>
      </c>
      <c r="I26" s="485">
        <f t="shared" si="1"/>
        <v>4.1651329041340071E-4</v>
      </c>
      <c r="J26" s="486">
        <f t="shared" si="2"/>
        <v>1.1140296662546354</v>
      </c>
      <c r="K26" s="487">
        <f>VLOOKUP($AH26,'Cty Population Vehicle Miles'!$A:$F,3,FALSE)</f>
        <v>9708</v>
      </c>
      <c r="L26" s="488">
        <f t="shared" si="10"/>
        <v>3.1812592241935091E-4</v>
      </c>
      <c r="M26" s="489">
        <f>VLOOKUP($AH26,'Cty Population Vehicle Miles'!$A:$F,5,FALSE)</f>
        <v>227383.16899999999</v>
      </c>
      <c r="N26" s="488">
        <f t="shared" si="11"/>
        <v>3.7237397690369374E-4</v>
      </c>
      <c r="O26" s="490">
        <f t="shared" si="12"/>
        <v>23.422246497733827</v>
      </c>
      <c r="P26" s="489">
        <f>VLOOKUP($AH26,'Cty ctr Mile Ln Mile '!$A:$F,3,FALSE)</f>
        <v>288.82100000000003</v>
      </c>
      <c r="Q26" s="488">
        <f t="shared" si="13"/>
        <v>3.5641655871390854E-3</v>
      </c>
      <c r="R26" s="490">
        <f t="shared" si="14"/>
        <v>2.9750824062628762E-2</v>
      </c>
      <c r="S26" s="489">
        <f>VLOOKUP($AH26,'Cty ctr Mile Ln Mile '!$A:$F,5,FALSE)</f>
        <v>605.96799999999996</v>
      </c>
      <c r="T26" s="488">
        <f t="shared" si="15"/>
        <v>3.0189297388702094E-3</v>
      </c>
      <c r="U26" s="491">
        <f t="shared" si="3"/>
        <v>6.2419447878038728E-2</v>
      </c>
      <c r="V26" s="492">
        <f>VLOOKUP($AH26,'FIN-County Cst NonCont &amp; Cont M'!$B:$I,3,FALSE)</f>
        <v>685201.98</v>
      </c>
      <c r="W26" s="488">
        <f t="shared" si="16"/>
        <v>6.0409932698249035E-5</v>
      </c>
      <c r="X26" s="493">
        <f t="shared" si="4"/>
        <v>70.581168108776268</v>
      </c>
      <c r="Y26" s="494">
        <f>VLOOKUP($AH26,'FIN-County Cst NonCont &amp; Cont M'!$B:$I,5,FALSE)</f>
        <v>931756.52</v>
      </c>
      <c r="Z26" s="488">
        <f t="shared" si="17"/>
        <v>1.549056928538201E-3</v>
      </c>
      <c r="AA26" s="493">
        <f t="shared" si="5"/>
        <v>95.978215904408742</v>
      </c>
      <c r="AB26" s="492">
        <f>VLOOKUP($AH26,'FIN-County Cst NonCont &amp; Cont M'!$B:$I,7,FALSE)</f>
        <v>1430719.29</v>
      </c>
      <c r="AC26" s="488">
        <f t="shared" si="18"/>
        <v>3.6836180787749824E-4</v>
      </c>
      <c r="AD26" s="495">
        <f t="shared" si="6"/>
        <v>147.37528739184179</v>
      </c>
      <c r="AE26" s="496">
        <f t="shared" si="7"/>
        <v>3047677.79</v>
      </c>
      <c r="AF26" s="497">
        <f t="shared" si="19"/>
        <v>1.9254924767889438E-4</v>
      </c>
      <c r="AG26" s="498">
        <f t="shared" si="8"/>
        <v>313.93467140502679</v>
      </c>
      <c r="AH26" s="403" t="str">
        <f>IFERROR(IFERROR(IFERROR(VLOOKUP(B26,'TX Counties'!$A:$C,2,FALSE),VLOOKUP(B26,'TX Counties'!$E:$G,2,FALSE)),VLOOKUP(B26,'TX Counties'!$I:$K,2,FALSE)),VLOOKUP(B26,'TX Counties'!$M:$O,2,FALSE))</f>
        <v>Brewster</v>
      </c>
    </row>
    <row r="27" spans="1:34" s="403" customFormat="1" ht="15" x14ac:dyDescent="0.2">
      <c r="A27" s="509" t="s">
        <v>97</v>
      </c>
      <c r="B27" s="509">
        <v>23</v>
      </c>
      <c r="C27" s="510" t="s">
        <v>98</v>
      </c>
      <c r="D27" s="511" t="s">
        <v>99</v>
      </c>
      <c r="E27" s="481">
        <f>VLOOKUP($AH27,'DMV-County Square Miles'!$B:$G,3,FALSE)</f>
        <v>900</v>
      </c>
      <c r="F27" s="482">
        <f t="shared" si="9"/>
        <v>3.4447106525342186E-3</v>
      </c>
      <c r="G27" s="483">
        <f t="shared" si="0"/>
        <v>0.63157894736842102</v>
      </c>
      <c r="H27" s="484">
        <f>VLOOKUP($AH27,'DMV-County Square Miles'!$B:$G,5,FALSE)</f>
        <v>1927</v>
      </c>
      <c r="I27" s="485">
        <f t="shared" si="1"/>
        <v>7.4213694926178751E-5</v>
      </c>
      <c r="J27" s="486">
        <f t="shared" si="2"/>
        <v>1.3522807017543859</v>
      </c>
      <c r="K27" s="487">
        <f>VLOOKUP($AH27,'Cty Population Vehicle Miles'!$A:$F,3,FALSE)</f>
        <v>1425</v>
      </c>
      <c r="L27" s="488">
        <f t="shared" si="10"/>
        <v>4.66964811956711E-5</v>
      </c>
      <c r="M27" s="489">
        <f>VLOOKUP($AH27,'Cty Population Vehicle Miles'!$A:$F,5,FALSE)</f>
        <v>52453.938999999998</v>
      </c>
      <c r="N27" s="488">
        <f t="shared" si="11"/>
        <v>8.5901177099408614E-5</v>
      </c>
      <c r="O27" s="490">
        <f t="shared" si="12"/>
        <v>36.809781754385966</v>
      </c>
      <c r="P27" s="489">
        <f>VLOOKUP($AH27,'Cty ctr Mile Ln Mile '!$A:$F,3,FALSE)</f>
        <v>161.679</v>
      </c>
      <c r="Q27" s="488">
        <f t="shared" si="13"/>
        <v>1.9951829263213554E-3</v>
      </c>
      <c r="R27" s="490">
        <f t="shared" si="14"/>
        <v>0.11345894736842105</v>
      </c>
      <c r="S27" s="489">
        <f>VLOOKUP($AH27,'Cty ctr Mile Ln Mile '!$A:$F,5,FALSE)</f>
        <v>325.45400000000001</v>
      </c>
      <c r="T27" s="488">
        <f t="shared" si="15"/>
        <v>1.621410304231024E-3</v>
      </c>
      <c r="U27" s="491">
        <f t="shared" si="3"/>
        <v>0.22838877192982457</v>
      </c>
      <c r="V27" s="492">
        <f>VLOOKUP($AH27,'FIN-County Cst NonCont &amp; Cont M'!$B:$I,3,FALSE)</f>
        <v>221429.65</v>
      </c>
      <c r="W27" s="488">
        <f t="shared" si="16"/>
        <v>1.9522054291052747E-5</v>
      </c>
      <c r="X27" s="493">
        <f t="shared" si="4"/>
        <v>155.38922807017545</v>
      </c>
      <c r="Y27" s="494">
        <f>VLOOKUP($AH27,'FIN-County Cst NonCont &amp; Cont M'!$B:$I,5,FALSE)</f>
        <v>1167358.71</v>
      </c>
      <c r="Z27" s="488">
        <f t="shared" si="17"/>
        <v>1.9407485314027278E-3</v>
      </c>
      <c r="AA27" s="493">
        <f t="shared" si="5"/>
        <v>819.19909473684208</v>
      </c>
      <c r="AB27" s="492">
        <f>VLOOKUP($AH27,'FIN-County Cst NonCont &amp; Cont M'!$B:$I,7,FALSE)</f>
        <v>1003688.09</v>
      </c>
      <c r="AC27" s="488">
        <f t="shared" si="18"/>
        <v>2.5841572274985764E-4</v>
      </c>
      <c r="AD27" s="495">
        <f t="shared" si="6"/>
        <v>704.34251929824563</v>
      </c>
      <c r="AE27" s="496">
        <f t="shared" si="7"/>
        <v>2392476.4499999997</v>
      </c>
      <c r="AF27" s="497">
        <f t="shared" si="19"/>
        <v>1.5115427951357415E-4</v>
      </c>
      <c r="AG27" s="498">
        <f t="shared" si="8"/>
        <v>1678.9308421052629</v>
      </c>
      <c r="AH27" s="403" t="str">
        <f>IFERROR(IFERROR(IFERROR(VLOOKUP(B27,'TX Counties'!$A:$C,2,FALSE),VLOOKUP(B27,'TX Counties'!$E:$G,2,FALSE)),VLOOKUP(B27,'TX Counties'!$I:$K,2,FALSE)),VLOOKUP(B27,'TX Counties'!$M:$O,2,FALSE))</f>
        <v>Briscoe</v>
      </c>
    </row>
    <row r="28" spans="1:34" s="403" customFormat="1" ht="15" x14ac:dyDescent="0.2">
      <c r="A28" s="509" t="s">
        <v>100</v>
      </c>
      <c r="B28" s="509">
        <v>24</v>
      </c>
      <c r="C28" s="510" t="s">
        <v>101</v>
      </c>
      <c r="D28" s="511" t="s">
        <v>102</v>
      </c>
      <c r="E28" s="481">
        <f>VLOOKUP($AH28,'DMV-County Square Miles'!$B:$G,3,FALSE)</f>
        <v>943.36</v>
      </c>
      <c r="F28" s="482">
        <f t="shared" si="9"/>
        <v>3.6106691568607565E-3</v>
      </c>
      <c r="G28" s="483">
        <f t="shared" si="0"/>
        <v>0.13832258064516129</v>
      </c>
      <c r="H28" s="484">
        <f>VLOOKUP($AH28,'DMV-County Square Miles'!$B:$G,5,FALSE)</f>
        <v>6072</v>
      </c>
      <c r="I28" s="485">
        <f t="shared" si="1"/>
        <v>2.3384823850117144E-4</v>
      </c>
      <c r="J28" s="486">
        <f t="shared" si="2"/>
        <v>0.89032258064516134</v>
      </c>
      <c r="K28" s="487">
        <f>VLOOKUP($AH28,'Cty Population Vehicle Miles'!$A:$F,3,FALSE)</f>
        <v>6820</v>
      </c>
      <c r="L28" s="488">
        <f t="shared" si="10"/>
        <v>2.2348772052945749E-4</v>
      </c>
      <c r="M28" s="489">
        <f>VLOOKUP($AH28,'Cty Population Vehicle Miles'!$A:$F,5,FALSE)</f>
        <v>690298.81200000003</v>
      </c>
      <c r="N28" s="488">
        <f t="shared" si="11"/>
        <v>1.1304676375424041E-3</v>
      </c>
      <c r="O28" s="490">
        <f t="shared" si="12"/>
        <v>101.21683460410557</v>
      </c>
      <c r="P28" s="489">
        <f>VLOOKUP($AH28,'Cty ctr Mile Ln Mile '!$A:$F,3,FALSE)</f>
        <v>130.881</v>
      </c>
      <c r="Q28" s="488">
        <f t="shared" si="13"/>
        <v>1.6151234024200131E-3</v>
      </c>
      <c r="R28" s="490">
        <f t="shared" si="14"/>
        <v>1.9190762463343107E-2</v>
      </c>
      <c r="S28" s="489">
        <f>VLOOKUP($AH28,'Cty ctr Mile Ln Mile '!$A:$F,5,FALSE)</f>
        <v>354.21199999999999</v>
      </c>
      <c r="T28" s="488">
        <f t="shared" si="15"/>
        <v>1.7646825255866556E-3</v>
      </c>
      <c r="U28" s="491">
        <f t="shared" si="3"/>
        <v>5.1937243401759529E-2</v>
      </c>
      <c r="V28" s="492">
        <f>VLOOKUP($AH28,'FIN-County Cst NonCont &amp; Cont M'!$B:$I,3,FALSE)</f>
        <v>2295970.29</v>
      </c>
      <c r="W28" s="488">
        <f t="shared" si="16"/>
        <v>2.0242120534456033E-4</v>
      </c>
      <c r="X28" s="493">
        <f t="shared" si="4"/>
        <v>336.65253519061582</v>
      </c>
      <c r="Y28" s="494">
        <f>VLOOKUP($AH28,'FIN-County Cst NonCont &amp; Cont M'!$B:$I,5,FALSE)</f>
        <v>1168585.3400000001</v>
      </c>
      <c r="Z28" s="488">
        <f t="shared" si="17"/>
        <v>1.9427878191989141E-3</v>
      </c>
      <c r="AA28" s="493">
        <f t="shared" si="5"/>
        <v>171.34682404692083</v>
      </c>
      <c r="AB28" s="492">
        <f>VLOOKUP($AH28,'FIN-County Cst NonCont &amp; Cont M'!$B:$I,7,FALSE)</f>
        <v>8611767.0999999996</v>
      </c>
      <c r="AC28" s="488">
        <f t="shared" si="18"/>
        <v>2.2172386436307575E-3</v>
      </c>
      <c r="AD28" s="495">
        <f t="shared" si="6"/>
        <v>1262.7224486803518</v>
      </c>
      <c r="AE28" s="496">
        <f t="shared" si="7"/>
        <v>12076322.73</v>
      </c>
      <c r="AF28" s="497">
        <f t="shared" si="19"/>
        <v>7.6297004362427441E-4</v>
      </c>
      <c r="AG28" s="498">
        <f t="shared" si="8"/>
        <v>1770.7218079178886</v>
      </c>
      <c r="AH28" s="403" t="str">
        <f>IFERROR(IFERROR(IFERROR(VLOOKUP(B28,'TX Counties'!$A:$C,2,FALSE),VLOOKUP(B28,'TX Counties'!$E:$G,2,FALSE)),VLOOKUP(B28,'TX Counties'!$I:$K,2,FALSE)),VLOOKUP(B28,'TX Counties'!$M:$O,2,FALSE))</f>
        <v>Brooks</v>
      </c>
    </row>
    <row r="29" spans="1:34" s="403" customFormat="1" ht="15" x14ac:dyDescent="0.2">
      <c r="A29" s="509" t="s">
        <v>103</v>
      </c>
      <c r="B29" s="509">
        <v>25</v>
      </c>
      <c r="C29" s="510" t="s">
        <v>104</v>
      </c>
      <c r="D29" s="511" t="s">
        <v>105</v>
      </c>
      <c r="E29" s="481">
        <f>VLOOKUP($AH29,'DMV-County Square Miles'!$B:$G,3,FALSE)</f>
        <v>944.45</v>
      </c>
      <c r="F29" s="482">
        <f t="shared" si="9"/>
        <v>3.6148410842066036E-3</v>
      </c>
      <c r="G29" s="483">
        <f t="shared" si="0"/>
        <v>2.4454312420703762E-2</v>
      </c>
      <c r="H29" s="484">
        <f>VLOOKUP($AH29,'DMV-County Square Miles'!$B:$G,5,FALSE)</f>
        <v>43241</v>
      </c>
      <c r="I29" s="485">
        <f t="shared" si="1"/>
        <v>1.6653214230943931E-3</v>
      </c>
      <c r="J29" s="486">
        <f t="shared" si="2"/>
        <v>1.1196240387354031</v>
      </c>
      <c r="K29" s="487">
        <f>VLOOKUP($AH29,'Cty Population Vehicle Miles'!$A:$F,3,FALSE)</f>
        <v>38621</v>
      </c>
      <c r="L29" s="488">
        <f t="shared" si="10"/>
        <v>1.2655893335143955E-3</v>
      </c>
      <c r="M29" s="489">
        <f>VLOOKUP($AH29,'Cty Population Vehicle Miles'!$A:$F,5,FALSE)</f>
        <v>787446.27800000005</v>
      </c>
      <c r="N29" s="488">
        <f t="shared" si="11"/>
        <v>1.289561155411954E-3</v>
      </c>
      <c r="O29" s="490">
        <f t="shared" si="12"/>
        <v>20.389070143186352</v>
      </c>
      <c r="P29" s="489">
        <f>VLOOKUP($AH29,'Cty ctr Mile Ln Mile '!$A:$F,3,FALSE)</f>
        <v>328.49299999999999</v>
      </c>
      <c r="Q29" s="488">
        <f t="shared" si="13"/>
        <v>4.0537337874187798E-3</v>
      </c>
      <c r="R29" s="490">
        <f t="shared" si="14"/>
        <v>8.5055539732270015E-3</v>
      </c>
      <c r="S29" s="489">
        <f>VLOOKUP($AH29,'Cty ctr Mile Ln Mile '!$A:$F,5,FALSE)</f>
        <v>771.86099999999999</v>
      </c>
      <c r="T29" s="488">
        <f t="shared" si="15"/>
        <v>3.8454078881625742E-3</v>
      </c>
      <c r="U29" s="491">
        <f t="shared" si="3"/>
        <v>1.9985526009165998E-2</v>
      </c>
      <c r="V29" s="492">
        <f>VLOOKUP($AH29,'FIN-County Cst NonCont &amp; Cont M'!$B:$I,3,FALSE)</f>
        <v>11365840.359999999</v>
      </c>
      <c r="W29" s="488">
        <f t="shared" si="16"/>
        <v>1.0020543887024999E-3</v>
      </c>
      <c r="X29" s="493">
        <f t="shared" si="4"/>
        <v>294.29171590585429</v>
      </c>
      <c r="Y29" s="494">
        <f>VLOOKUP($AH29,'FIN-County Cst NonCont &amp; Cont M'!$B:$I,5,FALSE)</f>
        <v>2161532.8199999998</v>
      </c>
      <c r="Z29" s="488">
        <f t="shared" si="17"/>
        <v>3.5935754880295507E-3</v>
      </c>
      <c r="AA29" s="493">
        <f t="shared" si="5"/>
        <v>55.967810776520544</v>
      </c>
      <c r="AB29" s="492">
        <f>VLOOKUP($AH29,'FIN-County Cst NonCont &amp; Cont M'!$B:$I,7,FALSE)</f>
        <v>10810240.42</v>
      </c>
      <c r="AC29" s="488">
        <f t="shared" si="18"/>
        <v>2.7832711367871514E-3</v>
      </c>
      <c r="AD29" s="495">
        <f t="shared" si="6"/>
        <v>279.90576163227257</v>
      </c>
      <c r="AE29" s="496">
        <f t="shared" si="7"/>
        <v>24337613.600000001</v>
      </c>
      <c r="AF29" s="497">
        <f t="shared" si="19"/>
        <v>1.53762619012938E-3</v>
      </c>
      <c r="AG29" s="498">
        <f t="shared" si="8"/>
        <v>630.16528831464746</v>
      </c>
      <c r="AH29" s="403" t="str">
        <f>IFERROR(IFERROR(IFERROR(VLOOKUP(B29,'TX Counties'!$A:$C,2,FALSE),VLOOKUP(B29,'TX Counties'!$E:$G,2,FALSE)),VLOOKUP(B29,'TX Counties'!$I:$K,2,FALSE)),VLOOKUP(B29,'TX Counties'!$M:$O,2,FALSE))</f>
        <v>Brown</v>
      </c>
    </row>
    <row r="30" spans="1:34" s="403" customFormat="1" ht="15" x14ac:dyDescent="0.2">
      <c r="A30" s="509" t="s">
        <v>106</v>
      </c>
      <c r="B30" s="509">
        <v>26</v>
      </c>
      <c r="C30" s="510" t="s">
        <v>92</v>
      </c>
      <c r="D30" s="511" t="s">
        <v>93</v>
      </c>
      <c r="E30" s="481">
        <f>VLOOKUP($AH30,'DMV-County Square Miles'!$B:$G,3,FALSE)</f>
        <v>659.08</v>
      </c>
      <c r="F30" s="482">
        <f t="shared" si="9"/>
        <v>2.5225998854136148E-3</v>
      </c>
      <c r="G30" s="483">
        <f t="shared" si="0"/>
        <v>3.3842362002567399E-2</v>
      </c>
      <c r="H30" s="484">
        <f>VLOOKUP($AH30,'DMV-County Square Miles'!$B:$G,5,FALSE)</f>
        <v>25956</v>
      </c>
      <c r="I30" s="485">
        <f t="shared" si="1"/>
        <v>9.9963189699216171E-4</v>
      </c>
      <c r="J30" s="486">
        <f t="shared" si="2"/>
        <v>1.3327856225930681</v>
      </c>
      <c r="K30" s="487">
        <f>VLOOKUP($AH30,'Cty Population Vehicle Miles'!$A:$F,3,FALSE)</f>
        <v>19475</v>
      </c>
      <c r="L30" s="488">
        <f t="shared" si="10"/>
        <v>6.3818524300750506E-4</v>
      </c>
      <c r="M30" s="489">
        <f>VLOOKUP($AH30,'Cty Population Vehicle Miles'!$A:$F,5,FALSE)</f>
        <v>819536.05900000001</v>
      </c>
      <c r="N30" s="488">
        <f t="shared" si="11"/>
        <v>1.3421129754146851E-3</v>
      </c>
      <c r="O30" s="490">
        <f t="shared" si="12"/>
        <v>42.081440770218229</v>
      </c>
      <c r="P30" s="489">
        <f>VLOOKUP($AH30,'Cty ctr Mile Ln Mile '!$A:$F,3,FALSE)</f>
        <v>233.875</v>
      </c>
      <c r="Q30" s="488">
        <f t="shared" si="13"/>
        <v>2.8861101744407556E-3</v>
      </c>
      <c r="R30" s="490">
        <f t="shared" si="14"/>
        <v>1.2008985879332478E-2</v>
      </c>
      <c r="S30" s="489">
        <f>VLOOKUP($AH30,'Cty ctr Mile Ln Mile '!$A:$F,5,FALSE)</f>
        <v>542.60799999999995</v>
      </c>
      <c r="T30" s="488">
        <f t="shared" si="15"/>
        <v>2.7032705155204343E-3</v>
      </c>
      <c r="U30" s="491">
        <f t="shared" si="3"/>
        <v>2.7861771501925543E-2</v>
      </c>
      <c r="V30" s="492">
        <f>VLOOKUP($AH30,'FIN-County Cst NonCont &amp; Cont M'!$B:$I,3,FALSE)</f>
        <v>17496597.59</v>
      </c>
      <c r="W30" s="488">
        <f t="shared" si="16"/>
        <v>1.5425645484273794E-3</v>
      </c>
      <c r="X30" s="493">
        <f t="shared" si="4"/>
        <v>898.41322670089858</v>
      </c>
      <c r="Y30" s="494">
        <f>VLOOKUP($AH30,'FIN-County Cst NonCont &amp; Cont M'!$B:$I,5,FALSE)</f>
        <v>2683472.21</v>
      </c>
      <c r="Z30" s="488">
        <f t="shared" si="17"/>
        <v>4.4613062857238907E-3</v>
      </c>
      <c r="AA30" s="493">
        <f t="shared" si="5"/>
        <v>137.79061412066753</v>
      </c>
      <c r="AB30" s="492">
        <f>VLOOKUP($AH30,'FIN-County Cst NonCont &amp; Cont M'!$B:$I,7,FALSE)</f>
        <v>8344373.2000000002</v>
      </c>
      <c r="AC30" s="488">
        <f t="shared" si="18"/>
        <v>2.148393761823499E-3</v>
      </c>
      <c r="AD30" s="495">
        <f t="shared" si="6"/>
        <v>428.46588960205395</v>
      </c>
      <c r="AE30" s="496">
        <f t="shared" si="7"/>
        <v>28524443</v>
      </c>
      <c r="AF30" s="497">
        <f t="shared" si="19"/>
        <v>1.802145902080254E-3</v>
      </c>
      <c r="AG30" s="498">
        <f t="shared" si="8"/>
        <v>1464.66973042362</v>
      </c>
      <c r="AH30" s="403" t="str">
        <f>IFERROR(IFERROR(IFERROR(VLOOKUP(B30,'TX Counties'!$A:$C,2,FALSE),VLOOKUP(B30,'TX Counties'!$E:$G,2,FALSE)),VLOOKUP(B30,'TX Counties'!$I:$K,2,FALSE)),VLOOKUP(B30,'TX Counties'!$M:$O,2,FALSE))</f>
        <v>Burleson</v>
      </c>
    </row>
    <row r="31" spans="1:34" s="403" customFormat="1" ht="15" x14ac:dyDescent="0.2">
      <c r="A31" s="509" t="s">
        <v>107</v>
      </c>
      <c r="B31" s="509">
        <v>27</v>
      </c>
      <c r="C31" s="510" t="s">
        <v>72</v>
      </c>
      <c r="D31" s="511" t="s">
        <v>73</v>
      </c>
      <c r="E31" s="481">
        <f>VLOOKUP($AH31,'DMV-County Square Miles'!$B:$G,3,FALSE)</f>
        <v>994.8</v>
      </c>
      <c r="F31" s="482">
        <f t="shared" si="9"/>
        <v>3.8075535079344896E-3</v>
      </c>
      <c r="G31" s="483">
        <f t="shared" si="0"/>
        <v>1.8319429865753273E-2</v>
      </c>
      <c r="H31" s="484">
        <f>VLOOKUP($AH31,'DMV-County Square Miles'!$B:$G,5,FALSE)</f>
        <v>66951</v>
      </c>
      <c r="I31" s="485">
        <f t="shared" si="1"/>
        <v>2.5784541198767999E-3</v>
      </c>
      <c r="J31" s="486">
        <f t="shared" si="2"/>
        <v>1.2329153085464892</v>
      </c>
      <c r="K31" s="487">
        <f>VLOOKUP($AH31,'Cty Population Vehicle Miles'!$A:$F,3,FALSE)</f>
        <v>54303</v>
      </c>
      <c r="L31" s="488">
        <f t="shared" si="10"/>
        <v>1.7794800128901949E-3</v>
      </c>
      <c r="M31" s="489">
        <f>VLOOKUP($AH31,'Cty Population Vehicle Miles'!$A:$F,5,FALSE)</f>
        <v>2170357.9980000001</v>
      </c>
      <c r="N31" s="488">
        <f t="shared" si="11"/>
        <v>3.5542861091007092E-3</v>
      </c>
      <c r="O31" s="490">
        <f t="shared" si="12"/>
        <v>39.967552400419869</v>
      </c>
      <c r="P31" s="489">
        <f>VLOOKUP($AH31,'Cty ctr Mile Ln Mile '!$A:$F,3,FALSE)</f>
        <v>292.40800000000002</v>
      </c>
      <c r="Q31" s="488">
        <f t="shared" si="13"/>
        <v>3.608430588510412E-3</v>
      </c>
      <c r="R31" s="490">
        <f t="shared" si="14"/>
        <v>5.3847485405962838E-3</v>
      </c>
      <c r="S31" s="489">
        <f>VLOOKUP($AH31,'Cty ctr Mile Ln Mile '!$A:$F,5,FALSE)</f>
        <v>791.71600000000001</v>
      </c>
      <c r="T31" s="488">
        <f t="shared" si="15"/>
        <v>3.9443254052018697E-3</v>
      </c>
      <c r="U31" s="491">
        <f t="shared" si="3"/>
        <v>1.457959965379445E-2</v>
      </c>
      <c r="V31" s="492">
        <f>VLOOKUP($AH31,'FIN-County Cst NonCont &amp; Cont M'!$B:$I,3,FALSE)</f>
        <v>16131644.83</v>
      </c>
      <c r="W31" s="488">
        <f t="shared" si="16"/>
        <v>1.4222252809198786E-3</v>
      </c>
      <c r="X31" s="493">
        <f t="shared" si="4"/>
        <v>297.0672859694676</v>
      </c>
      <c r="Y31" s="494">
        <f>VLOOKUP($AH31,'FIN-County Cst NonCont &amp; Cont M'!$B:$I,5,FALSE)</f>
        <v>1450960.55</v>
      </c>
      <c r="Z31" s="488">
        <f t="shared" si="17"/>
        <v>2.4122401558436092E-3</v>
      </c>
      <c r="AA31" s="493">
        <f t="shared" si="5"/>
        <v>26.719712538902087</v>
      </c>
      <c r="AB31" s="492">
        <f>VLOOKUP($AH31,'FIN-County Cst NonCont &amp; Cont M'!$B:$I,7,FALSE)</f>
        <v>11242481.140000001</v>
      </c>
      <c r="AC31" s="488">
        <f t="shared" si="18"/>
        <v>2.8945584970473683E-3</v>
      </c>
      <c r="AD31" s="495">
        <f t="shared" si="6"/>
        <v>207.0324133104985</v>
      </c>
      <c r="AE31" s="496">
        <f t="shared" si="7"/>
        <v>28825086.52</v>
      </c>
      <c r="AF31" s="497">
        <f t="shared" si="19"/>
        <v>1.8211402602717527E-3</v>
      </c>
      <c r="AG31" s="498">
        <f t="shared" si="8"/>
        <v>530.81941181886816</v>
      </c>
      <c r="AH31" s="403" t="str">
        <f>IFERROR(IFERROR(IFERROR(VLOOKUP(B31,'TX Counties'!$A:$C,2,FALSE),VLOOKUP(B31,'TX Counties'!$E:$G,2,FALSE)),VLOOKUP(B31,'TX Counties'!$I:$K,2,FALSE)),VLOOKUP(B31,'TX Counties'!$M:$O,2,FALSE))</f>
        <v>Burnet</v>
      </c>
    </row>
    <row r="32" spans="1:34" s="403" customFormat="1" ht="15" x14ac:dyDescent="0.2">
      <c r="A32" s="509" t="s">
        <v>108</v>
      </c>
      <c r="B32" s="509">
        <v>28</v>
      </c>
      <c r="C32" s="510" t="s">
        <v>72</v>
      </c>
      <c r="D32" s="511" t="s">
        <v>73</v>
      </c>
      <c r="E32" s="481">
        <f>VLOOKUP($AH32,'DMV-County Square Miles'!$B:$G,3,FALSE)</f>
        <v>544.54</v>
      </c>
      <c r="F32" s="482">
        <f t="shared" si="9"/>
        <v>2.084203043034426E-3</v>
      </c>
      <c r="G32" s="483">
        <f t="shared" si="0"/>
        <v>1.0949269096977861E-2</v>
      </c>
      <c r="H32" s="484">
        <f>VLOOKUP($AH32,'DMV-County Square Miles'!$B:$G,5,FALSE)</f>
        <v>50267</v>
      </c>
      <c r="I32" s="485">
        <f t="shared" si="1"/>
        <v>1.9359106397790489E-3</v>
      </c>
      <c r="J32" s="486">
        <f t="shared" si="2"/>
        <v>1.0107373373816178</v>
      </c>
      <c r="K32" s="487">
        <f>VLOOKUP($AH32,'Cty Population Vehicle Miles'!$A:$F,3,FALSE)</f>
        <v>49733</v>
      </c>
      <c r="L32" s="488">
        <f t="shared" si="10"/>
        <v>1.6297235784591656E-3</v>
      </c>
      <c r="M32" s="489">
        <f>VLOOKUP($AH32,'Cty Population Vehicle Miles'!$A:$F,5,FALSE)</f>
        <v>1604256.814</v>
      </c>
      <c r="N32" s="488">
        <f t="shared" si="11"/>
        <v>2.6272106789224548E-3</v>
      </c>
      <c r="O32" s="490">
        <f t="shared" si="12"/>
        <v>32.257390746586772</v>
      </c>
      <c r="P32" s="489">
        <f>VLOOKUP($AH32,'Cty ctr Mile Ln Mile '!$A:$F,3,FALSE)</f>
        <v>303.762</v>
      </c>
      <c r="Q32" s="488">
        <f t="shared" si="13"/>
        <v>3.7485434476043733E-3</v>
      </c>
      <c r="R32" s="490">
        <f t="shared" si="14"/>
        <v>6.1078559507771503E-3</v>
      </c>
      <c r="S32" s="489">
        <f>VLOOKUP($AH32,'Cty ctr Mile Ln Mile '!$A:$F,5,FALSE)</f>
        <v>711.33399999999995</v>
      </c>
      <c r="T32" s="488">
        <f t="shared" si="15"/>
        <v>3.5438626575487507E-3</v>
      </c>
      <c r="U32" s="491">
        <f t="shared" si="3"/>
        <v>1.4303058331490157E-2</v>
      </c>
      <c r="V32" s="492">
        <f>VLOOKUP($AH32,'FIN-County Cst NonCont &amp; Cont M'!$B:$I,3,FALSE)</f>
        <v>8699642.2100000009</v>
      </c>
      <c r="W32" s="488">
        <f t="shared" si="16"/>
        <v>7.6699253029733879E-4</v>
      </c>
      <c r="X32" s="493">
        <f t="shared" si="4"/>
        <v>174.92695413508136</v>
      </c>
      <c r="Y32" s="494">
        <f>VLOOKUP($AH32,'FIN-County Cst NonCont &amp; Cont M'!$B:$I,5,FALSE)</f>
        <v>1257962.1399999999</v>
      </c>
      <c r="Z32" s="488">
        <f t="shared" si="17"/>
        <v>2.0913778728435862E-3</v>
      </c>
      <c r="AA32" s="493">
        <f t="shared" si="5"/>
        <v>25.294314439104816</v>
      </c>
      <c r="AB32" s="492">
        <f>VLOOKUP($AH32,'FIN-County Cst NonCont &amp; Cont M'!$B:$I,7,FALSE)</f>
        <v>9488046.9800000004</v>
      </c>
      <c r="AC32" s="488">
        <f t="shared" si="18"/>
        <v>2.4428510632434667E-3</v>
      </c>
      <c r="AD32" s="495">
        <f t="shared" si="6"/>
        <v>190.77970321516901</v>
      </c>
      <c r="AE32" s="496">
        <f t="shared" si="7"/>
        <v>19445651.330000002</v>
      </c>
      <c r="AF32" s="497">
        <f t="shared" si="19"/>
        <v>1.2285568856731381E-3</v>
      </c>
      <c r="AG32" s="498">
        <f t="shared" si="8"/>
        <v>391.00097178935522</v>
      </c>
      <c r="AH32" s="403" t="str">
        <f>IFERROR(IFERROR(IFERROR(VLOOKUP(B32,'TX Counties'!$A:$C,2,FALSE),VLOOKUP(B32,'TX Counties'!$E:$G,2,FALSE)),VLOOKUP(B32,'TX Counties'!$I:$K,2,FALSE)),VLOOKUP(B32,'TX Counties'!$M:$O,2,FALSE))</f>
        <v>Caldwell</v>
      </c>
    </row>
    <row r="33" spans="1:34" s="403" customFormat="1" ht="15" x14ac:dyDescent="0.2">
      <c r="A33" s="509" t="s">
        <v>109</v>
      </c>
      <c r="B33" s="509">
        <v>29</v>
      </c>
      <c r="C33" s="510" t="s">
        <v>65</v>
      </c>
      <c r="D33" s="511" t="s">
        <v>66</v>
      </c>
      <c r="E33" s="481">
        <f>VLOOKUP($AH33,'DMV-County Square Miles'!$B:$G,3,FALSE)</f>
        <v>506.93</v>
      </c>
      <c r="F33" s="482">
        <f t="shared" si="9"/>
        <v>1.9402524123213018E-3</v>
      </c>
      <c r="G33" s="483">
        <f t="shared" si="0"/>
        <v>2.5590893028421425E-2</v>
      </c>
      <c r="H33" s="484">
        <f>VLOOKUP($AH33,'DMV-County Square Miles'!$B:$G,5,FALSE)</f>
        <v>23170</v>
      </c>
      <c r="I33" s="485">
        <f t="shared" si="1"/>
        <v>8.9233591667854781E-4</v>
      </c>
      <c r="J33" s="486">
        <f t="shared" si="2"/>
        <v>1.1696703518602656</v>
      </c>
      <c r="K33" s="487">
        <f>VLOOKUP($AH33,'Cty Population Vehicle Miles'!$A:$F,3,FALSE)</f>
        <v>19809</v>
      </c>
      <c r="L33" s="488">
        <f t="shared" si="10"/>
        <v>6.4913024281056065E-4</v>
      </c>
      <c r="M33" s="489">
        <f>VLOOKUP($AH33,'Cty Population Vehicle Miles'!$A:$F,5,FALSE)</f>
        <v>532197.96200000006</v>
      </c>
      <c r="N33" s="488">
        <f t="shared" si="11"/>
        <v>8.7155382907861973E-4</v>
      </c>
      <c r="O33" s="490">
        <f t="shared" si="12"/>
        <v>26.866472916351157</v>
      </c>
      <c r="P33" s="489">
        <f>VLOOKUP($AH33,'Cty ctr Mile Ln Mile '!$A:$F,3,FALSE)</f>
        <v>174.667</v>
      </c>
      <c r="Q33" s="488">
        <f t="shared" si="13"/>
        <v>2.1554599928981016E-3</v>
      </c>
      <c r="R33" s="490">
        <f t="shared" si="14"/>
        <v>8.8175576758039269E-3</v>
      </c>
      <c r="S33" s="489">
        <f>VLOOKUP($AH33,'Cty ctr Mile Ln Mile '!$A:$F,5,FALSE)</f>
        <v>436.85899999999998</v>
      </c>
      <c r="T33" s="488">
        <f t="shared" si="15"/>
        <v>2.1764294926350908E-3</v>
      </c>
      <c r="U33" s="491">
        <f t="shared" si="3"/>
        <v>2.2053561512443837E-2</v>
      </c>
      <c r="V33" s="492">
        <f>VLOOKUP($AH33,'FIN-County Cst NonCont &amp; Cont M'!$B:$I,3,FALSE)</f>
        <v>4710218.8499999996</v>
      </c>
      <c r="W33" s="488">
        <f t="shared" si="16"/>
        <v>4.1527025903008034E-4</v>
      </c>
      <c r="X33" s="493">
        <f t="shared" si="4"/>
        <v>237.78175829168558</v>
      </c>
      <c r="Y33" s="494">
        <f>VLOOKUP($AH33,'FIN-County Cst NonCont &amp; Cont M'!$B:$I,5,FALSE)</f>
        <v>1394931.89</v>
      </c>
      <c r="Z33" s="488">
        <f t="shared" si="17"/>
        <v>2.3190918042015822E-3</v>
      </c>
      <c r="AA33" s="493">
        <f t="shared" si="5"/>
        <v>70.419096875157749</v>
      </c>
      <c r="AB33" s="492">
        <f>VLOOKUP($AH33,'FIN-County Cst NonCont &amp; Cont M'!$B:$I,7,FALSE)</f>
        <v>6365258.46</v>
      </c>
      <c r="AC33" s="488">
        <f t="shared" si="18"/>
        <v>1.6388386808799792E-3</v>
      </c>
      <c r="AD33" s="495">
        <f t="shared" si="6"/>
        <v>321.33164016356204</v>
      </c>
      <c r="AE33" s="496">
        <f t="shared" si="7"/>
        <v>12470409.199999999</v>
      </c>
      <c r="AF33" s="497">
        <f t="shared" si="19"/>
        <v>7.8786803433966788E-4</v>
      </c>
      <c r="AG33" s="498">
        <f t="shared" si="8"/>
        <v>629.53249533040537</v>
      </c>
      <c r="AH33" s="403" t="str">
        <f>IFERROR(IFERROR(IFERROR(VLOOKUP(B33,'TX Counties'!$A:$C,2,FALSE),VLOOKUP(B33,'TX Counties'!$E:$G,2,FALSE)),VLOOKUP(B33,'TX Counties'!$I:$K,2,FALSE)),VLOOKUP(B33,'TX Counties'!$M:$O,2,FALSE))</f>
        <v>Calhoun</v>
      </c>
    </row>
    <row r="34" spans="1:34" s="403" customFormat="1" ht="15" x14ac:dyDescent="0.2">
      <c r="A34" s="509" t="s">
        <v>110</v>
      </c>
      <c r="B34" s="509">
        <v>30</v>
      </c>
      <c r="C34" s="510" t="s">
        <v>82</v>
      </c>
      <c r="D34" s="511" t="s">
        <v>83</v>
      </c>
      <c r="E34" s="481">
        <f>VLOOKUP($AH34,'DMV-County Square Miles'!$B:$G,3,FALSE)</f>
        <v>899.37</v>
      </c>
      <c r="F34" s="482">
        <f t="shared" si="9"/>
        <v>3.4422993550774451E-3</v>
      </c>
      <c r="G34" s="483">
        <f t="shared" si="0"/>
        <v>6.4387886597938149E-2</v>
      </c>
      <c r="H34" s="484">
        <f>VLOOKUP($AH34,'DMV-County Square Miles'!$B:$G,5,FALSE)</f>
        <v>17271</v>
      </c>
      <c r="I34" s="485">
        <f t="shared" si="1"/>
        <v>6.6515035032176084E-4</v>
      </c>
      <c r="J34" s="486">
        <f t="shared" si="2"/>
        <v>1.2364690721649485</v>
      </c>
      <c r="K34" s="487">
        <f>VLOOKUP($AH34,'Cty Population Vehicle Miles'!$A:$F,3,FALSE)</f>
        <v>13968</v>
      </c>
      <c r="L34" s="488">
        <f t="shared" si="10"/>
        <v>4.5772382409904139E-4</v>
      </c>
      <c r="M34" s="489">
        <f>VLOOKUP($AH34,'Cty Population Vehicle Miles'!$A:$F,5,FALSE)</f>
        <v>1137225.2949999999</v>
      </c>
      <c r="N34" s="488">
        <f t="shared" si="11"/>
        <v>1.862376655215964E-3</v>
      </c>
      <c r="O34" s="490">
        <f t="shared" si="12"/>
        <v>81.416473009736535</v>
      </c>
      <c r="P34" s="489">
        <f>VLOOKUP($AH34,'Cty ctr Mile Ln Mile '!$A:$F,3,FALSE)</f>
        <v>340.096</v>
      </c>
      <c r="Q34" s="488">
        <f t="shared" si="13"/>
        <v>4.1969194051805596E-3</v>
      </c>
      <c r="R34" s="490">
        <f t="shared" si="14"/>
        <v>2.4348224513172968E-2</v>
      </c>
      <c r="S34" s="489">
        <f>VLOOKUP($AH34,'Cty ctr Mile Ln Mile '!$A:$F,5,FALSE)</f>
        <v>745.20100000000002</v>
      </c>
      <c r="T34" s="488">
        <f t="shared" si="15"/>
        <v>3.7125878929841496E-3</v>
      </c>
      <c r="U34" s="491">
        <f t="shared" si="3"/>
        <v>5.3350587056128294E-2</v>
      </c>
      <c r="V34" s="492">
        <f>VLOOKUP($AH34,'FIN-County Cst NonCont &amp; Cont M'!$B:$I,3,FALSE)</f>
        <v>6969381.96</v>
      </c>
      <c r="W34" s="488">
        <f t="shared" si="16"/>
        <v>6.1444640768841758E-4</v>
      </c>
      <c r="X34" s="493">
        <f t="shared" si="4"/>
        <v>498.9534621993127</v>
      </c>
      <c r="Y34" s="494">
        <f>VLOOKUP($AH34,'FIN-County Cst NonCont &amp; Cont M'!$B:$I,5,FALSE)</f>
        <v>2364699.34</v>
      </c>
      <c r="Z34" s="488">
        <f t="shared" si="17"/>
        <v>3.9313423817380006E-3</v>
      </c>
      <c r="AA34" s="493">
        <f t="shared" si="5"/>
        <v>169.29405355097364</v>
      </c>
      <c r="AB34" s="492">
        <f>VLOOKUP($AH34,'FIN-County Cst NonCont &amp; Cont M'!$B:$I,7,FALSE)</f>
        <v>18005636.240000002</v>
      </c>
      <c r="AC34" s="488">
        <f t="shared" si="18"/>
        <v>4.6358420996413631E-3</v>
      </c>
      <c r="AD34" s="495">
        <f t="shared" si="6"/>
        <v>1289.0633046964492</v>
      </c>
      <c r="AE34" s="496">
        <f t="shared" si="7"/>
        <v>27339717.540000003</v>
      </c>
      <c r="AF34" s="497">
        <f t="shared" si="19"/>
        <v>1.7272961273509407E-3</v>
      </c>
      <c r="AG34" s="498">
        <f t="shared" si="8"/>
        <v>1957.3108204467355</v>
      </c>
      <c r="AH34" s="403" t="str">
        <f>IFERROR(IFERROR(IFERROR(VLOOKUP(B34,'TX Counties'!$A:$C,2,FALSE),VLOOKUP(B34,'TX Counties'!$E:$G,2,FALSE)),VLOOKUP(B34,'TX Counties'!$I:$K,2,FALSE)),VLOOKUP(B34,'TX Counties'!$M:$O,2,FALSE))</f>
        <v>Callahan</v>
      </c>
    </row>
    <row r="35" spans="1:34" s="403" customFormat="1" ht="15" x14ac:dyDescent="0.2">
      <c r="A35" s="509" t="s">
        <v>111</v>
      </c>
      <c r="B35" s="509">
        <v>31</v>
      </c>
      <c r="C35" s="510" t="s">
        <v>101</v>
      </c>
      <c r="D35" s="511" t="s">
        <v>102</v>
      </c>
      <c r="E35" s="481">
        <f>VLOOKUP($AH35,'DMV-County Square Miles'!$B:$G,3,FALSE)</f>
        <v>891.72</v>
      </c>
      <c r="F35" s="482">
        <f t="shared" si="9"/>
        <v>3.4130193145309041E-3</v>
      </c>
      <c r="G35" s="483">
        <f t="shared" si="0"/>
        <v>2.0929348310809227E-3</v>
      </c>
      <c r="H35" s="484">
        <f>VLOOKUP($AH35,'DMV-County Square Miles'!$B:$G,5,FALSE)</f>
        <v>352638</v>
      </c>
      <c r="I35" s="485">
        <f t="shared" si="1"/>
        <v>1.3580990633823467E-2</v>
      </c>
      <c r="J35" s="486">
        <f t="shared" si="2"/>
        <v>0.82766827363153717</v>
      </c>
      <c r="K35" s="487">
        <f>VLOOKUP($AH35,'Cty Population Vehicle Miles'!$A:$F,3,FALSE)</f>
        <v>426062</v>
      </c>
      <c r="L35" s="488">
        <f t="shared" si="10"/>
        <v>1.3961821874519312E-2</v>
      </c>
      <c r="M35" s="489">
        <f>VLOOKUP($AH35,'Cty Population Vehicle Miles'!$A:$F,5,FALSE)</f>
        <v>7430994.2949999999</v>
      </c>
      <c r="N35" s="488">
        <f t="shared" si="11"/>
        <v>1.2169365525809037E-2</v>
      </c>
      <c r="O35" s="490">
        <f t="shared" si="12"/>
        <v>17.44111020227103</v>
      </c>
      <c r="P35" s="489">
        <f>VLOOKUP($AH35,'Cty ctr Mile Ln Mile '!$A:$F,3,FALSE)</f>
        <v>668.61599999999999</v>
      </c>
      <c r="Q35" s="488">
        <f t="shared" si="13"/>
        <v>8.2509863832982595E-3</v>
      </c>
      <c r="R35" s="490">
        <f t="shared" si="14"/>
        <v>1.5692927320436932E-3</v>
      </c>
      <c r="S35" s="489">
        <f>VLOOKUP($AH35,'Cty ctr Mile Ln Mile '!$A:$F,5,FALSE)</f>
        <v>1927.279</v>
      </c>
      <c r="T35" s="488">
        <f t="shared" si="15"/>
        <v>9.601694954519114E-3</v>
      </c>
      <c r="U35" s="491">
        <f t="shared" si="3"/>
        <v>4.5234707624711894E-3</v>
      </c>
      <c r="V35" s="492">
        <f>VLOOKUP($AH35,'FIN-County Cst NonCont &amp; Cont M'!$B:$I,3,FALSE)</f>
        <v>43313653.560000002</v>
      </c>
      <c r="W35" s="488">
        <f t="shared" si="16"/>
        <v>3.8186913827582269E-3</v>
      </c>
      <c r="X35" s="493">
        <f t="shared" si="4"/>
        <v>101.66044744661576</v>
      </c>
      <c r="Y35" s="494">
        <f>VLOOKUP($AH35,'FIN-County Cst NonCont &amp; Cont M'!$B:$I,5,FALSE)</f>
        <v>4231446.5999999996</v>
      </c>
      <c r="Z35" s="488">
        <f t="shared" si="17"/>
        <v>7.0348331702249989E-3</v>
      </c>
      <c r="AA35" s="493">
        <f t="shared" si="5"/>
        <v>9.9315278058122995</v>
      </c>
      <c r="AB35" s="492">
        <f>VLOOKUP($AH35,'FIN-County Cst NonCont &amp; Cont M'!$B:$I,7,FALSE)</f>
        <v>20547614.189999998</v>
      </c>
      <c r="AC35" s="488">
        <f t="shared" si="18"/>
        <v>5.2903154123250381E-3</v>
      </c>
      <c r="AD35" s="495">
        <f t="shared" si="6"/>
        <v>48.226817200313562</v>
      </c>
      <c r="AE35" s="496">
        <f t="shared" si="7"/>
        <v>68092714.349999994</v>
      </c>
      <c r="AF35" s="497">
        <f t="shared" si="19"/>
        <v>4.3020298810873816E-3</v>
      </c>
      <c r="AG35" s="498">
        <f t="shared" si="8"/>
        <v>159.8187924527416</v>
      </c>
      <c r="AH35" s="403" t="str">
        <f>IFERROR(IFERROR(IFERROR(VLOOKUP(B35,'TX Counties'!$A:$C,2,FALSE),VLOOKUP(B35,'TX Counties'!$E:$G,2,FALSE)),VLOOKUP(B35,'TX Counties'!$I:$K,2,FALSE)),VLOOKUP(B35,'TX Counties'!$M:$O,2,FALSE))</f>
        <v>Cameron</v>
      </c>
    </row>
    <row r="36" spans="1:34" s="403" customFormat="1" ht="15" x14ac:dyDescent="0.2">
      <c r="A36" s="509" t="s">
        <v>112</v>
      </c>
      <c r="B36" s="509">
        <v>32</v>
      </c>
      <c r="C36" s="510" t="s">
        <v>86</v>
      </c>
      <c r="D36" s="511" t="s">
        <v>87</v>
      </c>
      <c r="E36" s="481">
        <f>VLOOKUP($AH36,'DMV-County Square Miles'!$B:$G,3,FALSE)</f>
        <v>195.85</v>
      </c>
      <c r="F36" s="482">
        <f t="shared" si="9"/>
        <v>7.4960731255425191E-4</v>
      </c>
      <c r="G36" s="483">
        <f t="shared" si="0"/>
        <v>1.5156322550688748E-2</v>
      </c>
      <c r="H36" s="484">
        <f>VLOOKUP($AH36,'DMV-County Square Miles'!$B:$G,5,FALSE)</f>
        <v>18280</v>
      </c>
      <c r="I36" s="485">
        <f t="shared" si="1"/>
        <v>7.040095190713791E-4</v>
      </c>
      <c r="J36" s="486">
        <f t="shared" si="2"/>
        <v>1.4146416963318371</v>
      </c>
      <c r="K36" s="487">
        <f>VLOOKUP($AH36,'Cty Population Vehicle Miles'!$A:$F,3,FALSE)</f>
        <v>12922</v>
      </c>
      <c r="L36" s="488">
        <f t="shared" si="10"/>
        <v>4.2344696842839435E-4</v>
      </c>
      <c r="M36" s="489">
        <f>VLOOKUP($AH36,'Cty Population Vehicle Miles'!$A:$F,5,FALSE)</f>
        <v>287359.50099999999</v>
      </c>
      <c r="N36" s="488">
        <f t="shared" si="11"/>
        <v>4.705941985900942E-4</v>
      </c>
      <c r="O36" s="490">
        <f t="shared" si="12"/>
        <v>22.238005030181085</v>
      </c>
      <c r="P36" s="489">
        <f>VLOOKUP($AH36,'Cty ctr Mile Ln Mile '!$A:$F,3,FALSE)</f>
        <v>117.941</v>
      </c>
      <c r="Q36" s="488">
        <f t="shared" si="13"/>
        <v>1.455438674863569E-3</v>
      </c>
      <c r="R36" s="490">
        <f t="shared" si="14"/>
        <v>9.1271475003869371E-3</v>
      </c>
      <c r="S36" s="489">
        <f>VLOOKUP($AH36,'Cty ctr Mile Ln Mile '!$A:$F,5,FALSE)</f>
        <v>262.72800000000001</v>
      </c>
      <c r="T36" s="488">
        <f t="shared" si="15"/>
        <v>1.3089096659128739E-3</v>
      </c>
      <c r="U36" s="491">
        <f t="shared" si="3"/>
        <v>2.0331837176907602E-2</v>
      </c>
      <c r="V36" s="492">
        <f>VLOOKUP($AH36,'FIN-County Cst NonCont &amp; Cont M'!$B:$I,3,FALSE)</f>
        <v>5951763.1200000001</v>
      </c>
      <c r="W36" s="488">
        <f t="shared" si="16"/>
        <v>5.2472937908778475E-4</v>
      </c>
      <c r="X36" s="493">
        <f t="shared" si="4"/>
        <v>460.5914811948615</v>
      </c>
      <c r="Y36" s="494">
        <f>VLOOKUP($AH36,'FIN-County Cst NonCont &amp; Cont M'!$B:$I,5,FALSE)</f>
        <v>1541540.16</v>
      </c>
      <c r="Z36" s="488">
        <f t="shared" si="17"/>
        <v>2.5628298962350024E-3</v>
      </c>
      <c r="AA36" s="493">
        <f t="shared" si="5"/>
        <v>119.29578702987153</v>
      </c>
      <c r="AB36" s="492">
        <f>VLOOKUP($AH36,'FIN-County Cst NonCont &amp; Cont M'!$B:$I,7,FALSE)</f>
        <v>966020.51</v>
      </c>
      <c r="AC36" s="488">
        <f t="shared" si="18"/>
        <v>2.487175954063937E-4</v>
      </c>
      <c r="AD36" s="495">
        <f t="shared" si="6"/>
        <v>74.757816901408447</v>
      </c>
      <c r="AE36" s="496">
        <f t="shared" si="7"/>
        <v>8459323.790000001</v>
      </c>
      <c r="AF36" s="497">
        <f t="shared" si="19"/>
        <v>5.3445165265868667E-4</v>
      </c>
      <c r="AG36" s="498">
        <f t="shared" si="8"/>
        <v>654.64508512614157</v>
      </c>
      <c r="AH36" s="403" t="str">
        <f>IFERROR(IFERROR(IFERROR(VLOOKUP(B36,'TX Counties'!$A:$C,2,FALSE),VLOOKUP(B36,'TX Counties'!$E:$G,2,FALSE)),VLOOKUP(B36,'TX Counties'!$I:$K,2,FALSE)),VLOOKUP(B36,'TX Counties'!$M:$O,2,FALSE))</f>
        <v>Camp</v>
      </c>
    </row>
    <row r="37" spans="1:34" s="403" customFormat="1" ht="15" x14ac:dyDescent="0.2">
      <c r="A37" s="509" t="s">
        <v>113</v>
      </c>
      <c r="B37" s="509">
        <v>33</v>
      </c>
      <c r="C37" s="510" t="s">
        <v>59</v>
      </c>
      <c r="D37" s="511" t="s">
        <v>60</v>
      </c>
      <c r="E37" s="481">
        <f>VLOOKUP($AH37,'DMV-County Square Miles'!$B:$G,3,FALSE)</f>
        <v>920.24</v>
      </c>
      <c r="F37" s="482">
        <f t="shared" si="9"/>
        <v>3.5221783676534328E-3</v>
      </c>
      <c r="G37" s="483">
        <f t="shared" si="0"/>
        <v>0.15411823815106349</v>
      </c>
      <c r="H37" s="484">
        <f>VLOOKUP($AH37,'DMV-County Square Miles'!$B:$G,5,FALSE)</f>
        <v>7807</v>
      </c>
      <c r="I37" s="485">
        <f t="shared" si="1"/>
        <v>3.0066752272375584E-4</v>
      </c>
      <c r="J37" s="486">
        <f t="shared" si="2"/>
        <v>1.3074861832188913</v>
      </c>
      <c r="K37" s="487">
        <f>VLOOKUP($AH37,'Cty Population Vehicle Miles'!$A:$F,3,FALSE)</f>
        <v>5971</v>
      </c>
      <c r="L37" s="488">
        <f t="shared" si="10"/>
        <v>1.9566644857498395E-4</v>
      </c>
      <c r="M37" s="489">
        <f>VLOOKUP($AH37,'Cty Population Vehicle Miles'!$A:$F,5,FALSE)</f>
        <v>879255.65800000005</v>
      </c>
      <c r="N37" s="488">
        <f t="shared" si="11"/>
        <v>1.4399127583824556E-3</v>
      </c>
      <c r="O37" s="490">
        <f t="shared" si="12"/>
        <v>147.25433897169654</v>
      </c>
      <c r="P37" s="489">
        <f>VLOOKUP($AH37,'Cty ctr Mile Ln Mile '!$A:$F,3,FALSE)</f>
        <v>317.084</v>
      </c>
      <c r="Q37" s="488">
        <f t="shared" si="13"/>
        <v>3.9129422065307222E-3</v>
      </c>
      <c r="R37" s="490">
        <f t="shared" si="14"/>
        <v>5.3104002679618158E-2</v>
      </c>
      <c r="S37" s="489">
        <f>VLOOKUP($AH37,'Cty ctr Mile Ln Mile '!$A:$F,5,FALSE)</f>
        <v>779.51800000000003</v>
      </c>
      <c r="T37" s="488">
        <f t="shared" si="15"/>
        <v>3.8835550263126568E-3</v>
      </c>
      <c r="U37" s="491">
        <f t="shared" si="3"/>
        <v>0.13055066153073189</v>
      </c>
      <c r="V37" s="492">
        <f>VLOOKUP($AH37,'FIN-County Cst NonCont &amp; Cont M'!$B:$I,3,FALSE)</f>
        <v>11501009.310000001</v>
      </c>
      <c r="W37" s="488">
        <f t="shared" si="16"/>
        <v>1.0139713816633099E-3</v>
      </c>
      <c r="X37" s="493">
        <f t="shared" si="4"/>
        <v>1926.1445838218056</v>
      </c>
      <c r="Y37" s="494">
        <f>VLOOKUP($AH37,'FIN-County Cst NonCont &amp; Cont M'!$B:$I,5,FALSE)</f>
        <v>3223500.82</v>
      </c>
      <c r="Z37" s="488">
        <f t="shared" si="17"/>
        <v>5.3591106390858114E-3</v>
      </c>
      <c r="AA37" s="493">
        <f t="shared" si="5"/>
        <v>539.85945737732368</v>
      </c>
      <c r="AB37" s="492">
        <f>VLOOKUP($AH37,'FIN-County Cst NonCont &amp; Cont M'!$B:$I,7,FALSE)</f>
        <v>6601096.0599999996</v>
      </c>
      <c r="AC37" s="488">
        <f t="shared" si="18"/>
        <v>1.6995588831647266E-3</v>
      </c>
      <c r="AD37" s="495">
        <f t="shared" si="6"/>
        <v>1105.5260525875062</v>
      </c>
      <c r="AE37" s="496">
        <f t="shared" si="7"/>
        <v>21325606.190000001</v>
      </c>
      <c r="AF37" s="497">
        <f t="shared" si="19"/>
        <v>1.3473305615357958E-3</v>
      </c>
      <c r="AG37" s="498">
        <f t="shared" si="8"/>
        <v>3571.5300937866355</v>
      </c>
      <c r="AH37" s="403" t="str">
        <f>IFERROR(IFERROR(IFERROR(VLOOKUP(B37,'TX Counties'!$A:$C,2,FALSE),VLOOKUP(B37,'TX Counties'!$E:$G,2,FALSE)),VLOOKUP(B37,'TX Counties'!$I:$K,2,FALSE)),VLOOKUP(B37,'TX Counties'!$M:$O,2,FALSE))</f>
        <v>Carson</v>
      </c>
    </row>
    <row r="38" spans="1:34" s="403" customFormat="1" ht="15" x14ac:dyDescent="0.2">
      <c r="A38" s="509" t="s">
        <v>114</v>
      </c>
      <c r="B38" s="509">
        <v>34</v>
      </c>
      <c r="C38" s="510" t="s">
        <v>86</v>
      </c>
      <c r="D38" s="511" t="s">
        <v>87</v>
      </c>
      <c r="E38" s="481">
        <f>VLOOKUP($AH38,'DMV-County Square Miles'!$B:$G,3,FALSE)</f>
        <v>936.95</v>
      </c>
      <c r="F38" s="482">
        <f t="shared" si="9"/>
        <v>3.5861351621021519E-3</v>
      </c>
      <c r="G38" s="483">
        <f t="shared" si="0"/>
        <v>3.2672525020050913E-2</v>
      </c>
      <c r="H38" s="484">
        <f>VLOOKUP($AH38,'DMV-County Square Miles'!$B:$G,5,FALSE)</f>
        <v>33238</v>
      </c>
      <c r="I38" s="485">
        <f t="shared" si="1"/>
        <v>1.2800803279482767E-3</v>
      </c>
      <c r="J38" s="486">
        <f t="shared" si="2"/>
        <v>1.1590473201520382</v>
      </c>
      <c r="K38" s="487">
        <f>VLOOKUP($AH38,'Cty Population Vehicle Miles'!$A:$F,3,FALSE)</f>
        <v>28677</v>
      </c>
      <c r="L38" s="488">
        <f t="shared" si="10"/>
        <v>9.3972981841983173E-4</v>
      </c>
      <c r="M38" s="489">
        <f>VLOOKUP($AH38,'Cty Population Vehicle Miles'!$A:$F,5,FALSE)</f>
        <v>854743.70700000005</v>
      </c>
      <c r="N38" s="488">
        <f t="shared" si="11"/>
        <v>1.3997707693527465E-3</v>
      </c>
      <c r="O38" s="490">
        <f t="shared" si="12"/>
        <v>29.805896955748512</v>
      </c>
      <c r="P38" s="489">
        <f>VLOOKUP($AH38,'Cty ctr Mile Ln Mile '!$A:$F,3,FALSE)</f>
        <v>436.56200000000001</v>
      </c>
      <c r="Q38" s="488">
        <f t="shared" si="13"/>
        <v>5.3873480704402146E-3</v>
      </c>
      <c r="R38" s="490">
        <f t="shared" si="14"/>
        <v>1.5223419465076543E-2</v>
      </c>
      <c r="S38" s="489">
        <f>VLOOKUP($AH38,'Cty ctr Mile Ln Mile '!$A:$F,5,FALSE)</f>
        <v>980.26900000000001</v>
      </c>
      <c r="T38" s="488">
        <f t="shared" si="15"/>
        <v>4.8836955684005779E-3</v>
      </c>
      <c r="U38" s="491">
        <f t="shared" si="3"/>
        <v>3.4183108414408761E-2</v>
      </c>
      <c r="V38" s="492">
        <f>VLOOKUP($AH38,'FIN-County Cst NonCont &amp; Cont M'!$B:$I,3,FALSE)</f>
        <v>13032234.77</v>
      </c>
      <c r="W38" s="488">
        <f t="shared" si="16"/>
        <v>1.1489698634021474E-3</v>
      </c>
      <c r="X38" s="493">
        <f t="shared" si="4"/>
        <v>454.44902779230739</v>
      </c>
      <c r="Y38" s="494">
        <f>VLOOKUP($AH38,'FIN-County Cst NonCont &amp; Cont M'!$B:$I,5,FALSE)</f>
        <v>4236293.18</v>
      </c>
      <c r="Z38" s="488">
        <f t="shared" si="17"/>
        <v>7.0428906704061781E-3</v>
      </c>
      <c r="AA38" s="493">
        <f t="shared" si="5"/>
        <v>147.72441956968999</v>
      </c>
      <c r="AB38" s="492">
        <f>VLOOKUP($AH38,'FIN-County Cst NonCont &amp; Cont M'!$B:$I,7,FALSE)</f>
        <v>8412746.3000000007</v>
      </c>
      <c r="AC38" s="488">
        <f t="shared" si="18"/>
        <v>2.1659975216261566E-3</v>
      </c>
      <c r="AD38" s="495">
        <f t="shared" si="6"/>
        <v>293.36214736548459</v>
      </c>
      <c r="AE38" s="496">
        <f t="shared" si="7"/>
        <v>25681274.25</v>
      </c>
      <c r="AF38" s="497">
        <f t="shared" si="19"/>
        <v>1.6225173318839793E-3</v>
      </c>
      <c r="AG38" s="498">
        <f t="shared" si="8"/>
        <v>895.53559472748191</v>
      </c>
      <c r="AH38" s="403" t="str">
        <f>IFERROR(IFERROR(IFERROR(VLOOKUP(B38,'TX Counties'!$A:$C,2,FALSE),VLOOKUP(B38,'TX Counties'!$E:$G,2,FALSE)),VLOOKUP(B38,'TX Counties'!$I:$K,2,FALSE)),VLOOKUP(B38,'TX Counties'!$M:$O,2,FALSE))</f>
        <v>Cass</v>
      </c>
    </row>
    <row r="39" spans="1:34" s="403" customFormat="1" ht="15" x14ac:dyDescent="0.2">
      <c r="A39" s="509" t="s">
        <v>115</v>
      </c>
      <c r="B39" s="509">
        <v>35</v>
      </c>
      <c r="C39" s="510" t="s">
        <v>68</v>
      </c>
      <c r="D39" s="511" t="s">
        <v>69</v>
      </c>
      <c r="E39" s="481">
        <f>VLOOKUP($AH39,'DMV-County Square Miles'!$B:$G,3,FALSE)</f>
        <v>894.44</v>
      </c>
      <c r="F39" s="482">
        <f t="shared" si="9"/>
        <v>3.4234299956141189E-3</v>
      </c>
      <c r="G39" s="483">
        <f t="shared" si="0"/>
        <v>0.12412434082708855</v>
      </c>
      <c r="H39" s="484">
        <f>VLOOKUP($AH39,'DMV-County Square Miles'!$B:$G,5,FALSE)</f>
        <v>8671</v>
      </c>
      <c r="I39" s="485">
        <f t="shared" si="1"/>
        <v>3.3394237088993042E-4</v>
      </c>
      <c r="J39" s="486">
        <f t="shared" si="2"/>
        <v>1.2033028032195392</v>
      </c>
      <c r="K39" s="487">
        <f>VLOOKUP($AH39,'Cty Population Vehicle Miles'!$A:$F,3,FALSE)</f>
        <v>7206</v>
      </c>
      <c r="L39" s="488">
        <f t="shared" si="10"/>
        <v>2.3613673227789893E-4</v>
      </c>
      <c r="M39" s="489">
        <f>VLOOKUP($AH39,'Cty Population Vehicle Miles'!$A:$F,5,FALSE)</f>
        <v>268589.30200000003</v>
      </c>
      <c r="N39" s="488">
        <f t="shared" si="11"/>
        <v>4.3985518796040365E-4</v>
      </c>
      <c r="O39" s="490">
        <f t="shared" si="12"/>
        <v>37.273008881487655</v>
      </c>
      <c r="P39" s="489">
        <f>VLOOKUP($AH39,'Cty ctr Mile Ln Mile '!$A:$F,3,FALSE)</f>
        <v>260.81599999999997</v>
      </c>
      <c r="Q39" s="488">
        <f t="shared" si="13"/>
        <v>3.2185727899815718E-3</v>
      </c>
      <c r="R39" s="490">
        <f t="shared" si="14"/>
        <v>3.6194282542325838E-2</v>
      </c>
      <c r="S39" s="489">
        <f>VLOOKUP($AH39,'Cty ctr Mile Ln Mile '!$A:$F,5,FALSE)</f>
        <v>552.37</v>
      </c>
      <c r="T39" s="488">
        <f t="shared" si="15"/>
        <v>2.75190475381495E-3</v>
      </c>
      <c r="U39" s="491">
        <f t="shared" si="3"/>
        <v>7.6654177074660004E-2</v>
      </c>
      <c r="V39" s="492">
        <f>VLOOKUP($AH39,'FIN-County Cst NonCont &amp; Cont M'!$B:$I,3,FALSE)</f>
        <v>7495855.7699999996</v>
      </c>
      <c r="W39" s="488">
        <f t="shared" si="16"/>
        <v>6.6086227973462903E-4</v>
      </c>
      <c r="X39" s="493">
        <f t="shared" si="4"/>
        <v>1040.2242256452955</v>
      </c>
      <c r="Y39" s="494">
        <f>VLOOKUP($AH39,'FIN-County Cst NonCont &amp; Cont M'!$B:$I,5,FALSE)</f>
        <v>986020.8</v>
      </c>
      <c r="Z39" s="488">
        <f t="shared" si="17"/>
        <v>1.6392719762484515E-3</v>
      </c>
      <c r="AA39" s="493">
        <f t="shared" si="5"/>
        <v>136.83330557868445</v>
      </c>
      <c r="AB39" s="492">
        <f>VLOOKUP($AH39,'FIN-County Cst NonCont &amp; Cont M'!$B:$I,7,FALSE)</f>
        <v>852970.02</v>
      </c>
      <c r="AC39" s="488">
        <f t="shared" si="18"/>
        <v>2.1961091936665357E-4</v>
      </c>
      <c r="AD39" s="495">
        <f t="shared" si="6"/>
        <v>118.36941715237303</v>
      </c>
      <c r="AE39" s="496">
        <f t="shared" si="7"/>
        <v>9334846.5899999999</v>
      </c>
      <c r="AF39" s="497">
        <f t="shared" si="19"/>
        <v>5.8976631125509909E-4</v>
      </c>
      <c r="AG39" s="498">
        <f t="shared" si="8"/>
        <v>1295.426948376353</v>
      </c>
      <c r="AH39" s="403" t="str">
        <f>IFERROR(IFERROR(IFERROR(VLOOKUP(B39,'TX Counties'!$A:$C,2,FALSE),VLOOKUP(B39,'TX Counties'!$E:$G,2,FALSE)),VLOOKUP(B39,'TX Counties'!$I:$K,2,FALSE)),VLOOKUP(B39,'TX Counties'!$M:$O,2,FALSE))</f>
        <v>Castro</v>
      </c>
    </row>
    <row r="40" spans="1:34" s="403" customFormat="1" ht="15" x14ac:dyDescent="0.2">
      <c r="A40" s="509" t="s">
        <v>116</v>
      </c>
      <c r="B40" s="509">
        <v>36</v>
      </c>
      <c r="C40" s="510" t="s">
        <v>117</v>
      </c>
      <c r="D40" s="511" t="s">
        <v>118</v>
      </c>
      <c r="E40" s="481">
        <f>VLOOKUP($AH40,'DMV-County Square Miles'!$B:$G,3,FALSE)</f>
        <v>597.1</v>
      </c>
      <c r="F40" s="482">
        <f t="shared" si="9"/>
        <v>2.2853741451424247E-3</v>
      </c>
      <c r="G40" s="483">
        <f t="shared" si="0"/>
        <v>1.1235299651895757E-2</v>
      </c>
      <c r="H40" s="484">
        <f>VLOOKUP($AH40,'DMV-County Square Miles'!$B:$G,5,FALSE)</f>
        <v>55549</v>
      </c>
      <c r="I40" s="485">
        <f t="shared" si="1"/>
        <v>2.1393339592393895E-3</v>
      </c>
      <c r="J40" s="486">
        <f t="shared" si="2"/>
        <v>1.0452347351585285</v>
      </c>
      <c r="K40" s="487">
        <f>VLOOKUP($AH40,'Cty Population Vehicle Miles'!$A:$F,3,FALSE)</f>
        <v>53145</v>
      </c>
      <c r="L40" s="488">
        <f t="shared" si="10"/>
        <v>1.7415329776448707E-3</v>
      </c>
      <c r="M40" s="489">
        <f>VLOOKUP($AH40,'Cty Population Vehicle Miles'!$A:$F,5,FALSE)</f>
        <v>3333526.7140000002</v>
      </c>
      <c r="N40" s="488">
        <f t="shared" si="11"/>
        <v>5.4591489997524055E-3</v>
      </c>
      <c r="O40" s="490">
        <f t="shared" si="12"/>
        <v>62.725123981559889</v>
      </c>
      <c r="P40" s="489">
        <f>VLOOKUP($AH40,'Cty ctr Mile Ln Mile '!$A:$F,3,FALSE)</f>
        <v>336.51299999999998</v>
      </c>
      <c r="Q40" s="488">
        <f t="shared" si="13"/>
        <v>4.1527037653942573E-3</v>
      </c>
      <c r="R40" s="490">
        <f t="shared" si="14"/>
        <v>6.331978549252046E-3</v>
      </c>
      <c r="S40" s="489">
        <f>VLOOKUP($AH40,'Cty ctr Mile Ln Mile '!$A:$F,5,FALSE)</f>
        <v>864.09900000000005</v>
      </c>
      <c r="T40" s="488">
        <f t="shared" si="15"/>
        <v>4.3049371723061433E-3</v>
      </c>
      <c r="U40" s="491">
        <f t="shared" si="3"/>
        <v>1.6259271803556311E-2</v>
      </c>
      <c r="V40" s="492">
        <f>VLOOKUP($AH40,'FIN-County Cst NonCont &amp; Cont M'!$B:$I,3,FALSE)</f>
        <v>19234674.719999999</v>
      </c>
      <c r="W40" s="488">
        <f t="shared" si="16"/>
        <v>1.6957998359956753E-3</v>
      </c>
      <c r="X40" s="493">
        <f t="shared" si="4"/>
        <v>361.92820999153258</v>
      </c>
      <c r="Y40" s="494">
        <f>VLOOKUP($AH40,'FIN-County Cst NonCont &amp; Cont M'!$B:$I,5,FALSE)</f>
        <v>2196884.0499999998</v>
      </c>
      <c r="Z40" s="488">
        <f t="shared" si="17"/>
        <v>3.6523473523400332E-3</v>
      </c>
      <c r="AA40" s="493">
        <f t="shared" si="5"/>
        <v>41.337549157964055</v>
      </c>
      <c r="AB40" s="492">
        <f>VLOOKUP($AH40,'FIN-County Cst NonCont &amp; Cont M'!$B:$I,7,FALSE)</f>
        <v>12998219.280000001</v>
      </c>
      <c r="AC40" s="488">
        <f t="shared" si="18"/>
        <v>3.3466016615802769E-3</v>
      </c>
      <c r="AD40" s="495">
        <f t="shared" si="6"/>
        <v>244.58028563364383</v>
      </c>
      <c r="AE40" s="496">
        <f t="shared" si="7"/>
        <v>34429778.049999997</v>
      </c>
      <c r="AF40" s="497">
        <f t="shared" si="19"/>
        <v>2.1752390895885391E-3</v>
      </c>
      <c r="AG40" s="498">
        <f t="shared" si="8"/>
        <v>647.84604478314043</v>
      </c>
      <c r="AH40" s="403" t="str">
        <f>IFERROR(IFERROR(IFERROR(VLOOKUP(B40,'TX Counties'!$A:$C,2,FALSE),VLOOKUP(B40,'TX Counties'!$E:$G,2,FALSE)),VLOOKUP(B40,'TX Counties'!$I:$K,2,FALSE)),VLOOKUP(B40,'TX Counties'!$M:$O,2,FALSE))</f>
        <v>Chambers</v>
      </c>
    </row>
    <row r="41" spans="1:34" s="403" customFormat="1" ht="15" x14ac:dyDescent="0.2">
      <c r="A41" s="509" t="s">
        <v>119</v>
      </c>
      <c r="B41" s="509">
        <v>37</v>
      </c>
      <c r="C41" s="510" t="s">
        <v>44</v>
      </c>
      <c r="D41" s="511" t="s">
        <v>45</v>
      </c>
      <c r="E41" s="481">
        <f>VLOOKUP($AH41,'DMV-County Square Miles'!$B:$G,3,FALSE)</f>
        <v>1052.96</v>
      </c>
      <c r="F41" s="482">
        <f t="shared" si="9"/>
        <v>4.0301583652138121E-3</v>
      </c>
      <c r="G41" s="483">
        <f t="shared" si="0"/>
        <v>2.0088522588522589E-2</v>
      </c>
      <c r="H41" s="484">
        <f>VLOOKUP($AH41,'DMV-County Square Miles'!$B:$G,5,FALSE)</f>
        <v>52267</v>
      </c>
      <c r="I41" s="485">
        <f t="shared" si="1"/>
        <v>2.0129357512748232E-3</v>
      </c>
      <c r="J41" s="486">
        <f t="shared" si="2"/>
        <v>0.99715735653235649</v>
      </c>
      <c r="K41" s="487">
        <f>VLOOKUP($AH41,'Cty Population Vehicle Miles'!$A:$F,3,FALSE)</f>
        <v>52416</v>
      </c>
      <c r="L41" s="488">
        <f t="shared" si="10"/>
        <v>1.71764404094898E-3</v>
      </c>
      <c r="M41" s="489">
        <f>VLOOKUP($AH41,'Cty Population Vehicle Miles'!$A:$F,5,FALSE)</f>
        <v>1329332.7779999999</v>
      </c>
      <c r="N41" s="488">
        <f t="shared" si="11"/>
        <v>2.1769814157717848E-3</v>
      </c>
      <c r="O41" s="490">
        <f t="shared" si="12"/>
        <v>25.361202266483517</v>
      </c>
      <c r="P41" s="489">
        <f>VLOOKUP($AH41,'Cty ctr Mile Ln Mile '!$A:$F,3,FALSE)</f>
        <v>507.709</v>
      </c>
      <c r="Q41" s="488">
        <f t="shared" si="13"/>
        <v>6.2653302428867632E-3</v>
      </c>
      <c r="R41" s="490">
        <f t="shared" si="14"/>
        <v>9.6861454517704511E-3</v>
      </c>
      <c r="S41" s="489">
        <f>VLOOKUP($AH41,'Cty ctr Mile Ln Mile '!$A:$F,5,FALSE)</f>
        <v>1145.079</v>
      </c>
      <c r="T41" s="488">
        <f t="shared" si="15"/>
        <v>5.7047782167635262E-3</v>
      </c>
      <c r="U41" s="491">
        <f t="shared" si="3"/>
        <v>2.1845982142857143E-2</v>
      </c>
      <c r="V41" s="492">
        <f>VLOOKUP($AH41,'FIN-County Cst NonCont &amp; Cont M'!$B:$I,3,FALSE)</f>
        <v>47105682.460000001</v>
      </c>
      <c r="W41" s="488">
        <f t="shared" si="16"/>
        <v>4.1530106306956237E-3</v>
      </c>
      <c r="X41" s="493">
        <f t="shared" si="4"/>
        <v>898.68899687118437</v>
      </c>
      <c r="Y41" s="494">
        <f>VLOOKUP($AH41,'FIN-County Cst NonCont &amp; Cont M'!$B:$I,5,FALSE)</f>
        <v>3805745.6</v>
      </c>
      <c r="Z41" s="488">
        <f t="shared" si="17"/>
        <v>6.3270999058142067E-3</v>
      </c>
      <c r="AA41" s="493">
        <f t="shared" si="5"/>
        <v>72.60656288156288</v>
      </c>
      <c r="AB41" s="492">
        <f>VLOOKUP($AH41,'FIN-County Cst NonCont &amp; Cont M'!$B:$I,7,FALSE)</f>
        <v>9963344.6300000008</v>
      </c>
      <c r="AC41" s="488">
        <f t="shared" si="18"/>
        <v>2.5652241261200611E-3</v>
      </c>
      <c r="AD41" s="495">
        <f t="shared" si="6"/>
        <v>190.08212435134311</v>
      </c>
      <c r="AE41" s="496">
        <f t="shared" si="7"/>
        <v>60874772.690000005</v>
      </c>
      <c r="AF41" s="497">
        <f t="shared" si="19"/>
        <v>3.8460075151458867E-3</v>
      </c>
      <c r="AG41" s="498">
        <f t="shared" si="8"/>
        <v>1161.3776841040903</v>
      </c>
      <c r="AH41" s="403" t="str">
        <f>IFERROR(IFERROR(IFERROR(VLOOKUP(B41,'TX Counties'!$A:$C,2,FALSE),VLOOKUP(B41,'TX Counties'!$E:$G,2,FALSE)),VLOOKUP(B41,'TX Counties'!$I:$K,2,FALSE)),VLOOKUP(B41,'TX Counties'!$M:$O,2,FALSE))</f>
        <v>Cherokee</v>
      </c>
    </row>
    <row r="42" spans="1:34" s="403" customFormat="1" ht="15" x14ac:dyDescent="0.2">
      <c r="A42" s="509" t="s">
        <v>120</v>
      </c>
      <c r="B42" s="509">
        <v>38</v>
      </c>
      <c r="C42" s="510" t="s">
        <v>98</v>
      </c>
      <c r="D42" s="511" t="s">
        <v>99</v>
      </c>
      <c r="E42" s="481">
        <f>VLOOKUP($AH42,'DMV-County Square Miles'!$B:$G,3,FALSE)</f>
        <v>696.51</v>
      </c>
      <c r="F42" s="482">
        <f t="shared" si="9"/>
        <v>2.6658615739962319E-3</v>
      </c>
      <c r="G42" s="483">
        <f t="shared" si="0"/>
        <v>0.10224750440399295</v>
      </c>
      <c r="H42" s="484">
        <f>VLOOKUP($AH42,'DMV-County Square Miles'!$B:$G,5,FALSE)</f>
        <v>6243</v>
      </c>
      <c r="I42" s="485">
        <f t="shared" si="1"/>
        <v>2.4043388553406016E-4</v>
      </c>
      <c r="J42" s="486">
        <f t="shared" si="2"/>
        <v>0.91647093364650611</v>
      </c>
      <c r="K42" s="487">
        <f>VLOOKUP($AH42,'Cty Population Vehicle Miles'!$A:$F,3,FALSE)</f>
        <v>6812</v>
      </c>
      <c r="L42" s="488">
        <f t="shared" si="10"/>
        <v>2.2322556484555197E-4</v>
      </c>
      <c r="M42" s="489">
        <f>VLOOKUP($AH42,'Cty Population Vehicle Miles'!$A:$F,5,FALSE)</f>
        <v>457008.53</v>
      </c>
      <c r="N42" s="488">
        <f t="shared" si="11"/>
        <v>7.4841987884780969E-4</v>
      </c>
      <c r="O42" s="490">
        <f t="shared" si="12"/>
        <v>67.088744862008227</v>
      </c>
      <c r="P42" s="489">
        <f>VLOOKUP($AH42,'Cty ctr Mile Ln Mile '!$A:$F,3,FALSE)</f>
        <v>209.309</v>
      </c>
      <c r="Q42" s="488">
        <f t="shared" si="13"/>
        <v>2.5829560000086376E-3</v>
      </c>
      <c r="R42" s="490">
        <f t="shared" si="14"/>
        <v>3.0726512037580738E-2</v>
      </c>
      <c r="S42" s="489">
        <f>VLOOKUP($AH42,'Cty ctr Mile Ln Mile '!$A:$F,5,FALSE)</f>
        <v>496.99599999999998</v>
      </c>
      <c r="T42" s="488">
        <f t="shared" si="15"/>
        <v>2.476031745074886E-3</v>
      </c>
      <c r="U42" s="491">
        <f t="shared" si="3"/>
        <v>7.295889606576629E-2</v>
      </c>
      <c r="V42" s="492">
        <f>VLOOKUP($AH42,'FIN-County Cst NonCont &amp; Cont M'!$B:$I,3,FALSE)</f>
        <v>8009479.79</v>
      </c>
      <c r="W42" s="488">
        <f t="shared" si="16"/>
        <v>7.0614526692098264E-4</v>
      </c>
      <c r="X42" s="493">
        <f t="shared" si="4"/>
        <v>1175.789751908397</v>
      </c>
      <c r="Y42" s="494">
        <f>VLOOKUP($AH42,'FIN-County Cst NonCont &amp; Cont M'!$B:$I,5,FALSE)</f>
        <v>1760435.11</v>
      </c>
      <c r="Z42" s="488">
        <f t="shared" si="17"/>
        <v>2.9267455025561938E-3</v>
      </c>
      <c r="AA42" s="493">
        <f t="shared" si="5"/>
        <v>258.43146065766297</v>
      </c>
      <c r="AB42" s="492">
        <f>VLOOKUP($AH42,'FIN-County Cst NonCont &amp; Cont M'!$B:$I,7,FALSE)</f>
        <v>15415508.629999999</v>
      </c>
      <c r="AC42" s="488">
        <f t="shared" si="18"/>
        <v>3.9689718786820689E-3</v>
      </c>
      <c r="AD42" s="495">
        <f t="shared" si="6"/>
        <v>2262.9930460951259</v>
      </c>
      <c r="AE42" s="496">
        <f t="shared" si="7"/>
        <v>25185423.530000001</v>
      </c>
      <c r="AF42" s="497">
        <f t="shared" si="19"/>
        <v>1.5911899771976306E-3</v>
      </c>
      <c r="AG42" s="498">
        <f t="shared" si="8"/>
        <v>3697.2142586611862</v>
      </c>
      <c r="AH42" s="403" t="str">
        <f>IFERROR(IFERROR(IFERROR(VLOOKUP(B42,'TX Counties'!$A:$C,2,FALSE),VLOOKUP(B42,'TX Counties'!$E:$G,2,FALSE)),VLOOKUP(B42,'TX Counties'!$I:$K,2,FALSE)),VLOOKUP(B42,'TX Counties'!$M:$O,2,FALSE))</f>
        <v>Childress</v>
      </c>
    </row>
    <row r="43" spans="1:34" s="403" customFormat="1" ht="15" x14ac:dyDescent="0.2">
      <c r="A43" s="509" t="s">
        <v>121</v>
      </c>
      <c r="B43" s="509">
        <v>39</v>
      </c>
      <c r="C43" s="510" t="s">
        <v>56</v>
      </c>
      <c r="D43" s="511" t="s">
        <v>57</v>
      </c>
      <c r="E43" s="481">
        <f>VLOOKUP($AH43,'DMV-County Square Miles'!$B:$G,3,FALSE)</f>
        <v>1088.76</v>
      </c>
      <c r="F43" s="482">
        <f t="shared" si="9"/>
        <v>4.1671813000590625E-3</v>
      </c>
      <c r="G43" s="483">
        <f t="shared" si="0"/>
        <v>0.10064337215751525</v>
      </c>
      <c r="H43" s="484">
        <f>VLOOKUP($AH43,'DMV-County Square Miles'!$B:$G,5,FALSE)</f>
        <v>13457</v>
      </c>
      <c r="I43" s="485">
        <f t="shared" si="1"/>
        <v>5.1826346269931889E-4</v>
      </c>
      <c r="J43" s="486">
        <f t="shared" si="2"/>
        <v>1.2439452763911998</v>
      </c>
      <c r="K43" s="487">
        <f>VLOOKUP($AH43,'Cty Population Vehicle Miles'!$A:$F,3,FALSE)</f>
        <v>10818</v>
      </c>
      <c r="L43" s="488">
        <f t="shared" si="10"/>
        <v>3.5450002356124209E-4</v>
      </c>
      <c r="M43" s="489">
        <f>VLOOKUP($AH43,'Cty Population Vehicle Miles'!$A:$F,5,FALSE)</f>
        <v>821223.12899999996</v>
      </c>
      <c r="N43" s="488">
        <f t="shared" si="11"/>
        <v>1.3448758050822358E-3</v>
      </c>
      <c r="O43" s="490">
        <f t="shared" si="12"/>
        <v>75.912657515252349</v>
      </c>
      <c r="P43" s="489">
        <f>VLOOKUP($AH43,'Cty ctr Mile Ln Mile '!$A:$F,3,FALSE)</f>
        <v>352.66800000000001</v>
      </c>
      <c r="Q43" s="488">
        <f t="shared" si="13"/>
        <v>4.352062866914687E-3</v>
      </c>
      <c r="R43" s="490">
        <f t="shared" si="14"/>
        <v>3.2600110926234056E-2</v>
      </c>
      <c r="S43" s="489">
        <f>VLOOKUP($AH43,'Cty ctr Mile Ln Mile '!$A:$F,5,FALSE)</f>
        <v>755.93600000000004</v>
      </c>
      <c r="T43" s="488">
        <f t="shared" si="15"/>
        <v>3.7660696127230987E-3</v>
      </c>
      <c r="U43" s="491">
        <f t="shared" si="3"/>
        <v>6.98776113884267E-2</v>
      </c>
      <c r="V43" s="492">
        <f>VLOOKUP($AH43,'FIN-County Cst NonCont &amp; Cont M'!$B:$I,3,FALSE)</f>
        <v>16598692.140000001</v>
      </c>
      <c r="W43" s="488">
        <f t="shared" si="16"/>
        <v>1.4634018936377786E-3</v>
      </c>
      <c r="X43" s="493">
        <f t="shared" si="4"/>
        <v>1534.358674431503</v>
      </c>
      <c r="Y43" s="494">
        <f>VLOOKUP($AH43,'FIN-County Cst NonCont &amp; Cont M'!$B:$I,5,FALSE)</f>
        <v>2708408.12</v>
      </c>
      <c r="Z43" s="488">
        <f t="shared" si="17"/>
        <v>4.5027625495930243E-3</v>
      </c>
      <c r="AA43" s="493">
        <f t="shared" si="5"/>
        <v>250.36126086152709</v>
      </c>
      <c r="AB43" s="492">
        <f>VLOOKUP($AH43,'FIN-County Cst NonCont &amp; Cont M'!$B:$I,7,FALSE)</f>
        <v>8792673.1300000008</v>
      </c>
      <c r="AC43" s="488">
        <f t="shared" si="18"/>
        <v>2.2638158252851273E-3</v>
      </c>
      <c r="AD43" s="495">
        <f t="shared" si="6"/>
        <v>812.78176465150682</v>
      </c>
      <c r="AE43" s="496">
        <f t="shared" si="7"/>
        <v>28099773.390000001</v>
      </c>
      <c r="AF43" s="497">
        <f t="shared" si="19"/>
        <v>1.7753156990365166E-3</v>
      </c>
      <c r="AG43" s="498">
        <f t="shared" si="8"/>
        <v>2597.501699944537</v>
      </c>
      <c r="AH43" s="403" t="str">
        <f>IFERROR(IFERROR(IFERROR(VLOOKUP(B43,'TX Counties'!$A:$C,2,FALSE),VLOOKUP(B43,'TX Counties'!$E:$G,2,FALSE)),VLOOKUP(B43,'TX Counties'!$I:$K,2,FALSE)),VLOOKUP(B43,'TX Counties'!$M:$O,2,FALSE))</f>
        <v>Clay</v>
      </c>
    </row>
    <row r="44" spans="1:34" s="403" customFormat="1" ht="15" x14ac:dyDescent="0.2">
      <c r="A44" s="509" t="s">
        <v>122</v>
      </c>
      <c r="B44" s="509">
        <v>40</v>
      </c>
      <c r="C44" s="510" t="s">
        <v>68</v>
      </c>
      <c r="D44" s="511" t="s">
        <v>69</v>
      </c>
      <c r="E44" s="481">
        <f>VLOOKUP($AH44,'DMV-County Square Miles'!$B:$G,3,FALSE)</f>
        <v>775.08</v>
      </c>
      <c r="F44" s="482">
        <f t="shared" si="9"/>
        <v>2.9665848139624694E-3</v>
      </c>
      <c r="G44" s="483">
        <f t="shared" si="0"/>
        <v>0.30659810126582282</v>
      </c>
      <c r="H44" s="484">
        <f>VLOOKUP($AH44,'DMV-County Square Miles'!$B:$G,5,FALSE)</f>
        <v>2792</v>
      </c>
      <c r="I44" s="485">
        <f t="shared" si="1"/>
        <v>1.0752705564810123E-4</v>
      </c>
      <c r="J44" s="486">
        <f t="shared" si="2"/>
        <v>1.1044303797468353</v>
      </c>
      <c r="K44" s="487">
        <f>VLOOKUP($AH44,'Cty Population Vehicle Miles'!$A:$F,3,FALSE)</f>
        <v>2528</v>
      </c>
      <c r="L44" s="488">
        <f t="shared" si="10"/>
        <v>8.2841196114144945E-5</v>
      </c>
      <c r="M44" s="489">
        <f>VLOOKUP($AH44,'Cty Population Vehicle Miles'!$A:$F,5,FALSE)</f>
        <v>104468.541</v>
      </c>
      <c r="N44" s="488">
        <f t="shared" si="11"/>
        <v>1.7108287409564856E-4</v>
      </c>
      <c r="O44" s="490">
        <f t="shared" si="12"/>
        <v>41.324581091772153</v>
      </c>
      <c r="P44" s="489">
        <f>VLOOKUP($AH44,'Cty ctr Mile Ln Mile '!$A:$F,3,FALSE)</f>
        <v>231.38399999999999</v>
      </c>
      <c r="Q44" s="488">
        <f t="shared" si="13"/>
        <v>2.8553702473663274E-3</v>
      </c>
      <c r="R44" s="490">
        <f t="shared" si="14"/>
        <v>9.1528481012658217E-2</v>
      </c>
      <c r="S44" s="489">
        <f>VLOOKUP($AH44,'Cty ctr Mile Ln Mile '!$A:$F,5,FALSE)</f>
        <v>468.77</v>
      </c>
      <c r="T44" s="488">
        <f t="shared" si="15"/>
        <v>2.3354099452284412E-3</v>
      </c>
      <c r="U44" s="491">
        <f t="shared" si="3"/>
        <v>0.18543117088607594</v>
      </c>
      <c r="V44" s="492">
        <f>VLOOKUP($AH44,'FIN-County Cst NonCont &amp; Cont M'!$B:$I,3,FALSE)</f>
        <v>461999.31</v>
      </c>
      <c r="W44" s="488">
        <f t="shared" si="16"/>
        <v>4.0731562427384539E-5</v>
      </c>
      <c r="X44" s="493">
        <f t="shared" si="4"/>
        <v>182.75289161392405</v>
      </c>
      <c r="Y44" s="494">
        <f>VLOOKUP($AH44,'FIN-County Cst NonCont &amp; Cont M'!$B:$I,5,FALSE)</f>
        <v>989247.14</v>
      </c>
      <c r="Z44" s="488">
        <f t="shared" si="17"/>
        <v>1.6446358070599813E-3</v>
      </c>
      <c r="AA44" s="493">
        <f t="shared" si="5"/>
        <v>391.31611550632914</v>
      </c>
      <c r="AB44" s="492">
        <f>VLOOKUP($AH44,'FIN-County Cst NonCont &amp; Cont M'!$B:$I,7,FALSE)</f>
        <v>915655.62000000011</v>
      </c>
      <c r="AC44" s="488">
        <f t="shared" si="18"/>
        <v>2.3575034035949258E-4</v>
      </c>
      <c r="AD44" s="495">
        <f t="shared" si="6"/>
        <v>362.20554588607598</v>
      </c>
      <c r="AE44" s="496">
        <f t="shared" si="7"/>
        <v>2366902.0700000003</v>
      </c>
      <c r="AF44" s="497">
        <f t="shared" si="19"/>
        <v>1.4953851565395235E-4</v>
      </c>
      <c r="AG44" s="498">
        <f t="shared" si="8"/>
        <v>936.27455300632926</v>
      </c>
      <c r="AH44" s="403" t="str">
        <f>IFERROR(IFERROR(IFERROR(VLOOKUP(B44,'TX Counties'!$A:$C,2,FALSE),VLOOKUP(B44,'TX Counties'!$E:$G,2,FALSE)),VLOOKUP(B44,'TX Counties'!$I:$K,2,FALSE)),VLOOKUP(B44,'TX Counties'!$M:$O,2,FALSE))</f>
        <v>Cochran</v>
      </c>
    </row>
    <row r="45" spans="1:34" s="403" customFormat="1" ht="15" x14ac:dyDescent="0.2">
      <c r="A45" s="509" t="s">
        <v>123</v>
      </c>
      <c r="B45" s="509">
        <v>41</v>
      </c>
      <c r="C45" s="510" t="s">
        <v>124</v>
      </c>
      <c r="D45" s="511" t="s">
        <v>125</v>
      </c>
      <c r="E45" s="481">
        <f>VLOOKUP($AH45,'DMV-County Square Miles'!$B:$G,3,FALSE)</f>
        <v>911.65</v>
      </c>
      <c r="F45" s="482">
        <f t="shared" si="9"/>
        <v>3.4893005182031339E-3</v>
      </c>
      <c r="G45" s="483">
        <f t="shared" si="0"/>
        <v>0.27709726443768995</v>
      </c>
      <c r="H45" s="484">
        <f>VLOOKUP($AH45,'DMV-County Square Miles'!$B:$G,5,FALSE)</f>
        <v>4535</v>
      </c>
      <c r="I45" s="485">
        <f t="shared" si="1"/>
        <v>1.7465444031666873E-4</v>
      </c>
      <c r="J45" s="486">
        <f t="shared" si="2"/>
        <v>1.378419452887538</v>
      </c>
      <c r="K45" s="487">
        <f>VLOOKUP($AH45,'Cty Population Vehicle Miles'!$A:$F,3,FALSE)</f>
        <v>3290</v>
      </c>
      <c r="L45" s="488">
        <f t="shared" si="10"/>
        <v>1.0781152500614591E-4</v>
      </c>
      <c r="M45" s="489">
        <f>VLOOKUP($AH45,'Cty Population Vehicle Miles'!$A:$F,5,FALSE)</f>
        <v>201193.22099999999</v>
      </c>
      <c r="N45" s="488">
        <f t="shared" si="11"/>
        <v>3.2948401660209839E-4</v>
      </c>
      <c r="O45" s="490">
        <f t="shared" si="12"/>
        <v>61.152954711246196</v>
      </c>
      <c r="P45" s="489">
        <f>VLOOKUP($AH45,'Cty ctr Mile Ln Mile '!$A:$F,3,FALSE)</f>
        <v>171.274</v>
      </c>
      <c r="Q45" s="488">
        <f t="shared" si="13"/>
        <v>2.1135890284004958E-3</v>
      </c>
      <c r="R45" s="490">
        <f t="shared" si="14"/>
        <v>5.2058966565349543E-2</v>
      </c>
      <c r="S45" s="489">
        <f>VLOOKUP($AH45,'Cty ctr Mile Ln Mile '!$A:$F,5,FALSE)</f>
        <v>368.82900000000001</v>
      </c>
      <c r="T45" s="488">
        <f t="shared" si="15"/>
        <v>1.8375043511501606E-3</v>
      </c>
      <c r="U45" s="491">
        <f t="shared" si="3"/>
        <v>0.11210607902735563</v>
      </c>
      <c r="V45" s="492">
        <f>VLOOKUP($AH45,'FIN-County Cst NonCont &amp; Cont M'!$B:$I,3,FALSE)</f>
        <v>12551395.869999999</v>
      </c>
      <c r="W45" s="488">
        <f t="shared" si="16"/>
        <v>1.1065773332642455E-3</v>
      </c>
      <c r="X45" s="493">
        <f t="shared" si="4"/>
        <v>3815.0139422492398</v>
      </c>
      <c r="Y45" s="494">
        <f>VLOOKUP($AH45,'FIN-County Cst NonCont &amp; Cont M'!$B:$I,5,FALSE)</f>
        <v>931696.07</v>
      </c>
      <c r="Z45" s="488">
        <f t="shared" si="17"/>
        <v>1.5489564296532238E-3</v>
      </c>
      <c r="AA45" s="493">
        <f t="shared" si="5"/>
        <v>283.19029483282674</v>
      </c>
      <c r="AB45" s="492">
        <f>VLOOKUP($AH45,'FIN-County Cst NonCont &amp; Cont M'!$B:$I,7,FALSE)</f>
        <v>11348003</v>
      </c>
      <c r="AC45" s="488">
        <f t="shared" si="18"/>
        <v>2.9217268055980942E-3</v>
      </c>
      <c r="AD45" s="495">
        <f t="shared" si="6"/>
        <v>3449.2410334346505</v>
      </c>
      <c r="AE45" s="496">
        <f t="shared" si="7"/>
        <v>24831094.939999998</v>
      </c>
      <c r="AF45" s="497">
        <f t="shared" si="19"/>
        <v>1.5688038497469251E-3</v>
      </c>
      <c r="AG45" s="498">
        <f t="shared" si="8"/>
        <v>7547.4452705167168</v>
      </c>
      <c r="AH45" s="403" t="str">
        <f>IFERROR(IFERROR(IFERROR(VLOOKUP(B45,'TX Counties'!$A:$C,2,FALSE),VLOOKUP(B45,'TX Counties'!$E:$G,2,FALSE)),VLOOKUP(B45,'TX Counties'!$I:$K,2,FALSE)),VLOOKUP(B45,'TX Counties'!$M:$O,2,FALSE))</f>
        <v>Coke</v>
      </c>
    </row>
    <row r="46" spans="1:34" s="403" customFormat="1" ht="15" x14ac:dyDescent="0.2">
      <c r="A46" s="509" t="s">
        <v>126</v>
      </c>
      <c r="B46" s="509">
        <v>42</v>
      </c>
      <c r="C46" s="510" t="s">
        <v>104</v>
      </c>
      <c r="D46" s="511" t="s">
        <v>105</v>
      </c>
      <c r="E46" s="481">
        <f>VLOOKUP($AH46,'DMV-County Square Miles'!$B:$G,3,FALSE)</f>
        <v>1262.9100000000001</v>
      </c>
      <c r="F46" s="482">
        <f t="shared" si="9"/>
        <v>4.8337328113244342E-3</v>
      </c>
      <c r="G46" s="483">
        <f t="shared" si="0"/>
        <v>0.16073692248949981</v>
      </c>
      <c r="H46" s="484">
        <f>VLOOKUP($AH46,'DMV-County Square Miles'!$B:$G,5,FALSE)</f>
        <v>11382</v>
      </c>
      <c r="I46" s="485">
        <f t="shared" si="1"/>
        <v>4.3834990952245278E-4</v>
      </c>
      <c r="J46" s="486">
        <f t="shared" si="2"/>
        <v>1.4486445208094694</v>
      </c>
      <c r="K46" s="487">
        <f>VLOOKUP($AH46,'Cty Population Vehicle Miles'!$A:$F,3,FALSE)</f>
        <v>7857</v>
      </c>
      <c r="L46" s="488">
        <f t="shared" si="10"/>
        <v>2.5746965105571078E-4</v>
      </c>
      <c r="M46" s="489">
        <f>VLOOKUP($AH46,'Cty Population Vehicle Miles'!$A:$F,5,FALSE)</f>
        <v>388466.58399999997</v>
      </c>
      <c r="N46" s="488">
        <f t="shared" si="11"/>
        <v>6.361721820240477E-4</v>
      </c>
      <c r="O46" s="490">
        <f t="shared" si="12"/>
        <v>49.442100547282678</v>
      </c>
      <c r="P46" s="489">
        <f>VLOOKUP($AH46,'Cty ctr Mile Ln Mile '!$A:$F,3,FALSE)</f>
        <v>335.18400000000003</v>
      </c>
      <c r="Q46" s="488">
        <f t="shared" si="13"/>
        <v>4.1363033787696433E-3</v>
      </c>
      <c r="R46" s="490">
        <f t="shared" si="14"/>
        <v>4.2660557464681177E-2</v>
      </c>
      <c r="S46" s="489">
        <f>VLOOKUP($AH46,'Cty ctr Mile Ln Mile '!$A:$F,5,FALSE)</f>
        <v>753.44899999999996</v>
      </c>
      <c r="T46" s="488">
        <f t="shared" si="15"/>
        <v>3.7536793903671815E-3</v>
      </c>
      <c r="U46" s="491">
        <f t="shared" si="3"/>
        <v>9.5895252640957107E-2</v>
      </c>
      <c r="V46" s="492">
        <f>VLOOKUP($AH46,'FIN-County Cst NonCont &amp; Cont M'!$B:$I,3,FALSE)</f>
        <v>4434746.59</v>
      </c>
      <c r="W46" s="488">
        <f t="shared" si="16"/>
        <v>3.9098360900196086E-4</v>
      </c>
      <c r="X46" s="493">
        <f t="shared" si="4"/>
        <v>564.43255568283053</v>
      </c>
      <c r="Y46" s="494">
        <f>VLOOKUP($AH46,'FIN-County Cst NonCont &amp; Cont M'!$B:$I,5,FALSE)</f>
        <v>2140505.27</v>
      </c>
      <c r="Z46" s="488">
        <f t="shared" si="17"/>
        <v>3.5586169217963E-3</v>
      </c>
      <c r="AA46" s="493">
        <f t="shared" si="5"/>
        <v>272.43289677994147</v>
      </c>
      <c r="AB46" s="492">
        <f>VLOOKUP($AH46,'FIN-County Cst NonCont &amp; Cont M'!$B:$I,7,FALSE)</f>
        <v>8319482.2999999998</v>
      </c>
      <c r="AC46" s="488">
        <f t="shared" si="18"/>
        <v>2.1419851972729375E-3</v>
      </c>
      <c r="AD46" s="495">
        <f t="shared" si="6"/>
        <v>1058.8624538627976</v>
      </c>
      <c r="AE46" s="496">
        <f t="shared" si="7"/>
        <v>14894734.16</v>
      </c>
      <c r="AF46" s="497">
        <f t="shared" si="19"/>
        <v>9.4103447099804112E-4</v>
      </c>
      <c r="AG46" s="498">
        <f t="shared" si="8"/>
        <v>1895.7279063255696</v>
      </c>
      <c r="AH46" s="403" t="str">
        <f>IFERROR(IFERROR(IFERROR(VLOOKUP(B46,'TX Counties'!$A:$C,2,FALSE),VLOOKUP(B46,'TX Counties'!$E:$G,2,FALSE)),VLOOKUP(B46,'TX Counties'!$I:$K,2,FALSE)),VLOOKUP(B46,'TX Counties'!$M:$O,2,FALSE))</f>
        <v>Coleman</v>
      </c>
    </row>
    <row r="47" spans="1:34" s="403" customFormat="1" ht="15" x14ac:dyDescent="0.2">
      <c r="A47" s="509" t="s">
        <v>127</v>
      </c>
      <c r="B47" s="509">
        <v>43</v>
      </c>
      <c r="C47" s="510" t="s">
        <v>128</v>
      </c>
      <c r="D47" s="511" t="s">
        <v>129</v>
      </c>
      <c r="E47" s="481">
        <f>VLOOKUP($AH47,'DMV-County Square Miles'!$B:$G,3,FALSE)</f>
        <v>841.27</v>
      </c>
      <c r="F47" s="482">
        <f t="shared" si="9"/>
        <v>3.2199241451749579E-3</v>
      </c>
      <c r="G47" s="483">
        <f t="shared" si="0"/>
        <v>7.0511745950857096E-4</v>
      </c>
      <c r="H47" s="484">
        <f>VLOOKUP($AH47,'DMV-County Square Miles'!$B:$G,5,FALSE)</f>
        <v>926336</v>
      </c>
      <c r="I47" s="485">
        <f t="shared" si="1"/>
        <v>3.5675566841274889E-2</v>
      </c>
      <c r="J47" s="486">
        <f t="shared" si="2"/>
        <v>0.77641623613267041</v>
      </c>
      <c r="K47" s="487">
        <f>VLOOKUP($AH47,'Cty Population Vehicle Miles'!$A:$F,3,FALSE)</f>
        <v>1193092</v>
      </c>
      <c r="L47" s="488">
        <f t="shared" si="10"/>
        <v>3.9096981152775878E-2</v>
      </c>
      <c r="M47" s="489">
        <f>VLOOKUP($AH47,'Cty Population Vehicle Miles'!$A:$F,5,FALSE)</f>
        <v>11223014.882999999</v>
      </c>
      <c r="N47" s="488">
        <f t="shared" si="11"/>
        <v>1.8379366877554832E-2</v>
      </c>
      <c r="O47" s="490">
        <f t="shared" si="12"/>
        <v>9.4066634283022594</v>
      </c>
      <c r="P47" s="489">
        <f>VLOOKUP($AH47,'Cty ctr Mile Ln Mile '!$A:$F,3,FALSE)</f>
        <v>539.09799999999996</v>
      </c>
      <c r="Q47" s="488">
        <f t="shared" si="13"/>
        <v>6.6526829409755744E-3</v>
      </c>
      <c r="R47" s="490">
        <f t="shared" si="14"/>
        <v>4.518494801742028E-4</v>
      </c>
      <c r="S47" s="489">
        <f>VLOOKUP($AH47,'Cty ctr Mile Ln Mile '!$A:$F,5,FALSE)</f>
        <v>1608.9829999999999</v>
      </c>
      <c r="T47" s="488">
        <f t="shared" si="15"/>
        <v>8.0159457727744798E-3</v>
      </c>
      <c r="U47" s="491">
        <f t="shared" si="3"/>
        <v>1.3485825066298323E-3</v>
      </c>
      <c r="V47" s="492">
        <f>VLOOKUP($AH47,'FIN-County Cst NonCont &amp; Cont M'!$B:$I,3,FALSE)</f>
        <v>548794935.13</v>
      </c>
      <c r="W47" s="488">
        <f t="shared" si="16"/>
        <v>4.8383784729202392E-2</v>
      </c>
      <c r="X47" s="493">
        <f t="shared" si="4"/>
        <v>459.97704714305348</v>
      </c>
      <c r="Y47" s="494">
        <f>VLOOKUP($AH47,'FIN-County Cst NonCont &amp; Cont M'!$B:$I,5,FALSE)</f>
        <v>3942013.49</v>
      </c>
      <c r="Z47" s="488">
        <f t="shared" si="17"/>
        <v>6.5536469860984223E-3</v>
      </c>
      <c r="AA47" s="493">
        <f t="shared" si="5"/>
        <v>3.3040314493769132</v>
      </c>
      <c r="AB47" s="492">
        <f>VLOOKUP($AH47,'FIN-County Cst NonCont &amp; Cont M'!$B:$I,7,FALSE)</f>
        <v>46251201.189999998</v>
      </c>
      <c r="AC47" s="488">
        <f t="shared" si="18"/>
        <v>1.1908119367604457E-2</v>
      </c>
      <c r="AD47" s="495">
        <f t="shared" si="6"/>
        <v>38.765829617498063</v>
      </c>
      <c r="AE47" s="496">
        <f t="shared" si="7"/>
        <v>598988149.80999994</v>
      </c>
      <c r="AF47" s="497">
        <f t="shared" si="19"/>
        <v>3.7843474790190457E-2</v>
      </c>
      <c r="AG47" s="498">
        <f t="shared" si="8"/>
        <v>502.04690820992846</v>
      </c>
      <c r="AH47" s="403" t="str">
        <f>IFERROR(IFERROR(IFERROR(VLOOKUP(B47,'TX Counties'!$A:$C,2,FALSE),VLOOKUP(B47,'TX Counties'!$E:$G,2,FALSE)),VLOOKUP(B47,'TX Counties'!$I:$K,2,FALSE)),VLOOKUP(B47,'TX Counties'!$M:$O,2,FALSE))</f>
        <v>Collin</v>
      </c>
    </row>
    <row r="48" spans="1:34" s="403" customFormat="1" ht="15" x14ac:dyDescent="0.2">
      <c r="A48" s="509" t="s">
        <v>130</v>
      </c>
      <c r="B48" s="509">
        <v>44</v>
      </c>
      <c r="C48" s="510" t="s">
        <v>98</v>
      </c>
      <c r="D48" s="511" t="s">
        <v>99</v>
      </c>
      <c r="E48" s="481">
        <f>VLOOKUP($AH48,'DMV-County Square Miles'!$B:$G,3,FALSE)</f>
        <v>918.44</v>
      </c>
      <c r="F48" s="482">
        <f t="shared" si="9"/>
        <v>3.5152889463483648E-3</v>
      </c>
      <c r="G48" s="483">
        <f t="shared" si="0"/>
        <v>0.35584657109647427</v>
      </c>
      <c r="H48" s="484">
        <f>VLOOKUP($AH48,'DMV-County Square Miles'!$B:$G,5,FALSE)</f>
        <v>3217</v>
      </c>
      <c r="I48" s="485">
        <f t="shared" si="1"/>
        <v>1.2389489184095332E-4</v>
      </c>
      <c r="J48" s="486">
        <f t="shared" si="2"/>
        <v>1.2464161177838047</v>
      </c>
      <c r="K48" s="487">
        <f>VLOOKUP($AH48,'Cty Population Vehicle Miles'!$A:$F,3,FALSE)</f>
        <v>2581</v>
      </c>
      <c r="L48" s="488">
        <f t="shared" si="10"/>
        <v>8.4577977520019032E-5</v>
      </c>
      <c r="M48" s="489">
        <f>VLOOKUP($AH48,'Cty Population Vehicle Miles'!$A:$F,5,FALSE)</f>
        <v>76051.418000000005</v>
      </c>
      <c r="N48" s="488">
        <f t="shared" si="11"/>
        <v>1.2454558133907071E-4</v>
      </c>
      <c r="O48" s="490">
        <f t="shared" si="12"/>
        <v>29.465872917473849</v>
      </c>
      <c r="P48" s="489">
        <f>VLOOKUP($AH48,'Cty ctr Mile Ln Mile '!$A:$F,3,FALSE)</f>
        <v>217.34800000000001</v>
      </c>
      <c r="Q48" s="488">
        <f t="shared" si="13"/>
        <v>2.6821604455129853E-3</v>
      </c>
      <c r="R48" s="490">
        <f t="shared" si="14"/>
        <v>8.4210771018984901E-2</v>
      </c>
      <c r="S48" s="489">
        <f>VLOOKUP($AH48,'Cty ctr Mile Ln Mile '!$A:$F,5,FALSE)</f>
        <v>454.06799999999998</v>
      </c>
      <c r="T48" s="488">
        <f t="shared" si="15"/>
        <v>2.2621646500629046E-3</v>
      </c>
      <c r="U48" s="491">
        <f t="shared" si="3"/>
        <v>0.17592716001549785</v>
      </c>
      <c r="V48" s="492">
        <f>VLOOKUP($AH48,'FIN-County Cst NonCont &amp; Cont M'!$B:$I,3,FALSE)</f>
        <v>7318920.5599999996</v>
      </c>
      <c r="W48" s="488">
        <f t="shared" si="16"/>
        <v>6.4526301931210289E-4</v>
      </c>
      <c r="X48" s="493">
        <f t="shared" si="4"/>
        <v>2835.6918093762106</v>
      </c>
      <c r="Y48" s="494">
        <f>VLOOKUP($AH48,'FIN-County Cst NonCont &amp; Cont M'!$B:$I,5,FALSE)</f>
        <v>1728515.95</v>
      </c>
      <c r="Z48" s="488">
        <f t="shared" si="17"/>
        <v>2.8736794977686775E-3</v>
      </c>
      <c r="AA48" s="493">
        <f t="shared" si="5"/>
        <v>669.70784579620306</v>
      </c>
      <c r="AB48" s="492">
        <f>VLOOKUP($AH48,'FIN-County Cst NonCont &amp; Cont M'!$B:$I,7,FALSE)</f>
        <v>16348421.619999999</v>
      </c>
      <c r="AC48" s="488">
        <f t="shared" si="18"/>
        <v>4.209165407902467E-3</v>
      </c>
      <c r="AD48" s="495">
        <f t="shared" si="6"/>
        <v>6334.1424331654398</v>
      </c>
      <c r="AE48" s="496">
        <f t="shared" si="7"/>
        <v>25395858.129999999</v>
      </c>
      <c r="AF48" s="497">
        <f t="shared" si="19"/>
        <v>1.6044850256599578E-3</v>
      </c>
      <c r="AG48" s="498">
        <f t="shared" si="8"/>
        <v>9839.5420883378538</v>
      </c>
      <c r="AH48" s="403" t="str">
        <f>IFERROR(IFERROR(IFERROR(VLOOKUP(B48,'TX Counties'!$A:$C,2,FALSE),VLOOKUP(B48,'TX Counties'!$E:$G,2,FALSE)),VLOOKUP(B48,'TX Counties'!$I:$K,2,FALSE)),VLOOKUP(B48,'TX Counties'!$M:$O,2,FALSE))</f>
        <v>Collingsworth</v>
      </c>
    </row>
    <row r="49" spans="1:34" s="403" customFormat="1" ht="15" x14ac:dyDescent="0.2">
      <c r="A49" s="509" t="s">
        <v>131</v>
      </c>
      <c r="B49" s="509">
        <v>45</v>
      </c>
      <c r="C49" s="510" t="s">
        <v>65</v>
      </c>
      <c r="D49" s="511" t="s">
        <v>66</v>
      </c>
      <c r="E49" s="481">
        <f>VLOOKUP($AH49,'DMV-County Square Miles'!$B:$G,3,FALSE)</f>
        <v>960.29</v>
      </c>
      <c r="F49" s="482">
        <f t="shared" si="9"/>
        <v>3.6754679916912053E-3</v>
      </c>
      <c r="G49" s="483">
        <f t="shared" si="0"/>
        <v>4.5207136804444027E-2</v>
      </c>
      <c r="H49" s="484">
        <f>VLOOKUP($AH49,'DMV-County Square Miles'!$B:$G,5,FALSE)</f>
        <v>30202</v>
      </c>
      <c r="I49" s="485">
        <f t="shared" si="1"/>
        <v>1.1631562086976909E-3</v>
      </c>
      <c r="J49" s="486">
        <f t="shared" si="2"/>
        <v>1.4218058563223801</v>
      </c>
      <c r="K49" s="487">
        <f>VLOOKUP($AH49,'Cty Population Vehicle Miles'!$A:$F,3,FALSE)</f>
        <v>21242</v>
      </c>
      <c r="L49" s="488">
        <f t="shared" si="10"/>
        <v>6.9608887969013723E-4</v>
      </c>
      <c r="M49" s="489">
        <f>VLOOKUP($AH49,'Cty Population Vehicle Miles'!$A:$F,5,FALSE)</f>
        <v>2145270.1570000001</v>
      </c>
      <c r="N49" s="488">
        <f t="shared" si="11"/>
        <v>3.513201013989305E-3</v>
      </c>
      <c r="O49" s="490">
        <f t="shared" si="12"/>
        <v>100.9919102250259</v>
      </c>
      <c r="P49" s="489">
        <f>VLOOKUP($AH49,'Cty ctr Mile Ln Mile '!$A:$F,3,FALSE)</f>
        <v>334.05900000000003</v>
      </c>
      <c r="Q49" s="488">
        <f t="shared" si="13"/>
        <v>4.122420432981313E-3</v>
      </c>
      <c r="R49" s="490">
        <f t="shared" si="14"/>
        <v>1.5726344035401563E-2</v>
      </c>
      <c r="S49" s="489">
        <f>VLOOKUP($AH49,'Cty ctr Mile Ln Mile '!$A:$F,5,FALSE)</f>
        <v>765.31200000000001</v>
      </c>
      <c r="T49" s="488">
        <f t="shared" si="15"/>
        <v>3.8127808008248582E-3</v>
      </c>
      <c r="U49" s="491">
        <f t="shared" si="3"/>
        <v>3.6028245927878733E-2</v>
      </c>
      <c r="V49" s="492">
        <f>VLOOKUP($AH49,'FIN-County Cst NonCont &amp; Cont M'!$B:$I,3,FALSE)</f>
        <v>103912811.45</v>
      </c>
      <c r="W49" s="488">
        <f t="shared" si="16"/>
        <v>9.1613365539024594E-3</v>
      </c>
      <c r="X49" s="493">
        <f t="shared" si="4"/>
        <v>4891.8562964880894</v>
      </c>
      <c r="Y49" s="494">
        <f>VLOOKUP($AH49,'FIN-County Cst NonCont &amp; Cont M'!$B:$I,5,FALSE)</f>
        <v>2472078.48</v>
      </c>
      <c r="Z49" s="488">
        <f t="shared" si="17"/>
        <v>4.1098615519579995E-3</v>
      </c>
      <c r="AA49" s="493">
        <f t="shared" si="5"/>
        <v>116.3769174277375</v>
      </c>
      <c r="AB49" s="492">
        <f>VLOOKUP($AH49,'FIN-County Cst NonCont &amp; Cont M'!$B:$I,7,FALSE)</f>
        <v>4894541.26</v>
      </c>
      <c r="AC49" s="488">
        <f t="shared" si="18"/>
        <v>1.2601787645322151E-3</v>
      </c>
      <c r="AD49" s="495">
        <f t="shared" si="6"/>
        <v>230.41809904905375</v>
      </c>
      <c r="AE49" s="496">
        <f t="shared" si="7"/>
        <v>111279431.19000001</v>
      </c>
      <c r="AF49" s="497">
        <f t="shared" si="19"/>
        <v>7.0305236426485224E-3</v>
      </c>
      <c r="AG49" s="498">
        <f t="shared" si="8"/>
        <v>5238.6513129648811</v>
      </c>
      <c r="AH49" s="403" t="str">
        <f>IFERROR(IFERROR(IFERROR(VLOOKUP(B49,'TX Counties'!$A:$C,2,FALSE),VLOOKUP(B49,'TX Counties'!$E:$G,2,FALSE)),VLOOKUP(B49,'TX Counties'!$I:$K,2,FALSE)),VLOOKUP(B49,'TX Counties'!$M:$O,2,FALSE))</f>
        <v>Colorado</v>
      </c>
    </row>
    <row r="50" spans="1:34" s="403" customFormat="1" ht="15" x14ac:dyDescent="0.2">
      <c r="A50" s="509" t="s">
        <v>132</v>
      </c>
      <c r="B50" s="509">
        <v>46</v>
      </c>
      <c r="C50" s="510" t="s">
        <v>62</v>
      </c>
      <c r="D50" s="511" t="s">
        <v>63</v>
      </c>
      <c r="E50" s="481">
        <f>VLOOKUP($AH50,'DMV-County Square Miles'!$B:$G,3,FALSE)</f>
        <v>559.53</v>
      </c>
      <c r="F50" s="482">
        <f t="shared" si="9"/>
        <v>2.1415766126805236E-3</v>
      </c>
      <c r="G50" s="483">
        <f t="shared" si="0"/>
        <v>2.9679195442538428E-3</v>
      </c>
      <c r="H50" s="484">
        <f>VLOOKUP($AH50,'DMV-County Square Miles'!$B:$G,5,FALSE)</f>
        <v>213782</v>
      </c>
      <c r="I50" s="485">
        <f t="shared" si="1"/>
        <v>8.233291192894834E-3</v>
      </c>
      <c r="J50" s="486">
        <f t="shared" si="2"/>
        <v>1.1339656068658965</v>
      </c>
      <c r="K50" s="487">
        <f>VLOOKUP($AH50,'Cty Population Vehicle Miles'!$A:$F,3,FALSE)</f>
        <v>188526</v>
      </c>
      <c r="L50" s="488">
        <f t="shared" si="10"/>
        <v>6.1778953079965546E-3</v>
      </c>
      <c r="M50" s="489">
        <f>VLOOKUP($AH50,'Cty Population Vehicle Miles'!$A:$F,5,FALSE)</f>
        <v>5732058.0760000004</v>
      </c>
      <c r="N50" s="488">
        <f t="shared" si="11"/>
        <v>9.3871031483559603E-3</v>
      </c>
      <c r="O50" s="490">
        <f t="shared" si="12"/>
        <v>30.404602420886246</v>
      </c>
      <c r="P50" s="489">
        <f>VLOOKUP($AH50,'Cty ctr Mile Ln Mile '!$A:$F,3,FALSE)</f>
        <v>270.41199999999998</v>
      </c>
      <c r="Q50" s="488">
        <f t="shared" si="13"/>
        <v>3.3369912324569687E-3</v>
      </c>
      <c r="R50" s="490">
        <f t="shared" si="14"/>
        <v>1.4343485779149824E-3</v>
      </c>
      <c r="S50" s="489">
        <f>VLOOKUP($AH50,'Cty ctr Mile Ln Mile '!$A:$F,5,FALSE)</f>
        <v>743.15800000000002</v>
      </c>
      <c r="T50" s="488">
        <f t="shared" si="15"/>
        <v>3.7024096765494335E-3</v>
      </c>
      <c r="U50" s="491">
        <f t="shared" si="3"/>
        <v>3.9419390428906357E-3</v>
      </c>
      <c r="V50" s="492">
        <f>VLOOKUP($AH50,'FIN-County Cst NonCont &amp; Cont M'!$B:$I,3,FALSE)</f>
        <v>122962251.11</v>
      </c>
      <c r="W50" s="488">
        <f t="shared" si="16"/>
        <v>1.0840805384100463E-2</v>
      </c>
      <c r="X50" s="493">
        <f t="shared" si="4"/>
        <v>652.22967182245418</v>
      </c>
      <c r="Y50" s="494">
        <f>VLOOKUP($AH50,'FIN-County Cst NonCont &amp; Cont M'!$B:$I,5,FALSE)</f>
        <v>2644511.87</v>
      </c>
      <c r="Z50" s="488">
        <f t="shared" si="17"/>
        <v>4.3965342306646962E-3</v>
      </c>
      <c r="AA50" s="493">
        <f t="shared" si="5"/>
        <v>14.027305888842919</v>
      </c>
      <c r="AB50" s="492">
        <f>VLOOKUP($AH50,'FIN-County Cst NonCont &amp; Cont M'!$B:$I,7,FALSE)</f>
        <v>-49972766.579999998</v>
      </c>
      <c r="AC50" s="488">
        <f t="shared" si="18"/>
        <v>-1.2866296533996563E-2</v>
      </c>
      <c r="AD50" s="495">
        <f t="shared" si="6"/>
        <v>-265.07095350243469</v>
      </c>
      <c r="AE50" s="496">
        <f t="shared" si="7"/>
        <v>75633996.400000006</v>
      </c>
      <c r="AF50" s="497">
        <f t="shared" si="19"/>
        <v>4.7784805708638274E-3</v>
      </c>
      <c r="AG50" s="498">
        <f t="shared" si="8"/>
        <v>401.18602420886248</v>
      </c>
      <c r="AH50" s="403" t="str">
        <f>IFERROR(IFERROR(IFERROR(VLOOKUP(B50,'TX Counties'!$A:$C,2,FALSE),VLOOKUP(B50,'TX Counties'!$E:$G,2,FALSE)),VLOOKUP(B50,'TX Counties'!$I:$K,2,FALSE)),VLOOKUP(B50,'TX Counties'!$M:$O,2,FALSE))</f>
        <v>Comal</v>
      </c>
    </row>
    <row r="51" spans="1:34" s="403" customFormat="1" ht="15" x14ac:dyDescent="0.2">
      <c r="A51" s="509" t="s">
        <v>133</v>
      </c>
      <c r="B51" s="509">
        <v>47</v>
      </c>
      <c r="C51" s="510" t="s">
        <v>104</v>
      </c>
      <c r="D51" s="511" t="s">
        <v>105</v>
      </c>
      <c r="E51" s="481">
        <f>VLOOKUP($AH51,'DMV-County Square Miles'!$B:$G,3,FALSE)</f>
        <v>937.75</v>
      </c>
      <c r="F51" s="482">
        <f t="shared" si="9"/>
        <v>3.5891971271266262E-3</v>
      </c>
      <c r="G51" s="483">
        <f t="shared" si="0"/>
        <v>6.6915227629513338E-2</v>
      </c>
      <c r="H51" s="484">
        <f>VLOOKUP($AH51,'DMV-County Square Miles'!$B:$G,5,FALSE)</f>
        <v>17848</v>
      </c>
      <c r="I51" s="485">
        <f t="shared" si="1"/>
        <v>6.8737209498829176E-4</v>
      </c>
      <c r="J51" s="486">
        <f t="shared" si="2"/>
        <v>1.2735835592978451</v>
      </c>
      <c r="K51" s="487">
        <f>VLOOKUP($AH51,'Cty Population Vehicle Miles'!$A:$F,3,FALSE)</f>
        <v>14014</v>
      </c>
      <c r="L51" s="488">
        <f t="shared" si="10"/>
        <v>4.5923121928149812E-4</v>
      </c>
      <c r="M51" s="489">
        <f>VLOOKUP($AH51,'Cty Population Vehicle Miles'!$A:$F,5,FALSE)</f>
        <v>489870.42099999997</v>
      </c>
      <c r="N51" s="488">
        <f t="shared" si="11"/>
        <v>8.0223614455499439E-4</v>
      </c>
      <c r="O51" s="490">
        <f t="shared" si="12"/>
        <v>34.955788568574278</v>
      </c>
      <c r="P51" s="489">
        <f>VLOOKUP($AH51,'Cty ctr Mile Ln Mile '!$A:$F,3,FALSE)</f>
        <v>357.90300000000002</v>
      </c>
      <c r="Q51" s="488">
        <f t="shared" si="13"/>
        <v>4.4166648413163862E-3</v>
      </c>
      <c r="R51" s="490">
        <f t="shared" si="14"/>
        <v>2.5538961038961042E-2</v>
      </c>
      <c r="S51" s="489">
        <f>VLOOKUP($AH51,'Cty ctr Mile Ln Mile '!$A:$F,5,FALSE)</f>
        <v>747.92100000000005</v>
      </c>
      <c r="T51" s="488">
        <f t="shared" si="15"/>
        <v>3.726138920249165E-3</v>
      </c>
      <c r="U51" s="491">
        <f t="shared" si="3"/>
        <v>5.3369559012416155E-2</v>
      </c>
      <c r="V51" s="492">
        <f>VLOOKUP($AH51,'FIN-County Cst NonCont &amp; Cont M'!$B:$I,3,FALSE)</f>
        <v>14769520.300000001</v>
      </c>
      <c r="W51" s="488">
        <f t="shared" si="16"/>
        <v>1.3021353605960435E-3</v>
      </c>
      <c r="X51" s="493">
        <f t="shared" si="4"/>
        <v>1053.9118238903955</v>
      </c>
      <c r="Y51" s="494">
        <f>VLOOKUP($AH51,'FIN-County Cst NonCont &amp; Cont M'!$B:$I,5,FALSE)</f>
        <v>2401741.06</v>
      </c>
      <c r="Z51" s="488">
        <f t="shared" si="17"/>
        <v>3.9929247069263154E-3</v>
      </c>
      <c r="AA51" s="493">
        <f t="shared" si="5"/>
        <v>171.38155130583704</v>
      </c>
      <c r="AB51" s="492">
        <f>VLOOKUP($AH51,'FIN-County Cst NonCont &amp; Cont M'!$B:$I,7,FALSE)</f>
        <v>4703755.6099999994</v>
      </c>
      <c r="AC51" s="488">
        <f t="shared" si="18"/>
        <v>1.211057915011074E-3</v>
      </c>
      <c r="AD51" s="495">
        <f t="shared" si="6"/>
        <v>335.64689667475375</v>
      </c>
      <c r="AE51" s="496">
        <f t="shared" si="7"/>
        <v>21875016.969999999</v>
      </c>
      <c r="AF51" s="497">
        <f t="shared" si="19"/>
        <v>1.382041787474045E-3</v>
      </c>
      <c r="AG51" s="498">
        <f t="shared" si="8"/>
        <v>1560.9402718709862</v>
      </c>
      <c r="AH51" s="403" t="str">
        <f>IFERROR(IFERROR(IFERROR(VLOOKUP(B51,'TX Counties'!$A:$C,2,FALSE),VLOOKUP(B51,'TX Counties'!$E:$G,2,FALSE)),VLOOKUP(B51,'TX Counties'!$I:$K,2,FALSE)),VLOOKUP(B51,'TX Counties'!$M:$O,2,FALSE))</f>
        <v>Comanche</v>
      </c>
    </row>
    <row r="52" spans="1:34" s="403" customFormat="1" ht="15" x14ac:dyDescent="0.2">
      <c r="A52" s="509" t="s">
        <v>134</v>
      </c>
      <c r="B52" s="509">
        <v>48</v>
      </c>
      <c r="C52" s="510" t="s">
        <v>124</v>
      </c>
      <c r="D52" s="511" t="s">
        <v>125</v>
      </c>
      <c r="E52" s="481">
        <f>VLOOKUP($AH52,'DMV-County Square Miles'!$B:$G,3,FALSE)</f>
        <v>983.76</v>
      </c>
      <c r="F52" s="482">
        <f t="shared" si="9"/>
        <v>3.7652983905967366E-3</v>
      </c>
      <c r="G52" s="483">
        <f t="shared" si="0"/>
        <v>0.29471539844218092</v>
      </c>
      <c r="H52" s="484">
        <f>VLOOKUP($AH52,'DMV-County Square Miles'!$B:$G,5,FALSE)</f>
        <v>3520</v>
      </c>
      <c r="I52" s="485">
        <f t="shared" si="1"/>
        <v>1.3556419623256315E-4</v>
      </c>
      <c r="J52" s="486">
        <f t="shared" si="2"/>
        <v>1.0545236668663871</v>
      </c>
      <c r="K52" s="487">
        <f>VLOOKUP($AH52,'Cty Population Vehicle Miles'!$A:$F,3,FALSE)</f>
        <v>3338</v>
      </c>
      <c r="L52" s="488">
        <f t="shared" si="10"/>
        <v>1.0938445910957904E-4</v>
      </c>
      <c r="M52" s="489">
        <f>VLOOKUP($AH52,'Cty Population Vehicle Miles'!$A:$F,5,FALSE)</f>
        <v>281823.196</v>
      </c>
      <c r="N52" s="488">
        <f t="shared" si="11"/>
        <v>4.6152767040655128E-4</v>
      </c>
      <c r="O52" s="490">
        <f t="shared" si="12"/>
        <v>84.428758538046736</v>
      </c>
      <c r="P52" s="489">
        <f>VLOOKUP($AH52,'Cty ctr Mile Ln Mile '!$A:$F,3,FALSE)</f>
        <v>207.744</v>
      </c>
      <c r="Q52" s="488">
        <f t="shared" si="13"/>
        <v>2.5636432798675376E-3</v>
      </c>
      <c r="R52" s="490">
        <f t="shared" si="14"/>
        <v>6.2236069502696223E-2</v>
      </c>
      <c r="S52" s="489">
        <f>VLOOKUP($AH52,'Cty ctr Mile Ln Mile '!$A:$F,5,FALSE)</f>
        <v>477.97199999999998</v>
      </c>
      <c r="T52" s="488">
        <f t="shared" si="15"/>
        <v>2.381254266144865E-3</v>
      </c>
      <c r="U52" s="491">
        <f t="shared" si="3"/>
        <v>0.14319113241461953</v>
      </c>
      <c r="V52" s="492">
        <f>VLOOKUP($AH52,'FIN-County Cst NonCont &amp; Cont M'!$B:$I,3,FALSE)</f>
        <v>1641742.91</v>
      </c>
      <c r="W52" s="488">
        <f t="shared" si="16"/>
        <v>1.4474210757669953E-4</v>
      </c>
      <c r="X52" s="493">
        <f t="shared" si="4"/>
        <v>491.83430497303772</v>
      </c>
      <c r="Y52" s="494">
        <f>VLOOKUP($AH52,'FIN-County Cst NonCont &amp; Cont M'!$B:$I,5,FALSE)</f>
        <v>971348.99</v>
      </c>
      <c r="Z52" s="488">
        <f t="shared" si="17"/>
        <v>1.6148799076695312E-3</v>
      </c>
      <c r="AA52" s="493">
        <f t="shared" si="5"/>
        <v>290.9973007789095</v>
      </c>
      <c r="AB52" s="492">
        <f>VLOOKUP($AH52,'FIN-County Cst NonCont &amp; Cont M'!$B:$I,7,FALSE)</f>
        <v>2270264.0099999998</v>
      </c>
      <c r="AC52" s="488">
        <f t="shared" si="18"/>
        <v>5.8451616674771935E-4</v>
      </c>
      <c r="AD52" s="495">
        <f t="shared" si="6"/>
        <v>680.12702516476929</v>
      </c>
      <c r="AE52" s="496">
        <f t="shared" si="7"/>
        <v>4883355.91</v>
      </c>
      <c r="AF52" s="497">
        <f t="shared" si="19"/>
        <v>3.0852556320226448E-4</v>
      </c>
      <c r="AG52" s="498">
        <f t="shared" si="8"/>
        <v>1462.9586309167166</v>
      </c>
      <c r="AH52" s="403" t="str">
        <f>IFERROR(IFERROR(IFERROR(VLOOKUP(B52,'TX Counties'!$A:$C,2,FALSE),VLOOKUP(B52,'TX Counties'!$E:$G,2,FALSE)),VLOOKUP(B52,'TX Counties'!$I:$K,2,FALSE)),VLOOKUP(B52,'TX Counties'!$M:$O,2,FALSE))</f>
        <v>Concho</v>
      </c>
    </row>
    <row r="53" spans="1:34" s="403" customFormat="1" ht="15" x14ac:dyDescent="0.2">
      <c r="A53" s="509" t="s">
        <v>135</v>
      </c>
      <c r="B53" s="509">
        <v>49</v>
      </c>
      <c r="C53" s="510" t="s">
        <v>56</v>
      </c>
      <c r="D53" s="511" t="s">
        <v>57</v>
      </c>
      <c r="E53" s="481">
        <f>VLOOKUP($AH53,'DMV-County Square Miles'!$B:$G,3,FALSE)</f>
        <v>874.83</v>
      </c>
      <c r="F53" s="482">
        <f t="shared" si="9"/>
        <v>3.3483735779516787E-3</v>
      </c>
      <c r="G53" s="483">
        <f t="shared" si="0"/>
        <v>2.0082872294024473E-2</v>
      </c>
      <c r="H53" s="484">
        <f>VLOOKUP($AH53,'DMV-County Square Miles'!$B:$G,5,FALSE)</f>
        <v>57614</v>
      </c>
      <c r="I53" s="485">
        <f t="shared" si="1"/>
        <v>2.2188623868587766E-3</v>
      </c>
      <c r="J53" s="486">
        <f t="shared" si="2"/>
        <v>1.3226050825279494</v>
      </c>
      <c r="K53" s="487">
        <f>VLOOKUP($AH53,'Cty Population Vehicle Miles'!$A:$F,3,FALSE)</f>
        <v>43561</v>
      </c>
      <c r="L53" s="488">
        <f t="shared" si="10"/>
        <v>1.4274704683260554E-3</v>
      </c>
      <c r="M53" s="489">
        <f>VLOOKUP($AH53,'Cty Population Vehicle Miles'!$A:$F,5,FALSE)</f>
        <v>2009527.3259999999</v>
      </c>
      <c r="N53" s="488">
        <f t="shared" si="11"/>
        <v>3.2909018084767102E-3</v>
      </c>
      <c r="O53" s="490">
        <f t="shared" si="12"/>
        <v>46.131340556920179</v>
      </c>
      <c r="P53" s="489">
        <f>VLOOKUP($AH53,'Cty ctr Mile Ln Mile '!$A:$F,3,FALSE)</f>
        <v>367.22300000000001</v>
      </c>
      <c r="Q53" s="488">
        <f t="shared" si="13"/>
        <v>4.5316773344250463E-3</v>
      </c>
      <c r="R53" s="490">
        <f t="shared" si="14"/>
        <v>8.4300865453042859E-3</v>
      </c>
      <c r="S53" s="489">
        <f>VLOOKUP($AH53,'Cty ctr Mile Ln Mile '!$A:$F,5,FALSE)</f>
        <v>847.46400000000006</v>
      </c>
      <c r="T53" s="488">
        <f t="shared" si="15"/>
        <v>4.2220616801908733E-3</v>
      </c>
      <c r="U53" s="491">
        <f t="shared" si="3"/>
        <v>1.9454649801427883E-2</v>
      </c>
      <c r="V53" s="492">
        <f>VLOOKUP($AH53,'FIN-County Cst NonCont &amp; Cont M'!$B:$I,3,FALSE)</f>
        <v>42108957.469999999</v>
      </c>
      <c r="W53" s="488">
        <f t="shared" si="16"/>
        <v>3.7124809340979004E-3</v>
      </c>
      <c r="X53" s="493">
        <f t="shared" si="4"/>
        <v>966.66645554509762</v>
      </c>
      <c r="Y53" s="494">
        <f>VLOOKUP($AH53,'FIN-County Cst NonCont &amp; Cont M'!$B:$I,5,FALSE)</f>
        <v>3076841.52</v>
      </c>
      <c r="Z53" s="488">
        <f t="shared" si="17"/>
        <v>5.1152877090358427E-3</v>
      </c>
      <c r="AA53" s="493">
        <f t="shared" si="5"/>
        <v>70.632940474277447</v>
      </c>
      <c r="AB53" s="492">
        <f>VLOOKUP($AH53,'FIN-County Cst NonCont &amp; Cont M'!$B:$I,7,FALSE)</f>
        <v>11115200.710000001</v>
      </c>
      <c r="AC53" s="488">
        <f t="shared" si="18"/>
        <v>2.8617880929367023E-3</v>
      </c>
      <c r="AD53" s="495">
        <f t="shared" si="6"/>
        <v>255.16403916347193</v>
      </c>
      <c r="AE53" s="496">
        <f t="shared" si="7"/>
        <v>56300999.700000003</v>
      </c>
      <c r="AF53" s="497">
        <f t="shared" si="19"/>
        <v>3.5570410925246329E-3</v>
      </c>
      <c r="AG53" s="498">
        <f t="shared" si="8"/>
        <v>1292.4634351828472</v>
      </c>
      <c r="AH53" s="403" t="str">
        <f>IFERROR(IFERROR(IFERROR(VLOOKUP(B53,'TX Counties'!$A:$C,2,FALSE),VLOOKUP(B53,'TX Counties'!$E:$G,2,FALSE)),VLOOKUP(B53,'TX Counties'!$I:$K,2,FALSE)),VLOOKUP(B53,'TX Counties'!$M:$O,2,FALSE))</f>
        <v>Cooke</v>
      </c>
    </row>
    <row r="54" spans="1:34" s="403" customFormat="1" ht="15" x14ac:dyDescent="0.2">
      <c r="A54" s="509" t="s">
        <v>136</v>
      </c>
      <c r="B54" s="509">
        <v>50</v>
      </c>
      <c r="C54" s="510" t="s">
        <v>77</v>
      </c>
      <c r="D54" s="511" t="s">
        <v>78</v>
      </c>
      <c r="E54" s="481">
        <f>VLOOKUP($AH54,'DMV-County Square Miles'!$B:$G,3,FALSE)</f>
        <v>1052.25</v>
      </c>
      <c r="F54" s="482">
        <f t="shared" si="9"/>
        <v>4.0274408712545912E-3</v>
      </c>
      <c r="G54" s="483">
        <f t="shared" si="0"/>
        <v>1.2520078529359272E-2</v>
      </c>
      <c r="H54" s="484">
        <f>VLOOKUP($AH54,'DMV-County Square Miles'!$B:$G,5,FALSE)</f>
        <v>63757</v>
      </c>
      <c r="I54" s="485">
        <f t="shared" si="1"/>
        <v>2.4554450168180479E-3</v>
      </c>
      <c r="J54" s="486">
        <f t="shared" si="2"/>
        <v>0.75860550895353684</v>
      </c>
      <c r="K54" s="487">
        <f>VLOOKUP($AH54,'Cty Population Vehicle Miles'!$A:$F,3,FALSE)</f>
        <v>84045</v>
      </c>
      <c r="L54" s="488">
        <f t="shared" si="10"/>
        <v>2.7541093067299494E-3</v>
      </c>
      <c r="M54" s="489">
        <f>VLOOKUP($AH54,'Cty Population Vehicle Miles'!$A:$F,5,FALSE)</f>
        <v>1310030.9839999999</v>
      </c>
      <c r="N54" s="488">
        <f t="shared" si="11"/>
        <v>2.1453718387535498E-3</v>
      </c>
      <c r="O54" s="490">
        <f t="shared" si="12"/>
        <v>15.587256636325778</v>
      </c>
      <c r="P54" s="489">
        <f>VLOOKUP($AH54,'Cty ctr Mile Ln Mile '!$A:$F,3,FALSE)</f>
        <v>335.87700000000001</v>
      </c>
      <c r="Q54" s="488">
        <f t="shared" si="13"/>
        <v>4.144855273375255E-3</v>
      </c>
      <c r="R54" s="490">
        <f t="shared" si="14"/>
        <v>3.9963947885061574E-3</v>
      </c>
      <c r="S54" s="489">
        <f>VLOOKUP($AH54,'Cty ctr Mile Ln Mile '!$A:$F,5,FALSE)</f>
        <v>781.83299999999997</v>
      </c>
      <c r="T54" s="488">
        <f t="shared" si="15"/>
        <v>3.895088345473874E-3</v>
      </c>
      <c r="U54" s="491">
        <f t="shared" si="3"/>
        <v>9.3025522041763342E-3</v>
      </c>
      <c r="V54" s="492">
        <f>VLOOKUP($AH54,'FIN-County Cst NonCont &amp; Cont M'!$B:$I,3,FALSE)</f>
        <v>9807367.8900000006</v>
      </c>
      <c r="W54" s="488">
        <f t="shared" si="16"/>
        <v>8.6465371011021992E-4</v>
      </c>
      <c r="X54" s="493">
        <f t="shared" si="4"/>
        <v>116.69186614313762</v>
      </c>
      <c r="Y54" s="494">
        <f>VLOOKUP($AH54,'FIN-County Cst NonCont &amp; Cont M'!$B:$I,5,FALSE)</f>
        <v>1957295.27</v>
      </c>
      <c r="Z54" s="488">
        <f t="shared" si="17"/>
        <v>3.2540279934811177E-3</v>
      </c>
      <c r="AA54" s="493">
        <f t="shared" si="5"/>
        <v>23.288658099827472</v>
      </c>
      <c r="AB54" s="492">
        <f>VLOOKUP($AH54,'FIN-County Cst NonCont &amp; Cont M'!$B:$I,7,FALSE)</f>
        <v>11605215.039999999</v>
      </c>
      <c r="AC54" s="488">
        <f t="shared" si="18"/>
        <v>2.9879502029650645E-3</v>
      </c>
      <c r="AD54" s="495">
        <f t="shared" si="6"/>
        <v>138.08334868225356</v>
      </c>
      <c r="AE54" s="496">
        <f t="shared" si="7"/>
        <v>23369878.199999999</v>
      </c>
      <c r="AF54" s="497">
        <f t="shared" si="19"/>
        <v>1.4764856312968026E-3</v>
      </c>
      <c r="AG54" s="498">
        <f t="shared" si="8"/>
        <v>278.06387292521862</v>
      </c>
      <c r="AH54" s="403" t="str">
        <f>IFERROR(IFERROR(IFERROR(VLOOKUP(B54,'TX Counties'!$A:$C,2,FALSE),VLOOKUP(B54,'TX Counties'!$E:$G,2,FALSE)),VLOOKUP(B54,'TX Counties'!$I:$K,2,FALSE)),VLOOKUP(B54,'TX Counties'!$M:$O,2,FALSE))</f>
        <v>Coryell</v>
      </c>
    </row>
    <row r="55" spans="1:34" s="403" customFormat="1" ht="15" x14ac:dyDescent="0.2">
      <c r="A55" s="509" t="s">
        <v>137</v>
      </c>
      <c r="B55" s="509">
        <v>51</v>
      </c>
      <c r="C55" s="510" t="s">
        <v>98</v>
      </c>
      <c r="D55" s="511" t="s">
        <v>99</v>
      </c>
      <c r="E55" s="481">
        <f>VLOOKUP($AH55,'DMV-County Square Miles'!$B:$G,3,FALSE)</f>
        <v>900.56</v>
      </c>
      <c r="F55" s="482">
        <f t="shared" si="9"/>
        <v>3.4468540280513512E-3</v>
      </c>
      <c r="G55" s="483">
        <f t="shared" si="0"/>
        <v>0.67508245877061468</v>
      </c>
      <c r="H55" s="484">
        <f>VLOOKUP($AH55,'DMV-County Square Miles'!$B:$G,5,FALSE)</f>
        <v>1508</v>
      </c>
      <c r="I55" s="485">
        <f t="shared" si="1"/>
        <v>5.8076934067813986E-5</v>
      </c>
      <c r="J55" s="486">
        <f t="shared" si="2"/>
        <v>1.1304347826086956</v>
      </c>
      <c r="K55" s="487">
        <f>VLOOKUP($AH55,'Cty Population Vehicle Miles'!$A:$F,3,FALSE)</f>
        <v>1334</v>
      </c>
      <c r="L55" s="488">
        <f t="shared" si="10"/>
        <v>4.3714460291245787E-5</v>
      </c>
      <c r="M55" s="489">
        <f>VLOOKUP($AH55,'Cty Population Vehicle Miles'!$A:$F,5,FALSE)</f>
        <v>65414.067999999999</v>
      </c>
      <c r="N55" s="488">
        <f t="shared" si="11"/>
        <v>1.0712532837735519E-4</v>
      </c>
      <c r="O55" s="490">
        <f t="shared" si="12"/>
        <v>49.036032983508242</v>
      </c>
      <c r="P55" s="489">
        <f>VLOOKUP($AH55,'Cty ctr Mile Ln Mile '!$A:$F,3,FALSE)</f>
        <v>194.87100000000001</v>
      </c>
      <c r="Q55" s="488">
        <f t="shared" si="13"/>
        <v>2.4047853588602653E-3</v>
      </c>
      <c r="R55" s="490">
        <f t="shared" si="14"/>
        <v>0.14608020989505249</v>
      </c>
      <c r="S55" s="489">
        <f>VLOOKUP($AH55,'Cty ctr Mile Ln Mile '!$A:$F,5,FALSE)</f>
        <v>389.74200000000002</v>
      </c>
      <c r="T55" s="488">
        <f t="shared" si="15"/>
        <v>1.941692819235922E-3</v>
      </c>
      <c r="U55" s="491">
        <f t="shared" si="3"/>
        <v>0.29216041979010499</v>
      </c>
      <c r="V55" s="492">
        <f>VLOOKUP($AH55,'FIN-County Cst NonCont &amp; Cont M'!$B:$I,3,FALSE)</f>
        <v>518724.53</v>
      </c>
      <c r="W55" s="488">
        <f t="shared" si="16"/>
        <v>4.5732666952058226E-5</v>
      </c>
      <c r="X55" s="493">
        <f t="shared" si="4"/>
        <v>388.84897301349326</v>
      </c>
      <c r="Y55" s="494">
        <f>VLOOKUP($AH55,'FIN-County Cst NonCont &amp; Cont M'!$B:$I,5,FALSE)</f>
        <v>941976.68</v>
      </c>
      <c r="Z55" s="488">
        <f t="shared" si="17"/>
        <v>1.5660480730260002E-3</v>
      </c>
      <c r="AA55" s="493">
        <f t="shared" si="5"/>
        <v>706.12944527736136</v>
      </c>
      <c r="AB55" s="492">
        <f>VLOOKUP($AH55,'FIN-County Cst NonCont &amp; Cont M'!$B:$I,7,FALSE)</f>
        <v>576989.30000000005</v>
      </c>
      <c r="AC55" s="488">
        <f t="shared" si="18"/>
        <v>1.4855522194991318E-4</v>
      </c>
      <c r="AD55" s="495">
        <f t="shared" si="6"/>
        <v>432.52571214392805</v>
      </c>
      <c r="AE55" s="496">
        <f t="shared" si="7"/>
        <v>2037690.51</v>
      </c>
      <c r="AF55" s="497">
        <f t="shared" si="19"/>
        <v>1.2873925714533053E-4</v>
      </c>
      <c r="AG55" s="498">
        <f t="shared" si="8"/>
        <v>1527.5041304347826</v>
      </c>
      <c r="AH55" s="403" t="str">
        <f>IFERROR(IFERROR(IFERROR(VLOOKUP(B55,'TX Counties'!$A:$C,2,FALSE),VLOOKUP(B55,'TX Counties'!$E:$G,2,FALSE)),VLOOKUP(B55,'TX Counties'!$I:$K,2,FALSE)),VLOOKUP(B55,'TX Counties'!$M:$O,2,FALSE))</f>
        <v>Cottle</v>
      </c>
    </row>
    <row r="56" spans="1:34" s="403" customFormat="1" ht="15" x14ac:dyDescent="0.2">
      <c r="A56" s="509" t="s">
        <v>138</v>
      </c>
      <c r="B56" s="509">
        <v>52</v>
      </c>
      <c r="C56" s="510" t="s">
        <v>47</v>
      </c>
      <c r="D56" s="511" t="s">
        <v>48</v>
      </c>
      <c r="E56" s="481">
        <f>VLOOKUP($AH56,'DMV-County Square Miles'!$B:$G,3,FALSE)</f>
        <v>785.07</v>
      </c>
      <c r="F56" s="482">
        <f t="shared" si="9"/>
        <v>3.0048211022055994E-3</v>
      </c>
      <c r="G56" s="483">
        <f t="shared" si="0"/>
        <v>0.16503468572629809</v>
      </c>
      <c r="H56" s="484">
        <f>VLOOKUP($AH56,'DMV-County Square Miles'!$B:$G,5,FALSE)</f>
        <v>5263</v>
      </c>
      <c r="I56" s="485">
        <f t="shared" si="1"/>
        <v>2.0269158090113065E-4</v>
      </c>
      <c r="J56" s="486">
        <f t="shared" si="2"/>
        <v>1.1063695606474668</v>
      </c>
      <c r="K56" s="487">
        <f>VLOOKUP($AH56,'Cty Population Vehicle Miles'!$A:$F,3,FALSE)</f>
        <v>4757</v>
      </c>
      <c r="L56" s="488">
        <f t="shared" si="10"/>
        <v>1.5588432354232101E-4</v>
      </c>
      <c r="M56" s="489">
        <f>VLOOKUP($AH56,'Cty Population Vehicle Miles'!$A:$F,5,FALSE)</f>
        <v>346650.16600000003</v>
      </c>
      <c r="N56" s="488">
        <f t="shared" si="11"/>
        <v>5.676915379244521E-4</v>
      </c>
      <c r="O56" s="490">
        <f t="shared" si="12"/>
        <v>72.871592600378392</v>
      </c>
      <c r="P56" s="489">
        <f>VLOOKUP($AH56,'Cty ctr Mile Ln Mile '!$A:$F,3,FALSE)</f>
        <v>137.828</v>
      </c>
      <c r="Q56" s="488">
        <f t="shared" si="13"/>
        <v>1.7008521352124873E-3</v>
      </c>
      <c r="R56" s="490">
        <f t="shared" si="14"/>
        <v>2.8973722934622661E-2</v>
      </c>
      <c r="S56" s="489">
        <f>VLOOKUP($AH56,'Cty ctr Mile Ln Mile '!$A:$F,5,FALSE)</f>
        <v>339.64</v>
      </c>
      <c r="T56" s="488">
        <f t="shared" si="15"/>
        <v>1.6920848898124619E-3</v>
      </c>
      <c r="U56" s="491">
        <f t="shared" si="3"/>
        <v>7.1397939878074412E-2</v>
      </c>
      <c r="V56" s="492">
        <f>VLOOKUP($AH56,'FIN-County Cst NonCont &amp; Cont M'!$B:$I,3,FALSE)</f>
        <v>1875114.61</v>
      </c>
      <c r="W56" s="488">
        <f t="shared" si="16"/>
        <v>1.6531701702263542E-4</v>
      </c>
      <c r="X56" s="493">
        <f t="shared" si="4"/>
        <v>394.18007357578307</v>
      </c>
      <c r="Y56" s="494">
        <f>VLOOKUP($AH56,'FIN-County Cst NonCont &amp; Cont M'!$B:$I,5,FALSE)</f>
        <v>1622490.82</v>
      </c>
      <c r="Z56" s="488">
        <f t="shared" si="17"/>
        <v>2.6974113861962857E-3</v>
      </c>
      <c r="AA56" s="493">
        <f t="shared" si="5"/>
        <v>341.07437881017449</v>
      </c>
      <c r="AB56" s="492">
        <f>VLOOKUP($AH56,'FIN-County Cst NonCont &amp; Cont M'!$B:$I,7,FALSE)</f>
        <v>1998841.94</v>
      </c>
      <c r="AC56" s="488">
        <f t="shared" si="18"/>
        <v>5.1463416746115576E-4</v>
      </c>
      <c r="AD56" s="495">
        <f t="shared" si="6"/>
        <v>420.18960269077149</v>
      </c>
      <c r="AE56" s="496">
        <f t="shared" si="7"/>
        <v>5496447.3700000001</v>
      </c>
      <c r="AF56" s="497">
        <f t="shared" si="19"/>
        <v>3.472600710851844E-4</v>
      </c>
      <c r="AG56" s="498">
        <f t="shared" si="8"/>
        <v>1155.444055076729</v>
      </c>
      <c r="AH56" s="403" t="str">
        <f>IFERROR(IFERROR(IFERROR(VLOOKUP(B56,'TX Counties'!$A:$C,2,FALSE),VLOOKUP(B56,'TX Counties'!$E:$G,2,FALSE)),VLOOKUP(B56,'TX Counties'!$I:$K,2,FALSE)),VLOOKUP(B56,'TX Counties'!$M:$O,2,FALSE))</f>
        <v>Crane</v>
      </c>
    </row>
    <row r="57" spans="1:34" s="403" customFormat="1" ht="15" x14ac:dyDescent="0.2">
      <c r="A57" s="509" t="s">
        <v>139</v>
      </c>
      <c r="B57" s="509">
        <v>53</v>
      </c>
      <c r="C57" s="510" t="s">
        <v>124</v>
      </c>
      <c r="D57" s="511" t="s">
        <v>125</v>
      </c>
      <c r="E57" s="481">
        <f>VLOOKUP($AH57,'DMV-County Square Miles'!$B:$G,3,FALSE)</f>
        <v>2807.32</v>
      </c>
      <c r="F57" s="482">
        <f t="shared" si="9"/>
        <v>1.074489456563596E-2</v>
      </c>
      <c r="G57" s="483">
        <f t="shared" si="0"/>
        <v>0.94841891891891894</v>
      </c>
      <c r="H57" s="484">
        <f>VLOOKUP($AH57,'DMV-County Square Miles'!$B:$G,5,FALSE)</f>
        <v>4801</v>
      </c>
      <c r="I57" s="485">
        <f t="shared" si="1"/>
        <v>1.8489878014560674E-4</v>
      </c>
      <c r="J57" s="486">
        <f t="shared" si="2"/>
        <v>1.6219594594594595</v>
      </c>
      <c r="K57" s="487">
        <f>VLOOKUP($AH57,'Cty Population Vehicle Miles'!$A:$F,3,FALSE)</f>
        <v>2960</v>
      </c>
      <c r="L57" s="488">
        <f t="shared" si="10"/>
        <v>9.6997603045043135E-5</v>
      </c>
      <c r="M57" s="489">
        <f>VLOOKUP($AH57,'Cty Population Vehicle Miles'!$A:$F,5,FALSE)</f>
        <v>635003.93099999998</v>
      </c>
      <c r="N57" s="488">
        <f t="shared" si="11"/>
        <v>1.0399139926488962E-3</v>
      </c>
      <c r="O57" s="490">
        <f t="shared" si="12"/>
        <v>214.52835506756756</v>
      </c>
      <c r="P57" s="489">
        <f>VLOOKUP($AH57,'Cty ctr Mile Ln Mile '!$A:$F,3,FALSE)</f>
        <v>317.82499999999999</v>
      </c>
      <c r="Q57" s="488">
        <f t="shared" si="13"/>
        <v>3.9220864401566359E-3</v>
      </c>
      <c r="R57" s="490">
        <f t="shared" si="14"/>
        <v>0.10737331081081081</v>
      </c>
      <c r="S57" s="489">
        <f>VLOOKUP($AH57,'Cty ctr Mile Ln Mile '!$A:$F,5,FALSE)</f>
        <v>743.96799999999996</v>
      </c>
      <c r="T57" s="488">
        <f t="shared" si="15"/>
        <v>3.70644509275703E-3</v>
      </c>
      <c r="U57" s="491">
        <f t="shared" si="3"/>
        <v>0.2513405405405405</v>
      </c>
      <c r="V57" s="492">
        <f>VLOOKUP($AH57,'FIN-County Cst NonCont &amp; Cont M'!$B:$I,3,FALSE)</f>
        <v>3278885.59</v>
      </c>
      <c r="W57" s="488">
        <f t="shared" si="16"/>
        <v>2.8907864191688202E-4</v>
      </c>
      <c r="X57" s="493">
        <f t="shared" si="4"/>
        <v>1107.7316182432432</v>
      </c>
      <c r="Y57" s="494">
        <f>VLOOKUP($AH57,'FIN-County Cst NonCont &amp; Cont M'!$B:$I,5,FALSE)</f>
        <v>1145969.68</v>
      </c>
      <c r="Z57" s="488">
        <f t="shared" si="17"/>
        <v>1.9051890001249522E-3</v>
      </c>
      <c r="AA57" s="493">
        <f t="shared" si="5"/>
        <v>387.15191891891891</v>
      </c>
      <c r="AB57" s="492">
        <f>VLOOKUP($AH57,'FIN-County Cst NonCont &amp; Cont M'!$B:$I,7,FALSE)</f>
        <v>2383578.27</v>
      </c>
      <c r="AC57" s="488">
        <f t="shared" si="18"/>
        <v>6.1369075463763381E-4</v>
      </c>
      <c r="AD57" s="495">
        <f t="shared" si="6"/>
        <v>805.2629290540541</v>
      </c>
      <c r="AE57" s="496">
        <f t="shared" si="7"/>
        <v>6808433.5399999991</v>
      </c>
      <c r="AF57" s="497">
        <f t="shared" si="19"/>
        <v>4.3015005073707331E-4</v>
      </c>
      <c r="AG57" s="498">
        <f t="shared" si="8"/>
        <v>2300.1464662162161</v>
      </c>
      <c r="AH57" s="403" t="str">
        <f>IFERROR(IFERROR(IFERROR(VLOOKUP(B57,'TX Counties'!$A:$C,2,FALSE),VLOOKUP(B57,'TX Counties'!$E:$G,2,FALSE)),VLOOKUP(B57,'TX Counties'!$I:$K,2,FALSE)),VLOOKUP(B57,'TX Counties'!$M:$O,2,FALSE))</f>
        <v>Crockett</v>
      </c>
    </row>
    <row r="58" spans="1:34" s="403" customFormat="1" ht="15" x14ac:dyDescent="0.2">
      <c r="A58" s="509" t="s">
        <v>140</v>
      </c>
      <c r="B58" s="509">
        <v>54</v>
      </c>
      <c r="C58" s="510" t="s">
        <v>68</v>
      </c>
      <c r="D58" s="511" t="s">
        <v>69</v>
      </c>
      <c r="E58" s="481">
        <f>VLOOKUP($AH58,'DMV-County Square Miles'!$B:$G,3,FALSE)</f>
        <v>900.2</v>
      </c>
      <c r="F58" s="482">
        <f t="shared" si="9"/>
        <v>3.4454761437903375E-3</v>
      </c>
      <c r="G58" s="483">
        <f t="shared" si="0"/>
        <v>0.18629966887417221</v>
      </c>
      <c r="H58" s="484">
        <f>VLOOKUP($AH58,'DMV-County Square Miles'!$B:$G,5,FALSE)</f>
        <v>5495</v>
      </c>
      <c r="I58" s="485">
        <f t="shared" si="1"/>
        <v>2.1162649383464049E-4</v>
      </c>
      <c r="J58" s="486">
        <f t="shared" si="2"/>
        <v>1.1372102649006623</v>
      </c>
      <c r="K58" s="487">
        <f>VLOOKUP($AH58,'Cty Population Vehicle Miles'!$A:$F,3,FALSE)</f>
        <v>4832</v>
      </c>
      <c r="L58" s="488">
        <f t="shared" si="10"/>
        <v>1.5834203307893527E-4</v>
      </c>
      <c r="M58" s="489">
        <f>VLOOKUP($AH58,'Cty Population Vehicle Miles'!$A:$F,5,FALSE)</f>
        <v>207994.66200000001</v>
      </c>
      <c r="N58" s="488">
        <f t="shared" si="11"/>
        <v>3.4062239436763057E-4</v>
      </c>
      <c r="O58" s="490">
        <f t="shared" si="12"/>
        <v>43.045252897350998</v>
      </c>
      <c r="P58" s="489">
        <f>VLOOKUP($AH58,'Cty ctr Mile Ln Mile '!$A:$F,3,FALSE)</f>
        <v>252.70500000000001</v>
      </c>
      <c r="Q58" s="488">
        <f t="shared" si="13"/>
        <v>3.1184798359467718E-3</v>
      </c>
      <c r="R58" s="490">
        <f t="shared" si="14"/>
        <v>5.2298220198675499E-2</v>
      </c>
      <c r="S58" s="489">
        <f>VLOOKUP($AH58,'Cty ctr Mile Ln Mile '!$A:$F,5,FALSE)</f>
        <v>569.03800000000001</v>
      </c>
      <c r="T58" s="488">
        <f t="shared" si="15"/>
        <v>2.8349446517757148E-3</v>
      </c>
      <c r="U58" s="491">
        <f t="shared" si="3"/>
        <v>0.1177644867549669</v>
      </c>
      <c r="V58" s="492">
        <f>VLOOKUP($AH58,'FIN-County Cst NonCont &amp; Cont M'!$B:$I,3,FALSE)</f>
        <v>5459174.2400000002</v>
      </c>
      <c r="W58" s="488">
        <f t="shared" si="16"/>
        <v>4.813009273943062E-4</v>
      </c>
      <c r="X58" s="493">
        <f t="shared" si="4"/>
        <v>1129.7959933774835</v>
      </c>
      <c r="Y58" s="494">
        <f>VLOOKUP($AH58,'FIN-County Cst NonCont &amp; Cont M'!$B:$I,5,FALSE)</f>
        <v>3224147.06</v>
      </c>
      <c r="Z58" s="488">
        <f t="shared" si="17"/>
        <v>5.3601850212103381E-3</v>
      </c>
      <c r="AA58" s="493">
        <f t="shared" si="5"/>
        <v>667.24897764900663</v>
      </c>
      <c r="AB58" s="492">
        <f>VLOOKUP($AH58,'FIN-County Cst NonCont &amp; Cont M'!$B:$I,7,FALSE)</f>
        <v>5776564.2800000003</v>
      </c>
      <c r="AC58" s="488">
        <f t="shared" si="18"/>
        <v>1.4872698483721282E-3</v>
      </c>
      <c r="AD58" s="495">
        <f t="shared" si="6"/>
        <v>1195.4810182119206</v>
      </c>
      <c r="AE58" s="496">
        <f t="shared" si="7"/>
        <v>14459885.580000002</v>
      </c>
      <c r="AF58" s="497">
        <f t="shared" si="19"/>
        <v>9.135611707666426E-4</v>
      </c>
      <c r="AG58" s="498">
        <f t="shared" si="8"/>
        <v>2992.5259892384111</v>
      </c>
      <c r="AH58" s="403" t="str">
        <f>IFERROR(IFERROR(IFERROR(VLOOKUP(B58,'TX Counties'!$A:$C,2,FALSE),VLOOKUP(B58,'TX Counties'!$E:$G,2,FALSE)),VLOOKUP(B58,'TX Counties'!$I:$K,2,FALSE)),VLOOKUP(B58,'TX Counties'!$M:$O,2,FALSE))</f>
        <v>Crosby</v>
      </c>
    </row>
    <row r="59" spans="1:34" s="403" customFormat="1" ht="15" x14ac:dyDescent="0.2">
      <c r="A59" s="509" t="s">
        <v>141</v>
      </c>
      <c r="B59" s="509">
        <v>55</v>
      </c>
      <c r="C59" s="510" t="s">
        <v>95</v>
      </c>
      <c r="D59" s="511" t="s">
        <v>96</v>
      </c>
      <c r="E59" s="481">
        <f>VLOOKUP($AH59,'DMV-County Square Miles'!$B:$G,3,FALSE)</f>
        <v>3812.16</v>
      </c>
      <c r="F59" s="482">
        <f t="shared" si="9"/>
        <v>1.4590875734627608E-2</v>
      </c>
      <c r="G59" s="483">
        <f t="shared" si="0"/>
        <v>1.7265217391304346</v>
      </c>
      <c r="H59" s="484">
        <f>VLOOKUP($AH59,'DMV-County Square Miles'!$B:$G,5,FALSE)</f>
        <v>2653</v>
      </c>
      <c r="I59" s="485">
        <f t="shared" si="1"/>
        <v>1.021738103991449E-4</v>
      </c>
      <c r="J59" s="486">
        <f t="shared" si="2"/>
        <v>1.2015398550724639</v>
      </c>
      <c r="K59" s="487">
        <f>VLOOKUP($AH59,'Cty Population Vehicle Miles'!$A:$F,3,FALSE)</f>
        <v>2208</v>
      </c>
      <c r="L59" s="488">
        <f t="shared" si="10"/>
        <v>7.2354968757924065E-5</v>
      </c>
      <c r="M59" s="489">
        <f>VLOOKUP($AH59,'Cty Population Vehicle Miles'!$A:$F,5,FALSE)</f>
        <v>752082.37699999998</v>
      </c>
      <c r="N59" s="488">
        <f t="shared" si="11"/>
        <v>1.231647473796414E-3</v>
      </c>
      <c r="O59" s="490">
        <f t="shared" si="12"/>
        <v>340.61701856884059</v>
      </c>
      <c r="P59" s="489">
        <f>VLOOKUP($AH59,'Cty ctr Mile Ln Mile '!$A:$F,3,FALSE)</f>
        <v>320.03100000000001</v>
      </c>
      <c r="Q59" s="488">
        <f t="shared" si="13"/>
        <v>3.9493093542980204E-3</v>
      </c>
      <c r="R59" s="490">
        <f t="shared" si="14"/>
        <v>0.14494157608695651</v>
      </c>
      <c r="S59" s="489">
        <f>VLOOKUP($AH59,'Cty ctr Mile Ln Mile '!$A:$F,5,FALSE)</f>
        <v>756.65300000000002</v>
      </c>
      <c r="T59" s="488">
        <f t="shared" si="15"/>
        <v>3.7696417033661195E-3</v>
      </c>
      <c r="U59" s="491">
        <f t="shared" si="3"/>
        <v>0.34268704710144926</v>
      </c>
      <c r="V59" s="492">
        <f>VLOOKUP($AH59,'FIN-County Cst NonCont &amp; Cont M'!$B:$I,3,FALSE)</f>
        <v>41352878.170000002</v>
      </c>
      <c r="W59" s="488">
        <f t="shared" si="16"/>
        <v>3.64582219556428E-3</v>
      </c>
      <c r="X59" s="493">
        <f t="shared" si="4"/>
        <v>18728.65859148551</v>
      </c>
      <c r="Y59" s="494">
        <f>VLOOKUP($AH59,'FIN-County Cst NonCont &amp; Cont M'!$B:$I,5,FALSE)</f>
        <v>1339585.94</v>
      </c>
      <c r="Z59" s="488">
        <f t="shared" si="17"/>
        <v>2.2270784665175819E-3</v>
      </c>
      <c r="AA59" s="493">
        <f t="shared" si="5"/>
        <v>606.69653079710145</v>
      </c>
      <c r="AB59" s="492">
        <f>VLOOKUP($AH59,'FIN-County Cst NonCont &amp; Cont M'!$B:$I,7,FALSE)</f>
        <v>42194909.549999997</v>
      </c>
      <c r="AC59" s="488">
        <f t="shared" si="18"/>
        <v>1.0863761517512996E-2</v>
      </c>
      <c r="AD59" s="495">
        <f t="shared" si="6"/>
        <v>19110.013383152174</v>
      </c>
      <c r="AE59" s="496">
        <f t="shared" si="7"/>
        <v>84887373.659999996</v>
      </c>
      <c r="AF59" s="497">
        <f t="shared" si="19"/>
        <v>5.3630997309824522E-3</v>
      </c>
      <c r="AG59" s="498">
        <f t="shared" si="8"/>
        <v>38445.368505434781</v>
      </c>
      <c r="AH59" s="403" t="str">
        <f>IFERROR(IFERROR(IFERROR(VLOOKUP(B59,'TX Counties'!$A:$C,2,FALSE),VLOOKUP(B59,'TX Counties'!$E:$G,2,FALSE)),VLOOKUP(B59,'TX Counties'!$I:$K,2,FALSE)),VLOOKUP(B59,'TX Counties'!$M:$O,2,FALSE))</f>
        <v>Culberson</v>
      </c>
    </row>
    <row r="60" spans="1:34" s="403" customFormat="1" ht="15" x14ac:dyDescent="0.2">
      <c r="A60" s="509" t="s">
        <v>142</v>
      </c>
      <c r="B60" s="509">
        <v>56</v>
      </c>
      <c r="C60" s="510" t="s">
        <v>59</v>
      </c>
      <c r="D60" s="511" t="s">
        <v>60</v>
      </c>
      <c r="E60" s="481">
        <f>VLOOKUP($AH60,'DMV-County Square Miles'!$B:$G,3,FALSE)</f>
        <v>1503.13</v>
      </c>
      <c r="F60" s="482">
        <f t="shared" si="9"/>
        <v>5.7531643590486231E-3</v>
      </c>
      <c r="G60" s="483">
        <f t="shared" si="0"/>
        <v>0.20715683572216098</v>
      </c>
      <c r="H60" s="484">
        <f>VLOOKUP($AH60,'DMV-County Square Miles'!$B:$G,5,FALSE)</f>
        <v>8475</v>
      </c>
      <c r="I60" s="485">
        <f t="shared" si="1"/>
        <v>3.2639390996334449E-4</v>
      </c>
      <c r="J60" s="486">
        <f t="shared" si="2"/>
        <v>1.1679988974641675</v>
      </c>
      <c r="K60" s="487">
        <f>VLOOKUP($AH60,'Cty Population Vehicle Miles'!$A:$F,3,FALSE)</f>
        <v>7256</v>
      </c>
      <c r="L60" s="488">
        <f t="shared" si="10"/>
        <v>2.3777520530230843E-4</v>
      </c>
      <c r="M60" s="489">
        <f>VLOOKUP($AH60,'Cty Population Vehicle Miles'!$A:$F,5,FALSE)</f>
        <v>450495.57299999997</v>
      </c>
      <c r="N60" s="488">
        <f t="shared" si="11"/>
        <v>7.377539368163097E-4</v>
      </c>
      <c r="O60" s="490">
        <f t="shared" si="12"/>
        <v>62.085938947078276</v>
      </c>
      <c r="P60" s="489">
        <f>VLOOKUP($AH60,'Cty ctr Mile Ln Mile '!$A:$F,3,FALSE)</f>
        <v>301.69099999999997</v>
      </c>
      <c r="Q60" s="488">
        <f t="shared" si="13"/>
        <v>3.7229864869575881E-3</v>
      </c>
      <c r="R60" s="490">
        <f t="shared" si="14"/>
        <v>4.1578142227122375E-2</v>
      </c>
      <c r="S60" s="489">
        <f>VLOOKUP($AH60,'Cty ctr Mile Ln Mile '!$A:$F,5,FALSE)</f>
        <v>698.26</v>
      </c>
      <c r="T60" s="488">
        <f t="shared" si="15"/>
        <v>3.4787280507609518E-3</v>
      </c>
      <c r="U60" s="491">
        <f t="shared" si="3"/>
        <v>9.6232083792723258E-2</v>
      </c>
      <c r="V60" s="492">
        <f>VLOOKUP($AH60,'FIN-County Cst NonCont &amp; Cont M'!$B:$I,3,FALSE)</f>
        <v>1942183.27</v>
      </c>
      <c r="W60" s="488">
        <f t="shared" si="16"/>
        <v>1.7123003735097968E-4</v>
      </c>
      <c r="X60" s="493">
        <f t="shared" si="4"/>
        <v>267.66583103638368</v>
      </c>
      <c r="Y60" s="494">
        <f>VLOOKUP($AH60,'FIN-County Cst NonCont &amp; Cont M'!$B:$I,5,FALSE)</f>
        <v>2087830.58</v>
      </c>
      <c r="Z60" s="488">
        <f t="shared" si="17"/>
        <v>3.471044587445367E-3</v>
      </c>
      <c r="AA60" s="493">
        <f t="shared" si="5"/>
        <v>287.73850330760752</v>
      </c>
      <c r="AB60" s="492">
        <f>VLOOKUP($AH60,'FIN-County Cst NonCont &amp; Cont M'!$B:$I,7,FALSE)</f>
        <v>2609949.13</v>
      </c>
      <c r="AC60" s="488">
        <f t="shared" si="18"/>
        <v>6.7197359168555252E-4</v>
      </c>
      <c r="AD60" s="495">
        <f t="shared" si="6"/>
        <v>359.69530457552366</v>
      </c>
      <c r="AE60" s="496">
        <f t="shared" si="7"/>
        <v>6639962.9800000004</v>
      </c>
      <c r="AF60" s="497">
        <f t="shared" si="19"/>
        <v>4.1950624853118407E-4</v>
      </c>
      <c r="AG60" s="498">
        <f t="shared" si="8"/>
        <v>915.09963891951497</v>
      </c>
      <c r="AH60" s="403" t="str">
        <f>IFERROR(IFERROR(IFERROR(VLOOKUP(B60,'TX Counties'!$A:$C,2,FALSE),VLOOKUP(B60,'TX Counties'!$E:$G,2,FALSE)),VLOOKUP(B60,'TX Counties'!$I:$K,2,FALSE)),VLOOKUP(B60,'TX Counties'!$M:$O,2,FALSE))</f>
        <v>Dallam</v>
      </c>
    </row>
    <row r="61" spans="1:34" s="403" customFormat="1" ht="15" x14ac:dyDescent="0.2">
      <c r="A61" s="509" t="s">
        <v>143</v>
      </c>
      <c r="B61" s="509">
        <v>57</v>
      </c>
      <c r="C61" s="510" t="s">
        <v>128</v>
      </c>
      <c r="D61" s="511" t="s">
        <v>129</v>
      </c>
      <c r="E61" s="481">
        <f>VLOOKUP($AH61,'DMV-County Square Miles'!$B:$G,3,FALSE)</f>
        <v>873.2</v>
      </c>
      <c r="F61" s="482">
        <f t="shared" si="9"/>
        <v>3.342134824214311E-3</v>
      </c>
      <c r="G61" s="483">
        <f t="shared" si="0"/>
        <v>3.3220417393315743E-4</v>
      </c>
      <c r="H61" s="484">
        <f>VLOOKUP($AH61,'DMV-County Square Miles'!$B:$G,5,FALSE)</f>
        <v>2100428</v>
      </c>
      <c r="I61" s="485">
        <f t="shared" si="1"/>
        <v>8.0892850444423334E-2</v>
      </c>
      <c r="J61" s="486">
        <f t="shared" si="2"/>
        <v>0.7990963681242258</v>
      </c>
      <c r="K61" s="487">
        <f>VLOOKUP($AH61,'Cty Population Vehicle Miles'!$A:$F,3,FALSE)</f>
        <v>2628504</v>
      </c>
      <c r="L61" s="488">
        <f t="shared" si="10"/>
        <v>8.6134657971050022E-2</v>
      </c>
      <c r="M61" s="489">
        <f>VLOOKUP($AH61,'Cty Population Vehicle Miles'!$A:$F,5,FALSE)</f>
        <v>43761912.57</v>
      </c>
      <c r="N61" s="488">
        <f t="shared" si="11"/>
        <v>7.16666826848677E-2</v>
      </c>
      <c r="O61" s="490">
        <f t="shared" si="12"/>
        <v>16.64898077765908</v>
      </c>
      <c r="P61" s="489">
        <f>VLOOKUP($AH61,'Cty ctr Mile Ln Mile '!$A:$F,3,FALSE)</f>
        <v>829.75400000000002</v>
      </c>
      <c r="Q61" s="488">
        <f t="shared" si="13"/>
        <v>1.023949315524496E-2</v>
      </c>
      <c r="R61" s="490">
        <f t="shared" si="14"/>
        <v>3.1567538036845295E-4</v>
      </c>
      <c r="S61" s="489">
        <f>VLOOKUP($AH61,'Cty ctr Mile Ln Mile '!$A:$F,5,FALSE)</f>
        <v>3589.78</v>
      </c>
      <c r="T61" s="488">
        <f t="shared" si="15"/>
        <v>1.7884267152723413E-2</v>
      </c>
      <c r="U61" s="491">
        <f t="shared" si="3"/>
        <v>1.365712207400103E-3</v>
      </c>
      <c r="V61" s="492">
        <f>VLOOKUP($AH61,'FIN-County Cst NonCont &amp; Cont M'!$B:$I,3,FALSE)</f>
        <v>618069827.23000097</v>
      </c>
      <c r="W61" s="488">
        <f>V61/$V$260</f>
        <v>5.4491314613222173E-2</v>
      </c>
      <c r="X61" s="493">
        <f t="shared" si="4"/>
        <v>235.14129224456229</v>
      </c>
      <c r="Y61" s="494">
        <f>VLOOKUP($AH61,'FIN-County Cst NonCont &amp; Cont M'!$B:$I,5,FALSE)</f>
        <v>6766788.3099999996</v>
      </c>
      <c r="Z61" s="488">
        <f t="shared" si="17"/>
        <v>1.1249870637403002E-2</v>
      </c>
      <c r="AA61" s="493">
        <f t="shared" si="5"/>
        <v>2.5743876783143564</v>
      </c>
      <c r="AB61" s="492">
        <f>VLOOKUP($AH61,'FIN-County Cst NonCont &amp; Cont M'!$B:$I,7,FALSE)</f>
        <v>117465543.77000001</v>
      </c>
      <c r="AC61" s="488">
        <f t="shared" si="18"/>
        <v>3.0243402999361672E-2</v>
      </c>
      <c r="AD61" s="495">
        <f t="shared" si="6"/>
        <v>44.689124981358219</v>
      </c>
      <c r="AE61" s="496">
        <f t="shared" si="7"/>
        <v>742302159.3100009</v>
      </c>
      <c r="AF61" s="497">
        <f t="shared" si="19"/>
        <v>4.6897911188163853E-2</v>
      </c>
      <c r="AG61" s="498">
        <f t="shared" si="8"/>
        <v>282.40480490423482</v>
      </c>
      <c r="AH61" s="403" t="str">
        <f>IFERROR(IFERROR(IFERROR(VLOOKUP(B61,'TX Counties'!$A:$C,2,FALSE),VLOOKUP(B61,'TX Counties'!$E:$G,2,FALSE)),VLOOKUP(B61,'TX Counties'!$I:$K,2,FALSE)),VLOOKUP(B61,'TX Counties'!$M:$O,2,FALSE))</f>
        <v>Dallas</v>
      </c>
    </row>
    <row r="62" spans="1:34" s="403" customFormat="1" ht="15" x14ac:dyDescent="0.2">
      <c r="A62" s="509" t="s">
        <v>144</v>
      </c>
      <c r="B62" s="509">
        <v>58</v>
      </c>
      <c r="C62" s="510" t="s">
        <v>68</v>
      </c>
      <c r="D62" s="511" t="s">
        <v>69</v>
      </c>
      <c r="E62" s="481">
        <f>VLOOKUP($AH62,'DMV-County Square Miles'!$B:$G,3,FALSE)</f>
        <v>900.31</v>
      </c>
      <c r="F62" s="482">
        <f t="shared" si="9"/>
        <v>3.4458971639812026E-3</v>
      </c>
      <c r="G62" s="483">
        <f t="shared" si="0"/>
        <v>7.5032086007167265E-2</v>
      </c>
      <c r="H62" s="484">
        <f>VLOOKUP($AH62,'DMV-County Square Miles'!$B:$G,5,FALSE)</f>
        <v>10886</v>
      </c>
      <c r="I62" s="485">
        <f t="shared" si="1"/>
        <v>4.192476818715007E-4</v>
      </c>
      <c r="J62" s="486">
        <f t="shared" si="2"/>
        <v>0.90724227018918246</v>
      </c>
      <c r="K62" s="487">
        <f>VLOOKUP($AH62,'Cty Population Vehicle Miles'!$A:$F,3,FALSE)</f>
        <v>11999</v>
      </c>
      <c r="L62" s="488">
        <f t="shared" si="10"/>
        <v>3.9320075639779478E-4</v>
      </c>
      <c r="M62" s="489">
        <f>VLOOKUP($AH62,'Cty Population Vehicle Miles'!$A:$F,5,FALSE)</f>
        <v>584386.505</v>
      </c>
      <c r="N62" s="488">
        <f t="shared" si="11"/>
        <v>9.5702038050010771E-4</v>
      </c>
      <c r="O62" s="490">
        <f t="shared" si="12"/>
        <v>48.702933994499539</v>
      </c>
      <c r="P62" s="489">
        <f>VLOOKUP($AH62,'Cty ctr Mile Ln Mile '!$A:$F,3,FALSE)</f>
        <v>312.60500000000002</v>
      </c>
      <c r="Q62" s="488">
        <f t="shared" si="13"/>
        <v>3.8576695716987814E-3</v>
      </c>
      <c r="R62" s="490">
        <f t="shared" si="14"/>
        <v>2.6052587715642971E-2</v>
      </c>
      <c r="S62" s="489">
        <f>VLOOKUP($AH62,'Cty ctr Mile Ln Mile '!$A:$F,5,FALSE)</f>
        <v>740.78099999999995</v>
      </c>
      <c r="T62" s="488">
        <f t="shared" si="15"/>
        <v>3.6905674736784988E-3</v>
      </c>
      <c r="U62" s="491">
        <f t="shared" si="3"/>
        <v>6.1736894741228433E-2</v>
      </c>
      <c r="V62" s="492">
        <f>VLOOKUP($AH62,'FIN-County Cst NonCont &amp; Cont M'!$B:$I,3,FALSE)</f>
        <v>2305705.25</v>
      </c>
      <c r="W62" s="488">
        <f t="shared" si="16"/>
        <v>2.0327947530814121E-4</v>
      </c>
      <c r="X62" s="493">
        <f t="shared" si="4"/>
        <v>192.15811734311194</v>
      </c>
      <c r="Y62" s="494">
        <f>VLOOKUP($AH62,'FIN-County Cst NonCont &amp; Cont M'!$B:$I,5,FALSE)</f>
        <v>1897767.25</v>
      </c>
      <c r="Z62" s="488">
        <f t="shared" si="17"/>
        <v>3.1550619118451547E-3</v>
      </c>
      <c r="AA62" s="493">
        <f t="shared" si="5"/>
        <v>158.16045087090592</v>
      </c>
      <c r="AB62" s="492">
        <f>VLOOKUP($AH62,'FIN-County Cst NonCont &amp; Cont M'!$B:$I,7,FALSE)</f>
        <v>2763747.4</v>
      </c>
      <c r="AC62" s="488">
        <f t="shared" si="18"/>
        <v>7.115714423482298E-4</v>
      </c>
      <c r="AD62" s="495">
        <f t="shared" si="6"/>
        <v>230.33147762313524</v>
      </c>
      <c r="AE62" s="496">
        <f t="shared" si="7"/>
        <v>6967219.9000000004</v>
      </c>
      <c r="AF62" s="497">
        <f t="shared" si="19"/>
        <v>4.4018201483117476E-4</v>
      </c>
      <c r="AG62" s="498">
        <f t="shared" si="8"/>
        <v>580.65004583715313</v>
      </c>
      <c r="AH62" s="403" t="str">
        <f>IFERROR(IFERROR(IFERROR(VLOOKUP(B62,'TX Counties'!$A:$C,2,FALSE),VLOOKUP(B62,'TX Counties'!$E:$G,2,FALSE)),VLOOKUP(B62,'TX Counties'!$I:$K,2,FALSE)),VLOOKUP(B62,'TX Counties'!$M:$O,2,FALSE))</f>
        <v>Dawson</v>
      </c>
    </row>
    <row r="63" spans="1:34" s="403" customFormat="1" ht="15" x14ac:dyDescent="0.2">
      <c r="A63" s="509" t="s">
        <v>145</v>
      </c>
      <c r="B63" s="509">
        <v>59</v>
      </c>
      <c r="C63" s="510" t="s">
        <v>59</v>
      </c>
      <c r="D63" s="511" t="s">
        <v>60</v>
      </c>
      <c r="E63" s="481">
        <f>VLOOKUP($AH63,'DMV-County Square Miles'!$B:$G,3,FALSE)</f>
        <v>1496.82</v>
      </c>
      <c r="F63" s="482">
        <f t="shared" si="9"/>
        <v>5.7290131099180771E-3</v>
      </c>
      <c r="G63" s="483">
        <f t="shared" si="0"/>
        <v>8.0830543255211149E-2</v>
      </c>
      <c r="H63" s="484">
        <f>VLOOKUP($AH63,'DMV-County Square Miles'!$B:$G,5,FALSE)</f>
        <v>20432</v>
      </c>
      <c r="I63" s="485">
        <f t="shared" si="1"/>
        <v>7.868885390408325E-4</v>
      </c>
      <c r="J63" s="486">
        <f t="shared" si="2"/>
        <v>1.1033588940490333</v>
      </c>
      <c r="K63" s="487">
        <f>VLOOKUP($AH63,'Cty Population Vehicle Miles'!$A:$F,3,FALSE)</f>
        <v>18518</v>
      </c>
      <c r="L63" s="488">
        <f t="shared" si="10"/>
        <v>6.0682486932030699E-4</v>
      </c>
      <c r="M63" s="489">
        <f>VLOOKUP($AH63,'Cty Population Vehicle Miles'!$A:$F,5,FALSE)</f>
        <v>483900.67499999999</v>
      </c>
      <c r="N63" s="488">
        <f t="shared" si="11"/>
        <v>7.9245979185087266E-4</v>
      </c>
      <c r="O63" s="490">
        <f t="shared" si="12"/>
        <v>26.131368128307592</v>
      </c>
      <c r="P63" s="489">
        <f>VLOOKUP($AH63,'Cty ctr Mile Ln Mile '!$A:$F,3,FALSE)</f>
        <v>272.20699999999999</v>
      </c>
      <c r="Q63" s="488">
        <f t="shared" si="13"/>
        <v>3.3591422437370165E-3</v>
      </c>
      <c r="R63" s="490">
        <f t="shared" si="14"/>
        <v>1.4699589588508477E-2</v>
      </c>
      <c r="S63" s="489">
        <f>VLOOKUP($AH63,'Cty ctr Mile Ln Mile '!$A:$F,5,FALSE)</f>
        <v>603.28599999999994</v>
      </c>
      <c r="T63" s="488">
        <f t="shared" si="15"/>
        <v>3.0055680274272785E-3</v>
      </c>
      <c r="U63" s="491">
        <f t="shared" si="3"/>
        <v>3.257835619397343E-2</v>
      </c>
      <c r="V63" s="492">
        <f>VLOOKUP($AH63,'FIN-County Cst NonCont &amp; Cont M'!$B:$I,3,FALSE)</f>
        <v>11528605.67</v>
      </c>
      <c r="W63" s="488">
        <f t="shared" si="16"/>
        <v>1.0164043785007046E-3</v>
      </c>
      <c r="X63" s="493">
        <f t="shared" si="4"/>
        <v>622.5621379198617</v>
      </c>
      <c r="Y63" s="494">
        <f>VLOOKUP($AH63,'FIN-County Cst NonCont &amp; Cont M'!$B:$I,5,FALSE)</f>
        <v>2102106.71</v>
      </c>
      <c r="Z63" s="488">
        <f t="shared" si="17"/>
        <v>3.4947788330498002E-3</v>
      </c>
      <c r="AA63" s="493">
        <f t="shared" si="5"/>
        <v>113.5169408143428</v>
      </c>
      <c r="AB63" s="492">
        <f>VLOOKUP($AH63,'FIN-County Cst NonCont &amp; Cont M'!$B:$I,7,FALSE)</f>
        <v>5915891.2800000003</v>
      </c>
      <c r="AC63" s="488">
        <f t="shared" si="18"/>
        <v>1.5231418366544337E-3</v>
      </c>
      <c r="AD63" s="495">
        <f t="shared" si="6"/>
        <v>319.46707419807757</v>
      </c>
      <c r="AE63" s="496">
        <f t="shared" si="7"/>
        <v>19546603.66</v>
      </c>
      <c r="AF63" s="497">
        <f t="shared" si="19"/>
        <v>1.2349349533470608E-3</v>
      </c>
      <c r="AG63" s="498">
        <f t="shared" si="8"/>
        <v>1055.5461529322822</v>
      </c>
      <c r="AH63" s="403" t="str">
        <f>IFERROR(IFERROR(IFERROR(VLOOKUP(B63,'TX Counties'!$A:$C,2,FALSE),VLOOKUP(B63,'TX Counties'!$E:$G,2,FALSE)),VLOOKUP(B63,'TX Counties'!$I:$K,2,FALSE)),VLOOKUP(B63,'TX Counties'!$M:$O,2,FALSE))</f>
        <v>Deaf Smith</v>
      </c>
    </row>
    <row r="64" spans="1:34" s="403" customFormat="1" ht="15" x14ac:dyDescent="0.2">
      <c r="A64" s="509" t="s">
        <v>146</v>
      </c>
      <c r="B64" s="509">
        <v>60</v>
      </c>
      <c r="C64" s="510" t="s">
        <v>147</v>
      </c>
      <c r="D64" s="511" t="s">
        <v>148</v>
      </c>
      <c r="E64" s="481">
        <f>VLOOKUP($AH64,'DMV-County Square Miles'!$B:$G,3,FALSE)</f>
        <v>256.83</v>
      </c>
      <c r="F64" s="482">
        <f t="shared" si="9"/>
        <v>9.8300559654484814E-4</v>
      </c>
      <c r="G64" s="483">
        <f t="shared" si="0"/>
        <v>4.6200755531570423E-2</v>
      </c>
      <c r="H64" s="484">
        <f>VLOOKUP($AH64,'DMV-County Square Miles'!$B:$G,5,FALSE)</f>
        <v>6649</v>
      </c>
      <c r="I64" s="485">
        <f t="shared" si="1"/>
        <v>2.5606998316770241E-4</v>
      </c>
      <c r="J64" s="486">
        <f t="shared" si="2"/>
        <v>1.196078431372549</v>
      </c>
      <c r="K64" s="487">
        <f>VLOOKUP($AH64,'Cty Population Vehicle Miles'!$A:$F,3,FALSE)</f>
        <v>5559</v>
      </c>
      <c r="L64" s="488">
        <f t="shared" si="10"/>
        <v>1.8216543085384959E-4</v>
      </c>
      <c r="M64" s="489">
        <f>VLOOKUP($AH64,'Cty Population Vehicle Miles'!$A:$F,5,FALSE)</f>
        <v>198028.103</v>
      </c>
      <c r="N64" s="488">
        <f t="shared" si="11"/>
        <v>3.2430066208112476E-4</v>
      </c>
      <c r="O64" s="490">
        <f t="shared" si="12"/>
        <v>35.62297229717575</v>
      </c>
      <c r="P64" s="489">
        <f>VLOOKUP($AH64,'Cty ctr Mile Ln Mile '!$A:$F,3,FALSE)</f>
        <v>166.06100000000001</v>
      </c>
      <c r="Q64" s="488">
        <f t="shared" si="13"/>
        <v>2.0492585427164356E-3</v>
      </c>
      <c r="R64" s="490">
        <f t="shared" si="14"/>
        <v>2.9872459075373271E-2</v>
      </c>
      <c r="S64" s="489">
        <f>VLOOKUP($AH64,'Cty ctr Mile Ln Mile '!$A:$F,5,FALSE)</f>
        <v>372.80599999999998</v>
      </c>
      <c r="T64" s="488">
        <f t="shared" si="15"/>
        <v>1.8573177465299278E-3</v>
      </c>
      <c r="U64" s="491">
        <f t="shared" si="3"/>
        <v>6.706350062960964E-2</v>
      </c>
      <c r="V64" s="492">
        <f>VLOOKUP($AH64,'FIN-County Cst NonCont &amp; Cont M'!$B:$I,3,FALSE)</f>
        <v>9199905.3200000003</v>
      </c>
      <c r="W64" s="488">
        <f t="shared" si="16"/>
        <v>8.1109757040028299E-4</v>
      </c>
      <c r="X64" s="493">
        <f t="shared" si="4"/>
        <v>1654.9568843317145</v>
      </c>
      <c r="Y64" s="494">
        <f>VLOOKUP($AH64,'FIN-County Cst NonCont &amp; Cont M'!$B:$I,5,FALSE)</f>
        <v>1510877.97</v>
      </c>
      <c r="Z64" s="488">
        <f t="shared" si="17"/>
        <v>2.5118536198751066E-3</v>
      </c>
      <c r="AA64" s="493">
        <f t="shared" si="5"/>
        <v>271.78952509444144</v>
      </c>
      <c r="AB64" s="492">
        <f>VLOOKUP($AH64,'FIN-County Cst NonCont &amp; Cont M'!$B:$I,7,FALSE)</f>
        <v>2486900.0699999998</v>
      </c>
      <c r="AC64" s="488">
        <f t="shared" si="18"/>
        <v>6.4029262217879014E-4</v>
      </c>
      <c r="AD64" s="495">
        <f t="shared" si="6"/>
        <v>447.3646465191581</v>
      </c>
      <c r="AE64" s="496">
        <f t="shared" si="7"/>
        <v>13197683.360000001</v>
      </c>
      <c r="AF64" s="497">
        <f t="shared" si="19"/>
        <v>8.3381649149737158E-4</v>
      </c>
      <c r="AG64" s="498">
        <f t="shared" si="8"/>
        <v>2374.1110559453141</v>
      </c>
      <c r="AH64" s="403" t="str">
        <f>IFERROR(IFERROR(IFERROR(VLOOKUP(B64,'TX Counties'!$A:$C,2,FALSE),VLOOKUP(B64,'TX Counties'!$E:$G,2,FALSE)),VLOOKUP(B64,'TX Counties'!$I:$K,2,FALSE)),VLOOKUP(B64,'TX Counties'!$M:$O,2,FALSE))</f>
        <v>Delta</v>
      </c>
    </row>
    <row r="65" spans="1:34" s="403" customFormat="1" ht="15" x14ac:dyDescent="0.2">
      <c r="A65" s="509" t="s">
        <v>149</v>
      </c>
      <c r="B65" s="509">
        <v>61</v>
      </c>
      <c r="C65" s="510" t="s">
        <v>128</v>
      </c>
      <c r="D65" s="511" t="s">
        <v>129</v>
      </c>
      <c r="E65" s="481">
        <f>VLOOKUP($AH65,'DMV-County Square Miles'!$B:$G,3,FALSE)</f>
        <v>878.7</v>
      </c>
      <c r="F65" s="482">
        <f t="shared" si="9"/>
        <v>3.3631858337575759E-3</v>
      </c>
      <c r="G65" s="483">
        <f t="shared" si="0"/>
        <v>8.8122117377817941E-4</v>
      </c>
      <c r="H65" s="484">
        <f>VLOOKUP($AH65,'DMV-County Square Miles'!$B:$G,5,FALSE)</f>
        <v>797549</v>
      </c>
      <c r="I65" s="485">
        <f t="shared" si="1"/>
        <v>3.0715650324171735E-2</v>
      </c>
      <c r="J65" s="486">
        <f t="shared" si="2"/>
        <v>0.7998373346143316</v>
      </c>
      <c r="K65" s="487">
        <f>VLOOKUP($AH65,'Cty Population Vehicle Miles'!$A:$F,3,FALSE)</f>
        <v>997139</v>
      </c>
      <c r="L65" s="488">
        <f t="shared" si="10"/>
        <v>3.2675707061733533E-2</v>
      </c>
      <c r="M65" s="489">
        <f>VLOOKUP($AH65,'Cty Population Vehicle Miles'!$A:$F,5,FALSE)</f>
        <v>12841791.378</v>
      </c>
      <c r="N65" s="488">
        <f t="shared" si="11"/>
        <v>2.1030355707609236E-2</v>
      </c>
      <c r="O65" s="490">
        <f t="shared" si="12"/>
        <v>12.878637158911646</v>
      </c>
      <c r="P65" s="489">
        <f>VLOOKUP($AH65,'Cty ctr Mile Ln Mile '!$A:$F,3,FALSE)</f>
        <v>556.96699999999998</v>
      </c>
      <c r="Q65" s="488">
        <f t="shared" si="13"/>
        <v>6.8731934816792916E-3</v>
      </c>
      <c r="R65" s="490">
        <f t="shared" si="14"/>
        <v>5.5856505462127139E-4</v>
      </c>
      <c r="S65" s="489">
        <f>VLOOKUP($AH65,'Cty ctr Mile Ln Mile '!$A:$F,5,FALSE)</f>
        <v>1845.9079999999999</v>
      </c>
      <c r="T65" s="488">
        <f t="shared" si="15"/>
        <v>9.1963050134964714E-3</v>
      </c>
      <c r="U65" s="491">
        <f t="shared" si="3"/>
        <v>1.8512042954893951E-3</v>
      </c>
      <c r="V65" s="492">
        <f>VLOOKUP($AH65,'FIN-County Cst NonCont &amp; Cont M'!$B:$I,3,FALSE)</f>
        <v>360463895.60000002</v>
      </c>
      <c r="W65" s="488">
        <f t="shared" si="16"/>
        <v>3.1779825962185149E-2</v>
      </c>
      <c r="X65" s="493">
        <f t="shared" si="4"/>
        <v>361.49814178364301</v>
      </c>
      <c r="Y65" s="494">
        <f>VLOOKUP($AH65,'FIN-County Cst NonCont &amp; Cont M'!$B:$I,5,FALSE)</f>
        <v>5042636.82</v>
      </c>
      <c r="Z65" s="488">
        <f t="shared" si="17"/>
        <v>8.3834471092542953E-3</v>
      </c>
      <c r="AA65" s="493">
        <f t="shared" si="5"/>
        <v>5.0571051979713966</v>
      </c>
      <c r="AB65" s="492">
        <f>VLOOKUP($AH65,'FIN-County Cst NonCont &amp; Cont M'!$B:$I,7,FALSE)</f>
        <v>65308625.609999999</v>
      </c>
      <c r="AC65" s="488">
        <f t="shared" si="18"/>
        <v>1.6814761335673528E-2</v>
      </c>
      <c r="AD65" s="495">
        <f t="shared" si="6"/>
        <v>65.496009693733768</v>
      </c>
      <c r="AE65" s="496">
        <f t="shared" si="7"/>
        <v>430815158.03000003</v>
      </c>
      <c r="AF65" s="497">
        <f t="shared" si="19"/>
        <v>2.7218472648101195E-2</v>
      </c>
      <c r="AG65" s="498">
        <f t="shared" si="8"/>
        <v>432.05125667534821</v>
      </c>
      <c r="AH65" s="403" t="str">
        <f>IFERROR(IFERROR(IFERROR(VLOOKUP(B65,'TX Counties'!$A:$C,2,FALSE),VLOOKUP(B65,'TX Counties'!$E:$G,2,FALSE)),VLOOKUP(B65,'TX Counties'!$I:$K,2,FALSE)),VLOOKUP(B65,'TX Counties'!$M:$O,2,FALSE))</f>
        <v>Denton</v>
      </c>
    </row>
    <row r="66" spans="1:34" s="403" customFormat="1" ht="15" x14ac:dyDescent="0.2">
      <c r="A66" s="509" t="s">
        <v>150</v>
      </c>
      <c r="B66" s="509">
        <v>62</v>
      </c>
      <c r="C66" s="510" t="s">
        <v>65</v>
      </c>
      <c r="D66" s="511" t="s">
        <v>66</v>
      </c>
      <c r="E66" s="481">
        <f>VLOOKUP($AH66,'DMV-County Square Miles'!$B:$G,3,FALSE)</f>
        <v>908.98</v>
      </c>
      <c r="F66" s="482">
        <f t="shared" si="9"/>
        <v>3.4790812099339493E-3</v>
      </c>
      <c r="G66" s="483">
        <f t="shared" si="0"/>
        <v>4.6263232899022802E-2</v>
      </c>
      <c r="H66" s="484">
        <f>VLOOKUP($AH66,'DMV-County Square Miles'!$B:$G,5,FALSE)</f>
        <v>25329</v>
      </c>
      <c r="I66" s="485">
        <f t="shared" si="1"/>
        <v>9.754845245382364E-4</v>
      </c>
      <c r="J66" s="486">
        <f t="shared" si="2"/>
        <v>1.2891388436482085</v>
      </c>
      <c r="K66" s="487">
        <f>VLOOKUP($AH66,'Cty Population Vehicle Miles'!$A:$F,3,FALSE)</f>
        <v>19648</v>
      </c>
      <c r="L66" s="488">
        <f t="shared" si="10"/>
        <v>6.4385435967196194E-4</v>
      </c>
      <c r="M66" s="489">
        <f>VLOOKUP($AH66,'Cty Population Vehicle Miles'!$A:$F,5,FALSE)</f>
        <v>625870.43999999994</v>
      </c>
      <c r="N66" s="488">
        <f t="shared" si="11"/>
        <v>1.0249565339168292E-3</v>
      </c>
      <c r="O66" s="490">
        <f t="shared" si="12"/>
        <v>31.854155130293158</v>
      </c>
      <c r="P66" s="489">
        <f>VLOOKUP($AH66,'Cty ctr Mile Ln Mile '!$A:$F,3,FALSE)</f>
        <v>314.99299999999999</v>
      </c>
      <c r="Q66" s="488">
        <f t="shared" si="13"/>
        <v>3.8871384379588112E-3</v>
      </c>
      <c r="R66" s="490">
        <f t="shared" si="14"/>
        <v>1.6031809853420197E-2</v>
      </c>
      <c r="S66" s="489">
        <f>VLOOKUP($AH66,'Cty ctr Mile Ln Mile '!$A:$F,5,FALSE)</f>
        <v>673.5</v>
      </c>
      <c r="T66" s="488">
        <f t="shared" si="15"/>
        <v>3.3553738466867659E-3</v>
      </c>
      <c r="U66" s="491">
        <f t="shared" si="3"/>
        <v>3.4278298045602604E-2</v>
      </c>
      <c r="V66" s="492">
        <f>VLOOKUP($AH66,'FIN-County Cst NonCont &amp; Cont M'!$B:$I,3,FALSE)</f>
        <v>22430511.32</v>
      </c>
      <c r="W66" s="488">
        <f t="shared" si="16"/>
        <v>1.9775565727765602E-3</v>
      </c>
      <c r="X66" s="493">
        <f t="shared" si="4"/>
        <v>1141.6180435667752</v>
      </c>
      <c r="Y66" s="494">
        <f>VLOOKUP($AH66,'FIN-County Cst NonCont &amp; Cont M'!$B:$I,5,FALSE)</f>
        <v>2737759.81</v>
      </c>
      <c r="Z66" s="488">
        <f t="shared" si="17"/>
        <v>4.5515601032273204E-3</v>
      </c>
      <c r="AA66" s="493">
        <f t="shared" si="5"/>
        <v>139.34038120928338</v>
      </c>
      <c r="AB66" s="492">
        <f>VLOOKUP($AH66,'FIN-County Cst NonCont &amp; Cont M'!$B:$I,7,FALSE)</f>
        <v>32234152.359999999</v>
      </c>
      <c r="AC66" s="488">
        <f t="shared" si="18"/>
        <v>8.2992035696452561E-3</v>
      </c>
      <c r="AD66" s="495">
        <f t="shared" si="6"/>
        <v>1640.5818587133551</v>
      </c>
      <c r="AE66" s="496">
        <f t="shared" si="7"/>
        <v>57402423.489999995</v>
      </c>
      <c r="AF66" s="497">
        <f t="shared" si="19"/>
        <v>3.6266279507010464E-3</v>
      </c>
      <c r="AG66" s="498">
        <f t="shared" si="8"/>
        <v>2921.5402834894135</v>
      </c>
      <c r="AH66" s="403" t="str">
        <f>IFERROR(IFERROR(IFERROR(VLOOKUP(B66,'TX Counties'!$A:$C,2,FALSE),VLOOKUP(B66,'TX Counties'!$E:$G,2,FALSE)),VLOOKUP(B66,'TX Counties'!$I:$K,2,FALSE)),VLOOKUP(B66,'TX Counties'!$M:$O,2,FALSE))</f>
        <v>DeWitt</v>
      </c>
    </row>
    <row r="67" spans="1:34" s="403" customFormat="1" ht="15" x14ac:dyDescent="0.2">
      <c r="A67" s="509" t="s">
        <v>151</v>
      </c>
      <c r="B67" s="509">
        <v>63</v>
      </c>
      <c r="C67" s="510" t="s">
        <v>98</v>
      </c>
      <c r="D67" s="511" t="s">
        <v>99</v>
      </c>
      <c r="E67" s="481">
        <f>VLOOKUP($AH67,'DMV-County Square Miles'!$B:$G,3,FALSE)</f>
        <v>901.72</v>
      </c>
      <c r="F67" s="482">
        <f t="shared" si="9"/>
        <v>3.4512938773368397E-3</v>
      </c>
      <c r="G67" s="483">
        <f t="shared" si="0"/>
        <v>0.52547785547785553</v>
      </c>
      <c r="H67" s="484">
        <f>VLOOKUP($AH67,'DMV-County Square Miles'!$B:$G,5,FALSE)</f>
        <v>2556</v>
      </c>
      <c r="I67" s="485">
        <f t="shared" si="1"/>
        <v>9.8438092491599837E-5</v>
      </c>
      <c r="J67" s="486">
        <f t="shared" si="2"/>
        <v>1.4895104895104896</v>
      </c>
      <c r="K67" s="487">
        <f>VLOOKUP($AH67,'Cty Population Vehicle Miles'!$A:$F,3,FALSE)</f>
        <v>1716</v>
      </c>
      <c r="L67" s="488">
        <f t="shared" si="10"/>
        <v>5.6232394197734465E-5</v>
      </c>
      <c r="M67" s="489">
        <f>VLOOKUP($AH67,'Cty Population Vehicle Miles'!$A:$F,5,FALSE)</f>
        <v>104193.588</v>
      </c>
      <c r="N67" s="488">
        <f t="shared" si="11"/>
        <v>1.7063259739961219E-4</v>
      </c>
      <c r="O67" s="490">
        <f t="shared" si="12"/>
        <v>60.71887412587413</v>
      </c>
      <c r="P67" s="489">
        <f>VLOOKUP($AH67,'Cty ctr Mile Ln Mile '!$A:$F,3,FALSE)</f>
        <v>201.80799999999999</v>
      </c>
      <c r="Q67" s="488">
        <f t="shared" si="13"/>
        <v>2.4903906876901764E-3</v>
      </c>
      <c r="R67" s="490">
        <f t="shared" si="14"/>
        <v>0.1176037296037296</v>
      </c>
      <c r="S67" s="489">
        <f>VLOOKUP($AH67,'Cty ctr Mile Ln Mile '!$A:$F,5,FALSE)</f>
        <v>468.06</v>
      </c>
      <c r="T67" s="488">
        <f t="shared" si="15"/>
        <v>2.3318727285526466E-3</v>
      </c>
      <c r="U67" s="491">
        <f t="shared" si="3"/>
        <v>0.27276223776223774</v>
      </c>
      <c r="V67" s="492">
        <f>VLOOKUP($AH67,'FIN-County Cst NonCont &amp; Cont M'!$B:$I,3,FALSE)</f>
        <v>361021.55</v>
      </c>
      <c r="W67" s="488">
        <f t="shared" si="16"/>
        <v>3.1828990829999571E-5</v>
      </c>
      <c r="X67" s="493">
        <f t="shared" si="4"/>
        <v>210.38551864801863</v>
      </c>
      <c r="Y67" s="494">
        <f>VLOOKUP($AH67,'FIN-County Cst NonCont &amp; Cont M'!$B:$I,5,FALSE)</f>
        <v>1164947.21</v>
      </c>
      <c r="Z67" s="488">
        <f t="shared" si="17"/>
        <v>1.9367393823353622E-3</v>
      </c>
      <c r="AA67" s="493">
        <f t="shared" si="5"/>
        <v>678.87366550116553</v>
      </c>
      <c r="AB67" s="492">
        <f>VLOOKUP($AH67,'FIN-County Cst NonCont &amp; Cont M'!$B:$I,7,FALSE)</f>
        <v>1723635.69</v>
      </c>
      <c r="AC67" s="488">
        <f t="shared" si="18"/>
        <v>4.4377786986473012E-4</v>
      </c>
      <c r="AD67" s="495">
        <f t="shared" si="6"/>
        <v>1004.4497027972028</v>
      </c>
      <c r="AE67" s="496">
        <f t="shared" si="7"/>
        <v>3249604.45</v>
      </c>
      <c r="AF67" s="497">
        <f t="shared" si="19"/>
        <v>2.0530677296483083E-4</v>
      </c>
      <c r="AG67" s="498">
        <f t="shared" si="8"/>
        <v>1893.7088869463871</v>
      </c>
      <c r="AH67" s="403" t="str">
        <f>IFERROR(IFERROR(IFERROR(VLOOKUP(B67,'TX Counties'!$A:$C,2,FALSE),VLOOKUP(B67,'TX Counties'!$E:$G,2,FALSE)),VLOOKUP(B67,'TX Counties'!$I:$K,2,FALSE)),VLOOKUP(B67,'TX Counties'!$M:$O,2,FALSE))</f>
        <v>Dickens</v>
      </c>
    </row>
    <row r="68" spans="1:34" s="403" customFormat="1" ht="15" x14ac:dyDescent="0.2">
      <c r="A68" s="509" t="s">
        <v>152</v>
      </c>
      <c r="B68" s="509">
        <v>64</v>
      </c>
      <c r="C68" s="510" t="s">
        <v>153</v>
      </c>
      <c r="D68" s="511" t="s">
        <v>154</v>
      </c>
      <c r="E68" s="481">
        <f>VLOOKUP($AH68,'DMV-County Square Miles'!$B:$G,3,FALSE)</f>
        <v>1328.89</v>
      </c>
      <c r="F68" s="482">
        <f t="shared" si="9"/>
        <v>5.0862683767179985E-3</v>
      </c>
      <c r="G68" s="483">
        <f t="shared" si="0"/>
        <v>0.16174415774099318</v>
      </c>
      <c r="H68" s="484">
        <f>VLOOKUP($AH68,'DMV-County Square Miles'!$B:$G,5,FALSE)</f>
        <v>10543</v>
      </c>
      <c r="I68" s="485">
        <f t="shared" si="1"/>
        <v>4.0603787524997535E-4</v>
      </c>
      <c r="J68" s="486">
        <f t="shared" si="2"/>
        <v>1.2832278481012658</v>
      </c>
      <c r="K68" s="487">
        <f>VLOOKUP($AH68,'Cty Population Vehicle Miles'!$A:$F,3,FALSE)</f>
        <v>8216</v>
      </c>
      <c r="L68" s="488">
        <f t="shared" si="10"/>
        <v>2.6923388737097104E-4</v>
      </c>
      <c r="M68" s="489">
        <f>VLOOKUP($AH68,'Cty Population Vehicle Miles'!$A:$F,5,FALSE)</f>
        <v>588564.23499999999</v>
      </c>
      <c r="N68" s="488">
        <f t="shared" si="11"/>
        <v>9.6386203875199826E-4</v>
      </c>
      <c r="O68" s="490">
        <f t="shared" si="12"/>
        <v>71.636347979552099</v>
      </c>
      <c r="P68" s="489">
        <f>VLOOKUP($AH68,'Cty ctr Mile Ln Mile '!$A:$F,3,FALSE)</f>
        <v>248.50299999999999</v>
      </c>
      <c r="Q68" s="488">
        <f t="shared" si="13"/>
        <v>3.066625490877824E-3</v>
      </c>
      <c r="R68" s="490">
        <f t="shared" si="14"/>
        <v>3.0246226874391428E-2</v>
      </c>
      <c r="S68" s="489">
        <f>VLOOKUP($AH68,'Cty ctr Mile Ln Mile '!$A:$F,5,FALSE)</f>
        <v>506.44099999999997</v>
      </c>
      <c r="T68" s="488">
        <f t="shared" si="15"/>
        <v>2.5230866908535891E-3</v>
      </c>
      <c r="U68" s="491">
        <f t="shared" si="3"/>
        <v>6.1640822784810125E-2</v>
      </c>
      <c r="V68" s="492">
        <f>VLOOKUP($AH68,'FIN-County Cst NonCont &amp; Cont M'!$B:$I,3,FALSE)</f>
        <v>16098396.23</v>
      </c>
      <c r="W68" s="488">
        <f t="shared" si="16"/>
        <v>1.4192939617659103E-3</v>
      </c>
      <c r="X68" s="493">
        <f t="shared" si="4"/>
        <v>1959.3958410418695</v>
      </c>
      <c r="Y68" s="494">
        <f>VLOOKUP($AH68,'FIN-County Cst NonCont &amp; Cont M'!$B:$I,5,FALSE)</f>
        <v>1550879.45</v>
      </c>
      <c r="Z68" s="488">
        <f t="shared" si="17"/>
        <v>2.5783565832735084E-3</v>
      </c>
      <c r="AA68" s="493">
        <f t="shared" si="5"/>
        <v>188.76332156767282</v>
      </c>
      <c r="AB68" s="492">
        <f>VLOOKUP($AH68,'FIN-County Cst NonCont &amp; Cont M'!$B:$I,7,FALSE)</f>
        <v>3619790.67</v>
      </c>
      <c r="AC68" s="488">
        <f t="shared" si="18"/>
        <v>9.3197361960451418E-4</v>
      </c>
      <c r="AD68" s="495">
        <f t="shared" si="6"/>
        <v>440.57822176241478</v>
      </c>
      <c r="AE68" s="496">
        <f t="shared" si="7"/>
        <v>21269066.350000001</v>
      </c>
      <c r="AF68" s="497">
        <f t="shared" si="19"/>
        <v>1.3437584307509714E-3</v>
      </c>
      <c r="AG68" s="498">
        <f t="shared" si="8"/>
        <v>2588.7373843719574</v>
      </c>
      <c r="AH68" s="403" t="str">
        <f>IFERROR(IFERROR(IFERROR(VLOOKUP(B68,'TX Counties'!$A:$C,2,FALSE),VLOOKUP(B68,'TX Counties'!$E:$G,2,FALSE)),VLOOKUP(B68,'TX Counties'!$I:$K,2,FALSE)),VLOOKUP(B68,'TX Counties'!$M:$O,2,FALSE))</f>
        <v>Dimmit</v>
      </c>
    </row>
    <row r="69" spans="1:34" s="403" customFormat="1" ht="15" x14ac:dyDescent="0.2">
      <c r="A69" s="509" t="s">
        <v>155</v>
      </c>
      <c r="B69" s="509">
        <v>65</v>
      </c>
      <c r="C69" s="510" t="s">
        <v>98</v>
      </c>
      <c r="D69" s="511" t="s">
        <v>99</v>
      </c>
      <c r="E69" s="481">
        <f>VLOOKUP($AH69,'DMV-County Square Miles'!$B:$G,3,FALSE)</f>
        <v>927.04</v>
      </c>
      <c r="F69" s="482">
        <f t="shared" si="9"/>
        <v>3.5482050703614688E-3</v>
      </c>
      <c r="G69" s="483">
        <f t="shared" si="0"/>
        <v>0.28603517432891085</v>
      </c>
      <c r="H69" s="484">
        <f>VLOOKUP($AH69,'DMV-County Square Miles'!$B:$G,5,FALSE)</f>
        <v>3340</v>
      </c>
      <c r="I69" s="485">
        <f t="shared" si="1"/>
        <v>1.2863193619794345E-4</v>
      </c>
      <c r="J69" s="486">
        <f t="shared" si="2"/>
        <v>1.0305461277383523</v>
      </c>
      <c r="K69" s="487">
        <f>VLOOKUP($AH69,'Cty Population Vehicle Miles'!$A:$F,3,FALSE)</f>
        <v>3241</v>
      </c>
      <c r="L69" s="488">
        <f t="shared" si="10"/>
        <v>1.0620582144222459E-4</v>
      </c>
      <c r="M69" s="489">
        <f>VLOOKUP($AH69,'Cty Population Vehicle Miles'!$A:$F,5,FALSE)</f>
        <v>594876.43299999996</v>
      </c>
      <c r="N69" s="488">
        <f t="shared" si="11"/>
        <v>9.7419920786878341E-4</v>
      </c>
      <c r="O69" s="490">
        <f t="shared" si="12"/>
        <v>183.54718697932736</v>
      </c>
      <c r="P69" s="489">
        <f>VLOOKUP($AH69,'Cty ctr Mile Ln Mile '!$A:$F,3,FALSE)</f>
        <v>190.41800000000001</v>
      </c>
      <c r="Q69" s="488">
        <f t="shared" si="13"/>
        <v>2.3498335743309881E-3</v>
      </c>
      <c r="R69" s="490">
        <f t="shared" si="14"/>
        <v>5.8752854057389697E-2</v>
      </c>
      <c r="S69" s="489">
        <f>VLOOKUP($AH69,'Cty ctr Mile Ln Mile '!$A:$F,5,FALSE)</f>
        <v>468.85599999999999</v>
      </c>
      <c r="T69" s="488">
        <f t="shared" si="15"/>
        <v>2.3358383968257908E-3</v>
      </c>
      <c r="U69" s="491">
        <f t="shared" si="3"/>
        <v>0.14466399259487811</v>
      </c>
      <c r="V69" s="492">
        <f>VLOOKUP($AH69,'FIN-County Cst NonCont &amp; Cont M'!$B:$I,3,FALSE)</f>
        <v>2805635.14</v>
      </c>
      <c r="W69" s="488">
        <f t="shared" si="16"/>
        <v>2.4735513750739966E-4</v>
      </c>
      <c r="X69" s="493">
        <f t="shared" si="4"/>
        <v>865.66958963282946</v>
      </c>
      <c r="Y69" s="494">
        <f>VLOOKUP($AH69,'FIN-County Cst NonCont &amp; Cont M'!$B:$I,5,FALSE)</f>
        <v>1622503.04</v>
      </c>
      <c r="Z69" s="488">
        <f t="shared" si="17"/>
        <v>2.6974317020999152E-3</v>
      </c>
      <c r="AA69" s="493">
        <f t="shared" si="5"/>
        <v>500.61803147176801</v>
      </c>
      <c r="AB69" s="492">
        <f>VLOOKUP($AH69,'FIN-County Cst NonCont &amp; Cont M'!$B:$I,7,FALSE)</f>
        <v>8786403.6600000001</v>
      </c>
      <c r="AC69" s="488">
        <f t="shared" si="18"/>
        <v>2.2622016488916337E-3</v>
      </c>
      <c r="AD69" s="495">
        <f t="shared" si="6"/>
        <v>2711.016248071583</v>
      </c>
      <c r="AE69" s="496">
        <f t="shared" si="7"/>
        <v>13214541.84</v>
      </c>
      <c r="AF69" s="497">
        <f t="shared" si="19"/>
        <v>8.3488159347490365E-4</v>
      </c>
      <c r="AG69" s="498">
        <f t="shared" si="8"/>
        <v>4077.3038691761803</v>
      </c>
      <c r="AH69" s="403" t="str">
        <f>IFERROR(IFERROR(IFERROR(VLOOKUP(B69,'TX Counties'!$A:$C,2,FALSE),VLOOKUP(B69,'TX Counties'!$E:$G,2,FALSE)),VLOOKUP(B69,'TX Counties'!$I:$K,2,FALSE)),VLOOKUP(B69,'TX Counties'!$M:$O,2,FALSE))</f>
        <v>Donley</v>
      </c>
    </row>
    <row r="70" spans="1:34" s="403" customFormat="1" ht="15" x14ac:dyDescent="0.2">
      <c r="A70" s="509" t="s">
        <v>156</v>
      </c>
      <c r="B70" s="509">
        <v>67</v>
      </c>
      <c r="C70" s="510" t="s">
        <v>153</v>
      </c>
      <c r="D70" s="511" t="s">
        <v>154</v>
      </c>
      <c r="E70" s="481">
        <f>VLOOKUP($AH70,'DMV-County Square Miles'!$B:$G,3,FALSE)</f>
        <v>1793.48</v>
      </c>
      <c r="F70" s="482">
        <f t="shared" si="9"/>
        <v>6.8644662901189675E-3</v>
      </c>
      <c r="G70" s="483">
        <f t="shared" ref="G70:G133" si="20">E70/K70</f>
        <v>0.18535345183960314</v>
      </c>
      <c r="H70" s="484">
        <f>VLOOKUP($AH70,'DMV-County Square Miles'!$B:$G,5,FALSE)</f>
        <v>10842</v>
      </c>
      <c r="I70" s="485">
        <f t="shared" ref="I70:I133" si="21">H70/$H$260</f>
        <v>4.1755312941859366E-4</v>
      </c>
      <c r="J70" s="486">
        <f t="shared" ref="J70:J133" si="22">H70/K70</f>
        <v>1.1205043406366266</v>
      </c>
      <c r="K70" s="487">
        <f>VLOOKUP($AH70,'Cty Population Vehicle Miles'!$A:$F,3,FALSE)</f>
        <v>9676</v>
      </c>
      <c r="L70" s="488">
        <f t="shared" si="10"/>
        <v>3.1707729968372881E-4</v>
      </c>
      <c r="M70" s="489">
        <f>VLOOKUP($AH70,'Cty Population Vehicle Miles'!$A:$F,5,FALSE)</f>
        <v>361852.04200000002</v>
      </c>
      <c r="N70" s="488">
        <f t="shared" si="11"/>
        <v>5.9258688548870751E-4</v>
      </c>
      <c r="O70" s="490">
        <f t="shared" si="12"/>
        <v>37.396862546506824</v>
      </c>
      <c r="P70" s="489">
        <f>VLOOKUP($AH70,'Cty ctr Mile Ln Mile '!$A:$F,3,FALSE)</f>
        <v>311.70499999999998</v>
      </c>
      <c r="Q70" s="488">
        <f t="shared" si="13"/>
        <v>3.8465632150681164E-3</v>
      </c>
      <c r="R70" s="490">
        <f t="shared" ref="R70:R133" si="23">P70/K70</f>
        <v>3.2214241422075234E-2</v>
      </c>
      <c r="S70" s="489">
        <f>VLOOKUP($AH70,'Cty ctr Mile Ln Mile '!$A:$F,5,FALSE)</f>
        <v>641.827</v>
      </c>
      <c r="T70" s="488">
        <f t="shared" si="15"/>
        <v>3.1975791089791043E-3</v>
      </c>
      <c r="U70" s="491">
        <f t="shared" ref="U70:U133" si="24">S70/K70</f>
        <v>6.6331852004960723E-2</v>
      </c>
      <c r="V70" s="492">
        <f>VLOOKUP($AH70,'FIN-County Cst NonCont &amp; Cont M'!$B:$I,3,FALSE)</f>
        <v>1779517.42</v>
      </c>
      <c r="W70" s="488">
        <f t="shared" si="16"/>
        <v>1.5688881631305526E-4</v>
      </c>
      <c r="X70" s="493">
        <f t="shared" ref="X70:X133" si="25">V70/K70</f>
        <v>183.91044026457212</v>
      </c>
      <c r="Y70" s="494">
        <f>VLOOKUP($AH70,'FIN-County Cst NonCont &amp; Cont M'!$B:$I,5,FALSE)</f>
        <v>1155406.3600000001</v>
      </c>
      <c r="Z70" s="488">
        <f t="shared" si="17"/>
        <v>1.9208775992628452E-3</v>
      </c>
      <c r="AA70" s="493">
        <f t="shared" ref="AA70:AA133" si="26">Y70/K70</f>
        <v>119.40950392724267</v>
      </c>
      <c r="AB70" s="492">
        <f>VLOOKUP($AH70,'FIN-County Cst NonCont &amp; Cont M'!$B:$I,7,FALSE)</f>
        <v>3478956.11</v>
      </c>
      <c r="AC70" s="488">
        <f t="shared" si="18"/>
        <v>8.9571348563146063E-4</v>
      </c>
      <c r="AD70" s="495">
        <f t="shared" ref="AD70:AD133" si="27">AB70/K70</f>
        <v>359.54486461347665</v>
      </c>
      <c r="AE70" s="496">
        <f t="shared" ref="AE70:AE133" si="28">+V70+Y70+AB70</f>
        <v>6413879.8900000006</v>
      </c>
      <c r="AF70" s="497">
        <f t="shared" si="19"/>
        <v>4.0522254405453076E-4</v>
      </c>
      <c r="AG70" s="498">
        <f t="shared" ref="AG70:AG133" si="29">AE70/K70</f>
        <v>662.86480880529155</v>
      </c>
      <c r="AH70" s="403" t="str">
        <f>IFERROR(IFERROR(IFERROR(VLOOKUP(B70,'TX Counties'!$A:$C,2,FALSE),VLOOKUP(B70,'TX Counties'!$E:$G,2,FALSE)),VLOOKUP(B70,'TX Counties'!$I:$K,2,FALSE)),VLOOKUP(B70,'TX Counties'!$M:$O,2,FALSE))</f>
        <v>Duval</v>
      </c>
    </row>
    <row r="71" spans="1:34" s="403" customFormat="1" ht="15" x14ac:dyDescent="0.2">
      <c r="A71" s="509" t="s">
        <v>157</v>
      </c>
      <c r="B71" s="509">
        <v>68</v>
      </c>
      <c r="C71" s="510" t="s">
        <v>104</v>
      </c>
      <c r="D71" s="511" t="s">
        <v>105</v>
      </c>
      <c r="E71" s="481">
        <f>VLOOKUP($AH71,'DMV-County Square Miles'!$B:$G,3,FALSE)</f>
        <v>926.51</v>
      </c>
      <c r="F71" s="482">
        <f t="shared" ref="F71:F134" si="30">E71/$E$260</f>
        <v>3.5461765185327543E-3</v>
      </c>
      <c r="G71" s="483">
        <f t="shared" si="20"/>
        <v>5.1364341944783232E-2</v>
      </c>
      <c r="H71" s="484">
        <f>VLOOKUP($AH71,'DMV-County Square Miles'!$B:$G,5,FALSE)</f>
        <v>27122</v>
      </c>
      <c r="I71" s="485">
        <f t="shared" si="21"/>
        <v>1.0445375369941981E-3</v>
      </c>
      <c r="J71" s="486">
        <f t="shared" si="22"/>
        <v>1.5036035037143807</v>
      </c>
      <c r="K71" s="487">
        <f>VLOOKUP($AH71,'Cty Population Vehicle Miles'!$A:$F,3,FALSE)</f>
        <v>18038</v>
      </c>
      <c r="L71" s="488">
        <f t="shared" ref="L71:L134" si="31">K71/$K$260</f>
        <v>5.9109552828597565E-4</v>
      </c>
      <c r="M71" s="489">
        <f>VLOOKUP($AH71,'Cty Population Vehicle Miles'!$A:$F,5,FALSE)</f>
        <v>1454551.1610000001</v>
      </c>
      <c r="N71" s="488">
        <f t="shared" ref="N71:N134" si="32">M71/$M$260</f>
        <v>2.3820452622483018E-3</v>
      </c>
      <c r="O71" s="490">
        <f t="shared" ref="O71:O134" si="33">SUM(M71/K71)</f>
        <v>80.638161714158997</v>
      </c>
      <c r="P71" s="489">
        <f>VLOOKUP($AH71,'Cty ctr Mile Ln Mile '!$A:$F,3,FALSE)</f>
        <v>459.21800000000002</v>
      </c>
      <c r="Q71" s="488">
        <f t="shared" ref="Q71:Q134" si="34">P71/$P$260</f>
        <v>5.6669320880228117E-3</v>
      </c>
      <c r="R71" s="490">
        <f t="shared" si="23"/>
        <v>2.5458365672469233E-2</v>
      </c>
      <c r="S71" s="489">
        <f>VLOOKUP($AH71,'Cty ctr Mile Ln Mile '!$A:$F,5,FALSE)</f>
        <v>1033.347</v>
      </c>
      <c r="T71" s="488">
        <f t="shared" ref="T71:T134" si="35">S71/$S$260</f>
        <v>5.1481299158904663E-3</v>
      </c>
      <c r="U71" s="491">
        <f t="shared" si="24"/>
        <v>5.7287226965295486E-2</v>
      </c>
      <c r="V71" s="492">
        <f>VLOOKUP($AH71,'FIN-County Cst NonCont &amp; Cont M'!$B:$I,3,FALSE)</f>
        <v>13239811.4</v>
      </c>
      <c r="W71" s="488">
        <f t="shared" ref="W71:W134" si="36">V71/$V$260</f>
        <v>1.1672705843779236E-3</v>
      </c>
      <c r="X71" s="493">
        <f t="shared" si="25"/>
        <v>733.99553165539419</v>
      </c>
      <c r="Y71" s="494">
        <f>VLOOKUP($AH71,'FIN-County Cst NonCont &amp; Cont M'!$B:$I,5,FALSE)</f>
        <v>3134634.29</v>
      </c>
      <c r="Z71" s="488">
        <f t="shared" ref="Z71:Z134" si="37">Y71/$Y$260</f>
        <v>5.2113689157312522E-3</v>
      </c>
      <c r="AA71" s="493">
        <f t="shared" si="26"/>
        <v>173.77948164985031</v>
      </c>
      <c r="AB71" s="492">
        <f>VLOOKUP($AH71,'FIN-County Cst NonCont &amp; Cont M'!$B:$I,7,FALSE)</f>
        <v>24384038.02</v>
      </c>
      <c r="AC71" s="488">
        <f t="shared" ref="AC71:AC134" si="38">AB71/$AB$260</f>
        <v>6.2780647407087468E-3</v>
      </c>
      <c r="AD71" s="495">
        <f t="shared" si="27"/>
        <v>1351.8149473334072</v>
      </c>
      <c r="AE71" s="496">
        <f t="shared" si="28"/>
        <v>40758483.710000001</v>
      </c>
      <c r="AF71" s="497">
        <f t="shared" ref="AF71:AF134" si="39">AE71/$AE$260</f>
        <v>2.5750804106141984E-3</v>
      </c>
      <c r="AG71" s="498">
        <f t="shared" si="29"/>
        <v>2259.589960638652</v>
      </c>
      <c r="AH71" s="403" t="str">
        <f>IFERROR(IFERROR(IFERROR(VLOOKUP(B71,'TX Counties'!$A:$C,2,FALSE),VLOOKUP(B71,'TX Counties'!$E:$G,2,FALSE)),VLOOKUP(B71,'TX Counties'!$I:$K,2,FALSE)),VLOOKUP(B71,'TX Counties'!$M:$O,2,FALSE))</f>
        <v>Eastland</v>
      </c>
    </row>
    <row r="72" spans="1:34" s="403" customFormat="1" ht="15" x14ac:dyDescent="0.2">
      <c r="A72" s="509" t="s">
        <v>158</v>
      </c>
      <c r="B72" s="509">
        <v>69</v>
      </c>
      <c r="C72" s="510" t="s">
        <v>47</v>
      </c>
      <c r="D72" s="511" t="s">
        <v>48</v>
      </c>
      <c r="E72" s="481">
        <f>VLOOKUP($AH72,'DMV-County Square Miles'!$B:$G,3,FALSE)</f>
        <v>897.88</v>
      </c>
      <c r="F72" s="482">
        <f t="shared" si="30"/>
        <v>3.4365964452193606E-3</v>
      </c>
      <c r="G72" s="483">
        <f t="shared" si="20"/>
        <v>5.2753476730727422E-3</v>
      </c>
      <c r="H72" s="484">
        <f>VLOOKUP($AH72,'DMV-County Square Miles'!$B:$G,5,FALSE)</f>
        <v>187147</v>
      </c>
      <c r="I72" s="485">
        <f t="shared" si="21"/>
        <v>7.2075092705498568E-3</v>
      </c>
      <c r="J72" s="486">
        <f t="shared" si="22"/>
        <v>1.0995517117794633</v>
      </c>
      <c r="K72" s="487">
        <f>VLOOKUP($AH72,'Cty Population Vehicle Miles'!$A:$F,3,FALSE)</f>
        <v>170203</v>
      </c>
      <c r="L72" s="488">
        <f t="shared" si="31"/>
        <v>5.5774604834714445E-3</v>
      </c>
      <c r="M72" s="489">
        <f>VLOOKUP($AH72,'Cty Population Vehicle Miles'!$A:$F,5,FALSE)</f>
        <v>3536402.7489999998</v>
      </c>
      <c r="N72" s="488">
        <f t="shared" si="32"/>
        <v>5.7913888761849603E-3</v>
      </c>
      <c r="O72" s="490">
        <f t="shared" si="33"/>
        <v>20.777558262780325</v>
      </c>
      <c r="P72" s="489">
        <f>VLOOKUP($AH72,'Cty ctr Mile Ln Mile '!$A:$F,3,FALSE)</f>
        <v>341.017</v>
      </c>
      <c r="Q72" s="488">
        <f t="shared" si="34"/>
        <v>4.2082849101326061E-3</v>
      </c>
      <c r="R72" s="490">
        <f t="shared" si="23"/>
        <v>2.0035898309665517E-3</v>
      </c>
      <c r="S72" s="489">
        <f>VLOOKUP($AH72,'Cty ctr Mile Ln Mile '!$A:$F,5,FALSE)</f>
        <v>975.59900000000005</v>
      </c>
      <c r="T72" s="488">
        <f t="shared" si="35"/>
        <v>4.8604296502654225E-3</v>
      </c>
      <c r="U72" s="491">
        <f t="shared" si="24"/>
        <v>5.7319729969507001E-3</v>
      </c>
      <c r="V72" s="492">
        <f>VLOOKUP($AH72,'FIN-County Cst NonCont &amp; Cont M'!$B:$I,3,FALSE)</f>
        <v>41844845.060000002</v>
      </c>
      <c r="W72" s="488">
        <f t="shared" si="36"/>
        <v>3.6891958103262615E-3</v>
      </c>
      <c r="X72" s="493">
        <f t="shared" si="25"/>
        <v>245.85257051873353</v>
      </c>
      <c r="Y72" s="494">
        <f>VLOOKUP($AH72,'FIN-County Cst NonCont &amp; Cont M'!$B:$I,5,FALSE)</f>
        <v>1441918.06</v>
      </c>
      <c r="Z72" s="488">
        <f t="shared" si="37"/>
        <v>2.3972069025364712E-3</v>
      </c>
      <c r="AA72" s="493">
        <f t="shared" si="26"/>
        <v>8.4717546694241577</v>
      </c>
      <c r="AB72" s="492">
        <f>VLOOKUP($AH72,'FIN-County Cst NonCont &amp; Cont M'!$B:$I,7,FALSE)</f>
        <v>45661427.039999999</v>
      </c>
      <c r="AC72" s="488">
        <f t="shared" si="38"/>
        <v>1.1756272479363079E-2</v>
      </c>
      <c r="AD72" s="495">
        <f t="shared" si="27"/>
        <v>268.27627621134764</v>
      </c>
      <c r="AE72" s="496">
        <f t="shared" si="28"/>
        <v>88948190.159999996</v>
      </c>
      <c r="AF72" s="497">
        <f t="shared" si="39"/>
        <v>5.6196580734038937E-3</v>
      </c>
      <c r="AG72" s="498">
        <f t="shared" si="29"/>
        <v>522.60060139950531</v>
      </c>
      <c r="AH72" s="403" t="str">
        <f>IFERROR(IFERROR(IFERROR(VLOOKUP(B72,'TX Counties'!$A:$C,2,FALSE),VLOOKUP(B72,'TX Counties'!$E:$G,2,FALSE)),VLOOKUP(B72,'TX Counties'!$I:$K,2,FALSE)),VLOOKUP(B72,'TX Counties'!$M:$O,2,FALSE))</f>
        <v>Ector</v>
      </c>
    </row>
    <row r="73" spans="1:34" s="403" customFormat="1" ht="15" x14ac:dyDescent="0.2">
      <c r="A73" s="509" t="s">
        <v>159</v>
      </c>
      <c r="B73" s="509">
        <v>70</v>
      </c>
      <c r="C73" s="510" t="s">
        <v>124</v>
      </c>
      <c r="D73" s="511" t="s">
        <v>125</v>
      </c>
      <c r="E73" s="481">
        <f>VLOOKUP($AH73,'DMV-County Square Miles'!$B:$G,3,FALSE)</f>
        <v>2117.87</v>
      </c>
      <c r="F73" s="482">
        <f t="shared" si="30"/>
        <v>8.1060548329807171E-3</v>
      </c>
      <c r="G73" s="483">
        <f t="shared" si="20"/>
        <v>1.5203661162957645</v>
      </c>
      <c r="H73" s="484">
        <f>VLOOKUP($AH73,'DMV-County Square Miles'!$B:$G,5,FALSE)</f>
        <v>2944</v>
      </c>
      <c r="I73" s="485">
        <f t="shared" si="21"/>
        <v>1.1338096412178009E-4</v>
      </c>
      <c r="J73" s="486">
        <f t="shared" si="22"/>
        <v>2.113424264178033</v>
      </c>
      <c r="K73" s="487">
        <f>VLOOKUP($AH73,'Cty Population Vehicle Miles'!$A:$F,3,FALSE)</f>
        <v>1393</v>
      </c>
      <c r="L73" s="488">
        <f t="shared" si="31"/>
        <v>4.5647858460049017E-5</v>
      </c>
      <c r="M73" s="489">
        <f>VLOOKUP($AH73,'Cty Population Vehicle Miles'!$A:$F,5,FALSE)</f>
        <v>90314.248000000007</v>
      </c>
      <c r="N73" s="488">
        <f t="shared" si="32"/>
        <v>1.479031005097236E-4</v>
      </c>
      <c r="O73" s="490">
        <f t="shared" si="33"/>
        <v>64.834348887293615</v>
      </c>
      <c r="P73" s="489">
        <f>VLOOKUP($AH73,'Cty ctr Mile Ln Mile '!$A:$F,3,FALSE)</f>
        <v>239.529</v>
      </c>
      <c r="Q73" s="488">
        <f t="shared" si="34"/>
        <v>2.9558827748738417E-3</v>
      </c>
      <c r="R73" s="490">
        <f t="shared" si="23"/>
        <v>0.1719519023689878</v>
      </c>
      <c r="S73" s="489">
        <f>VLOOKUP($AH73,'Cty ctr Mile Ln Mile '!$A:$F,5,FALSE)</f>
        <v>499.572</v>
      </c>
      <c r="T73" s="488">
        <f t="shared" si="35"/>
        <v>2.4888653650141069E-3</v>
      </c>
      <c r="U73" s="491">
        <f t="shared" si="24"/>
        <v>0.35863029432878679</v>
      </c>
      <c r="V73" s="492">
        <f>VLOOKUP($AH73,'FIN-County Cst NonCont &amp; Cont M'!$B:$I,3,FALSE)</f>
        <v>1619244.03</v>
      </c>
      <c r="W73" s="488">
        <f t="shared" si="36"/>
        <v>1.4275852336903864E-4</v>
      </c>
      <c r="X73" s="493">
        <f t="shared" si="25"/>
        <v>1162.4149533381192</v>
      </c>
      <c r="Y73" s="494">
        <f>VLOOKUP($AH73,'FIN-County Cst NonCont &amp; Cont M'!$B:$I,5,FALSE)</f>
        <v>772219.41</v>
      </c>
      <c r="Z73" s="488">
        <f t="shared" si="37"/>
        <v>1.2838244774634705E-3</v>
      </c>
      <c r="AA73" s="493">
        <f t="shared" si="26"/>
        <v>554.35707824838482</v>
      </c>
      <c r="AB73" s="492">
        <f>VLOOKUP($AH73,'FIN-County Cst NonCont &amp; Cont M'!$B:$I,7,FALSE)</f>
        <v>736961.39</v>
      </c>
      <c r="AC73" s="488">
        <f t="shared" si="38"/>
        <v>1.8974262236746248E-4</v>
      </c>
      <c r="AD73" s="495">
        <f t="shared" si="27"/>
        <v>529.04622397702803</v>
      </c>
      <c r="AE73" s="496">
        <f t="shared" si="28"/>
        <v>3128424.83</v>
      </c>
      <c r="AF73" s="497">
        <f t="shared" si="39"/>
        <v>1.9765076525247541E-4</v>
      </c>
      <c r="AG73" s="498">
        <f t="shared" si="29"/>
        <v>2245.8182555635321</v>
      </c>
      <c r="AH73" s="403" t="str">
        <f>IFERROR(IFERROR(IFERROR(VLOOKUP(B73,'TX Counties'!$A:$C,2,FALSE),VLOOKUP(B73,'TX Counties'!$E:$G,2,FALSE)),VLOOKUP(B73,'TX Counties'!$I:$K,2,FALSE)),VLOOKUP(B73,'TX Counties'!$M:$O,2,FALSE))</f>
        <v>Edwards</v>
      </c>
    </row>
    <row r="74" spans="1:34" s="403" customFormat="1" ht="15" x14ac:dyDescent="0.2">
      <c r="A74" s="509" t="s">
        <v>160</v>
      </c>
      <c r="B74" s="509">
        <v>71</v>
      </c>
      <c r="C74" s="510" t="s">
        <v>128</v>
      </c>
      <c r="D74" s="511" t="s">
        <v>129</v>
      </c>
      <c r="E74" s="481">
        <f>VLOOKUP($AH74,'DMV-County Square Miles'!$B:$G,3,FALSE)</f>
        <v>935.7</v>
      </c>
      <c r="F74" s="482">
        <f t="shared" si="30"/>
        <v>3.5813508417514095E-3</v>
      </c>
      <c r="G74" s="483">
        <f t="shared" si="20"/>
        <v>4.2589507605756893E-3</v>
      </c>
      <c r="H74" s="484">
        <f>VLOOKUP($AH74,'DMV-County Square Miles'!$B:$G,5,FALSE)</f>
        <v>207627</v>
      </c>
      <c r="I74" s="485">
        <f t="shared" si="21"/>
        <v>7.9962464122665874E-3</v>
      </c>
      <c r="J74" s="486">
        <f t="shared" si="22"/>
        <v>0.94503918944752441</v>
      </c>
      <c r="K74" s="487">
        <f>VLOOKUP($AH74,'Cty Population Vehicle Miles'!$A:$F,3,FALSE)</f>
        <v>219702</v>
      </c>
      <c r="L74" s="488">
        <f t="shared" si="31"/>
        <v>7.1995160081763732E-3</v>
      </c>
      <c r="M74" s="489">
        <f>VLOOKUP($AH74,'Cty Population Vehicle Miles'!$A:$F,5,FALSE)</f>
        <v>6974517.659</v>
      </c>
      <c r="N74" s="488">
        <f t="shared" si="32"/>
        <v>1.1421816703007029E-2</v>
      </c>
      <c r="O74" s="490">
        <f t="shared" si="33"/>
        <v>31.745353519767686</v>
      </c>
      <c r="P74" s="489">
        <f>VLOOKUP($AH74,'Cty ctr Mile Ln Mile '!$A:$F,3,FALSE)</f>
        <v>634.447</v>
      </c>
      <c r="Q74" s="488">
        <f t="shared" si="34"/>
        <v>7.8293273836169495E-3</v>
      </c>
      <c r="R74" s="490">
        <f t="shared" si="23"/>
        <v>2.8877616043549901E-3</v>
      </c>
      <c r="S74" s="489">
        <f>VLOOKUP($AH74,'Cty ctr Mile Ln Mile '!$A:$F,5,FALSE)</f>
        <v>1652.018</v>
      </c>
      <c r="T74" s="488">
        <f t="shared" si="35"/>
        <v>8.2303459412854905E-3</v>
      </c>
      <c r="U74" s="491">
        <f t="shared" si="24"/>
        <v>7.5193580395262671E-3</v>
      </c>
      <c r="V74" s="492">
        <f>VLOOKUP($AH74,'FIN-County Cst NonCont &amp; Cont M'!$B:$I,3,FALSE)</f>
        <v>98100244.189999998</v>
      </c>
      <c r="W74" s="488">
        <f t="shared" si="36"/>
        <v>8.6488791950071354E-3</v>
      </c>
      <c r="X74" s="493">
        <f t="shared" si="25"/>
        <v>446.51502576216876</v>
      </c>
      <c r="Y74" s="494">
        <f>VLOOKUP($AH74,'FIN-County Cst NonCont &amp; Cont M'!$B:$I,5,FALSE)</f>
        <v>4985621.4400000004</v>
      </c>
      <c r="Z74" s="488">
        <f t="shared" si="37"/>
        <v>8.2886583232072292E-3</v>
      </c>
      <c r="AA74" s="493">
        <f t="shared" si="26"/>
        <v>22.692653867511449</v>
      </c>
      <c r="AB74" s="492">
        <f>VLOOKUP($AH74,'FIN-County Cst NonCont &amp; Cont M'!$B:$I,7,FALSE)</f>
        <v>30231731.07</v>
      </c>
      <c r="AC74" s="488">
        <f t="shared" si="38"/>
        <v>7.7836478406686851E-3</v>
      </c>
      <c r="AD74" s="495">
        <f t="shared" si="27"/>
        <v>137.60334940055165</v>
      </c>
      <c r="AE74" s="496">
        <f t="shared" si="28"/>
        <v>133317596.69999999</v>
      </c>
      <c r="AF74" s="497">
        <f t="shared" si="39"/>
        <v>8.4228729924048992E-3</v>
      </c>
      <c r="AG74" s="498">
        <f t="shared" si="29"/>
        <v>606.81102903023179</v>
      </c>
      <c r="AH74" s="403" t="str">
        <f>IFERROR(IFERROR(IFERROR(VLOOKUP(B74,'TX Counties'!$A:$C,2,FALSE),VLOOKUP(B74,'TX Counties'!$E:$G,2,FALSE)),VLOOKUP(B74,'TX Counties'!$I:$K,2,FALSE)),VLOOKUP(B74,'TX Counties'!$M:$O,2,FALSE))</f>
        <v>Ellis</v>
      </c>
    </row>
    <row r="75" spans="1:34" s="403" customFormat="1" ht="15" x14ac:dyDescent="0.2">
      <c r="A75" s="509" t="s">
        <v>161</v>
      </c>
      <c r="B75" s="509">
        <v>72</v>
      </c>
      <c r="C75" s="510" t="s">
        <v>95</v>
      </c>
      <c r="D75" s="511" t="s">
        <v>96</v>
      </c>
      <c r="E75" s="481">
        <f>VLOOKUP($AH75,'DMV-County Square Miles'!$B:$G,3,FALSE)</f>
        <v>1013.49</v>
      </c>
      <c r="F75" s="482">
        <f t="shared" si="30"/>
        <v>3.8790886658187839E-3</v>
      </c>
      <c r="G75" s="483">
        <f t="shared" si="20"/>
        <v>1.1645575729162716E-3</v>
      </c>
      <c r="H75" s="484">
        <f>VLOOKUP($AH75,'DMV-County Square Miles'!$B:$G,5,FALSE)</f>
        <v>701070</v>
      </c>
      <c r="I75" s="485">
        <f t="shared" si="21"/>
        <v>2.6999997458171322E-2</v>
      </c>
      <c r="J75" s="486">
        <f t="shared" si="22"/>
        <v>0.8055692484823832</v>
      </c>
      <c r="K75" s="487">
        <f>VLOOKUP($AH75,'Cty Population Vehicle Miles'!$A:$F,3,FALSE)</f>
        <v>870279</v>
      </c>
      <c r="L75" s="488">
        <f t="shared" si="31"/>
        <v>2.8518573304201721E-2</v>
      </c>
      <c r="M75" s="489">
        <f>VLOOKUP($AH75,'Cty Population Vehicle Miles'!$A:$F,5,FALSE)</f>
        <v>12722264.186000001</v>
      </c>
      <c r="N75" s="488">
        <f t="shared" si="32"/>
        <v>2.0834612038326612E-2</v>
      </c>
      <c r="O75" s="490">
        <f t="shared" si="33"/>
        <v>14.618604132697676</v>
      </c>
      <c r="P75" s="489">
        <f>VLOOKUP($AH75,'Cty ctr Mile Ln Mile '!$A:$F,3,FALSE)</f>
        <v>511.25599999999997</v>
      </c>
      <c r="Q75" s="488">
        <f t="shared" si="34"/>
        <v>6.3091016284078372E-3</v>
      </c>
      <c r="R75" s="490">
        <f t="shared" si="23"/>
        <v>5.8746218166817765E-4</v>
      </c>
      <c r="S75" s="489">
        <f>VLOOKUP($AH75,'Cty ctr Mile Ln Mile '!$A:$F,5,FALSE)</f>
        <v>1792.9690000000001</v>
      </c>
      <c r="T75" s="488">
        <f t="shared" si="35"/>
        <v>8.9325631633557882E-3</v>
      </c>
      <c r="U75" s="491">
        <f t="shared" si="24"/>
        <v>2.0602232157733327E-3</v>
      </c>
      <c r="V75" s="492">
        <f>VLOOKUP($AH75,'FIN-County Cst NonCont &amp; Cont M'!$B:$I,3,FALSE)</f>
        <v>268062774.91999999</v>
      </c>
      <c r="W75" s="488">
        <f t="shared" si="36"/>
        <v>2.3633402506839048E-2</v>
      </c>
      <c r="X75" s="493">
        <f t="shared" si="25"/>
        <v>308.01935347170274</v>
      </c>
      <c r="Y75" s="494">
        <f>VLOOKUP($AH75,'FIN-County Cst NonCont &amp; Cont M'!$B:$I,5,FALSE)</f>
        <v>4722709.3099999996</v>
      </c>
      <c r="Z75" s="488">
        <f t="shared" si="37"/>
        <v>7.8515636017522754E-3</v>
      </c>
      <c r="AA75" s="493">
        <f t="shared" si="26"/>
        <v>5.4266612316280174</v>
      </c>
      <c r="AB75" s="492">
        <f>VLOOKUP($AH75,'FIN-County Cst NonCont &amp; Cont M'!$B:$I,7,FALSE)</f>
        <v>75621043.599999994</v>
      </c>
      <c r="AC75" s="488">
        <f t="shared" si="38"/>
        <v>1.9469860040874348E-2</v>
      </c>
      <c r="AD75" s="495">
        <f t="shared" si="27"/>
        <v>86.892874124275082</v>
      </c>
      <c r="AE75" s="496">
        <f t="shared" si="28"/>
        <v>348406527.82999992</v>
      </c>
      <c r="AF75" s="497">
        <f t="shared" si="39"/>
        <v>2.2011977460413314E-2</v>
      </c>
      <c r="AG75" s="498">
        <f t="shared" si="29"/>
        <v>400.33888882760579</v>
      </c>
      <c r="AH75" s="403" t="str">
        <f>IFERROR(IFERROR(IFERROR(VLOOKUP(B75,'TX Counties'!$A:$C,2,FALSE),VLOOKUP(B75,'TX Counties'!$E:$G,2,FALSE)),VLOOKUP(B75,'TX Counties'!$I:$K,2,FALSE)),VLOOKUP(B75,'TX Counties'!$M:$O,2,FALSE))</f>
        <v>El Paso</v>
      </c>
    </row>
    <row r="76" spans="1:34" s="403" customFormat="1" ht="15" x14ac:dyDescent="0.2">
      <c r="A76" s="509" t="s">
        <v>162</v>
      </c>
      <c r="B76" s="509">
        <v>73</v>
      </c>
      <c r="C76" s="510" t="s">
        <v>163</v>
      </c>
      <c r="D76" s="511" t="s">
        <v>164</v>
      </c>
      <c r="E76" s="481">
        <f>VLOOKUP($AH76,'DMV-County Square Miles'!$B:$G,3,FALSE)</f>
        <v>1083.18</v>
      </c>
      <c r="F76" s="482">
        <f t="shared" si="30"/>
        <v>4.1458240940133503E-3</v>
      </c>
      <c r="G76" s="483">
        <f t="shared" si="20"/>
        <v>2.4593692527756967E-2</v>
      </c>
      <c r="H76" s="484">
        <f>VLOOKUP($AH76,'DMV-County Square Miles'!$B:$G,5,FALSE)</f>
        <v>46350</v>
      </c>
      <c r="I76" s="485">
        <f t="shared" si="21"/>
        <v>1.7850569589145744E-3</v>
      </c>
      <c r="J76" s="486">
        <f t="shared" si="22"/>
        <v>1.0523806280226142</v>
      </c>
      <c r="K76" s="487">
        <f>VLOOKUP($AH76,'Cty Population Vehicle Miles'!$A:$F,3,FALSE)</f>
        <v>44043</v>
      </c>
      <c r="L76" s="488">
        <f t="shared" si="31"/>
        <v>1.443265348281363E-3</v>
      </c>
      <c r="M76" s="489">
        <f>VLOOKUP($AH76,'Cty Population Vehicle Miles'!$A:$F,5,FALSE)</f>
        <v>1295444.004</v>
      </c>
      <c r="N76" s="488">
        <f t="shared" si="32"/>
        <v>2.1214834754349145E-3</v>
      </c>
      <c r="O76" s="490">
        <f t="shared" si="33"/>
        <v>29.413164498331174</v>
      </c>
      <c r="P76" s="489">
        <f>VLOOKUP($AH76,'Cty ctr Mile Ln Mile '!$A:$F,3,FALSE)</f>
        <v>391.27600000000001</v>
      </c>
      <c r="Q76" s="488">
        <f t="shared" si="34"/>
        <v>4.8285008855776853E-3</v>
      </c>
      <c r="R76" s="490">
        <f t="shared" si="23"/>
        <v>8.8839543173716597E-3</v>
      </c>
      <c r="S76" s="489">
        <f>VLOOKUP($AH76,'Cty ctr Mile Ln Mile '!$A:$F,5,FALSE)</f>
        <v>850.52099999999996</v>
      </c>
      <c r="T76" s="488">
        <f t="shared" si="35"/>
        <v>4.2372916398780618E-3</v>
      </c>
      <c r="U76" s="491">
        <f t="shared" si="24"/>
        <v>1.9311150466589468E-2</v>
      </c>
      <c r="V76" s="492">
        <f>VLOOKUP($AH76,'FIN-County Cst NonCont &amp; Cont M'!$B:$I,3,FALSE)</f>
        <v>23887895.460000001</v>
      </c>
      <c r="W76" s="488">
        <f t="shared" si="36"/>
        <v>2.1060449315126158E-3</v>
      </c>
      <c r="X76" s="493">
        <f t="shared" si="25"/>
        <v>542.3766650773108</v>
      </c>
      <c r="Y76" s="494">
        <f>VLOOKUP($AH76,'FIN-County Cst NonCont &amp; Cont M'!$B:$I,5,FALSE)</f>
        <v>1747092.12</v>
      </c>
      <c r="Z76" s="488">
        <f t="shared" si="37"/>
        <v>2.9045626139331919E-3</v>
      </c>
      <c r="AA76" s="493">
        <f t="shared" si="26"/>
        <v>39.667872760711127</v>
      </c>
      <c r="AB76" s="492">
        <f>VLOOKUP($AH76,'FIN-County Cst NonCont &amp; Cont M'!$B:$I,7,FALSE)</f>
        <v>6450811.6299999999</v>
      </c>
      <c r="AC76" s="488">
        <f t="shared" si="38"/>
        <v>1.6608657274090372E-3</v>
      </c>
      <c r="AD76" s="495">
        <f t="shared" si="27"/>
        <v>146.46621778716255</v>
      </c>
      <c r="AE76" s="496">
        <f t="shared" si="28"/>
        <v>32085799.210000001</v>
      </c>
      <c r="AF76" s="497">
        <f t="shared" si="39"/>
        <v>2.0271488407774116E-3</v>
      </c>
      <c r="AG76" s="498">
        <f t="shared" si="29"/>
        <v>728.51075562518452</v>
      </c>
      <c r="AH76" s="403" t="str">
        <f>IFERROR(IFERROR(IFERROR(VLOOKUP(B76,'TX Counties'!$A:$C,2,FALSE),VLOOKUP(B76,'TX Counties'!$E:$G,2,FALSE)),VLOOKUP(B76,'TX Counties'!$I:$K,2,FALSE)),VLOOKUP(B76,'TX Counties'!$M:$O,2,FALSE))</f>
        <v>Erath</v>
      </c>
    </row>
    <row r="77" spans="1:34" s="403" customFormat="1" ht="15" x14ac:dyDescent="0.2">
      <c r="A77" s="509" t="s">
        <v>165</v>
      </c>
      <c r="B77" s="509">
        <v>74</v>
      </c>
      <c r="C77" s="510" t="s">
        <v>77</v>
      </c>
      <c r="D77" s="511" t="s">
        <v>78</v>
      </c>
      <c r="E77" s="481">
        <f>VLOOKUP($AH77,'DMV-County Square Miles'!$B:$G,3,FALSE)</f>
        <v>765.5</v>
      </c>
      <c r="F77" s="482">
        <f t="shared" si="30"/>
        <v>2.9299177827943829E-3</v>
      </c>
      <c r="G77" s="483">
        <f t="shared" si="20"/>
        <v>4.4085464178760657E-2</v>
      </c>
      <c r="H77" s="484">
        <f>VLOOKUP($AH77,'DMV-County Square Miles'!$B:$G,5,FALSE)</f>
        <v>18076</v>
      </c>
      <c r="I77" s="485">
        <f t="shared" si="21"/>
        <v>6.9615295769881013E-4</v>
      </c>
      <c r="J77" s="486">
        <f t="shared" si="22"/>
        <v>1.0410043768716886</v>
      </c>
      <c r="K77" s="487">
        <f>VLOOKUP($AH77,'Cty Population Vehicle Miles'!$A:$F,3,FALSE)</f>
        <v>17364</v>
      </c>
      <c r="L77" s="488">
        <f t="shared" si="31"/>
        <v>5.6900891191693549E-4</v>
      </c>
      <c r="M77" s="489">
        <f>VLOOKUP($AH77,'Cty Population Vehicle Miles'!$A:$F,5,FALSE)</f>
        <v>871838.51500000001</v>
      </c>
      <c r="N77" s="488">
        <f t="shared" si="32"/>
        <v>1.4277660764256508E-3</v>
      </c>
      <c r="O77" s="490">
        <f t="shared" si="33"/>
        <v>50.209543595945632</v>
      </c>
      <c r="P77" s="489">
        <f>VLOOKUP($AH77,'Cty ctr Mile Ln Mile '!$A:$F,3,FALSE)</f>
        <v>344.28199999999998</v>
      </c>
      <c r="Q77" s="488">
        <f t="shared" si="34"/>
        <v>4.2485763039094059E-3</v>
      </c>
      <c r="R77" s="490">
        <f t="shared" si="23"/>
        <v>1.9827343929970053E-2</v>
      </c>
      <c r="S77" s="489">
        <f>VLOOKUP($AH77,'Cty ctr Mile Ln Mile '!$A:$F,5,FALSE)</f>
        <v>751.98299999999995</v>
      </c>
      <c r="T77" s="488">
        <f t="shared" si="35"/>
        <v>3.7463757852309637E-3</v>
      </c>
      <c r="U77" s="491">
        <f t="shared" si="24"/>
        <v>4.3307014512785069E-2</v>
      </c>
      <c r="V77" s="492">
        <f>VLOOKUP($AH77,'FIN-County Cst NonCont &amp; Cont M'!$B:$I,3,FALSE)</f>
        <v>3780577.97</v>
      </c>
      <c r="W77" s="488">
        <f t="shared" si="36"/>
        <v>3.3330969173233119E-4</v>
      </c>
      <c r="X77" s="493">
        <f t="shared" si="25"/>
        <v>217.72506162174616</v>
      </c>
      <c r="Y77" s="494">
        <f>VLOOKUP($AH77,'FIN-County Cst NonCont &amp; Cont M'!$B:$I,5,FALSE)</f>
        <v>2994516.59</v>
      </c>
      <c r="Z77" s="488">
        <f t="shared" si="37"/>
        <v>4.9784214779222445E-3</v>
      </c>
      <c r="AA77" s="493">
        <f t="shared" si="26"/>
        <v>172.45545899562313</v>
      </c>
      <c r="AB77" s="492">
        <f>VLOOKUP($AH77,'FIN-County Cst NonCont &amp; Cont M'!$B:$I,7,FALSE)</f>
        <v>9990608.7699999996</v>
      </c>
      <c r="AC77" s="488">
        <f t="shared" si="38"/>
        <v>2.5722437196705364E-3</v>
      </c>
      <c r="AD77" s="495">
        <f t="shared" si="27"/>
        <v>575.36332469477077</v>
      </c>
      <c r="AE77" s="496">
        <f t="shared" si="28"/>
        <v>16765703.33</v>
      </c>
      <c r="AF77" s="497">
        <f t="shared" si="39"/>
        <v>1.0592404399150852E-3</v>
      </c>
      <c r="AG77" s="498">
        <f t="shared" si="29"/>
        <v>965.54384531214009</v>
      </c>
      <c r="AH77" s="403" t="str">
        <f>IFERROR(IFERROR(IFERROR(VLOOKUP(B77,'TX Counties'!$A:$C,2,FALSE),VLOOKUP(B77,'TX Counties'!$E:$G,2,FALSE)),VLOOKUP(B77,'TX Counties'!$I:$K,2,FALSE)),VLOOKUP(B77,'TX Counties'!$M:$O,2,FALSE))</f>
        <v>Falls</v>
      </c>
    </row>
    <row r="78" spans="1:34" s="403" customFormat="1" ht="15" x14ac:dyDescent="0.2">
      <c r="A78" s="509" t="s">
        <v>166</v>
      </c>
      <c r="B78" s="509">
        <v>75</v>
      </c>
      <c r="C78" s="510" t="s">
        <v>147</v>
      </c>
      <c r="D78" s="511" t="s">
        <v>148</v>
      </c>
      <c r="E78" s="481">
        <f>VLOOKUP($AH78,'DMV-County Square Miles'!$B:$G,3,FALSE)</f>
        <v>890.84</v>
      </c>
      <c r="F78" s="482">
        <f t="shared" si="30"/>
        <v>3.409651153003982E-3</v>
      </c>
      <c r="G78" s="483">
        <f t="shared" si="20"/>
        <v>2.3846030301408E-2</v>
      </c>
      <c r="H78" s="484">
        <f>VLOOKUP($AH78,'DMV-County Square Miles'!$B:$G,5,FALSE)</f>
        <v>40337</v>
      </c>
      <c r="I78" s="485">
        <f t="shared" si="21"/>
        <v>1.5534809612025283E-3</v>
      </c>
      <c r="J78" s="486">
        <f t="shared" si="22"/>
        <v>1.0797419562075057</v>
      </c>
      <c r="K78" s="487">
        <f>VLOOKUP($AH78,'Cty Population Vehicle Miles'!$A:$F,3,FALSE)</f>
        <v>37358</v>
      </c>
      <c r="L78" s="488">
        <f t="shared" si="31"/>
        <v>1.2242015049178112E-3</v>
      </c>
      <c r="M78" s="489">
        <f>VLOOKUP($AH78,'Cty Population Vehicle Miles'!$A:$F,5,FALSE)</f>
        <v>1026998.285</v>
      </c>
      <c r="N78" s="488">
        <f t="shared" si="32"/>
        <v>1.6818634261303795E-3</v>
      </c>
      <c r="O78" s="490">
        <f t="shared" si="33"/>
        <v>27.490719123079394</v>
      </c>
      <c r="P78" s="489">
        <f>VLOOKUP($AH78,'Cty ctr Mile Ln Mile '!$A:$F,3,FALSE)</f>
        <v>485.60199999999998</v>
      </c>
      <c r="Q78" s="488">
        <f t="shared" si="34"/>
        <v>5.9925211028488716E-3</v>
      </c>
      <c r="R78" s="490">
        <f t="shared" si="23"/>
        <v>1.2998608062530113E-2</v>
      </c>
      <c r="S78" s="489">
        <f>VLOOKUP($AH78,'Cty ctr Mile Ln Mile '!$A:$F,5,FALSE)</f>
        <v>991.16300000000001</v>
      </c>
      <c r="T78" s="488">
        <f t="shared" si="35"/>
        <v>4.9379694253950928E-3</v>
      </c>
      <c r="U78" s="491">
        <f t="shared" si="24"/>
        <v>2.6531479201242037E-2</v>
      </c>
      <c r="V78" s="492">
        <f>VLOOKUP($AH78,'FIN-County Cst NonCont &amp; Cont M'!$B:$I,3,FALSE)</f>
        <v>8079483.3499999996</v>
      </c>
      <c r="W78" s="488">
        <f t="shared" si="36"/>
        <v>7.1231703885345405E-4</v>
      </c>
      <c r="X78" s="493">
        <f t="shared" si="25"/>
        <v>216.27183869586165</v>
      </c>
      <c r="Y78" s="494">
        <f>VLOOKUP($AH78,'FIN-County Cst NonCont &amp; Cont M'!$B:$I,5,FALSE)</f>
        <v>3274413.48</v>
      </c>
      <c r="Z78" s="488">
        <f t="shared" si="37"/>
        <v>5.443753576409513E-3</v>
      </c>
      <c r="AA78" s="493">
        <f t="shared" si="26"/>
        <v>87.649592590609771</v>
      </c>
      <c r="AB78" s="492">
        <f>VLOOKUP($AH78,'FIN-County Cst NonCont &amp; Cont M'!$B:$I,7,FALSE)</f>
        <v>12823687.859999999</v>
      </c>
      <c r="AC78" s="488">
        <f t="shared" si="38"/>
        <v>3.3016657263119213E-3</v>
      </c>
      <c r="AD78" s="495">
        <f t="shared" si="27"/>
        <v>343.26483912415011</v>
      </c>
      <c r="AE78" s="496">
        <f t="shared" si="28"/>
        <v>24177584.689999998</v>
      </c>
      <c r="AF78" s="497">
        <f t="shared" si="39"/>
        <v>1.5275157229636977E-3</v>
      </c>
      <c r="AG78" s="498">
        <f t="shared" si="29"/>
        <v>647.18627041062155</v>
      </c>
      <c r="AH78" s="403" t="str">
        <f>IFERROR(IFERROR(IFERROR(VLOOKUP(B78,'TX Counties'!$A:$C,2,FALSE),VLOOKUP(B78,'TX Counties'!$E:$G,2,FALSE)),VLOOKUP(B78,'TX Counties'!$I:$K,2,FALSE)),VLOOKUP(B78,'TX Counties'!$M:$O,2,FALSE))</f>
        <v>Fannin</v>
      </c>
    </row>
    <row r="79" spans="1:34" s="403" customFormat="1" ht="15" x14ac:dyDescent="0.2">
      <c r="A79" s="509" t="s">
        <v>167</v>
      </c>
      <c r="B79" s="509">
        <v>76</v>
      </c>
      <c r="C79" s="510" t="s">
        <v>65</v>
      </c>
      <c r="D79" s="511" t="s">
        <v>66</v>
      </c>
      <c r="E79" s="481">
        <f>VLOOKUP($AH79,'DMV-County Square Miles'!$B:$G,3,FALSE)</f>
        <v>949.93</v>
      </c>
      <c r="F79" s="482">
        <f t="shared" si="30"/>
        <v>3.635815544624256E-3</v>
      </c>
      <c r="G79" s="483">
        <f t="shared" si="20"/>
        <v>3.6939259604915224E-2</v>
      </c>
      <c r="H79" s="484">
        <f>VLOOKUP($AH79,'DMV-County Square Miles'!$B:$G,5,FALSE)</f>
        <v>36320</v>
      </c>
      <c r="I79" s="485">
        <f t="shared" si="21"/>
        <v>1.3987760247632652E-3</v>
      </c>
      <c r="J79" s="486">
        <f t="shared" si="22"/>
        <v>1.4123502877585938</v>
      </c>
      <c r="K79" s="487">
        <f>VLOOKUP($AH79,'Cty Population Vehicle Miles'!$A:$F,3,FALSE)</f>
        <v>25716</v>
      </c>
      <c r="L79" s="488">
        <f t="shared" si="31"/>
        <v>8.4269944591430042E-4</v>
      </c>
      <c r="M79" s="489">
        <f>VLOOKUP($AH79,'Cty Population Vehicle Miles'!$A:$F,5,FALSE)</f>
        <v>2168087.5630000001</v>
      </c>
      <c r="N79" s="488">
        <f t="shared" si="32"/>
        <v>3.5505679319200079E-3</v>
      </c>
      <c r="O79" s="490">
        <f t="shared" si="33"/>
        <v>84.308895745839166</v>
      </c>
      <c r="P79" s="489">
        <f>VLOOKUP($AH79,'Cty ctr Mile Ln Mile '!$A:$F,3,FALSE)</f>
        <v>440.35599999999999</v>
      </c>
      <c r="Q79" s="488">
        <f t="shared" si="34"/>
        <v>5.434167533836594E-3</v>
      </c>
      <c r="R79" s="490">
        <f t="shared" si="23"/>
        <v>1.7123813967957691E-2</v>
      </c>
      <c r="S79" s="489">
        <f>VLOOKUP($AH79,'Cty ctr Mile Ln Mile '!$A:$F,5,FALSE)</f>
        <v>1034.357</v>
      </c>
      <c r="T79" s="488">
        <f t="shared" si="35"/>
        <v>5.1531617311616675E-3</v>
      </c>
      <c r="U79" s="491">
        <f t="shared" si="24"/>
        <v>4.0222312956913982E-2</v>
      </c>
      <c r="V79" s="492">
        <f>VLOOKUP($AH79,'FIN-County Cst NonCont &amp; Cont M'!$B:$I,3,FALSE)</f>
        <v>39710091.529999897</v>
      </c>
      <c r="W79" s="488">
        <f t="shared" si="36"/>
        <v>3.5009880689028405E-3</v>
      </c>
      <c r="X79" s="493">
        <f t="shared" si="25"/>
        <v>1544.178392051637</v>
      </c>
      <c r="Y79" s="494">
        <f>VLOOKUP($AH79,'FIN-County Cst NonCont &amp; Cont M'!$B:$I,5,FALSE)</f>
        <v>2940664.58</v>
      </c>
      <c r="Z79" s="488">
        <f t="shared" si="37"/>
        <v>4.8888918342700509E-3</v>
      </c>
      <c r="AA79" s="493">
        <f t="shared" si="26"/>
        <v>114.35155467413284</v>
      </c>
      <c r="AB79" s="492">
        <f>VLOOKUP($AH79,'FIN-County Cst NonCont &amp; Cont M'!$B:$I,7,FALSE)</f>
        <v>24425188.200000003</v>
      </c>
      <c r="AC79" s="488">
        <f t="shared" si="38"/>
        <v>6.2886595197162252E-3</v>
      </c>
      <c r="AD79" s="495">
        <f t="shared" si="27"/>
        <v>949.80510965935616</v>
      </c>
      <c r="AE79" s="496">
        <f t="shared" si="28"/>
        <v>67075944.309999898</v>
      </c>
      <c r="AF79" s="497">
        <f t="shared" si="39"/>
        <v>4.2377913625317645E-3</v>
      </c>
      <c r="AG79" s="498">
        <f t="shared" si="29"/>
        <v>2608.3350563851259</v>
      </c>
      <c r="AH79" s="403" t="str">
        <f>IFERROR(IFERROR(IFERROR(VLOOKUP(B79,'TX Counties'!$A:$C,2,FALSE),VLOOKUP(B79,'TX Counties'!$E:$G,2,FALSE)),VLOOKUP(B79,'TX Counties'!$I:$K,2,FALSE)),VLOOKUP(B79,'TX Counties'!$M:$O,2,FALSE))</f>
        <v>Fayette</v>
      </c>
    </row>
    <row r="80" spans="1:34" s="403" customFormat="1" ht="15" x14ac:dyDescent="0.2">
      <c r="A80" s="509" t="s">
        <v>168</v>
      </c>
      <c r="B80" s="509">
        <v>77</v>
      </c>
      <c r="C80" s="510" t="s">
        <v>82</v>
      </c>
      <c r="D80" s="511" t="s">
        <v>83</v>
      </c>
      <c r="E80" s="481">
        <f>VLOOKUP($AH80,'DMV-County Square Miles'!$B:$G,3,FALSE)</f>
        <v>898.95</v>
      </c>
      <c r="F80" s="482">
        <f t="shared" si="30"/>
        <v>3.4406918234395957E-3</v>
      </c>
      <c r="G80" s="483">
        <f t="shared" si="20"/>
        <v>0.25110335195530725</v>
      </c>
      <c r="H80" s="484">
        <f>VLOOKUP($AH80,'DMV-County Square Miles'!$B:$G,5,FALSE)</f>
        <v>4326</v>
      </c>
      <c r="I80" s="485">
        <f t="shared" si="21"/>
        <v>1.6660531616536029E-4</v>
      </c>
      <c r="J80" s="486">
        <f t="shared" si="22"/>
        <v>1.2083798882681565</v>
      </c>
      <c r="K80" s="487">
        <f>VLOOKUP($AH80,'Cty Population Vehicle Miles'!$A:$F,3,FALSE)</f>
        <v>3580</v>
      </c>
      <c r="L80" s="488">
        <f t="shared" si="31"/>
        <v>1.1731466854772108E-4</v>
      </c>
      <c r="M80" s="489">
        <f>VLOOKUP($AH80,'Cty Population Vehicle Miles'!$A:$F,5,FALSE)</f>
        <v>177494.77799999999</v>
      </c>
      <c r="N80" s="488">
        <f t="shared" si="32"/>
        <v>2.9067426869883341E-4</v>
      </c>
      <c r="O80" s="490">
        <f t="shared" si="33"/>
        <v>49.579546927374302</v>
      </c>
      <c r="P80" s="489">
        <f>VLOOKUP($AH80,'Cty ctr Mile Ln Mile '!$A:$F,3,FALSE)</f>
        <v>274.88</v>
      </c>
      <c r="Q80" s="488">
        <f t="shared" si="34"/>
        <v>3.3921281229300905E-3</v>
      </c>
      <c r="R80" s="490">
        <f t="shared" si="23"/>
        <v>7.6782122905027936E-2</v>
      </c>
      <c r="S80" s="489">
        <f>VLOOKUP($AH80,'Cty ctr Mile Ln Mile '!$A:$F,5,FALSE)</f>
        <v>558.03399999999999</v>
      </c>
      <c r="T80" s="488">
        <f t="shared" si="35"/>
        <v>2.7801227752962177E-3</v>
      </c>
      <c r="U80" s="491">
        <f t="shared" si="24"/>
        <v>0.1558754189944134</v>
      </c>
      <c r="V80" s="492">
        <f>VLOOKUP($AH80,'FIN-County Cst NonCont &amp; Cont M'!$B:$I,3,FALSE)</f>
        <v>3166882.06</v>
      </c>
      <c r="W80" s="488">
        <f t="shared" si="36"/>
        <v>2.792039977874732E-4</v>
      </c>
      <c r="X80" s="493">
        <f t="shared" si="25"/>
        <v>884.60392737430175</v>
      </c>
      <c r="Y80" s="494">
        <f>VLOOKUP($AH80,'FIN-County Cst NonCont &amp; Cont M'!$B:$I,5,FALSE)</f>
        <v>1773976.23</v>
      </c>
      <c r="Z80" s="488">
        <f t="shared" si="37"/>
        <v>2.9492577847950847E-3</v>
      </c>
      <c r="AA80" s="493">
        <f t="shared" si="26"/>
        <v>495.52408659217878</v>
      </c>
      <c r="AB80" s="492">
        <f>VLOOKUP($AH80,'FIN-County Cst NonCont &amp; Cont M'!$B:$I,7,FALSE)</f>
        <v>3231858.46</v>
      </c>
      <c r="AC80" s="488">
        <f t="shared" si="38"/>
        <v>8.3209420146266937E-4</v>
      </c>
      <c r="AD80" s="495">
        <f t="shared" si="27"/>
        <v>902.7537597765363</v>
      </c>
      <c r="AE80" s="496">
        <f t="shared" si="28"/>
        <v>8172716.75</v>
      </c>
      <c r="AF80" s="497">
        <f t="shared" si="39"/>
        <v>5.1634410529506755E-4</v>
      </c>
      <c r="AG80" s="498">
        <f t="shared" si="29"/>
        <v>2282.8817737430168</v>
      </c>
      <c r="AH80" s="403" t="str">
        <f>IFERROR(IFERROR(IFERROR(VLOOKUP(B80,'TX Counties'!$A:$C,2,FALSE),VLOOKUP(B80,'TX Counties'!$E:$G,2,FALSE)),VLOOKUP(B80,'TX Counties'!$I:$K,2,FALSE)),VLOOKUP(B80,'TX Counties'!$M:$O,2,FALSE))</f>
        <v>Fisher</v>
      </c>
    </row>
    <row r="81" spans="1:34" s="403" customFormat="1" ht="15" x14ac:dyDescent="0.2">
      <c r="A81" s="509" t="s">
        <v>169</v>
      </c>
      <c r="B81" s="509">
        <v>78</v>
      </c>
      <c r="C81" s="510" t="s">
        <v>68</v>
      </c>
      <c r="D81" s="511" t="s">
        <v>69</v>
      </c>
      <c r="E81" s="481">
        <f>VLOOKUP($AH81,'DMV-County Square Miles'!$B:$G,3,FALSE)</f>
        <v>992.14</v>
      </c>
      <c r="F81" s="482">
        <f t="shared" si="30"/>
        <v>3.797372474228111E-3</v>
      </c>
      <c r="G81" s="483">
        <f t="shared" si="20"/>
        <v>0.19175492848859682</v>
      </c>
      <c r="H81" s="484">
        <f>VLOOKUP($AH81,'DMV-County Square Miles'!$B:$G,5,FALSE)</f>
        <v>6628</v>
      </c>
      <c r="I81" s="485">
        <f t="shared" si="21"/>
        <v>2.5526121949699676E-4</v>
      </c>
      <c r="J81" s="486">
        <f t="shared" si="22"/>
        <v>1.2810204870506379</v>
      </c>
      <c r="K81" s="487">
        <f>VLOOKUP($AH81,'Cty Population Vehicle Miles'!$A:$F,3,FALSE)</f>
        <v>5174</v>
      </c>
      <c r="L81" s="488">
        <f t="shared" si="31"/>
        <v>1.6954918856589634E-4</v>
      </c>
      <c r="M81" s="489">
        <f>VLOOKUP($AH81,'Cty Population Vehicle Miles'!$A:$F,5,FALSE)</f>
        <v>179816.16500000001</v>
      </c>
      <c r="N81" s="488">
        <f t="shared" si="32"/>
        <v>2.9447588740669185E-4</v>
      </c>
      <c r="O81" s="490">
        <f t="shared" si="33"/>
        <v>34.753800734441441</v>
      </c>
      <c r="P81" s="489">
        <f>VLOOKUP($AH81,'Cty ctr Mile Ln Mile '!$A:$F,3,FALSE)</f>
        <v>323.93099999999998</v>
      </c>
      <c r="Q81" s="488">
        <f t="shared" si="34"/>
        <v>3.9974368996975665E-3</v>
      </c>
      <c r="R81" s="490">
        <f t="shared" si="23"/>
        <v>6.2607460378817162E-2</v>
      </c>
      <c r="S81" s="489">
        <f>VLOOKUP($AH81,'Cty ctr Mile Ln Mile '!$A:$F,5,FALSE)</f>
        <v>701.95600000000002</v>
      </c>
      <c r="T81" s="488">
        <f t="shared" si="35"/>
        <v>3.4971415054563556E-3</v>
      </c>
      <c r="U81" s="491">
        <f t="shared" si="24"/>
        <v>0.13566988790104367</v>
      </c>
      <c r="V81" s="492">
        <f>VLOOKUP($AH81,'FIN-County Cst NonCont &amp; Cont M'!$B:$I,3,FALSE)</f>
        <v>504681</v>
      </c>
      <c r="W81" s="488">
        <f t="shared" si="36"/>
        <v>4.4494537572826366E-5</v>
      </c>
      <c r="X81" s="493">
        <f t="shared" si="25"/>
        <v>97.541747197526092</v>
      </c>
      <c r="Y81" s="494">
        <f>VLOOKUP($AH81,'FIN-County Cst NonCont &amp; Cont M'!$B:$I,5,FALSE)</f>
        <v>1487839.76</v>
      </c>
      <c r="Z81" s="488">
        <f t="shared" si="37"/>
        <v>2.4735523061138482E-3</v>
      </c>
      <c r="AA81" s="493">
        <f t="shared" si="26"/>
        <v>287.56083494395051</v>
      </c>
      <c r="AB81" s="492">
        <f>VLOOKUP($AH81,'FIN-County Cst NonCont &amp; Cont M'!$B:$I,7,FALSE)</f>
        <v>1096072.69</v>
      </c>
      <c r="AC81" s="488">
        <f t="shared" si="38"/>
        <v>2.8220163135813503E-4</v>
      </c>
      <c r="AD81" s="495">
        <f t="shared" si="27"/>
        <v>211.84242172400462</v>
      </c>
      <c r="AE81" s="496">
        <f t="shared" si="28"/>
        <v>3088593.45</v>
      </c>
      <c r="AF81" s="497">
        <f t="shared" si="39"/>
        <v>1.9513425833098352E-4</v>
      </c>
      <c r="AG81" s="498">
        <f t="shared" si="29"/>
        <v>596.94500386548134</v>
      </c>
      <c r="AH81" s="403" t="str">
        <f>IFERROR(IFERROR(IFERROR(VLOOKUP(B81,'TX Counties'!$A:$C,2,FALSE),VLOOKUP(B81,'TX Counties'!$E:$G,2,FALSE)),VLOOKUP(B81,'TX Counties'!$I:$K,2,FALSE)),VLOOKUP(B81,'TX Counties'!$M:$O,2,FALSE))</f>
        <v>Floyd</v>
      </c>
    </row>
    <row r="82" spans="1:34" s="403" customFormat="1" ht="15" x14ac:dyDescent="0.2">
      <c r="A82" s="509" t="s">
        <v>170</v>
      </c>
      <c r="B82" s="509">
        <v>79</v>
      </c>
      <c r="C82" s="510" t="s">
        <v>98</v>
      </c>
      <c r="D82" s="511" t="s">
        <v>99</v>
      </c>
      <c r="E82" s="481">
        <f>VLOOKUP($AH82,'DMV-County Square Miles'!$B:$G,3,FALSE)</f>
        <v>704.4</v>
      </c>
      <c r="F82" s="482">
        <f t="shared" si="30"/>
        <v>2.696060204050115E-3</v>
      </c>
      <c r="G82" s="483">
        <f t="shared" si="20"/>
        <v>0.65893358278765202</v>
      </c>
      <c r="H82" s="484">
        <f>VLOOKUP($AH82,'DMV-County Square Miles'!$B:$G,5,FALSE)</f>
        <v>1607</v>
      </c>
      <c r="I82" s="485">
        <f t="shared" si="21"/>
        <v>6.1889677086854821E-5</v>
      </c>
      <c r="J82" s="486">
        <f t="shared" si="22"/>
        <v>1.5032740879326474</v>
      </c>
      <c r="K82" s="487">
        <f>VLOOKUP($AH82,'Cty Population Vehicle Miles'!$A:$F,3,FALSE)</f>
        <v>1069</v>
      </c>
      <c r="L82" s="488">
        <f t="shared" si="31"/>
        <v>3.5030553261875375E-5</v>
      </c>
      <c r="M82" s="489">
        <f>VLOOKUP($AH82,'Cty Population Vehicle Miles'!$A:$F,5,FALSE)</f>
        <v>59676.553999999996</v>
      </c>
      <c r="N82" s="488">
        <f t="shared" si="32"/>
        <v>9.772929033673565E-5</v>
      </c>
      <c r="O82" s="490">
        <f t="shared" si="33"/>
        <v>55.824652946679137</v>
      </c>
      <c r="P82" s="489">
        <f>VLOOKUP($AH82,'Cty ctr Mile Ln Mile '!$A:$F,3,FALSE)</f>
        <v>148.81</v>
      </c>
      <c r="Q82" s="488">
        <f t="shared" si="34"/>
        <v>1.8363743668991079E-3</v>
      </c>
      <c r="R82" s="490">
        <f t="shared" si="23"/>
        <v>0.13920486435921423</v>
      </c>
      <c r="S82" s="489">
        <f>VLOOKUP($AH82,'Cty ctr Mile Ln Mile '!$A:$F,5,FALSE)</f>
        <v>297.90600000000001</v>
      </c>
      <c r="T82" s="488">
        <f t="shared" si="35"/>
        <v>1.4841662972101969E-3</v>
      </c>
      <c r="U82" s="491">
        <f t="shared" si="24"/>
        <v>0.27867726847521046</v>
      </c>
      <c r="V82" s="492">
        <f>VLOOKUP($AH82,'FIN-County Cst NonCont &amp; Cont M'!$B:$I,3,FALSE)</f>
        <v>278868.90000000002</v>
      </c>
      <c r="W82" s="488">
        <f t="shared" si="36"/>
        <v>2.4586110332948457E-5</v>
      </c>
      <c r="X82" s="493">
        <f t="shared" si="25"/>
        <v>260.86894293732462</v>
      </c>
      <c r="Y82" s="494">
        <f>VLOOKUP($AH82,'FIN-County Cst NonCont &amp; Cont M'!$B:$I,5,FALSE)</f>
        <v>1334201.42</v>
      </c>
      <c r="Z82" s="488">
        <f t="shared" si="37"/>
        <v>2.218126634323424E-3</v>
      </c>
      <c r="AA82" s="493">
        <f t="shared" si="26"/>
        <v>1248.0836482694106</v>
      </c>
      <c r="AB82" s="492">
        <f>VLOOKUP($AH82,'FIN-County Cst NonCont &amp; Cont M'!$B:$I,7,FALSE)</f>
        <v>986776.67</v>
      </c>
      <c r="AC82" s="488">
        <f t="shared" si="38"/>
        <v>2.5406160430851358E-4</v>
      </c>
      <c r="AD82" s="495">
        <f t="shared" si="27"/>
        <v>923.08388213283445</v>
      </c>
      <c r="AE82" s="496">
        <f t="shared" si="28"/>
        <v>2599846.9899999998</v>
      </c>
      <c r="AF82" s="497">
        <f t="shared" si="39"/>
        <v>1.642557437165095E-4</v>
      </c>
      <c r="AG82" s="498">
        <f t="shared" si="29"/>
        <v>2432.0364733395695</v>
      </c>
      <c r="AH82" s="403" t="str">
        <f>IFERROR(IFERROR(IFERROR(VLOOKUP(B82,'TX Counties'!$A:$C,2,FALSE),VLOOKUP(B82,'TX Counties'!$E:$G,2,FALSE)),VLOOKUP(B82,'TX Counties'!$I:$K,2,FALSE)),VLOOKUP(B82,'TX Counties'!$M:$O,2,FALSE))</f>
        <v>Foard</v>
      </c>
    </row>
    <row r="83" spans="1:34" s="403" customFormat="1" ht="15" x14ac:dyDescent="0.2">
      <c r="A83" s="509" t="s">
        <v>171</v>
      </c>
      <c r="B83" s="509">
        <v>80</v>
      </c>
      <c r="C83" s="510" t="s">
        <v>89</v>
      </c>
      <c r="D83" s="511" t="s">
        <v>90</v>
      </c>
      <c r="E83" s="481">
        <f>VLOOKUP($AH83,'DMV-County Square Miles'!$B:$G,3,FALSE)</f>
        <v>861.77</v>
      </c>
      <c r="F83" s="482">
        <f t="shared" si="30"/>
        <v>3.2983869989271263E-3</v>
      </c>
      <c r="G83" s="483">
        <f t="shared" si="20"/>
        <v>9.5910581248594899E-4</v>
      </c>
      <c r="H83" s="484">
        <f>VLOOKUP($AH83,'DMV-County Square Miles'!$B:$G,5,FALSE)</f>
        <v>692374</v>
      </c>
      <c r="I83" s="485">
        <f t="shared" si="21"/>
        <v>2.6665092273387692E-2</v>
      </c>
      <c r="J83" s="486">
        <f t="shared" si="22"/>
        <v>0.77057675228210132</v>
      </c>
      <c r="K83" s="487">
        <f>VLOOKUP($AH83,'Cty Population Vehicle Miles'!$A:$F,3,FALSE)</f>
        <v>898514</v>
      </c>
      <c r="L83" s="488">
        <f t="shared" si="31"/>
        <v>2.9443819021085772E-2</v>
      </c>
      <c r="M83" s="489">
        <f>VLOOKUP($AH83,'Cty Population Vehicle Miles'!$A:$F,5,FALSE)</f>
        <v>9511999.1429999992</v>
      </c>
      <c r="N83" s="488">
        <f t="shared" si="32"/>
        <v>1.5577322476244652E-2</v>
      </c>
      <c r="O83" s="490">
        <f t="shared" si="33"/>
        <v>10.58636720518545</v>
      </c>
      <c r="P83" s="489">
        <f>VLOOKUP($AH83,'Cty ctr Mile Ln Mile '!$A:$F,3,FALSE)</f>
        <v>460.28500000000003</v>
      </c>
      <c r="Q83" s="488">
        <f t="shared" si="34"/>
        <v>5.6800992908282773E-3</v>
      </c>
      <c r="R83" s="490">
        <f t="shared" si="23"/>
        <v>5.1227359840803823E-4</v>
      </c>
      <c r="S83" s="489">
        <f>VLOOKUP($AH83,'Cty ctr Mile Ln Mile '!$A:$F,5,FALSE)</f>
        <v>1452.8240000000001</v>
      </c>
      <c r="T83" s="488">
        <f t="shared" si="35"/>
        <v>7.2379623659077266E-3</v>
      </c>
      <c r="U83" s="491">
        <f t="shared" si="24"/>
        <v>1.6169186011570215E-3</v>
      </c>
      <c r="V83" s="492">
        <f>VLOOKUP($AH83,'FIN-County Cst NonCont &amp; Cont M'!$B:$I,3,FALSE)</f>
        <v>308766122.69</v>
      </c>
      <c r="W83" s="488">
        <f t="shared" si="36"/>
        <v>2.7221959707708673E-2</v>
      </c>
      <c r="X83" s="493">
        <f t="shared" si="25"/>
        <v>343.64085889591036</v>
      </c>
      <c r="Y83" s="494">
        <f>VLOOKUP($AH83,'FIN-County Cst NonCont &amp; Cont M'!$B:$I,5,FALSE)</f>
        <v>2292559.15</v>
      </c>
      <c r="Z83" s="488">
        <f t="shared" si="37"/>
        <v>3.8114084089169008E-3</v>
      </c>
      <c r="AA83" s="493">
        <f t="shared" si="26"/>
        <v>2.5515007556921763</v>
      </c>
      <c r="AB83" s="492">
        <f>VLOOKUP($AH83,'FIN-County Cst NonCont &amp; Cont M'!$B:$I,7,FALSE)</f>
        <v>11727997.25</v>
      </c>
      <c r="AC83" s="488">
        <f t="shared" si="38"/>
        <v>3.0195624676258664E-3</v>
      </c>
      <c r="AD83" s="495">
        <f t="shared" si="27"/>
        <v>13.052659446597382</v>
      </c>
      <c r="AE83" s="496">
        <f t="shared" si="28"/>
        <v>322786679.08999997</v>
      </c>
      <c r="AF83" s="497">
        <f t="shared" si="39"/>
        <v>2.0393340931079269E-2</v>
      </c>
      <c r="AG83" s="498">
        <f t="shared" si="29"/>
        <v>359.24501909819986</v>
      </c>
      <c r="AH83" s="403" t="str">
        <f>IFERROR(IFERROR(IFERROR(VLOOKUP(B83,'TX Counties'!$A:$C,2,FALSE),VLOOKUP(B83,'TX Counties'!$E:$G,2,FALSE)),VLOOKUP(B83,'TX Counties'!$I:$K,2,FALSE)),VLOOKUP(B83,'TX Counties'!$M:$O,2,FALSE))</f>
        <v>Fort Bend</v>
      </c>
    </row>
    <row r="84" spans="1:34" s="403" customFormat="1" ht="15" x14ac:dyDescent="0.2">
      <c r="A84" s="509" t="s">
        <v>172</v>
      </c>
      <c r="B84" s="509">
        <v>81</v>
      </c>
      <c r="C84" s="510" t="s">
        <v>147</v>
      </c>
      <c r="D84" s="511" t="s">
        <v>148</v>
      </c>
      <c r="E84" s="481">
        <f>VLOOKUP($AH84,'DMV-County Square Miles'!$B:$G,3,FALSE)</f>
        <v>284.39</v>
      </c>
      <c r="F84" s="482">
        <f t="shared" si="30"/>
        <v>1.0884902916380073E-3</v>
      </c>
      <c r="G84" s="483">
        <f t="shared" si="20"/>
        <v>2.6356811862835956E-2</v>
      </c>
      <c r="H84" s="484">
        <f>VLOOKUP($AH84,'DMV-County Square Miles'!$B:$G,5,FALSE)</f>
        <v>12939</v>
      </c>
      <c r="I84" s="485">
        <f t="shared" si="21"/>
        <v>4.9831395882191326E-4</v>
      </c>
      <c r="J84" s="486">
        <f t="shared" si="22"/>
        <v>1.1991658943466172</v>
      </c>
      <c r="K84" s="487">
        <f>VLOOKUP($AH84,'Cty Population Vehicle Miles'!$A:$F,3,FALSE)</f>
        <v>10790</v>
      </c>
      <c r="L84" s="488">
        <f t="shared" si="31"/>
        <v>3.5358247866757277E-4</v>
      </c>
      <c r="M84" s="489">
        <f>VLOOKUP($AH84,'Cty Population Vehicle Miles'!$A:$F,5,FALSE)</f>
        <v>543441.022</v>
      </c>
      <c r="N84" s="488">
        <f t="shared" si="32"/>
        <v>8.899660228358754E-4</v>
      </c>
      <c r="O84" s="490">
        <f t="shared" si="33"/>
        <v>50.365247636700651</v>
      </c>
      <c r="P84" s="489">
        <f>VLOOKUP($AH84,'Cty ctr Mile Ln Mile '!$A:$F,3,FALSE)</f>
        <v>157.15</v>
      </c>
      <c r="Q84" s="488">
        <f t="shared" si="34"/>
        <v>1.9392932716765998E-3</v>
      </c>
      <c r="R84" s="490">
        <f t="shared" si="23"/>
        <v>1.4564411492122335E-2</v>
      </c>
      <c r="S84" s="489">
        <f>VLOOKUP($AH84,'Cty ctr Mile Ln Mile '!$A:$F,5,FALSE)</f>
        <v>343.87200000000001</v>
      </c>
      <c r="T84" s="488">
        <f t="shared" si="35"/>
        <v>1.7131686939983245E-3</v>
      </c>
      <c r="U84" s="491">
        <f t="shared" si="24"/>
        <v>3.1869508804448568E-2</v>
      </c>
      <c r="V84" s="492">
        <f>VLOOKUP($AH84,'FIN-County Cst NonCont &amp; Cont M'!$B:$I,3,FALSE)</f>
        <v>5632789.4500000002</v>
      </c>
      <c r="W84" s="488">
        <f t="shared" si="36"/>
        <v>4.9660748437695297E-4</v>
      </c>
      <c r="X84" s="493">
        <f t="shared" si="25"/>
        <v>522.03794717330868</v>
      </c>
      <c r="Y84" s="494">
        <f>VLOOKUP($AH84,'FIN-County Cst NonCont &amp; Cont M'!$B:$I,5,FALSE)</f>
        <v>1150933.48</v>
      </c>
      <c r="Z84" s="488">
        <f t="shared" si="37"/>
        <v>1.9134413800298204E-3</v>
      </c>
      <c r="AA84" s="493">
        <f t="shared" si="26"/>
        <v>106.66668025949953</v>
      </c>
      <c r="AB84" s="492">
        <f>VLOOKUP($AH84,'FIN-County Cst NonCont &amp; Cont M'!$B:$I,7,FALSE)</f>
        <v>4782823.83</v>
      </c>
      <c r="AC84" s="488">
        <f t="shared" si="38"/>
        <v>1.2314153063375417E-3</v>
      </c>
      <c r="AD84" s="495">
        <f t="shared" si="27"/>
        <v>443.26448841519925</v>
      </c>
      <c r="AE84" s="496">
        <f t="shared" si="28"/>
        <v>11566546.76</v>
      </c>
      <c r="AF84" s="497">
        <f t="shared" si="39"/>
        <v>7.3076290551067516E-4</v>
      </c>
      <c r="AG84" s="498">
        <f t="shared" si="29"/>
        <v>1071.9691158480075</v>
      </c>
      <c r="AH84" s="403" t="str">
        <f>IFERROR(IFERROR(IFERROR(VLOOKUP(B84,'TX Counties'!$A:$C,2,FALSE),VLOOKUP(B84,'TX Counties'!$E:$G,2,FALSE)),VLOOKUP(B84,'TX Counties'!$I:$K,2,FALSE)),VLOOKUP(B84,'TX Counties'!$M:$O,2,FALSE))</f>
        <v>Franklin</v>
      </c>
    </row>
    <row r="85" spans="1:34" s="403" customFormat="1" ht="15" x14ac:dyDescent="0.2">
      <c r="A85" s="509" t="s">
        <v>173</v>
      </c>
      <c r="B85" s="509">
        <v>82</v>
      </c>
      <c r="C85" s="510" t="s">
        <v>92</v>
      </c>
      <c r="D85" s="511" t="s">
        <v>93</v>
      </c>
      <c r="E85" s="481">
        <f>VLOOKUP($AH85,'DMV-County Square Miles'!$B:$G,3,FALSE)</f>
        <v>877.73</v>
      </c>
      <c r="F85" s="482">
        <f t="shared" si="30"/>
        <v>3.3594732011653998E-3</v>
      </c>
      <c r="G85" s="483">
        <f t="shared" si="20"/>
        <v>4.3148657949070891E-2</v>
      </c>
      <c r="H85" s="484">
        <f>VLOOKUP($AH85,'DMV-County Square Miles'!$B:$G,5,FALSE)</f>
        <v>23408</v>
      </c>
      <c r="I85" s="485">
        <f t="shared" si="21"/>
        <v>9.0150190494654497E-4</v>
      </c>
      <c r="J85" s="486">
        <f t="shared" si="22"/>
        <v>1.1507226428079835</v>
      </c>
      <c r="K85" s="487">
        <f>VLOOKUP($AH85,'Cty Population Vehicle Miles'!$A:$F,3,FALSE)</f>
        <v>20342</v>
      </c>
      <c r="L85" s="488">
        <f t="shared" si="31"/>
        <v>6.6659636525076603E-4</v>
      </c>
      <c r="M85" s="489">
        <f>VLOOKUP($AH85,'Cty Population Vehicle Miles'!$A:$F,5,FALSE)</f>
        <v>1769185.8130000001</v>
      </c>
      <c r="N85" s="488">
        <f t="shared" si="32"/>
        <v>2.897306603499772E-3</v>
      </c>
      <c r="O85" s="490">
        <f t="shared" si="33"/>
        <v>86.972068282371453</v>
      </c>
      <c r="P85" s="489">
        <f>VLOOKUP($AH85,'Cty ctr Mile Ln Mile '!$A:$F,3,FALSE)</f>
        <v>376.56</v>
      </c>
      <c r="Q85" s="488">
        <f t="shared" si="34"/>
        <v>4.6468996142700631E-3</v>
      </c>
      <c r="R85" s="490">
        <f t="shared" si="23"/>
        <v>1.8511454134303412E-2</v>
      </c>
      <c r="S85" s="489">
        <f>VLOOKUP($AH85,'Cty ctr Mile Ln Mile '!$A:$F,5,FALSE)</f>
        <v>823.58100000000002</v>
      </c>
      <c r="T85" s="488">
        <f t="shared" si="35"/>
        <v>4.103076686010591E-3</v>
      </c>
      <c r="U85" s="491">
        <f t="shared" si="24"/>
        <v>4.0486726968832959E-2</v>
      </c>
      <c r="V85" s="492">
        <f>VLOOKUP($AH85,'FIN-County Cst NonCont &amp; Cont M'!$B:$I,3,FALSE)</f>
        <v>10119576.33</v>
      </c>
      <c r="W85" s="488">
        <f t="shared" si="36"/>
        <v>8.92179157202806E-4</v>
      </c>
      <c r="X85" s="493">
        <f t="shared" si="25"/>
        <v>497.47204453839345</v>
      </c>
      <c r="Y85" s="494">
        <f>VLOOKUP($AH85,'FIN-County Cst NonCont &amp; Cont M'!$B:$I,5,FALSE)</f>
        <v>3183560.85</v>
      </c>
      <c r="Z85" s="488">
        <f t="shared" si="37"/>
        <v>5.2927099368357136E-3</v>
      </c>
      <c r="AA85" s="493">
        <f t="shared" si="26"/>
        <v>156.50186068233214</v>
      </c>
      <c r="AB85" s="492">
        <f>VLOOKUP($AH85,'FIN-County Cst NonCont &amp; Cont M'!$B:$I,7,FALSE)</f>
        <v>19254606.149999999</v>
      </c>
      <c r="AC85" s="488">
        <f t="shared" si="38"/>
        <v>4.9574095917747744E-3</v>
      </c>
      <c r="AD85" s="495">
        <f t="shared" si="27"/>
        <v>946.54439828925365</v>
      </c>
      <c r="AE85" s="496">
        <f t="shared" si="28"/>
        <v>32557743.329999998</v>
      </c>
      <c r="AF85" s="497">
        <f t="shared" si="39"/>
        <v>2.0569658002836454E-3</v>
      </c>
      <c r="AG85" s="498">
        <f t="shared" si="29"/>
        <v>1600.5183035099792</v>
      </c>
      <c r="AH85" s="403" t="str">
        <f>IFERROR(IFERROR(IFERROR(VLOOKUP(B85,'TX Counties'!$A:$C,2,FALSE),VLOOKUP(B85,'TX Counties'!$E:$G,2,FALSE)),VLOOKUP(B85,'TX Counties'!$I:$K,2,FALSE)),VLOOKUP(B85,'TX Counties'!$M:$O,2,FALSE))</f>
        <v>Freestone</v>
      </c>
    </row>
    <row r="86" spans="1:34" s="403" customFormat="1" ht="15" x14ac:dyDescent="0.2">
      <c r="A86" s="509" t="s">
        <v>174</v>
      </c>
      <c r="B86" s="509">
        <v>83</v>
      </c>
      <c r="C86" s="510" t="s">
        <v>62</v>
      </c>
      <c r="D86" s="511" t="s">
        <v>63</v>
      </c>
      <c r="E86" s="481">
        <f>VLOOKUP($AH86,'DMV-County Square Miles'!$B:$G,3,FALSE)</f>
        <v>1133.5</v>
      </c>
      <c r="F86" s="482">
        <f t="shared" si="30"/>
        <v>4.338421694052819E-3</v>
      </c>
      <c r="G86" s="483">
        <f t="shared" si="20"/>
        <v>6.1204103671706263E-2</v>
      </c>
      <c r="H86" s="484">
        <f>VLOOKUP($AH86,'DMV-County Square Miles'!$B:$G,5,FALSE)</f>
        <v>15559</v>
      </c>
      <c r="I86" s="485">
        <f t="shared" si="21"/>
        <v>5.9921685488137789E-4</v>
      </c>
      <c r="J86" s="486">
        <f t="shared" si="22"/>
        <v>0.8401187904967603</v>
      </c>
      <c r="K86" s="487">
        <f>VLOOKUP($AH86,'Cty Population Vehicle Miles'!$A:$F,3,FALSE)</f>
        <v>18520</v>
      </c>
      <c r="L86" s="488">
        <f t="shared" si="31"/>
        <v>6.0689040824128335E-4</v>
      </c>
      <c r="M86" s="489">
        <f>VLOOKUP($AH86,'Cty Population Vehicle Miles'!$A:$F,5,FALSE)</f>
        <v>1466371.0660000001</v>
      </c>
      <c r="N86" s="488">
        <f t="shared" si="32"/>
        <v>2.4014021260427101E-3</v>
      </c>
      <c r="O86" s="490">
        <f t="shared" si="33"/>
        <v>79.177703347732191</v>
      </c>
      <c r="P86" s="489">
        <f>VLOOKUP($AH86,'Cty ctr Mile Ln Mile '!$A:$F,3,FALSE)</f>
        <v>339.14100000000002</v>
      </c>
      <c r="Q86" s="488">
        <f t="shared" si="34"/>
        <v>4.1851343267557987E-3</v>
      </c>
      <c r="R86" s="490">
        <f t="shared" si="23"/>
        <v>1.8312149028077755E-2</v>
      </c>
      <c r="S86" s="489">
        <f>VLOOKUP($AH86,'Cty ctr Mile Ln Mile '!$A:$F,5,FALSE)</f>
        <v>760.87699999999995</v>
      </c>
      <c r="T86" s="488">
        <f t="shared" si="35"/>
        <v>3.7906856515894376E-3</v>
      </c>
      <c r="U86" s="491">
        <f t="shared" si="24"/>
        <v>4.1084071274298056E-2</v>
      </c>
      <c r="V86" s="492">
        <f>VLOOKUP($AH86,'FIN-County Cst NonCont &amp; Cont M'!$B:$I,3,FALSE)</f>
        <v>9707949.6300000008</v>
      </c>
      <c r="W86" s="488">
        <f t="shared" si="36"/>
        <v>8.5588862978226027E-4</v>
      </c>
      <c r="X86" s="493">
        <f t="shared" si="25"/>
        <v>524.1873450323975</v>
      </c>
      <c r="Y86" s="494">
        <f>VLOOKUP($AH86,'FIN-County Cst NonCont &amp; Cont M'!$B:$I,5,FALSE)</f>
        <v>2371136.44</v>
      </c>
      <c r="Z86" s="488">
        <f t="shared" si="37"/>
        <v>3.942044141415189E-3</v>
      </c>
      <c r="AA86" s="493">
        <f t="shared" si="26"/>
        <v>128.03112526997839</v>
      </c>
      <c r="AB86" s="492">
        <f>VLOOKUP($AH86,'FIN-County Cst NonCont &amp; Cont M'!$B:$I,7,FALSE)</f>
        <v>3428847.99</v>
      </c>
      <c r="AC86" s="488">
        <f t="shared" si="38"/>
        <v>8.8281234017158325E-4</v>
      </c>
      <c r="AD86" s="495">
        <f t="shared" si="27"/>
        <v>185.14298002159828</v>
      </c>
      <c r="AE86" s="496">
        <f t="shared" si="28"/>
        <v>15507934.060000001</v>
      </c>
      <c r="AF86" s="497">
        <f t="shared" si="39"/>
        <v>9.7977583001216881E-4</v>
      </c>
      <c r="AG86" s="498">
        <f t="shared" si="29"/>
        <v>837.36145032397405</v>
      </c>
      <c r="AH86" s="403" t="str">
        <f>IFERROR(IFERROR(IFERROR(VLOOKUP(B86,'TX Counties'!$A:$C,2,FALSE),VLOOKUP(B86,'TX Counties'!$E:$G,2,FALSE)),VLOOKUP(B86,'TX Counties'!$I:$K,2,FALSE)),VLOOKUP(B86,'TX Counties'!$M:$O,2,FALSE))</f>
        <v>Frio</v>
      </c>
    </row>
    <row r="87" spans="1:34" s="403" customFormat="1" ht="15" x14ac:dyDescent="0.2">
      <c r="A87" s="509" t="s">
        <v>175</v>
      </c>
      <c r="B87" s="509">
        <v>84</v>
      </c>
      <c r="C87" s="510" t="s">
        <v>68</v>
      </c>
      <c r="D87" s="511" t="s">
        <v>69</v>
      </c>
      <c r="E87" s="481">
        <f>VLOOKUP($AH87,'DMV-County Square Miles'!$B:$G,3,FALSE)</f>
        <v>1502.36</v>
      </c>
      <c r="F87" s="482">
        <f t="shared" si="30"/>
        <v>5.7502172177125652E-3</v>
      </c>
      <c r="G87" s="483">
        <f t="shared" si="20"/>
        <v>6.5107692307692297E-2</v>
      </c>
      <c r="H87" s="484">
        <f>VLOOKUP($AH87,'DMV-County Square Miles'!$B:$G,5,FALSE)</f>
        <v>25916</v>
      </c>
      <c r="I87" s="485">
        <f t="shared" si="21"/>
        <v>9.9809139476224611E-4</v>
      </c>
      <c r="J87" s="486">
        <f t="shared" si="22"/>
        <v>1.1231202600216685</v>
      </c>
      <c r="K87" s="487">
        <f>VLOOKUP($AH87,'Cty Population Vehicle Miles'!$A:$F,3,FALSE)</f>
        <v>23075</v>
      </c>
      <c r="L87" s="488">
        <f t="shared" si="31"/>
        <v>7.5615530076498995E-4</v>
      </c>
      <c r="M87" s="489">
        <f>VLOOKUP($AH87,'Cty Population Vehicle Miles'!$A:$F,5,FALSE)</f>
        <v>789435.65500000003</v>
      </c>
      <c r="N87" s="488">
        <f t="shared" si="32"/>
        <v>1.2928190580452433E-3</v>
      </c>
      <c r="O87" s="490">
        <f t="shared" si="33"/>
        <v>34.211729360780069</v>
      </c>
      <c r="P87" s="489">
        <f>VLOOKUP($AH87,'Cty ctr Mile Ln Mile '!$A:$F,3,FALSE)</f>
        <v>271.83999999999997</v>
      </c>
      <c r="Q87" s="488">
        <f t="shared" si="34"/>
        <v>3.3546133183109568E-3</v>
      </c>
      <c r="R87" s="490">
        <f t="shared" si="23"/>
        <v>1.1780715059588298E-2</v>
      </c>
      <c r="S87" s="489">
        <f>VLOOKUP($AH87,'Cty ctr Mile Ln Mile '!$A:$F,5,FALSE)</f>
        <v>662.71</v>
      </c>
      <c r="T87" s="488">
        <f t="shared" si="35"/>
        <v>3.3016181172053254E-3</v>
      </c>
      <c r="U87" s="491">
        <f t="shared" si="24"/>
        <v>2.8719826652221021E-2</v>
      </c>
      <c r="V87" s="492">
        <f>VLOOKUP($AH87,'FIN-County Cst NonCont &amp; Cont M'!$B:$I,3,FALSE)</f>
        <v>11176868.609999999</v>
      </c>
      <c r="W87" s="488">
        <f t="shared" si="36"/>
        <v>9.853939425383334E-4</v>
      </c>
      <c r="X87" s="493">
        <f t="shared" si="25"/>
        <v>484.37133737811484</v>
      </c>
      <c r="Y87" s="494">
        <f>VLOOKUP($AH87,'FIN-County Cst NonCont &amp; Cont M'!$B:$I,5,FALSE)</f>
        <v>897724.08</v>
      </c>
      <c r="Z87" s="488">
        <f t="shared" si="37"/>
        <v>1.4924775691825395E-3</v>
      </c>
      <c r="AA87" s="493">
        <f t="shared" si="26"/>
        <v>38.904618851570966</v>
      </c>
      <c r="AB87" s="492">
        <f>VLOOKUP($AH87,'FIN-County Cst NonCont &amp; Cont M'!$B:$I,7,FALSE)</f>
        <v>3540281.49</v>
      </c>
      <c r="AC87" s="488">
        <f t="shared" si="38"/>
        <v>9.1150269599820895E-4</v>
      </c>
      <c r="AD87" s="495">
        <f t="shared" si="27"/>
        <v>153.42498331527628</v>
      </c>
      <c r="AE87" s="496">
        <f t="shared" si="28"/>
        <v>15614874.18</v>
      </c>
      <c r="AF87" s="497">
        <f t="shared" si="39"/>
        <v>9.865322002952264E-4</v>
      </c>
      <c r="AG87" s="498">
        <f t="shared" si="29"/>
        <v>676.70093954496201</v>
      </c>
      <c r="AH87" s="403" t="str">
        <f>IFERROR(IFERROR(IFERROR(VLOOKUP(B87,'TX Counties'!$A:$C,2,FALSE),VLOOKUP(B87,'TX Counties'!$E:$G,2,FALSE)),VLOOKUP(B87,'TX Counties'!$I:$K,2,FALSE)),VLOOKUP(B87,'TX Counties'!$M:$O,2,FALSE))</f>
        <v>Gaines</v>
      </c>
    </row>
    <row r="88" spans="1:34" s="403" customFormat="1" ht="15" x14ac:dyDescent="0.2">
      <c r="A88" s="509" t="s">
        <v>176</v>
      </c>
      <c r="B88" s="509">
        <v>85</v>
      </c>
      <c r="C88" s="510" t="s">
        <v>89</v>
      </c>
      <c r="D88" s="511" t="s">
        <v>90</v>
      </c>
      <c r="E88" s="481">
        <f>VLOOKUP($AH88,'DMV-County Square Miles'!$B:$G,3,FALSE)</f>
        <v>379.41</v>
      </c>
      <c r="F88" s="482">
        <f t="shared" si="30"/>
        <v>1.452175187420009E-3</v>
      </c>
      <c r="G88" s="483">
        <f t="shared" si="20"/>
        <v>1.051594395709475E-3</v>
      </c>
      <c r="H88" s="484">
        <f>VLOOKUP($AH88,'DMV-County Square Miles'!$B:$G,5,FALSE)</f>
        <v>305333</v>
      </c>
      <c r="I88" s="485">
        <f t="shared" si="21"/>
        <v>1.1759154184169661E-2</v>
      </c>
      <c r="J88" s="486">
        <f t="shared" si="22"/>
        <v>0.84627835751604097</v>
      </c>
      <c r="K88" s="487">
        <f>VLOOKUP($AH88,'Cty Population Vehicle Miles'!$A:$F,3,FALSE)</f>
        <v>360795</v>
      </c>
      <c r="L88" s="488">
        <f t="shared" si="31"/>
        <v>1.1823057496836599E-2</v>
      </c>
      <c r="M88" s="489">
        <f>VLOOKUP($AH88,'Cty Population Vehicle Miles'!$A:$F,5,FALSE)</f>
        <v>5585093.1560000004</v>
      </c>
      <c r="N88" s="488">
        <f t="shared" si="32"/>
        <v>9.1464260922378207E-3</v>
      </c>
      <c r="O88" s="490">
        <f t="shared" si="33"/>
        <v>15.47996273784282</v>
      </c>
      <c r="P88" s="489">
        <f>VLOOKUP($AH88,'Cty ctr Mile Ln Mile '!$A:$F,3,FALSE)</f>
        <v>331.39499999999998</v>
      </c>
      <c r="Q88" s="488">
        <f t="shared" si="34"/>
        <v>4.0895456173545451E-3</v>
      </c>
      <c r="R88" s="490">
        <f t="shared" si="23"/>
        <v>9.1851328316634099E-4</v>
      </c>
      <c r="S88" s="489">
        <f>VLOOKUP($AH88,'Cty ctr Mile Ln Mile '!$A:$F,5,FALSE)</f>
        <v>1080.5260000000001</v>
      </c>
      <c r="T88" s="488">
        <f t="shared" si="35"/>
        <v>5.3831754729993537E-3</v>
      </c>
      <c r="U88" s="491">
        <f t="shared" si="24"/>
        <v>2.9948474895716407E-3</v>
      </c>
      <c r="V88" s="492">
        <f>VLOOKUP($AH88,'FIN-County Cst NonCont &amp; Cont M'!$B:$I,3,FALSE)</f>
        <v>189008010.06</v>
      </c>
      <c r="W88" s="488">
        <f t="shared" si="36"/>
        <v>1.6663642984736524E-2</v>
      </c>
      <c r="X88" s="493">
        <f t="shared" si="25"/>
        <v>523.86538078410183</v>
      </c>
      <c r="Y88" s="494">
        <f>VLOOKUP($AH88,'FIN-County Cst NonCont &amp; Cont M'!$B:$I,5,FALSE)</f>
        <v>2865823.59</v>
      </c>
      <c r="Z88" s="488">
        <f t="shared" si="37"/>
        <v>4.7644677474945069E-3</v>
      </c>
      <c r="AA88" s="493">
        <f t="shared" si="26"/>
        <v>7.9430801147466008</v>
      </c>
      <c r="AB88" s="492">
        <f>VLOOKUP($AH88,'FIN-County Cst NonCont &amp; Cont M'!$B:$I,7,FALSE)</f>
        <v>23179729.890000001</v>
      </c>
      <c r="AC88" s="488">
        <f t="shared" si="38"/>
        <v>5.967996145765592E-3</v>
      </c>
      <c r="AD88" s="495">
        <f t="shared" si="27"/>
        <v>64.24626142269156</v>
      </c>
      <c r="AE88" s="496">
        <f t="shared" si="28"/>
        <v>215053563.54000002</v>
      </c>
      <c r="AF88" s="497">
        <f t="shared" si="39"/>
        <v>1.3586869978893771E-2</v>
      </c>
      <c r="AG88" s="498">
        <f t="shared" si="29"/>
        <v>596.05472232154</v>
      </c>
      <c r="AH88" s="403" t="str">
        <f>IFERROR(IFERROR(IFERROR(VLOOKUP(B88,'TX Counties'!$A:$C,2,FALSE),VLOOKUP(B88,'TX Counties'!$E:$G,2,FALSE)),VLOOKUP(B88,'TX Counties'!$I:$K,2,FALSE)),VLOOKUP(B88,'TX Counties'!$M:$O,2,FALSE))</f>
        <v>Galveston</v>
      </c>
    </row>
    <row r="89" spans="1:34" s="403" customFormat="1" ht="15" x14ac:dyDescent="0.2">
      <c r="A89" s="509" t="s">
        <v>177</v>
      </c>
      <c r="B89" s="509">
        <v>86</v>
      </c>
      <c r="C89" s="510" t="s">
        <v>68</v>
      </c>
      <c r="D89" s="511" t="s">
        <v>69</v>
      </c>
      <c r="E89" s="481">
        <f>VLOOKUP($AH89,'DMV-County Square Miles'!$B:$G,3,FALSE)</f>
        <v>893.42</v>
      </c>
      <c r="F89" s="482">
        <f t="shared" si="30"/>
        <v>3.4195259902079131E-3</v>
      </c>
      <c r="G89" s="483">
        <f t="shared" si="20"/>
        <v>0.15846399432422845</v>
      </c>
      <c r="H89" s="484">
        <f>VLOOKUP($AH89,'DMV-County Square Miles'!$B:$G,5,FALSE)</f>
        <v>4871</v>
      </c>
      <c r="I89" s="485">
        <f t="shared" si="21"/>
        <v>1.8759465904795883E-4</v>
      </c>
      <c r="J89" s="486">
        <f t="shared" si="22"/>
        <v>0.8639588506562611</v>
      </c>
      <c r="K89" s="487">
        <f>VLOOKUP($AH89,'Cty Population Vehicle Miles'!$A:$F,3,FALSE)</f>
        <v>5638</v>
      </c>
      <c r="L89" s="488">
        <f t="shared" si="31"/>
        <v>1.8475421823241662E-4</v>
      </c>
      <c r="M89" s="489">
        <f>VLOOKUP($AH89,'Cty Population Vehicle Miles'!$A:$F,5,FALSE)</f>
        <v>494945.924</v>
      </c>
      <c r="N89" s="488">
        <f t="shared" si="32"/>
        <v>8.105480404847087E-4</v>
      </c>
      <c r="O89" s="490">
        <f t="shared" si="33"/>
        <v>87.787499822632142</v>
      </c>
      <c r="P89" s="489">
        <f>VLOOKUP($AH89,'Cty ctr Mile Ln Mile '!$A:$F,3,FALSE)</f>
        <v>183.37700000000001</v>
      </c>
      <c r="Q89" s="488">
        <f t="shared" si="34"/>
        <v>2.2629448442904221E-3</v>
      </c>
      <c r="R89" s="490">
        <f t="shared" si="23"/>
        <v>3.2525186236253993E-2</v>
      </c>
      <c r="S89" s="489">
        <f>VLOOKUP($AH89,'Cty ctr Mile Ln Mile '!$A:$F,5,FALSE)</f>
        <v>457.10399999999998</v>
      </c>
      <c r="T89" s="488">
        <f t="shared" si="35"/>
        <v>2.2772899878484147E-3</v>
      </c>
      <c r="U89" s="491">
        <f t="shared" si="24"/>
        <v>8.1075558708761972E-2</v>
      </c>
      <c r="V89" s="492">
        <f>VLOOKUP($AH89,'FIN-County Cst NonCont &amp; Cont M'!$B:$I,3,FALSE)</f>
        <v>884477.82</v>
      </c>
      <c r="W89" s="488">
        <f t="shared" si="36"/>
        <v>7.7978825425014124E-5</v>
      </c>
      <c r="X89" s="493">
        <f t="shared" si="25"/>
        <v>156.87793898545581</v>
      </c>
      <c r="Y89" s="494">
        <f>VLOOKUP($AH89,'FIN-County Cst NonCont &amp; Cont M'!$B:$I,5,FALSE)</f>
        <v>1030453.42</v>
      </c>
      <c r="Z89" s="488">
        <f t="shared" si="37"/>
        <v>1.7131417656051228E-3</v>
      </c>
      <c r="AA89" s="493">
        <f t="shared" si="26"/>
        <v>182.76931890741398</v>
      </c>
      <c r="AB89" s="492">
        <f>VLOOKUP($AH89,'FIN-County Cst NonCont &amp; Cont M'!$B:$I,7,FALSE)</f>
        <v>3202266.42</v>
      </c>
      <c r="AC89" s="488">
        <f t="shared" si="38"/>
        <v>8.2447525242817133E-4</v>
      </c>
      <c r="AD89" s="495">
        <f t="shared" si="27"/>
        <v>567.97914508691019</v>
      </c>
      <c r="AE89" s="496">
        <f t="shared" si="28"/>
        <v>5117197.66</v>
      </c>
      <c r="AF89" s="497">
        <f t="shared" si="39"/>
        <v>3.2329945209109485E-4</v>
      </c>
      <c r="AG89" s="498">
        <f t="shared" si="29"/>
        <v>907.6264029797801</v>
      </c>
      <c r="AH89" s="403" t="str">
        <f>IFERROR(IFERROR(IFERROR(VLOOKUP(B89,'TX Counties'!$A:$C,2,FALSE),VLOOKUP(B89,'TX Counties'!$E:$G,2,FALSE)),VLOOKUP(B89,'TX Counties'!$I:$K,2,FALSE)),VLOOKUP(B89,'TX Counties'!$M:$O,2,FALSE))</f>
        <v>Garza</v>
      </c>
    </row>
    <row r="90" spans="1:34" s="403" customFormat="1" ht="15" x14ac:dyDescent="0.2">
      <c r="A90" s="509" t="s">
        <v>178</v>
      </c>
      <c r="B90" s="509">
        <v>87</v>
      </c>
      <c r="C90" s="510" t="s">
        <v>72</v>
      </c>
      <c r="D90" s="511" t="s">
        <v>73</v>
      </c>
      <c r="E90" s="481">
        <f>VLOOKUP($AH90,'DMV-County Square Miles'!$B:$G,3,FALSE)</f>
        <v>1058.2</v>
      </c>
      <c r="F90" s="482">
        <f t="shared" si="30"/>
        <v>4.0502142361241228E-3</v>
      </c>
      <c r="G90" s="483">
        <f t="shared" si="20"/>
        <v>3.8077075312151418E-2</v>
      </c>
      <c r="H90" s="484">
        <f>VLOOKUP($AH90,'DMV-County Square Miles'!$B:$G,5,FALSE)</f>
        <v>40871</v>
      </c>
      <c r="I90" s="485">
        <f t="shared" si="21"/>
        <v>1.5740466659719002E-3</v>
      </c>
      <c r="J90" s="486">
        <f t="shared" si="22"/>
        <v>1.4706559677593465</v>
      </c>
      <c r="K90" s="487">
        <f>VLOOKUP($AH90,'Cty Population Vehicle Miles'!$A:$F,3,FALSE)</f>
        <v>27791</v>
      </c>
      <c r="L90" s="488">
        <f t="shared" si="31"/>
        <v>9.1069607642729517E-4</v>
      </c>
      <c r="M90" s="489">
        <f>VLOOKUP($AH90,'Cty Population Vehicle Miles'!$A:$F,5,FALSE)</f>
        <v>889577.228</v>
      </c>
      <c r="N90" s="488">
        <f t="shared" si="32"/>
        <v>1.4568158743241189E-3</v>
      </c>
      <c r="O90" s="490">
        <f t="shared" si="33"/>
        <v>32.009543665215361</v>
      </c>
      <c r="P90" s="489">
        <f>VLOOKUP($AH90,'Cty ctr Mile Ln Mile '!$A:$F,3,FALSE)</f>
        <v>272.32900000000001</v>
      </c>
      <c r="Q90" s="488">
        <f t="shared" si="34"/>
        <v>3.3606477720802847E-3</v>
      </c>
      <c r="R90" s="490">
        <f t="shared" si="23"/>
        <v>9.7991795905149146E-3</v>
      </c>
      <c r="S90" s="489">
        <f>VLOOKUP($AH90,'Cty ctr Mile Ln Mile '!$A:$F,5,FALSE)</f>
        <v>684.19399999999996</v>
      </c>
      <c r="T90" s="488">
        <f t="shared" si="35"/>
        <v>3.4086513046176761E-3</v>
      </c>
      <c r="U90" s="491">
        <f t="shared" si="24"/>
        <v>2.4619265229750636E-2</v>
      </c>
      <c r="V90" s="492">
        <f>VLOOKUP($AH90,'FIN-County Cst NonCont &amp; Cont M'!$B:$I,3,FALSE)</f>
        <v>8100653.3899999997</v>
      </c>
      <c r="W90" s="488">
        <f t="shared" si="36"/>
        <v>7.1418346762766637E-4</v>
      </c>
      <c r="X90" s="493">
        <f t="shared" si="25"/>
        <v>291.48477528696338</v>
      </c>
      <c r="Y90" s="494">
        <f>VLOOKUP($AH90,'FIN-County Cst NonCont &amp; Cont M'!$B:$I,5,FALSE)</f>
        <v>1396722.98</v>
      </c>
      <c r="Z90" s="488">
        <f t="shared" si="37"/>
        <v>2.3220695138441564E-3</v>
      </c>
      <c r="AA90" s="493">
        <f t="shared" si="26"/>
        <v>50.258104422294984</v>
      </c>
      <c r="AB90" s="492">
        <f>VLOOKUP($AH90,'FIN-County Cst NonCont &amp; Cont M'!$B:$I,7,FALSE)</f>
        <v>12073688.75</v>
      </c>
      <c r="AC90" s="488">
        <f t="shared" si="38"/>
        <v>3.1085663321840109E-3</v>
      </c>
      <c r="AD90" s="495">
        <f t="shared" si="27"/>
        <v>434.44599870461661</v>
      </c>
      <c r="AE90" s="496">
        <f t="shared" si="28"/>
        <v>21571065.119999997</v>
      </c>
      <c r="AF90" s="497">
        <f t="shared" si="39"/>
        <v>1.3628384122878158E-3</v>
      </c>
      <c r="AG90" s="498">
        <f t="shared" si="29"/>
        <v>776.18887841387493</v>
      </c>
      <c r="AH90" s="403" t="str">
        <f>IFERROR(IFERROR(IFERROR(VLOOKUP(B90,'TX Counties'!$A:$C,2,FALSE),VLOOKUP(B90,'TX Counties'!$E:$G,2,FALSE)),VLOOKUP(B90,'TX Counties'!$I:$K,2,FALSE)),VLOOKUP(B90,'TX Counties'!$M:$O,2,FALSE))</f>
        <v>Gillespie</v>
      </c>
    </row>
    <row r="91" spans="1:34" s="403" customFormat="1" ht="15" x14ac:dyDescent="0.2">
      <c r="A91" s="509" t="s">
        <v>179</v>
      </c>
      <c r="B91" s="509">
        <v>88</v>
      </c>
      <c r="C91" s="510" t="s">
        <v>124</v>
      </c>
      <c r="D91" s="511" t="s">
        <v>125</v>
      </c>
      <c r="E91" s="481">
        <f>VLOOKUP($AH91,'DMV-County Square Miles'!$B:$G,3,FALSE)</f>
        <v>900.22</v>
      </c>
      <c r="F91" s="482">
        <f t="shared" si="30"/>
        <v>3.4455526929159496E-3</v>
      </c>
      <c r="G91" s="483">
        <f t="shared" si="20"/>
        <v>0.80664874551971333</v>
      </c>
      <c r="H91" s="484">
        <f>VLOOKUP($AH91,'DMV-County Square Miles'!$B:$G,5,FALSE)</f>
        <v>2925</v>
      </c>
      <c r="I91" s="485">
        <f t="shared" si="21"/>
        <v>1.1264922556257023E-4</v>
      </c>
      <c r="J91" s="486">
        <f t="shared" si="22"/>
        <v>2.620967741935484</v>
      </c>
      <c r="K91" s="487">
        <f>VLOOKUP($AH91,'Cty Population Vehicle Miles'!$A:$F,3,FALSE)</f>
        <v>1116</v>
      </c>
      <c r="L91" s="488">
        <f t="shared" si="31"/>
        <v>3.6570717904820318E-5</v>
      </c>
      <c r="M91" s="489">
        <f>VLOOKUP($AH91,'Cty Population Vehicle Miles'!$A:$F,5,FALSE)</f>
        <v>347607.52</v>
      </c>
      <c r="N91" s="488">
        <f t="shared" si="32"/>
        <v>5.6925934840863378E-4</v>
      </c>
      <c r="O91" s="490">
        <f t="shared" si="33"/>
        <v>311.47627240143373</v>
      </c>
      <c r="P91" s="489">
        <f>VLOOKUP($AH91,'Cty ctr Mile Ln Mile '!$A:$F,3,FALSE)</f>
        <v>136.881</v>
      </c>
      <c r="Q91" s="488">
        <f t="shared" si="34"/>
        <v>1.689165779957777E-3</v>
      </c>
      <c r="R91" s="490">
        <f t="shared" si="23"/>
        <v>0.12265322580645162</v>
      </c>
      <c r="S91" s="489">
        <f>VLOOKUP($AH91,'Cty ctr Mile Ln Mile '!$A:$F,5,FALSE)</f>
        <v>356.964</v>
      </c>
      <c r="T91" s="488">
        <f t="shared" si="35"/>
        <v>1.778392976701848E-3</v>
      </c>
      <c r="U91" s="491">
        <f t="shared" si="24"/>
        <v>0.31986021505376344</v>
      </c>
      <c r="V91" s="492">
        <f>VLOOKUP($AH91,'FIN-County Cst NonCont &amp; Cont M'!$B:$I,3,FALSE)</f>
        <v>14936424.25</v>
      </c>
      <c r="W91" s="488">
        <f t="shared" si="36"/>
        <v>1.3168502281546163E-3</v>
      </c>
      <c r="X91" s="493">
        <f t="shared" si="25"/>
        <v>13383.892697132616</v>
      </c>
      <c r="Y91" s="494">
        <f>VLOOKUP($AH91,'FIN-County Cst NonCont &amp; Cont M'!$B:$I,5,FALSE)</f>
        <v>367779.95</v>
      </c>
      <c r="Z91" s="488">
        <f t="shared" si="37"/>
        <v>6.1143879060264928E-4</v>
      </c>
      <c r="AA91" s="493">
        <f t="shared" si="26"/>
        <v>329.55192652329748</v>
      </c>
      <c r="AB91" s="492">
        <f>VLOOKUP($AH91,'FIN-County Cst NonCont &amp; Cont M'!$B:$I,7,FALSE)</f>
        <v>1864514.81</v>
      </c>
      <c r="AC91" s="488">
        <f t="shared" si="38"/>
        <v>4.8004947653006771E-4</v>
      </c>
      <c r="AD91" s="495">
        <f t="shared" si="27"/>
        <v>1670.7121953405019</v>
      </c>
      <c r="AE91" s="496">
        <f t="shared" si="28"/>
        <v>17168719.009999998</v>
      </c>
      <c r="AF91" s="497">
        <f t="shared" si="39"/>
        <v>1.0847025692259391E-3</v>
      </c>
      <c r="AG91" s="498">
        <f t="shared" si="29"/>
        <v>15384.156818996415</v>
      </c>
      <c r="AH91" s="403" t="str">
        <f>IFERROR(IFERROR(IFERROR(VLOOKUP(B91,'TX Counties'!$A:$C,2,FALSE),VLOOKUP(B91,'TX Counties'!$E:$G,2,FALSE)),VLOOKUP(B91,'TX Counties'!$I:$K,2,FALSE)),VLOOKUP(B91,'TX Counties'!$M:$O,2,FALSE))</f>
        <v>Glasscock</v>
      </c>
    </row>
    <row r="92" spans="1:34" s="403" customFormat="1" ht="15" x14ac:dyDescent="0.2">
      <c r="A92" s="509" t="s">
        <v>180</v>
      </c>
      <c r="B92" s="509">
        <v>89</v>
      </c>
      <c r="C92" s="510" t="s">
        <v>53</v>
      </c>
      <c r="D92" s="511" t="s">
        <v>54</v>
      </c>
      <c r="E92" s="481">
        <f>VLOOKUP($AH92,'DMV-County Square Miles'!$B:$G,3,FALSE)</f>
        <v>852.01</v>
      </c>
      <c r="F92" s="482">
        <f t="shared" si="30"/>
        <v>3.2610310256285329E-3</v>
      </c>
      <c r="G92" s="483">
        <f t="shared" si="20"/>
        <v>0.12136894586894587</v>
      </c>
      <c r="H92" s="484">
        <f>VLOOKUP($AH92,'DMV-County Square Miles'!$B:$G,5,FALSE)</f>
        <v>9629</v>
      </c>
      <c r="I92" s="485">
        <f t="shared" si="21"/>
        <v>3.7083739929640643E-4</v>
      </c>
      <c r="J92" s="486">
        <f t="shared" si="22"/>
        <v>1.3716524216524217</v>
      </c>
      <c r="K92" s="487">
        <f>VLOOKUP($AH92,'Cty Population Vehicle Miles'!$A:$F,3,FALSE)</f>
        <v>7020</v>
      </c>
      <c r="L92" s="488">
        <f t="shared" si="31"/>
        <v>2.3004161262709554E-4</v>
      </c>
      <c r="M92" s="489">
        <f>VLOOKUP($AH92,'Cty Population Vehicle Miles'!$A:$F,5,FALSE)</f>
        <v>338856.15600000002</v>
      </c>
      <c r="N92" s="488">
        <f t="shared" si="32"/>
        <v>5.5492767984079963E-4</v>
      </c>
      <c r="O92" s="490">
        <f t="shared" si="33"/>
        <v>48.270107692307697</v>
      </c>
      <c r="P92" s="489">
        <f>VLOOKUP($AH92,'Cty ctr Mile Ln Mile '!$A:$F,3,FALSE)</f>
        <v>250.346</v>
      </c>
      <c r="Q92" s="488">
        <f t="shared" si="34"/>
        <v>3.0893688411781739E-3</v>
      </c>
      <c r="R92" s="490">
        <f t="shared" si="23"/>
        <v>3.5661823361823365E-2</v>
      </c>
      <c r="S92" s="489">
        <f>VLOOKUP($AH92,'Cty ctr Mile Ln Mile '!$A:$F,5,FALSE)</f>
        <v>535.18700000000001</v>
      </c>
      <c r="T92" s="488">
        <f t="shared" si="35"/>
        <v>2.6662991282654048E-3</v>
      </c>
      <c r="U92" s="491">
        <f t="shared" si="24"/>
        <v>7.6237464387464385E-2</v>
      </c>
      <c r="V92" s="492">
        <f>VLOOKUP($AH92,'FIN-County Cst NonCont &amp; Cont M'!$B:$I,3,FALSE)</f>
        <v>28783941.780000001</v>
      </c>
      <c r="W92" s="488">
        <f t="shared" si="36"/>
        <v>2.537698425390012E-3</v>
      </c>
      <c r="X92" s="493">
        <f t="shared" si="25"/>
        <v>4100.2766068376068</v>
      </c>
      <c r="Y92" s="494">
        <f>VLOOKUP($AH92,'FIN-County Cst NonCont &amp; Cont M'!$B:$I,5,FALSE)</f>
        <v>1038672.73</v>
      </c>
      <c r="Z92" s="488">
        <f t="shared" si="37"/>
        <v>1.7268064718132458E-3</v>
      </c>
      <c r="AA92" s="493">
        <f t="shared" si="26"/>
        <v>147.95907834757836</v>
      </c>
      <c r="AB92" s="492">
        <f>VLOOKUP($AH92,'FIN-County Cst NonCont &amp; Cont M'!$B:$I,7,FALSE)</f>
        <v>9717874.5499999989</v>
      </c>
      <c r="AC92" s="488">
        <f t="shared" si="38"/>
        <v>2.5020238861564025E-3</v>
      </c>
      <c r="AD92" s="495">
        <f t="shared" si="27"/>
        <v>1384.3126139601138</v>
      </c>
      <c r="AE92" s="496">
        <f t="shared" si="28"/>
        <v>39540489.060000002</v>
      </c>
      <c r="AF92" s="497">
        <f t="shared" si="39"/>
        <v>2.4981287215924994E-3</v>
      </c>
      <c r="AG92" s="498">
        <f t="shared" si="29"/>
        <v>5632.5482991452991</v>
      </c>
      <c r="AH92" s="403" t="str">
        <f>IFERROR(IFERROR(IFERROR(VLOOKUP(B92,'TX Counties'!$A:$C,2,FALSE),VLOOKUP(B92,'TX Counties'!$E:$G,2,FALSE)),VLOOKUP(B92,'TX Counties'!$I:$K,2,FALSE)),VLOOKUP(B92,'TX Counties'!$M:$O,2,FALSE))</f>
        <v>Goliad</v>
      </c>
    </row>
    <row r="93" spans="1:34" s="403" customFormat="1" ht="15" x14ac:dyDescent="0.2">
      <c r="A93" s="509" t="s">
        <v>181</v>
      </c>
      <c r="B93" s="509">
        <v>90</v>
      </c>
      <c r="C93" s="510" t="s">
        <v>65</v>
      </c>
      <c r="D93" s="511" t="s">
        <v>66</v>
      </c>
      <c r="E93" s="481">
        <f>VLOOKUP($AH93,'DMV-County Square Miles'!$B:$G,3,FALSE)</f>
        <v>1066.69</v>
      </c>
      <c r="F93" s="482">
        <f t="shared" si="30"/>
        <v>4.0827093399463622E-3</v>
      </c>
      <c r="G93" s="483">
        <f t="shared" si="20"/>
        <v>5.4478549540347296E-2</v>
      </c>
      <c r="H93" s="484">
        <f>VLOOKUP($AH93,'DMV-County Square Miles'!$B:$G,5,FALSE)</f>
        <v>25697</v>
      </c>
      <c r="I93" s="485">
        <f t="shared" si="21"/>
        <v>9.8965714505345895E-4</v>
      </c>
      <c r="J93" s="486">
        <f t="shared" si="22"/>
        <v>1.3124106230847803</v>
      </c>
      <c r="K93" s="487">
        <f>VLOOKUP($AH93,'Cty Population Vehicle Miles'!$A:$F,3,FALSE)</f>
        <v>19580</v>
      </c>
      <c r="L93" s="488">
        <f t="shared" si="31"/>
        <v>6.4162603635876502E-4</v>
      </c>
      <c r="M93" s="489">
        <f>VLOOKUP($AH93,'Cty Population Vehicle Miles'!$A:$F,5,FALSE)</f>
        <v>1620129.2609999999</v>
      </c>
      <c r="N93" s="488">
        <f t="shared" si="32"/>
        <v>2.6532041868789873E-3</v>
      </c>
      <c r="O93" s="490">
        <f t="shared" si="33"/>
        <v>82.744088917262516</v>
      </c>
      <c r="P93" s="489">
        <f>VLOOKUP($AH93,'Cty ctr Mile Ln Mile '!$A:$F,3,FALSE)</f>
        <v>409.69</v>
      </c>
      <c r="Q93" s="488">
        <f t="shared" si="34"/>
        <v>5.0557369422410828E-3</v>
      </c>
      <c r="R93" s="490">
        <f t="shared" si="23"/>
        <v>2.0923901940755874E-2</v>
      </c>
      <c r="S93" s="489">
        <f>VLOOKUP($AH93,'Cty ctr Mile Ln Mile '!$A:$F,5,FALSE)</f>
        <v>893.84500000000003</v>
      </c>
      <c r="T93" s="488">
        <f t="shared" si="35"/>
        <v>4.4531316050359796E-3</v>
      </c>
      <c r="U93" s="491">
        <f t="shared" si="24"/>
        <v>4.5650919305413686E-2</v>
      </c>
      <c r="V93" s="492">
        <f>VLOOKUP($AH93,'FIN-County Cst NonCont &amp; Cont M'!$B:$I,3,FALSE)</f>
        <v>14623946.630000001</v>
      </c>
      <c r="W93" s="488">
        <f t="shared" si="36"/>
        <v>1.2893010491608413E-3</v>
      </c>
      <c r="X93" s="493">
        <f t="shared" si="25"/>
        <v>746.88185035750769</v>
      </c>
      <c r="Y93" s="494">
        <f>VLOOKUP($AH93,'FIN-County Cst NonCont &amp; Cont M'!$B:$I,5,FALSE)</f>
        <v>2436996.92</v>
      </c>
      <c r="Z93" s="488">
        <f t="shared" si="37"/>
        <v>4.0515380174128059E-3</v>
      </c>
      <c r="AA93" s="493">
        <f t="shared" si="26"/>
        <v>124.46358120531154</v>
      </c>
      <c r="AB93" s="492">
        <f>VLOOKUP($AH93,'FIN-County Cst NonCont &amp; Cont M'!$B:$I,7,FALSE)</f>
        <v>8489617.8499999996</v>
      </c>
      <c r="AC93" s="488">
        <f t="shared" si="38"/>
        <v>2.1857893447533509E-3</v>
      </c>
      <c r="AD93" s="495">
        <f t="shared" si="27"/>
        <v>433.58620275791623</v>
      </c>
      <c r="AE93" s="496">
        <f t="shared" si="28"/>
        <v>25550561.399999999</v>
      </c>
      <c r="AF93" s="497">
        <f t="shared" si="39"/>
        <v>1.6142590241940893E-3</v>
      </c>
      <c r="AG93" s="498">
        <f t="shared" si="29"/>
        <v>1304.9316343207354</v>
      </c>
      <c r="AH93" s="403" t="str">
        <f>IFERROR(IFERROR(IFERROR(VLOOKUP(B93,'TX Counties'!$A:$C,2,FALSE),VLOOKUP(B93,'TX Counties'!$E:$G,2,FALSE)),VLOOKUP(B93,'TX Counties'!$I:$K,2,FALSE)),VLOOKUP(B93,'TX Counties'!$M:$O,2,FALSE))</f>
        <v>Gonzales</v>
      </c>
    </row>
    <row r="94" spans="1:34" s="403" customFormat="1" ht="15" x14ac:dyDescent="0.2">
      <c r="A94" s="509" t="s">
        <v>182</v>
      </c>
      <c r="B94" s="509">
        <v>91</v>
      </c>
      <c r="C94" s="510" t="s">
        <v>59</v>
      </c>
      <c r="D94" s="511" t="s">
        <v>60</v>
      </c>
      <c r="E94" s="481">
        <f>VLOOKUP($AH94,'DMV-County Square Miles'!$B:$G,3,FALSE)</f>
        <v>925.97</v>
      </c>
      <c r="F94" s="482">
        <f t="shared" si="30"/>
        <v>3.5441096921412342E-3</v>
      </c>
      <c r="G94" s="483">
        <f t="shared" si="20"/>
        <v>4.4750144983568531E-2</v>
      </c>
      <c r="H94" s="484">
        <f>VLOOKUP($AH94,'DMV-County Square Miles'!$B:$G,5,FALSE)</f>
        <v>21835</v>
      </c>
      <c r="I94" s="485">
        <f t="shared" si="21"/>
        <v>8.409216547551183E-4</v>
      </c>
      <c r="J94" s="486">
        <f t="shared" si="22"/>
        <v>1.0552387396095109</v>
      </c>
      <c r="K94" s="487">
        <f>VLOOKUP($AH94,'Cty Population Vehicle Miles'!$A:$F,3,FALSE)</f>
        <v>20692</v>
      </c>
      <c r="L94" s="488">
        <f t="shared" si="31"/>
        <v>6.7806567642163262E-4</v>
      </c>
      <c r="M94" s="489">
        <f>VLOOKUP($AH94,'Cty Population Vehicle Miles'!$A:$F,5,FALSE)</f>
        <v>675311.58799999999</v>
      </c>
      <c r="N94" s="488">
        <f t="shared" si="32"/>
        <v>1.1059238147600482E-3</v>
      </c>
      <c r="O94" s="490">
        <f t="shared" si="33"/>
        <v>32.636361299052773</v>
      </c>
      <c r="P94" s="489">
        <f>VLOOKUP($AH94,'Cty ctr Mile Ln Mile '!$A:$F,3,FALSE)</f>
        <v>333.50599999999997</v>
      </c>
      <c r="Q94" s="488">
        <f t="shared" si="34"/>
        <v>4.1155961938515815E-3</v>
      </c>
      <c r="R94" s="490">
        <f t="shared" si="23"/>
        <v>1.6117630001933114E-2</v>
      </c>
      <c r="S94" s="489">
        <f>VLOOKUP($AH94,'Cty ctr Mile Ln Mile '!$A:$F,5,FALSE)</f>
        <v>762.06100000000004</v>
      </c>
      <c r="T94" s="488">
        <f t="shared" si="35"/>
        <v>3.796584334045974E-3</v>
      </c>
      <c r="U94" s="491">
        <f t="shared" si="24"/>
        <v>3.6828774405567373E-2</v>
      </c>
      <c r="V94" s="492">
        <f>VLOOKUP($AH94,'FIN-County Cst NonCont &amp; Cont M'!$B:$I,3,FALSE)</f>
        <v>18768837.379999999</v>
      </c>
      <c r="W94" s="488">
        <f t="shared" si="36"/>
        <v>1.6547298986937847E-3</v>
      </c>
      <c r="X94" s="493">
        <f t="shared" si="25"/>
        <v>907.05767349700363</v>
      </c>
      <c r="Y94" s="494">
        <f>VLOOKUP($AH94,'FIN-County Cst NonCont &amp; Cont M'!$B:$I,5,FALSE)</f>
        <v>2223123.0099999998</v>
      </c>
      <c r="Z94" s="488">
        <f t="shared" si="37"/>
        <v>3.695969953216104E-3</v>
      </c>
      <c r="AA94" s="493">
        <f t="shared" si="26"/>
        <v>107.43876908950318</v>
      </c>
      <c r="AB94" s="492">
        <f>VLOOKUP($AH94,'FIN-County Cst NonCont &amp; Cont M'!$B:$I,7,FALSE)</f>
        <v>6160495.0300000003</v>
      </c>
      <c r="AC94" s="488">
        <f t="shared" si="38"/>
        <v>1.5861190259559182E-3</v>
      </c>
      <c r="AD94" s="495">
        <f t="shared" si="27"/>
        <v>297.72351778465111</v>
      </c>
      <c r="AE94" s="496">
        <f t="shared" si="28"/>
        <v>27152455.420000002</v>
      </c>
      <c r="AF94" s="497">
        <f t="shared" si="39"/>
        <v>1.7154650930982171E-3</v>
      </c>
      <c r="AG94" s="498">
        <f t="shared" si="29"/>
        <v>1312.2199603711581</v>
      </c>
      <c r="AH94" s="403" t="str">
        <f>IFERROR(IFERROR(IFERROR(VLOOKUP(B94,'TX Counties'!$A:$C,2,FALSE),VLOOKUP(B94,'TX Counties'!$E:$G,2,FALSE)),VLOOKUP(B94,'TX Counties'!$I:$K,2,FALSE)),VLOOKUP(B94,'TX Counties'!$M:$O,2,FALSE))</f>
        <v>Gray</v>
      </c>
    </row>
    <row r="95" spans="1:34" s="403" customFormat="1" ht="15" x14ac:dyDescent="0.2">
      <c r="A95" s="509" t="s">
        <v>183</v>
      </c>
      <c r="B95" s="509">
        <v>92</v>
      </c>
      <c r="C95" s="510" t="s">
        <v>147</v>
      </c>
      <c r="D95" s="511" t="s">
        <v>148</v>
      </c>
      <c r="E95" s="481">
        <f>VLOOKUP($AH95,'DMV-County Square Miles'!$B:$G,3,FALSE)</f>
        <v>932.83</v>
      </c>
      <c r="F95" s="482">
        <f t="shared" si="30"/>
        <v>3.570366042226106E-3</v>
      </c>
      <c r="G95" s="483">
        <f t="shared" si="20"/>
        <v>6.3236709736025059E-3</v>
      </c>
      <c r="H95" s="484">
        <f>VLOOKUP($AH95,'DMV-County Square Miles'!$B:$G,5,FALSE)</f>
        <v>149776</v>
      </c>
      <c r="I95" s="485">
        <f t="shared" si="21"/>
        <v>5.7682565496955619E-3</v>
      </c>
      <c r="J95" s="486">
        <f t="shared" si="22"/>
        <v>1.0153341377767533</v>
      </c>
      <c r="K95" s="487">
        <f>VLOOKUP($AH95,'Cty Population Vehicle Miles'!$A:$F,3,FALSE)</f>
        <v>147514</v>
      </c>
      <c r="L95" s="488">
        <f t="shared" si="31"/>
        <v>4.8339541944548963E-3</v>
      </c>
      <c r="M95" s="489">
        <f>VLOOKUP($AH95,'Cty Population Vehicle Miles'!$A:$F,5,FALSE)</f>
        <v>4284436.2419999996</v>
      </c>
      <c r="N95" s="488">
        <f t="shared" si="32"/>
        <v>7.0164056963418269E-3</v>
      </c>
      <c r="O95" s="490">
        <f t="shared" si="33"/>
        <v>29.04426862535081</v>
      </c>
      <c r="P95" s="489">
        <f>VLOOKUP($AH95,'Cty ctr Mile Ln Mile '!$A:$F,3,FALSE)</f>
        <v>544.42100000000005</v>
      </c>
      <c r="Q95" s="488">
        <f t="shared" si="34"/>
        <v>6.7183708702478282E-3</v>
      </c>
      <c r="R95" s="490">
        <f t="shared" si="23"/>
        <v>3.6906395325189477E-3</v>
      </c>
      <c r="S95" s="489">
        <f>VLOOKUP($AH95,'Cty ctr Mile Ln Mile '!$A:$F,5,FALSE)</f>
        <v>1282.5630000000001</v>
      </c>
      <c r="T95" s="488">
        <f t="shared" si="35"/>
        <v>6.3897228610662491E-3</v>
      </c>
      <c r="U95" s="491">
        <f t="shared" si="24"/>
        <v>8.6945171305774366E-3</v>
      </c>
      <c r="V95" s="492">
        <f>VLOOKUP($AH95,'FIN-County Cst NonCont &amp; Cont M'!$B:$I,3,FALSE)</f>
        <v>90292668.780000001</v>
      </c>
      <c r="W95" s="488">
        <f t="shared" si="36"/>
        <v>7.960534562589985E-3</v>
      </c>
      <c r="X95" s="493">
        <f t="shared" si="25"/>
        <v>612.09558943557897</v>
      </c>
      <c r="Y95" s="494">
        <f>VLOOKUP($AH95,'FIN-County Cst NonCont &amp; Cont M'!$B:$I,5,FALSE)</f>
        <v>3130331.1</v>
      </c>
      <c r="Z95" s="488">
        <f t="shared" si="37"/>
        <v>5.2042148082565689E-3</v>
      </c>
      <c r="AA95" s="493">
        <f t="shared" si="26"/>
        <v>21.220569573057475</v>
      </c>
      <c r="AB95" s="492">
        <f>VLOOKUP($AH95,'FIN-County Cst NonCont &amp; Cont M'!$B:$I,7,FALSE)</f>
        <v>57250635.989999995</v>
      </c>
      <c r="AC95" s="488">
        <f t="shared" si="38"/>
        <v>1.4740101655729381E-2</v>
      </c>
      <c r="AD95" s="495">
        <f t="shared" si="27"/>
        <v>388.10306811556865</v>
      </c>
      <c r="AE95" s="496">
        <f t="shared" si="28"/>
        <v>150673635.87</v>
      </c>
      <c r="AF95" s="497">
        <f t="shared" si="39"/>
        <v>9.5194102627929635E-3</v>
      </c>
      <c r="AG95" s="498">
        <f t="shared" si="29"/>
        <v>1021.4192271242052</v>
      </c>
      <c r="AH95" s="403" t="str">
        <f>IFERROR(IFERROR(IFERROR(VLOOKUP(B95,'TX Counties'!$A:$C,2,FALSE),VLOOKUP(B95,'TX Counties'!$E:$G,2,FALSE)),VLOOKUP(B95,'TX Counties'!$I:$K,2,FALSE)),VLOOKUP(B95,'TX Counties'!$M:$O,2,FALSE))</f>
        <v>Grayson</v>
      </c>
    </row>
    <row r="96" spans="1:34" s="403" customFormat="1" ht="15" x14ac:dyDescent="0.2">
      <c r="A96" s="509" t="s">
        <v>184</v>
      </c>
      <c r="B96" s="509">
        <v>93</v>
      </c>
      <c r="C96" s="510" t="s">
        <v>44</v>
      </c>
      <c r="D96" s="511" t="s">
        <v>45</v>
      </c>
      <c r="E96" s="481">
        <f>VLOOKUP($AH96,'DMV-County Square Miles'!$B:$G,3,FALSE)</f>
        <v>273.38</v>
      </c>
      <c r="F96" s="482">
        <f t="shared" si="30"/>
        <v>1.046349997988672E-3</v>
      </c>
      <c r="G96" s="483">
        <f t="shared" si="20"/>
        <v>2.1861130880506665E-3</v>
      </c>
      <c r="H96" s="484">
        <f>VLOOKUP($AH96,'DMV-County Square Miles'!$B:$G,5,FALSE)</f>
        <v>134069</v>
      </c>
      <c r="I96" s="485">
        <f t="shared" si="21"/>
        <v>5.1633398365634967E-3</v>
      </c>
      <c r="J96" s="486">
        <f t="shared" si="22"/>
        <v>1.0720974306893878</v>
      </c>
      <c r="K96" s="487">
        <f>VLOOKUP($AH96,'Cty Population Vehicle Miles'!$A:$F,3,FALSE)</f>
        <v>125053</v>
      </c>
      <c r="L96" s="488">
        <f t="shared" si="31"/>
        <v>4.0979193424296552E-3</v>
      </c>
      <c r="M96" s="489">
        <f>VLOOKUP($AH96,'Cty Population Vehicle Miles'!$A:$F,5,FALSE)</f>
        <v>3087268.7280000001</v>
      </c>
      <c r="N96" s="488">
        <f t="shared" si="32"/>
        <v>5.0558646845834396E-3</v>
      </c>
      <c r="O96" s="490">
        <f t="shared" si="33"/>
        <v>24.687682246727388</v>
      </c>
      <c r="P96" s="489">
        <f>VLOOKUP($AH96,'Cty ctr Mile Ln Mile '!$A:$F,3,FALSE)</f>
        <v>269.82499999999999</v>
      </c>
      <c r="Q96" s="488">
        <f t="shared" si="34"/>
        <v>3.3297474198545245E-3</v>
      </c>
      <c r="R96" s="490">
        <f t="shared" si="23"/>
        <v>2.1576851415000039E-3</v>
      </c>
      <c r="S96" s="489">
        <f>VLOOKUP($AH96,'Cty ctr Mile Ln Mile '!$A:$F,5,FALSE)</f>
        <v>823.85299999999995</v>
      </c>
      <c r="T96" s="488">
        <f t="shared" si="35"/>
        <v>4.1044317887370925E-3</v>
      </c>
      <c r="U96" s="491">
        <f t="shared" si="24"/>
        <v>6.5880306749938021E-3</v>
      </c>
      <c r="V96" s="492">
        <f>VLOOKUP($AH96,'FIN-County Cst NonCont &amp; Cont M'!$B:$I,3,FALSE)</f>
        <v>63350404.759999998</v>
      </c>
      <c r="W96" s="488">
        <f t="shared" si="36"/>
        <v>5.5852052382546168E-3</v>
      </c>
      <c r="X96" s="493">
        <f t="shared" si="25"/>
        <v>506.58844457949829</v>
      </c>
      <c r="Y96" s="494">
        <f>VLOOKUP($AH96,'FIN-County Cst NonCont &amp; Cont M'!$B:$I,5,FALSE)</f>
        <v>4545072.79</v>
      </c>
      <c r="Z96" s="488">
        <f t="shared" si="37"/>
        <v>7.5562406540068553E-3</v>
      </c>
      <c r="AA96" s="493">
        <f t="shared" si="26"/>
        <v>36.345171967085953</v>
      </c>
      <c r="AB96" s="492">
        <f>VLOOKUP($AH96,'FIN-County Cst NonCont &amp; Cont M'!$B:$I,7,FALSE)</f>
        <v>36086060.579999998</v>
      </c>
      <c r="AC96" s="488">
        <f t="shared" si="38"/>
        <v>9.2909396045297767E-3</v>
      </c>
      <c r="AD96" s="495">
        <f t="shared" si="27"/>
        <v>288.56613259977769</v>
      </c>
      <c r="AE96" s="496">
        <f t="shared" si="28"/>
        <v>103981538.13</v>
      </c>
      <c r="AF96" s="497">
        <f t="shared" si="39"/>
        <v>6.5694500268762895E-3</v>
      </c>
      <c r="AG96" s="498">
        <f t="shared" si="29"/>
        <v>831.49974914636186</v>
      </c>
      <c r="AH96" s="403" t="str">
        <f>IFERROR(IFERROR(IFERROR(VLOOKUP(B96,'TX Counties'!$A:$C,2,FALSE),VLOOKUP(B96,'TX Counties'!$E:$G,2,FALSE)),VLOOKUP(B96,'TX Counties'!$I:$K,2,FALSE)),VLOOKUP(B96,'TX Counties'!$M:$O,2,FALSE))</f>
        <v>Gregg</v>
      </c>
    </row>
    <row r="97" spans="1:34" s="403" customFormat="1" ht="15" x14ac:dyDescent="0.2">
      <c r="A97" s="509" t="s">
        <v>185</v>
      </c>
      <c r="B97" s="509">
        <v>94</v>
      </c>
      <c r="C97" s="510" t="s">
        <v>92</v>
      </c>
      <c r="D97" s="511" t="s">
        <v>93</v>
      </c>
      <c r="E97" s="481">
        <f>VLOOKUP($AH97,'DMV-County Square Miles'!$B:$G,3,FALSE)</f>
        <v>787.47</v>
      </c>
      <c r="F97" s="482">
        <f t="shared" si="30"/>
        <v>3.0140069972790237E-3</v>
      </c>
      <c r="G97" s="483">
        <f t="shared" si="20"/>
        <v>2.4730544563783683E-2</v>
      </c>
      <c r="H97" s="484">
        <f>VLOOKUP($AH97,'DMV-County Square Miles'!$B:$G,5,FALSE)</f>
        <v>37591</v>
      </c>
      <c r="I97" s="485">
        <f t="shared" si="21"/>
        <v>1.4477254831188298E-3</v>
      </c>
      <c r="J97" s="486">
        <f t="shared" si="22"/>
        <v>1.1805477042899315</v>
      </c>
      <c r="K97" s="487">
        <f>VLOOKUP($AH97,'Cty Population Vehicle Miles'!$A:$F,3,FALSE)</f>
        <v>31842</v>
      </c>
      <c r="L97" s="488">
        <f t="shared" si="31"/>
        <v>1.0434451608649538E-3</v>
      </c>
      <c r="M97" s="489">
        <f>VLOOKUP($AH97,'Cty Population Vehicle Miles'!$A:$F,5,FALSE)</f>
        <v>1429237.6029999999</v>
      </c>
      <c r="N97" s="488">
        <f t="shared" si="32"/>
        <v>2.3405905217611447E-3</v>
      </c>
      <c r="O97" s="490">
        <f t="shared" si="33"/>
        <v>44.885296243954521</v>
      </c>
      <c r="P97" s="489">
        <f>VLOOKUP($AH97,'Cty ctr Mile Ln Mile '!$A:$F,3,FALSE)</f>
        <v>306.40499999999997</v>
      </c>
      <c r="Q97" s="488">
        <f t="shared" si="34"/>
        <v>3.781159114909758E-3</v>
      </c>
      <c r="R97" s="490">
        <f t="shared" si="23"/>
        <v>9.6226681741096651E-3</v>
      </c>
      <c r="S97" s="489">
        <f>VLOOKUP($AH97,'Cty ctr Mile Ln Mile '!$A:$F,5,FALSE)</f>
        <v>651.93499999999995</v>
      </c>
      <c r="T97" s="488">
        <f t="shared" si="35"/>
        <v>3.2479371176536548E-3</v>
      </c>
      <c r="U97" s="491">
        <f t="shared" si="24"/>
        <v>2.0474059418378241E-2</v>
      </c>
      <c r="V97" s="492">
        <f>VLOOKUP($AH97,'FIN-County Cst NonCont &amp; Cont M'!$B:$I,3,FALSE)</f>
        <v>17274366.399999999</v>
      </c>
      <c r="W97" s="488">
        <f t="shared" si="36"/>
        <v>1.5229718274148805E-3</v>
      </c>
      <c r="X97" s="493">
        <f t="shared" si="25"/>
        <v>542.50255637208716</v>
      </c>
      <c r="Y97" s="494">
        <f>VLOOKUP($AH97,'FIN-County Cst NonCont &amp; Cont M'!$B:$I,5,FALSE)</f>
        <v>2359574.19</v>
      </c>
      <c r="Z97" s="488">
        <f t="shared" si="37"/>
        <v>3.9228217554296407E-3</v>
      </c>
      <c r="AA97" s="493">
        <f t="shared" si="26"/>
        <v>74.10257490107405</v>
      </c>
      <c r="AB97" s="492">
        <f>VLOOKUP($AH97,'FIN-County Cst NonCont &amp; Cont M'!$B:$I,7,FALSE)</f>
        <v>20280277.280000001</v>
      </c>
      <c r="AC97" s="488">
        <f t="shared" si="38"/>
        <v>5.2214852035144879E-3</v>
      </c>
      <c r="AD97" s="495">
        <f t="shared" si="27"/>
        <v>636.90337541611711</v>
      </c>
      <c r="AE97" s="496">
        <f t="shared" si="28"/>
        <v>39914217.870000005</v>
      </c>
      <c r="AF97" s="497">
        <f t="shared" si="39"/>
        <v>2.5217405356226922E-3</v>
      </c>
      <c r="AG97" s="498">
        <f t="shared" si="29"/>
        <v>1253.5085066892784</v>
      </c>
      <c r="AH97" s="403" t="str">
        <f>IFERROR(IFERROR(IFERROR(VLOOKUP(B97,'TX Counties'!$A:$C,2,FALSE),VLOOKUP(B97,'TX Counties'!$E:$G,2,FALSE)),VLOOKUP(B97,'TX Counties'!$I:$K,2,FALSE)),VLOOKUP(B97,'TX Counties'!$M:$O,2,FALSE))</f>
        <v>Grimes</v>
      </c>
    </row>
    <row r="98" spans="1:34" s="403" customFormat="1" ht="15" x14ac:dyDescent="0.2">
      <c r="A98" s="509" t="s">
        <v>186</v>
      </c>
      <c r="B98" s="509">
        <v>95</v>
      </c>
      <c r="C98" s="510" t="s">
        <v>62</v>
      </c>
      <c r="D98" s="511" t="s">
        <v>63</v>
      </c>
      <c r="E98" s="481">
        <f>VLOOKUP($AH98,'DMV-County Square Miles'!$B:$G,3,FALSE)</f>
        <v>711.25</v>
      </c>
      <c r="F98" s="482">
        <f t="shared" si="30"/>
        <v>2.7222782795721812E-3</v>
      </c>
      <c r="G98" s="483">
        <f t="shared" si="20"/>
        <v>3.7546851079554452E-3</v>
      </c>
      <c r="H98" s="484">
        <f>VLOOKUP($AH98,'DMV-County Square Miles'!$B:$G,5,FALSE)</f>
        <v>175734</v>
      </c>
      <c r="I98" s="485">
        <f t="shared" si="21"/>
        <v>6.7679654717992194E-3</v>
      </c>
      <c r="J98" s="486">
        <f t="shared" si="22"/>
        <v>0.9276988861320804</v>
      </c>
      <c r="K98" s="487">
        <f>VLOOKUP($AH98,'Cty Population Vehicle Miles'!$A:$F,3,FALSE)</f>
        <v>189430</v>
      </c>
      <c r="L98" s="488">
        <f t="shared" si="31"/>
        <v>6.2075189002778787E-3</v>
      </c>
      <c r="M98" s="489">
        <f>VLOOKUP($AH98,'Cty Population Vehicle Miles'!$A:$F,5,FALSE)</f>
        <v>4364262.7259999998</v>
      </c>
      <c r="N98" s="488">
        <f t="shared" si="32"/>
        <v>7.1471335133568101E-3</v>
      </c>
      <c r="O98" s="490">
        <f t="shared" si="33"/>
        <v>23.038920582801033</v>
      </c>
      <c r="P98" s="489">
        <f>VLOOKUP($AH98,'Cty ctr Mile Ln Mile '!$A:$F,3,FALSE)</f>
        <v>408.625</v>
      </c>
      <c r="Q98" s="488">
        <f t="shared" si="34"/>
        <v>5.0425944202281293E-3</v>
      </c>
      <c r="R98" s="490">
        <f t="shared" si="23"/>
        <v>2.1571292825845957E-3</v>
      </c>
      <c r="S98" s="489">
        <f>VLOOKUP($AH98,'Cty ctr Mile Ln Mile '!$A:$F,5,FALSE)</f>
        <v>1015.577</v>
      </c>
      <c r="T98" s="488">
        <f t="shared" si="35"/>
        <v>5.0595998590892439E-3</v>
      </c>
      <c r="U98" s="491">
        <f t="shared" si="24"/>
        <v>5.3612257826109906E-3</v>
      </c>
      <c r="V98" s="492">
        <f>VLOOKUP($AH98,'FIN-County Cst NonCont &amp; Cont M'!$B:$I,3,FALSE)</f>
        <v>124116856.81999999</v>
      </c>
      <c r="W98" s="488">
        <f t="shared" si="36"/>
        <v>1.094259968019125E-2</v>
      </c>
      <c r="X98" s="493">
        <f t="shared" si="25"/>
        <v>655.21225159689595</v>
      </c>
      <c r="Y98" s="494">
        <f>VLOOKUP($AH98,'FIN-County Cst NonCont &amp; Cont M'!$B:$I,5,FALSE)</f>
        <v>3325294.46</v>
      </c>
      <c r="Z98" s="488">
        <f t="shared" si="37"/>
        <v>5.5283438453349329E-3</v>
      </c>
      <c r="AA98" s="493">
        <f t="shared" si="26"/>
        <v>17.554212426753946</v>
      </c>
      <c r="AB98" s="492">
        <f>VLOOKUP($AH98,'FIN-County Cst NonCont &amp; Cont M'!$B:$I,7,FALSE)</f>
        <v>32112576.210000001</v>
      </c>
      <c r="AC98" s="488">
        <f t="shared" si="38"/>
        <v>8.2679018246266476E-3</v>
      </c>
      <c r="AD98" s="495">
        <f t="shared" si="27"/>
        <v>169.5221253761284</v>
      </c>
      <c r="AE98" s="496">
        <f t="shared" si="28"/>
        <v>159554727.48999998</v>
      </c>
      <c r="AF98" s="497">
        <f t="shared" si="39"/>
        <v>1.0080508786924784E-2</v>
      </c>
      <c r="AG98" s="498">
        <f t="shared" si="29"/>
        <v>842.28858939977817</v>
      </c>
      <c r="AH98" s="403" t="str">
        <f>IFERROR(IFERROR(IFERROR(VLOOKUP(B98,'TX Counties'!$A:$C,2,FALSE),VLOOKUP(B98,'TX Counties'!$E:$G,2,FALSE)),VLOOKUP(B98,'TX Counties'!$I:$K,2,FALSE)),VLOOKUP(B98,'TX Counties'!$M:$O,2,FALSE))</f>
        <v>Guadalupe</v>
      </c>
    </row>
    <row r="99" spans="1:34" s="403" customFormat="1" ht="15" x14ac:dyDescent="0.2">
      <c r="A99" s="509" t="s">
        <v>187</v>
      </c>
      <c r="B99" s="509">
        <v>96</v>
      </c>
      <c r="C99" s="510" t="s">
        <v>68</v>
      </c>
      <c r="D99" s="511" t="s">
        <v>69</v>
      </c>
      <c r="E99" s="481">
        <f>VLOOKUP($AH99,'DMV-County Square Miles'!$B:$G,3,FALSE)</f>
        <v>1004.68</v>
      </c>
      <c r="F99" s="482">
        <f t="shared" si="30"/>
        <v>3.8453687759867541E-3</v>
      </c>
      <c r="G99" s="483">
        <f t="shared" si="20"/>
        <v>3.1686378402245557E-2</v>
      </c>
      <c r="H99" s="484">
        <f>VLOOKUP($AH99,'DMV-County Square Miles'!$B:$G,5,FALSE)</f>
        <v>28043</v>
      </c>
      <c r="I99" s="485">
        <f t="shared" si="21"/>
        <v>1.0800076008380024E-3</v>
      </c>
      <c r="J99" s="486">
        <f t="shared" si="22"/>
        <v>0.88444192134229038</v>
      </c>
      <c r="K99" s="487">
        <f>VLOOKUP($AH99,'Cty Population Vehicle Miles'!$A:$F,3,FALSE)</f>
        <v>31707</v>
      </c>
      <c r="L99" s="488">
        <f t="shared" si="31"/>
        <v>1.0390212836990482E-3</v>
      </c>
      <c r="M99" s="489">
        <f>VLOOKUP($AH99,'Cty Population Vehicle Miles'!$A:$F,5,FALSE)</f>
        <v>908581.62600000005</v>
      </c>
      <c r="N99" s="488">
        <f t="shared" si="32"/>
        <v>1.4879384208742578E-3</v>
      </c>
      <c r="O99" s="490">
        <f t="shared" si="33"/>
        <v>28.655553221686066</v>
      </c>
      <c r="P99" s="489">
        <f>VLOOKUP($AH99,'Cty ctr Mile Ln Mile '!$A:$F,3,FALSE)</f>
        <v>460.142</v>
      </c>
      <c r="Q99" s="488">
        <f t="shared" si="34"/>
        <v>5.6783346141636272E-3</v>
      </c>
      <c r="R99" s="490">
        <f t="shared" si="23"/>
        <v>1.4512315892389693E-2</v>
      </c>
      <c r="S99" s="489">
        <f>VLOOKUP($AH99,'Cty ctr Mile Ln Mile '!$A:$F,5,FALSE)</f>
        <v>1055.1679999999999</v>
      </c>
      <c r="T99" s="488">
        <f t="shared" si="35"/>
        <v>5.2568420357249901E-3</v>
      </c>
      <c r="U99" s="491">
        <f t="shared" si="24"/>
        <v>3.3278708171697098E-2</v>
      </c>
      <c r="V99" s="492">
        <f>VLOOKUP($AH99,'FIN-County Cst NonCont &amp; Cont M'!$B:$I,3,FALSE)</f>
        <v>2231427.25</v>
      </c>
      <c r="W99" s="488">
        <f t="shared" si="36"/>
        <v>1.9673085298664624E-4</v>
      </c>
      <c r="X99" s="493">
        <f t="shared" si="25"/>
        <v>70.376486264862649</v>
      </c>
      <c r="Y99" s="494">
        <f>VLOOKUP($AH99,'FIN-County Cst NonCont &amp; Cont M'!$B:$I,5,FALSE)</f>
        <v>1769226.32</v>
      </c>
      <c r="Z99" s="488">
        <f t="shared" si="37"/>
        <v>2.9413609997042409E-3</v>
      </c>
      <c r="AA99" s="493">
        <f t="shared" si="26"/>
        <v>55.799234238496233</v>
      </c>
      <c r="AB99" s="492">
        <f>VLOOKUP($AH99,'FIN-County Cst NonCont &amp; Cont M'!$B:$I,7,FALSE)</f>
        <v>2657379.11</v>
      </c>
      <c r="AC99" s="488">
        <f t="shared" si="38"/>
        <v>6.8418520671200095E-4</v>
      </c>
      <c r="AD99" s="495">
        <f t="shared" si="27"/>
        <v>83.810486958715742</v>
      </c>
      <c r="AE99" s="496">
        <f t="shared" si="28"/>
        <v>6658032.6799999997</v>
      </c>
      <c r="AF99" s="497">
        <f t="shared" si="39"/>
        <v>4.2064787418209749E-4</v>
      </c>
      <c r="AG99" s="498">
        <f t="shared" si="29"/>
        <v>209.98620746207462</v>
      </c>
      <c r="AH99" s="403" t="str">
        <f>IFERROR(IFERROR(IFERROR(VLOOKUP(B99,'TX Counties'!$A:$C,2,FALSE),VLOOKUP(B99,'TX Counties'!$E:$G,2,FALSE)),VLOOKUP(B99,'TX Counties'!$I:$K,2,FALSE)),VLOOKUP(B99,'TX Counties'!$M:$O,2,FALSE))</f>
        <v>Hale</v>
      </c>
    </row>
    <row r="100" spans="1:34" s="403" customFormat="1" ht="15" x14ac:dyDescent="0.2">
      <c r="A100" s="509" t="s">
        <v>188</v>
      </c>
      <c r="B100" s="509">
        <v>97</v>
      </c>
      <c r="C100" s="510" t="s">
        <v>98</v>
      </c>
      <c r="D100" s="511" t="s">
        <v>99</v>
      </c>
      <c r="E100" s="481">
        <f>VLOOKUP($AH100,'DMV-County Square Miles'!$B:$G,3,FALSE)</f>
        <v>883.49</v>
      </c>
      <c r="F100" s="482">
        <f t="shared" si="30"/>
        <v>3.3815193493416189E-3</v>
      </c>
      <c r="G100" s="483">
        <f t="shared" si="20"/>
        <v>0.30751479289940831</v>
      </c>
      <c r="H100" s="484">
        <f>VLOOKUP($AH100,'DMV-County Square Miles'!$B:$G,5,FALSE)</f>
        <v>2912</v>
      </c>
      <c r="I100" s="485">
        <f t="shared" si="21"/>
        <v>1.121485623378477E-4</v>
      </c>
      <c r="J100" s="486">
        <f t="shared" si="22"/>
        <v>1.0135746606334841</v>
      </c>
      <c r="K100" s="487">
        <f>VLOOKUP($AH100,'Cty Population Vehicle Miles'!$A:$F,3,FALSE)</f>
        <v>2873</v>
      </c>
      <c r="L100" s="488">
        <f t="shared" si="31"/>
        <v>9.4146659982570578E-5</v>
      </c>
      <c r="M100" s="489">
        <f>VLOOKUP($AH100,'Cty Population Vehicle Miles'!$A:$F,5,FALSE)</f>
        <v>277251.359</v>
      </c>
      <c r="N100" s="488">
        <f t="shared" si="32"/>
        <v>4.5404060294710599E-4</v>
      </c>
      <c r="O100" s="490">
        <f t="shared" si="33"/>
        <v>96.502387399930385</v>
      </c>
      <c r="P100" s="489">
        <f>VLOOKUP($AH100,'Cty ctr Mile Ln Mile '!$A:$F,3,FALSE)</f>
        <v>209.53800000000001</v>
      </c>
      <c r="Q100" s="488">
        <f t="shared" si="34"/>
        <v>2.5857819507513293E-3</v>
      </c>
      <c r="R100" s="490">
        <f t="shared" si="23"/>
        <v>7.2933518969718072E-2</v>
      </c>
      <c r="S100" s="489">
        <f>VLOOKUP($AH100,'Cty ctr Mile Ln Mile '!$A:$F,5,FALSE)</f>
        <v>459.24099999999999</v>
      </c>
      <c r="T100" s="488">
        <f t="shared" si="35"/>
        <v>2.2879365118430245E-3</v>
      </c>
      <c r="U100" s="491">
        <f t="shared" si="24"/>
        <v>0.15984719805081796</v>
      </c>
      <c r="V100" s="492">
        <f>VLOOKUP($AH100,'FIN-County Cst NonCont &amp; Cont M'!$B:$I,3,FALSE)</f>
        <v>5777181.46</v>
      </c>
      <c r="W100" s="488">
        <f t="shared" si="36"/>
        <v>5.0933761631011645E-4</v>
      </c>
      <c r="X100" s="493">
        <f t="shared" si="25"/>
        <v>2010.8532753219631</v>
      </c>
      <c r="Y100" s="494">
        <f>VLOOKUP($AH100,'FIN-County Cst NonCont &amp; Cont M'!$B:$I,5,FALSE)</f>
        <v>1802582.41</v>
      </c>
      <c r="Z100" s="488">
        <f t="shared" si="37"/>
        <v>2.9968159186818332E-3</v>
      </c>
      <c r="AA100" s="493">
        <f t="shared" si="26"/>
        <v>627.42165332405148</v>
      </c>
      <c r="AB100" s="492">
        <f>VLOOKUP($AH100,'FIN-County Cst NonCont &amp; Cont M'!$B:$I,7,FALSE)</f>
        <v>13108223.01</v>
      </c>
      <c r="AC100" s="488">
        <f t="shared" si="38"/>
        <v>3.37492390000908E-3</v>
      </c>
      <c r="AD100" s="495">
        <f t="shared" si="27"/>
        <v>4562.5558684302123</v>
      </c>
      <c r="AE100" s="496">
        <f t="shared" si="28"/>
        <v>20687986.879999999</v>
      </c>
      <c r="AF100" s="497">
        <f t="shared" si="39"/>
        <v>1.3070464085164454E-3</v>
      </c>
      <c r="AG100" s="498">
        <f t="shared" si="29"/>
        <v>7200.8307970762262</v>
      </c>
      <c r="AH100" s="403" t="str">
        <f>IFERROR(IFERROR(IFERROR(VLOOKUP(B100,'TX Counties'!$A:$C,2,FALSE),VLOOKUP(B100,'TX Counties'!$E:$G,2,FALSE)),VLOOKUP(B100,'TX Counties'!$I:$K,2,FALSE)),VLOOKUP(B100,'TX Counties'!$M:$O,2,FALSE))</f>
        <v>Hall</v>
      </c>
    </row>
    <row r="101" spans="1:34" s="403" customFormat="1" ht="15" x14ac:dyDescent="0.2">
      <c r="A101" s="509" t="s">
        <v>189</v>
      </c>
      <c r="B101" s="509">
        <v>98</v>
      </c>
      <c r="C101" s="510" t="s">
        <v>77</v>
      </c>
      <c r="D101" s="511" t="s">
        <v>78</v>
      </c>
      <c r="E101" s="481">
        <f>VLOOKUP($AH101,'DMV-County Square Miles'!$B:$G,3,FALSE)</f>
        <v>835.92</v>
      </c>
      <c r="F101" s="482">
        <f t="shared" si="30"/>
        <v>3.1994472540737822E-3</v>
      </c>
      <c r="G101" s="483">
        <f t="shared" si="20"/>
        <v>9.7143521208599648E-2</v>
      </c>
      <c r="H101" s="484">
        <f>VLOOKUP($AH101,'DMV-County Square Miles'!$B:$G,5,FALSE)</f>
        <v>12301</v>
      </c>
      <c r="I101" s="485">
        <f t="shared" si="21"/>
        <v>4.7374294825476115E-4</v>
      </c>
      <c r="J101" s="486">
        <f t="shared" si="22"/>
        <v>1.4295177222545032</v>
      </c>
      <c r="K101" s="487">
        <f>VLOOKUP($AH101,'Cty Population Vehicle Miles'!$A:$F,3,FALSE)</f>
        <v>8605</v>
      </c>
      <c r="L101" s="488">
        <f t="shared" si="31"/>
        <v>2.819812075008771E-4</v>
      </c>
      <c r="M101" s="489">
        <f>VLOOKUP($AH101,'Cty Population Vehicle Miles'!$A:$F,5,FALSE)</f>
        <v>373502.70500000002</v>
      </c>
      <c r="N101" s="488">
        <f t="shared" si="32"/>
        <v>6.1166659017377462E-4</v>
      </c>
      <c r="O101" s="490">
        <f t="shared" si="33"/>
        <v>43.405311446833238</v>
      </c>
      <c r="P101" s="489">
        <f>VLOOKUP($AH101,'Cty ctr Mile Ln Mile '!$A:$F,3,FALSE)</f>
        <v>286.976</v>
      </c>
      <c r="Q101" s="488">
        <f t="shared" si="34"/>
        <v>3.5413975560462225E-3</v>
      </c>
      <c r="R101" s="490">
        <f t="shared" si="23"/>
        <v>3.3349912841371294E-2</v>
      </c>
      <c r="S101" s="489">
        <f>VLOOKUP($AH101,'Cty ctr Mile Ln Mile '!$A:$F,5,FALSE)</f>
        <v>579.77800000000002</v>
      </c>
      <c r="T101" s="488">
        <f t="shared" si="35"/>
        <v>2.8884512814912541E-3</v>
      </c>
      <c r="U101" s="491">
        <f t="shared" si="24"/>
        <v>6.7376873910517138E-2</v>
      </c>
      <c r="V101" s="492">
        <f>VLOOKUP($AH101,'FIN-County Cst NonCont &amp; Cont M'!$B:$I,3,FALSE)</f>
        <v>8692796.2699999996</v>
      </c>
      <c r="W101" s="488">
        <f t="shared" si="36"/>
        <v>7.6638896698793862E-4</v>
      </c>
      <c r="X101" s="493">
        <f t="shared" si="25"/>
        <v>1010.2029366647298</v>
      </c>
      <c r="Y101" s="494">
        <f>VLOOKUP($AH101,'FIN-County Cst NonCont &amp; Cont M'!$B:$I,5,FALSE)</f>
        <v>1805433.94</v>
      </c>
      <c r="Z101" s="488">
        <f t="shared" si="37"/>
        <v>3.0015566231562539E-3</v>
      </c>
      <c r="AA101" s="493">
        <f t="shared" si="26"/>
        <v>209.81219523532829</v>
      </c>
      <c r="AB101" s="492">
        <f>VLOOKUP($AH101,'FIN-County Cst NonCont &amp; Cont M'!$B:$I,7,FALSE)</f>
        <v>12383054.810000001</v>
      </c>
      <c r="AC101" s="488">
        <f t="shared" si="38"/>
        <v>3.18821762503653E-3</v>
      </c>
      <c r="AD101" s="495">
        <f t="shared" si="27"/>
        <v>1439.053435212086</v>
      </c>
      <c r="AE101" s="496">
        <f t="shared" si="28"/>
        <v>22881285.02</v>
      </c>
      <c r="AF101" s="497">
        <f t="shared" si="39"/>
        <v>1.4456168007600816E-3</v>
      </c>
      <c r="AG101" s="498">
        <f t="shared" si="29"/>
        <v>2659.0685671121441</v>
      </c>
      <c r="AH101" s="403" t="str">
        <f>IFERROR(IFERROR(IFERROR(VLOOKUP(B101,'TX Counties'!$A:$C,2,FALSE),VLOOKUP(B101,'TX Counties'!$E:$G,2,FALSE)),VLOOKUP(B101,'TX Counties'!$I:$K,2,FALSE)),VLOOKUP(B101,'TX Counties'!$M:$O,2,FALSE))</f>
        <v>Hamilton</v>
      </c>
    </row>
    <row r="102" spans="1:34" s="403" customFormat="1" ht="15" x14ac:dyDescent="0.2">
      <c r="A102" s="509" t="s">
        <v>190</v>
      </c>
      <c r="B102" s="509">
        <v>99</v>
      </c>
      <c r="C102" s="510" t="s">
        <v>59</v>
      </c>
      <c r="D102" s="511" t="s">
        <v>60</v>
      </c>
      <c r="E102" s="481">
        <f>VLOOKUP($AH102,'DMV-County Square Miles'!$B:$G,3,FALSE)</f>
        <v>919.81</v>
      </c>
      <c r="F102" s="482">
        <f t="shared" si="30"/>
        <v>3.5205325614527773E-3</v>
      </c>
      <c r="G102" s="483">
        <f t="shared" si="20"/>
        <v>0.1802135579937304</v>
      </c>
      <c r="H102" s="484">
        <f>VLOOKUP($AH102,'DMV-County Square Miles'!$B:$G,5,FALSE)</f>
        <v>6317</v>
      </c>
      <c r="I102" s="485">
        <f t="shared" si="21"/>
        <v>2.4328381465940383E-4</v>
      </c>
      <c r="J102" s="486">
        <f t="shared" si="22"/>
        <v>1.2376567398119123</v>
      </c>
      <c r="K102" s="487">
        <f>VLOOKUP($AH102,'Cty Population Vehicle Miles'!$A:$F,3,FALSE)</f>
        <v>5104</v>
      </c>
      <c r="L102" s="488">
        <f t="shared" si="31"/>
        <v>1.6725532633172301E-4</v>
      </c>
      <c r="M102" s="489">
        <f>VLOOKUP($AH102,'Cty Population Vehicle Miles'!$A:$F,5,FALSE)</f>
        <v>144818.12899999999</v>
      </c>
      <c r="N102" s="488">
        <f t="shared" si="32"/>
        <v>2.3716136449607726E-4</v>
      </c>
      <c r="O102" s="490">
        <f t="shared" si="33"/>
        <v>28.373457876175546</v>
      </c>
      <c r="P102" s="489">
        <f>VLOOKUP($AH102,'Cty ctr Mile Ln Mile '!$A:$F,3,FALSE)</f>
        <v>260.81599999999997</v>
      </c>
      <c r="Q102" s="488">
        <f t="shared" si="34"/>
        <v>3.2185727899815718E-3</v>
      </c>
      <c r="R102" s="490">
        <f t="shared" si="23"/>
        <v>5.1100313479623821E-2</v>
      </c>
      <c r="S102" s="489">
        <f>VLOOKUP($AH102,'Cty ctr Mile Ln Mile '!$A:$F,5,FALSE)</f>
        <v>525.404</v>
      </c>
      <c r="T102" s="488">
        <f t="shared" si="35"/>
        <v>2.6175602680692106E-3</v>
      </c>
      <c r="U102" s="491">
        <f t="shared" si="24"/>
        <v>0.1029396551724138</v>
      </c>
      <c r="V102" s="492">
        <f>VLOOKUP($AH102,'FIN-County Cst NonCont &amp; Cont M'!$B:$I,3,FALSE)</f>
        <v>4168604.76</v>
      </c>
      <c r="W102" s="488">
        <f t="shared" si="36"/>
        <v>3.6751956408123714E-4</v>
      </c>
      <c r="X102" s="493">
        <f t="shared" si="25"/>
        <v>816.7329075235109</v>
      </c>
      <c r="Y102" s="494">
        <f>VLOOKUP($AH102,'FIN-County Cst NonCont &amp; Cont M'!$B:$I,5,FALSE)</f>
        <v>1911601.65</v>
      </c>
      <c r="Z102" s="488">
        <f t="shared" si="37"/>
        <v>3.1780617757711607E-3</v>
      </c>
      <c r="AA102" s="493">
        <f t="shared" si="26"/>
        <v>374.53010384012538</v>
      </c>
      <c r="AB102" s="492">
        <f>VLOOKUP($AH102,'FIN-County Cst NonCont &amp; Cont M'!$B:$I,7,FALSE)</f>
        <v>1312486.92</v>
      </c>
      <c r="AC102" s="488">
        <f t="shared" si="38"/>
        <v>3.3792097306996495E-4</v>
      </c>
      <c r="AD102" s="495">
        <f t="shared" si="27"/>
        <v>257.14869122257051</v>
      </c>
      <c r="AE102" s="496">
        <f t="shared" si="28"/>
        <v>7392693.3300000001</v>
      </c>
      <c r="AF102" s="497">
        <f t="shared" si="39"/>
        <v>4.6706300242201147E-4</v>
      </c>
      <c r="AG102" s="498">
        <f t="shared" si="29"/>
        <v>1448.411702586207</v>
      </c>
      <c r="AH102" s="403" t="str">
        <f>IFERROR(IFERROR(IFERROR(VLOOKUP(B102,'TX Counties'!$A:$C,2,FALSE),VLOOKUP(B102,'TX Counties'!$E:$G,2,FALSE)),VLOOKUP(B102,'TX Counties'!$I:$K,2,FALSE)),VLOOKUP(B102,'TX Counties'!$M:$O,2,FALSE))</f>
        <v>Hansford</v>
      </c>
    </row>
    <row r="103" spans="1:34" s="403" customFormat="1" ht="15" x14ac:dyDescent="0.2">
      <c r="A103" s="509" t="s">
        <v>191</v>
      </c>
      <c r="B103" s="509">
        <v>100</v>
      </c>
      <c r="C103" s="510" t="s">
        <v>98</v>
      </c>
      <c r="D103" s="511" t="s">
        <v>99</v>
      </c>
      <c r="E103" s="481">
        <f>VLOOKUP($AH103,'DMV-County Square Miles'!$B:$G,3,FALSE)</f>
        <v>695.11</v>
      </c>
      <c r="F103" s="482">
        <f t="shared" si="30"/>
        <v>2.6605031352034008E-3</v>
      </c>
      <c r="G103" s="483">
        <f t="shared" si="20"/>
        <v>0.19934327502150848</v>
      </c>
      <c r="H103" s="484">
        <f>VLOOKUP($AH103,'DMV-County Square Miles'!$B:$G,5,FALSE)</f>
        <v>3810</v>
      </c>
      <c r="I103" s="485">
        <f t="shared" si="21"/>
        <v>1.4673283739945046E-4</v>
      </c>
      <c r="J103" s="486">
        <f t="shared" si="22"/>
        <v>1.0926297677086321</v>
      </c>
      <c r="K103" s="487">
        <f>VLOOKUP($AH103,'Cty Population Vehicle Miles'!$A:$F,3,FALSE)</f>
        <v>3487</v>
      </c>
      <c r="L103" s="488">
        <f t="shared" si="31"/>
        <v>1.1426710872231939E-4</v>
      </c>
      <c r="M103" s="489">
        <f>VLOOKUP($AH103,'Cty Population Vehicle Miles'!$A:$F,5,FALSE)</f>
        <v>393589.88699999999</v>
      </c>
      <c r="N103" s="488">
        <f t="shared" si="32"/>
        <v>6.4456235760908677E-4</v>
      </c>
      <c r="O103" s="490">
        <f t="shared" si="33"/>
        <v>112.87349784915399</v>
      </c>
      <c r="P103" s="489">
        <f>VLOOKUP($AH103,'Cty ctr Mile Ln Mile '!$A:$F,3,FALSE)</f>
        <v>200.98</v>
      </c>
      <c r="Q103" s="488">
        <f t="shared" si="34"/>
        <v>2.4801728395899649E-3</v>
      </c>
      <c r="R103" s="490">
        <f t="shared" si="23"/>
        <v>5.7636937195296813E-2</v>
      </c>
      <c r="S103" s="489">
        <f>VLOOKUP($AH103,'Cty ctr Mile Ln Mile '!$A:$F,5,FALSE)</f>
        <v>465.08199999999999</v>
      </c>
      <c r="T103" s="488">
        <f t="shared" si="35"/>
        <v>2.317036346495582E-3</v>
      </c>
      <c r="U103" s="491">
        <f t="shared" si="24"/>
        <v>0.13337596788069975</v>
      </c>
      <c r="V103" s="492">
        <f>VLOOKUP($AH103,'FIN-County Cst NonCont &amp; Cont M'!$B:$I,3,FALSE)</f>
        <v>4760045.18</v>
      </c>
      <c r="W103" s="488">
        <f t="shared" si="36"/>
        <v>4.1966313197814269E-4</v>
      </c>
      <c r="X103" s="493">
        <f t="shared" si="25"/>
        <v>1365.0832176656152</v>
      </c>
      <c r="Y103" s="494">
        <f>VLOOKUP($AH103,'FIN-County Cst NonCont &amp; Cont M'!$B:$I,5,FALSE)</f>
        <v>1401937.42</v>
      </c>
      <c r="Z103" s="488">
        <f t="shared" si="37"/>
        <v>2.3307385859000695E-3</v>
      </c>
      <c r="AA103" s="493">
        <f t="shared" si="26"/>
        <v>402.04686550043016</v>
      </c>
      <c r="AB103" s="492">
        <f>VLOOKUP($AH103,'FIN-County Cst NonCont &amp; Cont M'!$B:$I,7,FALSE)</f>
        <v>15210869.460000001</v>
      </c>
      <c r="AC103" s="488">
        <f t="shared" si="38"/>
        <v>3.9162842165035919E-3</v>
      </c>
      <c r="AD103" s="495">
        <f t="shared" si="27"/>
        <v>4362.1650301118443</v>
      </c>
      <c r="AE103" s="496">
        <f t="shared" si="28"/>
        <v>21372852.060000002</v>
      </c>
      <c r="AF103" s="497">
        <f t="shared" si="39"/>
        <v>1.350315508551614E-3</v>
      </c>
      <c r="AG103" s="498">
        <f t="shared" si="29"/>
        <v>6129.2951132778899</v>
      </c>
      <c r="AH103" s="403" t="str">
        <f>IFERROR(IFERROR(IFERROR(VLOOKUP(B103,'TX Counties'!$A:$C,2,FALSE),VLOOKUP(B103,'TX Counties'!$E:$G,2,FALSE)),VLOOKUP(B103,'TX Counties'!$I:$K,2,FALSE)),VLOOKUP(B103,'TX Counties'!$M:$O,2,FALSE))</f>
        <v>Hardeman</v>
      </c>
    </row>
    <row r="104" spans="1:34" s="403" customFormat="1" ht="15" x14ac:dyDescent="0.2">
      <c r="A104" s="509" t="s">
        <v>192</v>
      </c>
      <c r="B104" s="509">
        <v>101</v>
      </c>
      <c r="C104" s="510" t="s">
        <v>117</v>
      </c>
      <c r="D104" s="511" t="s">
        <v>118</v>
      </c>
      <c r="E104" s="481">
        <f>VLOOKUP($AH104,'DMV-County Square Miles'!$B:$G,3,FALSE)</f>
        <v>890.58</v>
      </c>
      <c r="F104" s="482">
        <f t="shared" si="30"/>
        <v>3.4086560143710273E-3</v>
      </c>
      <c r="G104" s="483">
        <f t="shared" si="20"/>
        <v>1.53128492580684E-2</v>
      </c>
      <c r="H104" s="484">
        <f>VLOOKUP($AH104,'DMV-County Square Miles'!$B:$G,5,FALSE)</f>
        <v>60579</v>
      </c>
      <c r="I104" s="485">
        <f t="shared" si="21"/>
        <v>2.3330521146512624E-3</v>
      </c>
      <c r="J104" s="486">
        <f t="shared" si="22"/>
        <v>1.0416100689489158</v>
      </c>
      <c r="K104" s="487">
        <f>VLOOKUP($AH104,'Cty Population Vehicle Miles'!$A:$F,3,FALSE)</f>
        <v>58159</v>
      </c>
      <c r="L104" s="488">
        <f t="shared" si="31"/>
        <v>1.9058390525326565E-3</v>
      </c>
      <c r="M104" s="489">
        <f>VLOOKUP($AH104,'Cty Population Vehicle Miles'!$A:$F,5,FALSE)</f>
        <v>1414865.412</v>
      </c>
      <c r="N104" s="488">
        <f t="shared" si="32"/>
        <v>2.3170539075824171E-3</v>
      </c>
      <c r="O104" s="490">
        <f t="shared" si="33"/>
        <v>24.327540225932356</v>
      </c>
      <c r="P104" s="489">
        <f>VLOOKUP($AH104,'Cty ctr Mile Ln Mile '!$A:$F,3,FALSE)</f>
        <v>249.18199999999999</v>
      </c>
      <c r="Q104" s="488">
        <f t="shared" si="34"/>
        <v>3.0750046199358476E-3</v>
      </c>
      <c r="R104" s="490">
        <f t="shared" si="23"/>
        <v>4.284495950755687E-3</v>
      </c>
      <c r="S104" s="489">
        <f>VLOOKUP($AH104,'Cty ctr Mile Ln Mile '!$A:$F,5,FALSE)</f>
        <v>585.99</v>
      </c>
      <c r="T104" s="488">
        <f t="shared" si="35"/>
        <v>2.919399436406797E-3</v>
      </c>
      <c r="U104" s="491">
        <f t="shared" si="24"/>
        <v>1.0075654670816211E-2</v>
      </c>
      <c r="V104" s="492">
        <f>VLOOKUP($AH104,'FIN-County Cst NonCont &amp; Cont M'!$B:$I,3,FALSE)</f>
        <v>35784615.759999998</v>
      </c>
      <c r="W104" s="488">
        <f t="shared" si="36"/>
        <v>3.1549036529262536E-3</v>
      </c>
      <c r="X104" s="493">
        <f t="shared" si="25"/>
        <v>615.28939218349694</v>
      </c>
      <c r="Y104" s="494">
        <f>VLOOKUP($AH104,'FIN-County Cst NonCont &amp; Cont M'!$B:$I,5,FALSE)</f>
        <v>1883925.85</v>
      </c>
      <c r="Z104" s="488">
        <f t="shared" si="37"/>
        <v>3.1320504103311449E-3</v>
      </c>
      <c r="AA104" s="493">
        <f t="shared" si="26"/>
        <v>32.392679550886363</v>
      </c>
      <c r="AB104" s="492">
        <f>VLOOKUP($AH104,'FIN-County Cst NonCont &amp; Cont M'!$B:$I,7,FALSE)</f>
        <v>7303869.96</v>
      </c>
      <c r="AC104" s="488">
        <f t="shared" si="38"/>
        <v>1.8804993836126658E-3</v>
      </c>
      <c r="AD104" s="495">
        <f t="shared" si="27"/>
        <v>125.58451761550234</v>
      </c>
      <c r="AE104" s="496">
        <f t="shared" si="28"/>
        <v>44972411.57</v>
      </c>
      <c r="AF104" s="497">
        <f t="shared" si="39"/>
        <v>2.8413121762813076E-3</v>
      </c>
      <c r="AG104" s="498">
        <f t="shared" si="29"/>
        <v>773.26658934988563</v>
      </c>
      <c r="AH104" s="403" t="str">
        <f>IFERROR(IFERROR(IFERROR(VLOOKUP(B104,'TX Counties'!$A:$C,2,FALSE),VLOOKUP(B104,'TX Counties'!$E:$G,2,FALSE)),VLOOKUP(B104,'TX Counties'!$I:$K,2,FALSE)),VLOOKUP(B104,'TX Counties'!$M:$O,2,FALSE))</f>
        <v>Hardin</v>
      </c>
    </row>
    <row r="105" spans="1:34" s="403" customFormat="1" ht="15" x14ac:dyDescent="0.2">
      <c r="A105" s="509" t="s">
        <v>193</v>
      </c>
      <c r="B105" s="509">
        <v>102</v>
      </c>
      <c r="C105" s="510" t="s">
        <v>89</v>
      </c>
      <c r="D105" s="511" t="s">
        <v>90</v>
      </c>
      <c r="E105" s="481">
        <f>VLOOKUP($AH105,'DMV-County Square Miles'!$B:$G,3,FALSE)</f>
        <v>1707.02</v>
      </c>
      <c r="F105" s="482">
        <f t="shared" si="30"/>
        <v>6.5335444200988468E-3</v>
      </c>
      <c r="G105" s="483">
        <f t="shared" si="20"/>
        <v>3.5289708157326167E-4</v>
      </c>
      <c r="H105" s="484">
        <f>VLOOKUP($AH105,'DMV-County Square Miles'!$B:$G,5,FALSE)</f>
        <v>3488097</v>
      </c>
      <c r="I105" s="485">
        <f t="shared" si="21"/>
        <v>0.13433553016653829</v>
      </c>
      <c r="J105" s="486">
        <f t="shared" si="22"/>
        <v>0.72110417660276349</v>
      </c>
      <c r="K105" s="487">
        <f>VLOOKUP($AH105,'Cty Population Vehicle Miles'!$A:$F,3,FALSE)</f>
        <v>4837161</v>
      </c>
      <c r="L105" s="488">
        <f t="shared" si="31"/>
        <v>0.15851115626451481</v>
      </c>
      <c r="M105" s="489">
        <f>VLOOKUP($AH105,'Cty Population Vehicle Miles'!$A:$F,5,FALSE)</f>
        <v>69420211.479000002</v>
      </c>
      <c r="N105" s="488">
        <f t="shared" si="32"/>
        <v>0.11368598801580904</v>
      </c>
      <c r="O105" s="490">
        <f t="shared" si="33"/>
        <v>14.351437026594732</v>
      </c>
      <c r="P105" s="489">
        <f>VLOOKUP($AH105,'Cty ctr Mile Ln Mile '!$A:$F,3,FALSE)</f>
        <v>1379.3</v>
      </c>
      <c r="Q105" s="488">
        <f t="shared" si="34"/>
        <v>1.7021108556306293E-2</v>
      </c>
      <c r="R105" s="490">
        <f t="shared" si="23"/>
        <v>2.8514659735328219E-4</v>
      </c>
      <c r="S105" s="489">
        <f>VLOOKUP($AH105,'Cty ctr Mile Ln Mile '!$A:$F,5,FALSE)</f>
        <v>5660.9859999999999</v>
      </c>
      <c r="T105" s="488">
        <f t="shared" si="35"/>
        <v>2.8203005747379252E-2</v>
      </c>
      <c r="U105" s="491">
        <f t="shared" si="24"/>
        <v>1.1703116766218862E-3</v>
      </c>
      <c r="V105" s="492">
        <f>VLOOKUP($AH105,'FIN-County Cst NonCont &amp; Cont M'!$B:$I,3,FALSE)</f>
        <v>959013026.05999994</v>
      </c>
      <c r="W105" s="488">
        <f t="shared" si="36"/>
        <v>8.4550123981003006E-2</v>
      </c>
      <c r="X105" s="493">
        <f t="shared" si="25"/>
        <v>198.25948031500295</v>
      </c>
      <c r="Y105" s="494">
        <f>VLOOKUP($AH105,'FIN-County Cst NonCont &amp; Cont M'!$B:$I,5,FALSE)</f>
        <v>11489011.07</v>
      </c>
      <c r="Z105" s="488">
        <f t="shared" si="37"/>
        <v>1.9100625343663375E-2</v>
      </c>
      <c r="AA105" s="493">
        <f t="shared" si="26"/>
        <v>2.3751558135030031</v>
      </c>
      <c r="AB105" s="492">
        <f>VLOOKUP($AH105,'FIN-County Cst NonCont &amp; Cont M'!$B:$I,7,FALSE)</f>
        <v>111028482.59</v>
      </c>
      <c r="AC105" s="488">
        <f t="shared" si="38"/>
        <v>2.8586077547572409E-2</v>
      </c>
      <c r="AD105" s="495">
        <f t="shared" si="27"/>
        <v>22.953232813627665</v>
      </c>
      <c r="AE105" s="496">
        <f t="shared" si="28"/>
        <v>1081530519.72</v>
      </c>
      <c r="AF105" s="497">
        <f t="shared" si="39"/>
        <v>6.8330021171250407E-2</v>
      </c>
      <c r="AG105" s="498">
        <f t="shared" si="29"/>
        <v>223.58786894213364</v>
      </c>
      <c r="AH105" s="403" t="str">
        <f>IFERROR(IFERROR(IFERROR(VLOOKUP(B105,'TX Counties'!$A:$C,2,FALSE),VLOOKUP(B105,'TX Counties'!$E:$G,2,FALSE)),VLOOKUP(B105,'TX Counties'!$I:$K,2,FALSE)),VLOOKUP(B105,'TX Counties'!$M:$O,2,FALSE))</f>
        <v>Harris</v>
      </c>
    </row>
    <row r="106" spans="1:34" s="403" customFormat="1" ht="15" x14ac:dyDescent="0.2">
      <c r="A106" s="509" t="s">
        <v>194</v>
      </c>
      <c r="B106" s="509">
        <v>103</v>
      </c>
      <c r="C106" s="510" t="s">
        <v>86</v>
      </c>
      <c r="D106" s="511" t="s">
        <v>87</v>
      </c>
      <c r="E106" s="481">
        <f>VLOOKUP($AH106,'DMV-County Square Miles'!$B:$G,3,FALSE)</f>
        <v>900.06</v>
      </c>
      <c r="F106" s="482">
        <f t="shared" si="30"/>
        <v>3.4449402999110544E-3</v>
      </c>
      <c r="G106" s="483">
        <f t="shared" si="20"/>
        <v>1.3012852950106265E-2</v>
      </c>
      <c r="H106" s="484">
        <f>VLOOKUP($AH106,'DMV-County Square Miles'!$B:$G,5,FALSE)</f>
        <v>72022</v>
      </c>
      <c r="I106" s="485">
        <f t="shared" si="21"/>
        <v>2.7737512900743362E-3</v>
      </c>
      <c r="J106" s="486">
        <f t="shared" si="22"/>
        <v>1.0412769095088699</v>
      </c>
      <c r="K106" s="487">
        <f>VLOOKUP($AH106,'Cty Population Vehicle Miles'!$A:$F,3,FALSE)</f>
        <v>69167</v>
      </c>
      <c r="L106" s="488">
        <f t="shared" si="31"/>
        <v>2.266565273586655E-3</v>
      </c>
      <c r="M106" s="489">
        <f>VLOOKUP($AH106,'Cty Population Vehicle Miles'!$A:$F,5,FALSE)</f>
        <v>2953270.94</v>
      </c>
      <c r="N106" s="488">
        <f t="shared" si="32"/>
        <v>4.836423248204047E-3</v>
      </c>
      <c r="O106" s="490">
        <f t="shared" si="33"/>
        <v>42.69768733644657</v>
      </c>
      <c r="P106" s="489">
        <f>VLOOKUP($AH106,'Cty ctr Mile Ln Mile '!$A:$F,3,FALSE)</f>
        <v>475.488</v>
      </c>
      <c r="Q106" s="488">
        <f t="shared" si="34"/>
        <v>5.8677103351127144E-3</v>
      </c>
      <c r="R106" s="490">
        <f t="shared" si="23"/>
        <v>6.8744921711220664E-3</v>
      </c>
      <c r="S106" s="489">
        <f>VLOOKUP($AH106,'Cty ctr Mile Ln Mile '!$A:$F,5,FALSE)</f>
        <v>1173.548</v>
      </c>
      <c r="T106" s="488">
        <f t="shared" si="35"/>
        <v>5.8466106414722507E-3</v>
      </c>
      <c r="U106" s="491">
        <f t="shared" si="24"/>
        <v>1.696687726806136E-2</v>
      </c>
      <c r="V106" s="492">
        <f>VLOOKUP($AH106,'FIN-County Cst NonCont &amp; Cont M'!$B:$I,3,FALSE)</f>
        <v>16618164.050000001</v>
      </c>
      <c r="W106" s="488">
        <f t="shared" si="36"/>
        <v>1.4651186090106768E-3</v>
      </c>
      <c r="X106" s="493">
        <f t="shared" si="25"/>
        <v>240.26145488455478</v>
      </c>
      <c r="Y106" s="494">
        <f>VLOOKUP($AH106,'FIN-County Cst NonCont &amp; Cont M'!$B:$I,5,FALSE)</f>
        <v>4549293.4800000004</v>
      </c>
      <c r="Z106" s="488">
        <f t="shared" si="37"/>
        <v>7.5632576041943494E-3</v>
      </c>
      <c r="AA106" s="493">
        <f t="shared" si="26"/>
        <v>65.7726008067431</v>
      </c>
      <c r="AB106" s="492">
        <f>VLOOKUP($AH106,'FIN-County Cst NonCont &amp; Cont M'!$B:$I,7,FALSE)</f>
        <v>15913367.23</v>
      </c>
      <c r="AC106" s="488">
        <f t="shared" si="38"/>
        <v>4.0971536228195651E-3</v>
      </c>
      <c r="AD106" s="495">
        <f t="shared" si="27"/>
        <v>230.07167044978098</v>
      </c>
      <c r="AE106" s="496">
        <f t="shared" si="28"/>
        <v>37080824.760000005</v>
      </c>
      <c r="AF106" s="497">
        <f t="shared" si="39"/>
        <v>2.3427295806263434E-3</v>
      </c>
      <c r="AG106" s="498">
        <f t="shared" si="29"/>
        <v>536.10572614107889</v>
      </c>
      <c r="AH106" s="403" t="str">
        <f>IFERROR(IFERROR(IFERROR(VLOOKUP(B106,'TX Counties'!$A:$C,2,FALSE),VLOOKUP(B106,'TX Counties'!$E:$G,2,FALSE)),VLOOKUP(B106,'TX Counties'!$I:$K,2,FALSE)),VLOOKUP(B106,'TX Counties'!$M:$O,2,FALSE))</f>
        <v>Harrison</v>
      </c>
    </row>
    <row r="107" spans="1:34" s="403" customFormat="1" ht="15" x14ac:dyDescent="0.2">
      <c r="A107" s="509" t="s">
        <v>195</v>
      </c>
      <c r="B107" s="509">
        <v>104</v>
      </c>
      <c r="C107" s="510" t="s">
        <v>59</v>
      </c>
      <c r="D107" s="511" t="s">
        <v>60</v>
      </c>
      <c r="E107" s="481">
        <f>VLOOKUP($AH107,'DMV-County Square Miles'!$B:$G,3,FALSE)</f>
        <v>1461.95</v>
      </c>
      <c r="F107" s="482">
        <f t="shared" si="30"/>
        <v>5.5955497094137795E-3</v>
      </c>
      <c r="G107" s="483">
        <f t="shared" si="20"/>
        <v>0.27667486752460257</v>
      </c>
      <c r="H107" s="484">
        <f>VLOOKUP($AH107,'DMV-County Square Miles'!$B:$G,5,FALSE)</f>
        <v>7339</v>
      </c>
      <c r="I107" s="485">
        <f t="shared" si="21"/>
        <v>2.8264364663374461E-4</v>
      </c>
      <c r="J107" s="486">
        <f t="shared" si="22"/>
        <v>1.3889099167297503</v>
      </c>
      <c r="K107" s="487">
        <f>VLOOKUP($AH107,'Cty Population Vehicle Miles'!$A:$F,3,FALSE)</f>
        <v>5284</v>
      </c>
      <c r="L107" s="488">
        <f t="shared" si="31"/>
        <v>1.7315382921959726E-4</v>
      </c>
      <c r="M107" s="489">
        <f>VLOOKUP($AH107,'Cty Population Vehicle Miles'!$A:$F,5,FALSE)</f>
        <v>496284.70600000001</v>
      </c>
      <c r="N107" s="488">
        <f t="shared" si="32"/>
        <v>8.127404964159878E-4</v>
      </c>
      <c r="O107" s="490">
        <f t="shared" si="33"/>
        <v>93.922162376987131</v>
      </c>
      <c r="P107" s="489">
        <f>VLOOKUP($AH107,'Cty ctr Mile Ln Mile '!$A:$F,3,FALSE)</f>
        <v>253.136</v>
      </c>
      <c r="Q107" s="488">
        <f t="shared" si="34"/>
        <v>3.1237985467332343E-3</v>
      </c>
      <c r="R107" s="490">
        <f t="shared" si="23"/>
        <v>4.7906131718395153E-2</v>
      </c>
      <c r="S107" s="489">
        <f>VLOOKUP($AH107,'Cty ctr Mile Ln Mile '!$A:$F,5,FALSE)</f>
        <v>550.755</v>
      </c>
      <c r="T107" s="488">
        <f t="shared" si="35"/>
        <v>2.7438588313763467E-3</v>
      </c>
      <c r="U107" s="491">
        <f t="shared" si="24"/>
        <v>0.10423069644208932</v>
      </c>
      <c r="V107" s="492">
        <f>VLOOKUP($AH107,'FIN-County Cst NonCont &amp; Cont M'!$B:$I,3,FALSE)</f>
        <v>7327338.71</v>
      </c>
      <c r="W107" s="488">
        <f t="shared" si="36"/>
        <v>6.4600519445138626E-4</v>
      </c>
      <c r="X107" s="493">
        <f t="shared" si="25"/>
        <v>1386.7030109765328</v>
      </c>
      <c r="Y107" s="494">
        <f>VLOOKUP($AH107,'FIN-County Cst NonCont &amp; Cont M'!$B:$I,5,FALSE)</f>
        <v>3135010.84</v>
      </c>
      <c r="Z107" s="488">
        <f t="shared" si="37"/>
        <v>5.2119949348402358E-3</v>
      </c>
      <c r="AA107" s="493">
        <f t="shared" si="26"/>
        <v>593.3025813777441</v>
      </c>
      <c r="AB107" s="492">
        <f>VLOOKUP($AH107,'FIN-County Cst NonCont &amp; Cont M'!$B:$I,7,FALSE)</f>
        <v>6711512.1699999999</v>
      </c>
      <c r="AC107" s="488">
        <f t="shared" si="38"/>
        <v>1.7279872954903902E-3</v>
      </c>
      <c r="AD107" s="495">
        <f t="shared" si="27"/>
        <v>1270.157488644966</v>
      </c>
      <c r="AE107" s="496">
        <f t="shared" si="28"/>
        <v>17173861.719999999</v>
      </c>
      <c r="AF107" s="497">
        <f t="shared" si="39"/>
        <v>1.0850274805222645E-3</v>
      </c>
      <c r="AG107" s="498">
        <f t="shared" si="29"/>
        <v>3250.163080999243</v>
      </c>
      <c r="AH107" s="403" t="str">
        <f>IFERROR(IFERROR(IFERROR(VLOOKUP(B107,'TX Counties'!$A:$C,2,FALSE),VLOOKUP(B107,'TX Counties'!$E:$G,2,FALSE)),VLOOKUP(B107,'TX Counties'!$I:$K,2,FALSE)),VLOOKUP(B107,'TX Counties'!$M:$O,2,FALSE))</f>
        <v>Hartley</v>
      </c>
    </row>
    <row r="108" spans="1:34" s="403" customFormat="1" ht="15" x14ac:dyDescent="0.2">
      <c r="A108" s="509" t="s">
        <v>196</v>
      </c>
      <c r="B108" s="509">
        <v>105</v>
      </c>
      <c r="C108" s="510" t="s">
        <v>82</v>
      </c>
      <c r="D108" s="511" t="s">
        <v>83</v>
      </c>
      <c r="E108" s="481">
        <f>VLOOKUP($AH108,'DMV-County Square Miles'!$B:$G,3,FALSE)</f>
        <v>903.13</v>
      </c>
      <c r="F108" s="482">
        <f t="shared" si="30"/>
        <v>3.4566905906924768E-3</v>
      </c>
      <c r="G108" s="483">
        <f t="shared" si="20"/>
        <v>0.1681806331471136</v>
      </c>
      <c r="H108" s="484">
        <f>VLOOKUP($AH108,'DMV-County Square Miles'!$B:$G,5,FALSE)</f>
        <v>5906</v>
      </c>
      <c r="I108" s="485">
        <f t="shared" si="21"/>
        <v>2.2745515424702216E-4</v>
      </c>
      <c r="J108" s="486">
        <f t="shared" si="22"/>
        <v>1.0998137802607075</v>
      </c>
      <c r="K108" s="487">
        <f>VLOOKUP($AH108,'Cty Population Vehicle Miles'!$A:$F,3,FALSE)</f>
        <v>5370</v>
      </c>
      <c r="L108" s="488">
        <f t="shared" si="31"/>
        <v>1.7597200282158163E-4</v>
      </c>
      <c r="M108" s="489">
        <f>VLOOKUP($AH108,'Cty Population Vehicle Miles'!$A:$F,5,FALSE)</f>
        <v>244993.049</v>
      </c>
      <c r="N108" s="488">
        <f t="shared" si="32"/>
        <v>4.0121279147926512E-4</v>
      </c>
      <c r="O108" s="490">
        <f t="shared" si="33"/>
        <v>45.622541713221601</v>
      </c>
      <c r="P108" s="489">
        <f>VLOOKUP($AH108,'Cty ctr Mile Ln Mile '!$A:$F,3,FALSE)</f>
        <v>297.51600000000002</v>
      </c>
      <c r="Q108" s="488">
        <f t="shared" si="34"/>
        <v>3.6714653325875617E-3</v>
      </c>
      <c r="R108" s="490">
        <f t="shared" si="23"/>
        <v>5.5403351955307267E-2</v>
      </c>
      <c r="S108" s="489">
        <f>VLOOKUP($AH108,'Cty ctr Mile Ln Mile '!$A:$F,5,FALSE)</f>
        <v>669.37400000000002</v>
      </c>
      <c r="T108" s="488">
        <f t="shared" si="35"/>
        <v>3.3348181340046136E-3</v>
      </c>
      <c r="U108" s="491">
        <f t="shared" si="24"/>
        <v>0.12465065176908753</v>
      </c>
      <c r="V108" s="492">
        <f>VLOOKUP($AH108,'FIN-County Cst NonCont &amp; Cont M'!$B:$I,3,FALSE)</f>
        <v>4697982.79</v>
      </c>
      <c r="W108" s="488">
        <f t="shared" si="36"/>
        <v>4.1419148286966749E-4</v>
      </c>
      <c r="X108" s="493">
        <f t="shared" si="25"/>
        <v>874.85713035381752</v>
      </c>
      <c r="Y108" s="494">
        <f>VLOOKUP($AH108,'FIN-County Cst NonCont &amp; Cont M'!$B:$I,5,FALSE)</f>
        <v>2012745.15</v>
      </c>
      <c r="Z108" s="488">
        <f t="shared" si="37"/>
        <v>3.3462141160967248E-3</v>
      </c>
      <c r="AA108" s="493">
        <f t="shared" si="26"/>
        <v>374.81287709497207</v>
      </c>
      <c r="AB108" s="492">
        <f>VLOOKUP($AH108,'FIN-County Cst NonCont &amp; Cont M'!$B:$I,7,FALSE)</f>
        <v>8012016.4800000004</v>
      </c>
      <c r="AC108" s="488">
        <f t="shared" si="38"/>
        <v>2.0628231519245889E-3</v>
      </c>
      <c r="AD108" s="495">
        <f t="shared" si="27"/>
        <v>1491.995620111732</v>
      </c>
      <c r="AE108" s="496">
        <f t="shared" si="28"/>
        <v>14722744.42</v>
      </c>
      <c r="AF108" s="497">
        <f t="shared" si="39"/>
        <v>9.3016833050440031E-4</v>
      </c>
      <c r="AG108" s="498">
        <f t="shared" si="29"/>
        <v>2741.6656275605214</v>
      </c>
      <c r="AH108" s="403" t="str">
        <f>IFERROR(IFERROR(IFERROR(VLOOKUP(B108,'TX Counties'!$A:$C,2,FALSE),VLOOKUP(B108,'TX Counties'!$E:$G,2,FALSE)),VLOOKUP(B108,'TX Counties'!$I:$K,2,FALSE)),VLOOKUP(B108,'TX Counties'!$M:$O,2,FALSE))</f>
        <v>Haskell</v>
      </c>
    </row>
    <row r="109" spans="1:34" s="403" customFormat="1" ht="15" x14ac:dyDescent="0.2">
      <c r="A109" s="509" t="s">
        <v>197</v>
      </c>
      <c r="B109" s="509">
        <v>106</v>
      </c>
      <c r="C109" s="510" t="s">
        <v>72</v>
      </c>
      <c r="D109" s="511" t="s">
        <v>73</v>
      </c>
      <c r="E109" s="481">
        <f>VLOOKUP($AH109,'DMV-County Square Miles'!$B:$G,3,FALSE)</f>
        <v>676.85</v>
      </c>
      <c r="F109" s="482">
        <f t="shared" si="30"/>
        <v>2.5906137835197624E-3</v>
      </c>
      <c r="G109" s="483">
        <f t="shared" si="20"/>
        <v>2.400049642749499E-3</v>
      </c>
      <c r="H109" s="484">
        <f>VLOOKUP($AH109,'DMV-County Square Miles'!$B:$G,5,FALSE)</f>
        <v>229229</v>
      </c>
      <c r="I109" s="485">
        <f t="shared" si="21"/>
        <v>8.828194641532448E-3</v>
      </c>
      <c r="J109" s="486">
        <f t="shared" si="22"/>
        <v>0.81282555892417074</v>
      </c>
      <c r="K109" s="487">
        <f>VLOOKUP($AH109,'Cty Population Vehicle Miles'!$A:$F,3,FALSE)</f>
        <v>282015</v>
      </c>
      <c r="L109" s="488">
        <f t="shared" si="31"/>
        <v>9.2414793995769726E-3</v>
      </c>
      <c r="M109" s="489">
        <f>VLOOKUP($AH109,'Cty Population Vehicle Miles'!$A:$F,5,FALSE)</f>
        <v>6135064.4189999998</v>
      </c>
      <c r="N109" s="488">
        <f t="shared" si="32"/>
        <v>1.004708636224249E-2</v>
      </c>
      <c r="O109" s="490">
        <f t="shared" si="33"/>
        <v>21.7543904366789</v>
      </c>
      <c r="P109" s="489">
        <f>VLOOKUP($AH109,'Cty ctr Mile Ln Mile '!$A:$F,3,FALSE)</f>
        <v>275.971</v>
      </c>
      <c r="Q109" s="488">
        <f t="shared" si="34"/>
        <v>3.4055914952457072E-3</v>
      </c>
      <c r="R109" s="490">
        <f t="shared" si="23"/>
        <v>9.7856851585908546E-4</v>
      </c>
      <c r="S109" s="489">
        <f>VLOOKUP($AH109,'Cty ctr Mile Ln Mile '!$A:$F,5,FALSE)</f>
        <v>755.74300000000005</v>
      </c>
      <c r="T109" s="488">
        <f t="shared" si="35"/>
        <v>3.7651080876267211E-3</v>
      </c>
      <c r="U109" s="491">
        <f t="shared" si="24"/>
        <v>2.6797971739091894E-3</v>
      </c>
      <c r="V109" s="492">
        <f>VLOOKUP($AH109,'FIN-County Cst NonCont &amp; Cont M'!$B:$I,3,FALSE)</f>
        <v>39469769.140000001</v>
      </c>
      <c r="W109" s="488">
        <f t="shared" si="36"/>
        <v>3.4798003610013307E-3</v>
      </c>
      <c r="X109" s="493">
        <f t="shared" si="25"/>
        <v>139.95627587185078</v>
      </c>
      <c r="Y109" s="494">
        <f>VLOOKUP($AH109,'FIN-County Cst NonCont &amp; Cont M'!$B:$I,5,FALSE)</f>
        <v>1796434.7</v>
      </c>
      <c r="Z109" s="488">
        <f t="shared" si="37"/>
        <v>2.9865952735178545E-3</v>
      </c>
      <c r="AA109" s="493">
        <f t="shared" si="26"/>
        <v>6.3699969859759227</v>
      </c>
      <c r="AB109" s="492">
        <f>VLOOKUP($AH109,'FIN-County Cst NonCont &amp; Cont M'!$B:$I,7,FALSE)</f>
        <v>52162449.990000002</v>
      </c>
      <c r="AC109" s="488">
        <f t="shared" si="38"/>
        <v>1.3430065922740157E-2</v>
      </c>
      <c r="AD109" s="495">
        <f t="shared" si="27"/>
        <v>184.96338843678529</v>
      </c>
      <c r="AE109" s="496">
        <f t="shared" si="28"/>
        <v>93428653.830000013</v>
      </c>
      <c r="AF109" s="497">
        <f t="shared" si="39"/>
        <v>5.9027293061115742E-3</v>
      </c>
      <c r="AG109" s="498">
        <f t="shared" si="29"/>
        <v>331.28966129461202</v>
      </c>
      <c r="AH109" s="403" t="str">
        <f>IFERROR(IFERROR(IFERROR(VLOOKUP(B109,'TX Counties'!$A:$C,2,FALSE),VLOOKUP(B109,'TX Counties'!$E:$G,2,FALSE)),VLOOKUP(B109,'TX Counties'!$I:$K,2,FALSE)),VLOOKUP(B109,'TX Counties'!$M:$O,2,FALSE))</f>
        <v>Hays</v>
      </c>
    </row>
    <row r="110" spans="1:34" s="403" customFormat="1" ht="15" x14ac:dyDescent="0.2">
      <c r="A110" s="509" t="s">
        <v>198</v>
      </c>
      <c r="B110" s="509">
        <v>107</v>
      </c>
      <c r="C110" s="510" t="s">
        <v>59</v>
      </c>
      <c r="D110" s="511" t="s">
        <v>60</v>
      </c>
      <c r="E110" s="481">
        <f>VLOOKUP($AH110,'DMV-County Square Miles'!$B:$G,3,FALSE)</f>
        <v>906.29</v>
      </c>
      <c r="F110" s="482">
        <f t="shared" si="30"/>
        <v>3.4687853525391522E-3</v>
      </c>
      <c r="G110" s="483">
        <f t="shared" si="20"/>
        <v>0.27207745421795254</v>
      </c>
      <c r="H110" s="484">
        <f>VLOOKUP($AH110,'DMV-County Square Miles'!$B:$G,5,FALSE)</f>
        <v>5018</v>
      </c>
      <c r="I110" s="485">
        <f t="shared" si="21"/>
        <v>1.9325600474289826E-4</v>
      </c>
      <c r="J110" s="486">
        <f t="shared" si="22"/>
        <v>1.5064545181627138</v>
      </c>
      <c r="K110" s="487">
        <f>VLOOKUP($AH110,'Cty Population Vehicle Miles'!$A:$F,3,FALSE)</f>
        <v>3331</v>
      </c>
      <c r="L110" s="488">
        <f t="shared" si="31"/>
        <v>1.0915507288616171E-4</v>
      </c>
      <c r="M110" s="489">
        <f>VLOOKUP($AH110,'Cty Population Vehicle Miles'!$A:$F,5,FALSE)</f>
        <v>126621.52899999999</v>
      </c>
      <c r="N110" s="488">
        <f t="shared" si="32"/>
        <v>2.073617080926354E-4</v>
      </c>
      <c r="O110" s="490">
        <f t="shared" si="33"/>
        <v>38.013067847493247</v>
      </c>
      <c r="P110" s="489">
        <f>VLOOKUP($AH110,'Cty ctr Mile Ln Mile '!$A:$F,3,FALSE)</f>
        <v>183.27600000000001</v>
      </c>
      <c r="Q110" s="488">
        <f t="shared" si="34"/>
        <v>2.2616984642685367E-3</v>
      </c>
      <c r="R110" s="490">
        <f t="shared" si="23"/>
        <v>5.5021314920444313E-2</v>
      </c>
      <c r="S110" s="489">
        <f>VLOOKUP($AH110,'Cty ctr Mile Ln Mile '!$A:$F,5,FALSE)</f>
        <v>384.149</v>
      </c>
      <c r="T110" s="488">
        <f t="shared" si="35"/>
        <v>1.9138285194222338E-3</v>
      </c>
      <c r="U110" s="491">
        <f t="shared" si="24"/>
        <v>0.11532542779945962</v>
      </c>
      <c r="V110" s="492">
        <f>VLOOKUP($AH110,'FIN-County Cst NonCont &amp; Cont M'!$B:$I,3,FALSE)</f>
        <v>6940243.3799999999</v>
      </c>
      <c r="W110" s="488">
        <f t="shared" si="36"/>
        <v>6.118774430501038E-4</v>
      </c>
      <c r="X110" s="493">
        <f t="shared" si="25"/>
        <v>2083.5314860402282</v>
      </c>
      <c r="Y110" s="494">
        <f>VLOOKUP($AH110,'FIN-County Cst NonCont &amp; Cont M'!$B:$I,5,FALSE)</f>
        <v>2172704.84</v>
      </c>
      <c r="Z110" s="488">
        <f t="shared" si="37"/>
        <v>3.6121491117341292E-3</v>
      </c>
      <c r="AA110" s="493">
        <f t="shared" si="26"/>
        <v>652.26803962773943</v>
      </c>
      <c r="AB110" s="492">
        <f>VLOOKUP($AH110,'FIN-County Cst NonCont &amp; Cont M'!$B:$I,7,FALSE)</f>
        <v>9572644.9299999997</v>
      </c>
      <c r="AC110" s="488">
        <f t="shared" si="38"/>
        <v>2.4646321729430011E-3</v>
      </c>
      <c r="AD110" s="495">
        <f t="shared" si="27"/>
        <v>2873.8051425998196</v>
      </c>
      <c r="AE110" s="496">
        <f t="shared" si="28"/>
        <v>18685593.149999999</v>
      </c>
      <c r="AF110" s="497">
        <f t="shared" si="39"/>
        <v>1.1805371667804824E-3</v>
      </c>
      <c r="AG110" s="498">
        <f t="shared" si="29"/>
        <v>5609.604668267787</v>
      </c>
      <c r="AH110" s="403" t="str">
        <f>IFERROR(IFERROR(IFERROR(VLOOKUP(B110,'TX Counties'!$A:$C,2,FALSE),VLOOKUP(B110,'TX Counties'!$E:$G,2,FALSE)),VLOOKUP(B110,'TX Counties'!$I:$K,2,FALSE)),VLOOKUP(B110,'TX Counties'!$M:$O,2,FALSE))</f>
        <v>Hemphill</v>
      </c>
    </row>
    <row r="111" spans="1:34" s="403" customFormat="1" ht="15" x14ac:dyDescent="0.2">
      <c r="A111" s="509" t="s">
        <v>199</v>
      </c>
      <c r="B111" s="509">
        <v>108</v>
      </c>
      <c r="C111" s="510" t="s">
        <v>44</v>
      </c>
      <c r="D111" s="511" t="s">
        <v>45</v>
      </c>
      <c r="E111" s="481">
        <f>VLOOKUP($AH111,'DMV-County Square Miles'!$B:$G,3,FALSE)</f>
        <v>873.77</v>
      </c>
      <c r="F111" s="482">
        <f t="shared" si="30"/>
        <v>3.3443164742942492E-3</v>
      </c>
      <c r="G111" s="483">
        <f t="shared" si="20"/>
        <v>1.0197943534739323E-2</v>
      </c>
      <c r="H111" s="484">
        <f>VLOOKUP($AH111,'DMV-County Square Miles'!$B:$G,5,FALSE)</f>
        <v>97712</v>
      </c>
      <c r="I111" s="485">
        <f t="shared" si="21"/>
        <v>3.7631388472375597E-3</v>
      </c>
      <c r="J111" s="486">
        <f t="shared" si="22"/>
        <v>1.1404161949557079</v>
      </c>
      <c r="K111" s="487">
        <f>VLOOKUP($AH111,'Cty Population Vehicle Miles'!$A:$F,3,FALSE)</f>
        <v>85681</v>
      </c>
      <c r="L111" s="488">
        <f t="shared" si="31"/>
        <v>2.8077201440886287E-3</v>
      </c>
      <c r="M111" s="489">
        <f>VLOOKUP($AH111,'Cty Population Vehicle Miles'!$A:$F,5,FALSE)</f>
        <v>2090598.1129999999</v>
      </c>
      <c r="N111" s="488">
        <f t="shared" si="32"/>
        <v>3.4236673579176287E-3</v>
      </c>
      <c r="O111" s="490">
        <f t="shared" si="33"/>
        <v>24.399786568784211</v>
      </c>
      <c r="P111" s="489">
        <f>VLOOKUP($AH111,'Cty ctr Mile Ln Mile '!$A:$F,3,FALSE)</f>
        <v>422.78899999999999</v>
      </c>
      <c r="Q111" s="488">
        <f t="shared" si="34"/>
        <v>5.2173837928022777E-3</v>
      </c>
      <c r="R111" s="490">
        <f t="shared" si="23"/>
        <v>4.9344545465155633E-3</v>
      </c>
      <c r="S111" s="489">
        <f>VLOOKUP($AH111,'Cty ctr Mile Ln Mile '!$A:$F,5,FALSE)</f>
        <v>1068.2329999999999</v>
      </c>
      <c r="T111" s="488">
        <f t="shared" si="35"/>
        <v>5.3219318045549273E-3</v>
      </c>
      <c r="U111" s="491">
        <f t="shared" si="24"/>
        <v>1.2467559902428775E-2</v>
      </c>
      <c r="V111" s="492">
        <f>VLOOKUP($AH111,'FIN-County Cst NonCont &amp; Cont M'!$B:$I,3,FALSE)</f>
        <v>16103834.800000001</v>
      </c>
      <c r="W111" s="488">
        <f t="shared" si="36"/>
        <v>1.4197734461475443E-3</v>
      </c>
      <c r="X111" s="493">
        <f t="shared" si="25"/>
        <v>187.95106032842756</v>
      </c>
      <c r="Y111" s="494">
        <f>VLOOKUP($AH111,'FIN-County Cst NonCont &amp; Cont M'!$B:$I,5,FALSE)</f>
        <v>3946853.37</v>
      </c>
      <c r="Z111" s="488">
        <f t="shared" si="37"/>
        <v>6.5616933474453689E-3</v>
      </c>
      <c r="AA111" s="493">
        <f t="shared" si="26"/>
        <v>46.064511035118642</v>
      </c>
      <c r="AB111" s="492">
        <f>VLOOKUP($AH111,'FIN-County Cst NonCont &amp; Cont M'!$B:$I,7,FALSE)</f>
        <v>17017957.489999998</v>
      </c>
      <c r="AC111" s="488">
        <f t="shared" si="38"/>
        <v>4.3815482402552999E-3</v>
      </c>
      <c r="AD111" s="495">
        <f t="shared" si="27"/>
        <v>198.61996813762676</v>
      </c>
      <c r="AE111" s="496">
        <f t="shared" si="28"/>
        <v>37068645.659999996</v>
      </c>
      <c r="AF111" s="497">
        <f t="shared" si="39"/>
        <v>2.3419601172171528E-3</v>
      </c>
      <c r="AG111" s="498">
        <f t="shared" si="29"/>
        <v>432.6355395011729</v>
      </c>
      <c r="AH111" s="403" t="str">
        <f>IFERROR(IFERROR(IFERROR(VLOOKUP(B111,'TX Counties'!$A:$C,2,FALSE),VLOOKUP(B111,'TX Counties'!$E:$G,2,FALSE)),VLOOKUP(B111,'TX Counties'!$I:$K,2,FALSE)),VLOOKUP(B111,'TX Counties'!$M:$O,2,FALSE))</f>
        <v>Henderson</v>
      </c>
    </row>
    <row r="112" spans="1:34" s="403" customFormat="1" ht="15" x14ac:dyDescent="0.2">
      <c r="A112" s="509" t="s">
        <v>200</v>
      </c>
      <c r="B112" s="509">
        <v>109</v>
      </c>
      <c r="C112" s="510" t="s">
        <v>101</v>
      </c>
      <c r="D112" s="511" t="s">
        <v>102</v>
      </c>
      <c r="E112" s="481">
        <f>VLOOKUP($AH112,'DMV-County Square Miles'!$B:$G,3,FALSE)</f>
        <v>1571.2</v>
      </c>
      <c r="F112" s="482">
        <f t="shared" si="30"/>
        <v>6.0136993080686279E-3</v>
      </c>
      <c r="G112" s="483">
        <f t="shared" si="20"/>
        <v>1.7395675217252188E-3</v>
      </c>
      <c r="H112" s="484">
        <f>VLOOKUP($AH112,'DMV-County Square Miles'!$B:$G,5,FALSE)</f>
        <v>706364</v>
      </c>
      <c r="I112" s="485">
        <f t="shared" si="21"/>
        <v>2.7203882928300636E-2</v>
      </c>
      <c r="J112" s="486">
        <f t="shared" si="22"/>
        <v>0.78205694559312144</v>
      </c>
      <c r="K112" s="487">
        <f>VLOOKUP($AH112,'Cty Population Vehicle Miles'!$A:$F,3,FALSE)</f>
        <v>903213</v>
      </c>
      <c r="L112" s="488">
        <f t="shared" si="31"/>
        <v>2.9597802715919778E-2</v>
      </c>
      <c r="M112" s="489">
        <f>VLOOKUP($AH112,'Cty Population Vehicle Miles'!$A:$F,5,FALSE)</f>
        <v>12578515.987</v>
      </c>
      <c r="N112" s="488">
        <f t="shared" si="32"/>
        <v>2.0599202844366553E-2</v>
      </c>
      <c r="O112" s="490">
        <f t="shared" si="33"/>
        <v>13.926411585085688</v>
      </c>
      <c r="P112" s="489">
        <f>VLOOKUP($AH112,'Cty ctr Mile Ln Mile '!$A:$F,3,FALSE)</f>
        <v>825.577</v>
      </c>
      <c r="Q112" s="488">
        <f t="shared" si="34"/>
        <v>1.018794732008242E-2</v>
      </c>
      <c r="R112" s="490">
        <f t="shared" si="23"/>
        <v>9.1404463841862334E-4</v>
      </c>
      <c r="S112" s="489">
        <f>VLOOKUP($AH112,'Cty ctr Mile Ln Mile '!$A:$F,5,FALSE)</f>
        <v>2533.4549999999999</v>
      </c>
      <c r="T112" s="488">
        <f t="shared" si="35"/>
        <v>1.2621660948415471E-2</v>
      </c>
      <c r="U112" s="491">
        <f t="shared" si="24"/>
        <v>2.804936377133633E-3</v>
      </c>
      <c r="V112" s="492">
        <f>VLOOKUP($AH112,'FIN-County Cst NonCont &amp; Cont M'!$B:$I,3,FALSE)</f>
        <v>184522687.25</v>
      </c>
      <c r="W112" s="488">
        <f t="shared" si="36"/>
        <v>1.6268200389719475E-2</v>
      </c>
      <c r="X112" s="493">
        <f t="shared" si="25"/>
        <v>204.29587179325364</v>
      </c>
      <c r="Y112" s="494">
        <f>VLOOKUP($AH112,'FIN-County Cst NonCont &amp; Cont M'!$B:$I,5,FALSE)</f>
        <v>5352897.7</v>
      </c>
      <c r="Z112" s="488">
        <f t="shared" si="37"/>
        <v>8.8992597228524893E-3</v>
      </c>
      <c r="AA112" s="493">
        <f t="shared" si="26"/>
        <v>5.9265064829669196</v>
      </c>
      <c r="AB112" s="492">
        <f>VLOOKUP($AH112,'FIN-County Cst NonCont &amp; Cont M'!$B:$I,7,FALSE)</f>
        <v>41439715.689999998</v>
      </c>
      <c r="AC112" s="488">
        <f t="shared" si="38"/>
        <v>1.0669324651027755E-2</v>
      </c>
      <c r="AD112" s="495">
        <f t="shared" si="27"/>
        <v>45.880335745831822</v>
      </c>
      <c r="AE112" s="496">
        <f t="shared" si="28"/>
        <v>231315300.63999999</v>
      </c>
      <c r="AF112" s="497">
        <f t="shared" si="39"/>
        <v>1.4614270334282704E-2</v>
      </c>
      <c r="AG112" s="498">
        <f t="shared" si="29"/>
        <v>256.1027140220524</v>
      </c>
      <c r="AH112" s="403" t="str">
        <f>IFERROR(IFERROR(IFERROR(VLOOKUP(B112,'TX Counties'!$A:$C,2,FALSE),VLOOKUP(B112,'TX Counties'!$E:$G,2,FALSE)),VLOOKUP(B112,'TX Counties'!$I:$K,2,FALSE)),VLOOKUP(B112,'TX Counties'!$M:$O,2,FALSE))</f>
        <v>Hidalgo</v>
      </c>
    </row>
    <row r="113" spans="1:34" s="403" customFormat="1" ht="15" x14ac:dyDescent="0.2">
      <c r="A113" s="509" t="s">
        <v>201</v>
      </c>
      <c r="B113" s="509">
        <v>110</v>
      </c>
      <c r="C113" s="510" t="s">
        <v>77</v>
      </c>
      <c r="D113" s="511" t="s">
        <v>78</v>
      </c>
      <c r="E113" s="481">
        <f>VLOOKUP($AH113,'DMV-County Square Miles'!$B:$G,3,FALSE)</f>
        <v>958.86</v>
      </c>
      <c r="F113" s="482">
        <f t="shared" si="30"/>
        <v>3.6699947292099569E-3</v>
      </c>
      <c r="G113" s="483">
        <f t="shared" si="20"/>
        <v>2.5124066553124592E-2</v>
      </c>
      <c r="H113" s="484">
        <f>VLOOKUP($AH113,'DMV-County Square Miles'!$B:$G,5,FALSE)</f>
        <v>49262</v>
      </c>
      <c r="I113" s="485">
        <f t="shared" si="21"/>
        <v>1.8972055212524222E-3</v>
      </c>
      <c r="J113" s="486">
        <f t="shared" si="22"/>
        <v>1.2907637888117385</v>
      </c>
      <c r="K113" s="487">
        <f>VLOOKUP($AH113,'Cty Population Vehicle Miles'!$A:$F,3,FALSE)</f>
        <v>38165</v>
      </c>
      <c r="L113" s="488">
        <f t="shared" si="31"/>
        <v>1.2506464595317807E-3</v>
      </c>
      <c r="M113" s="489">
        <f>VLOOKUP($AH113,'Cty Population Vehicle Miles'!$A:$F,5,FALSE)</f>
        <v>3105933.7230000002</v>
      </c>
      <c r="N113" s="488">
        <f t="shared" si="32"/>
        <v>5.0864314079148293E-3</v>
      </c>
      <c r="O113" s="490">
        <f t="shared" si="33"/>
        <v>81.381729935805069</v>
      </c>
      <c r="P113" s="489">
        <f>VLOOKUP($AH113,'Cty ctr Mile Ln Mile '!$A:$F,3,FALSE)</f>
        <v>498.90800000000002</v>
      </c>
      <c r="Q113" s="488">
        <f t="shared" si="34"/>
        <v>6.1567224154351194E-3</v>
      </c>
      <c r="R113" s="490">
        <f t="shared" si="23"/>
        <v>1.3072396174505438E-2</v>
      </c>
      <c r="S113" s="489">
        <f>VLOOKUP($AH113,'Cty ctr Mile Ln Mile '!$A:$F,5,FALSE)</f>
        <v>1162.4829999999999</v>
      </c>
      <c r="T113" s="488">
        <f t="shared" si="35"/>
        <v>5.7914848632783537E-3</v>
      </c>
      <c r="U113" s="491">
        <f t="shared" si="24"/>
        <v>3.0459399973797981E-2</v>
      </c>
      <c r="V113" s="492">
        <f>VLOOKUP($AH113,'FIN-County Cst NonCont &amp; Cont M'!$B:$I,3,FALSE)</f>
        <v>18608147.52</v>
      </c>
      <c r="W113" s="488">
        <f t="shared" si="36"/>
        <v>1.6405628882191637E-3</v>
      </c>
      <c r="X113" s="493">
        <f t="shared" si="25"/>
        <v>487.57100799161532</v>
      </c>
      <c r="Y113" s="494">
        <f>VLOOKUP($AH113,'FIN-County Cst NonCont &amp; Cont M'!$B:$I,5,FALSE)</f>
        <v>3808350.81</v>
      </c>
      <c r="Z113" s="488">
        <f t="shared" si="37"/>
        <v>6.3314311001918932E-3</v>
      </c>
      <c r="AA113" s="493">
        <f t="shared" si="26"/>
        <v>99.786474780558109</v>
      </c>
      <c r="AB113" s="492">
        <f>VLOOKUP($AH113,'FIN-County Cst NonCont &amp; Cont M'!$B:$I,7,FALSE)</f>
        <v>19556694.02</v>
      </c>
      <c r="AC113" s="488">
        <f t="shared" si="38"/>
        <v>5.0351869969644837E-3</v>
      </c>
      <c r="AD113" s="495">
        <f t="shared" si="27"/>
        <v>512.42484003668278</v>
      </c>
      <c r="AE113" s="496">
        <f t="shared" si="28"/>
        <v>41973192.349999994</v>
      </c>
      <c r="AF113" s="497">
        <f t="shared" si="39"/>
        <v>2.6518244927965381E-3</v>
      </c>
      <c r="AG113" s="498">
        <f t="shared" si="29"/>
        <v>1099.7823228088562</v>
      </c>
      <c r="AH113" s="403" t="str">
        <f>IFERROR(IFERROR(IFERROR(VLOOKUP(B113,'TX Counties'!$A:$C,2,FALSE),VLOOKUP(B113,'TX Counties'!$E:$G,2,FALSE)),VLOOKUP(B113,'TX Counties'!$I:$K,2,FALSE)),VLOOKUP(B113,'TX Counties'!$M:$O,2,FALSE))</f>
        <v>Hill</v>
      </c>
    </row>
    <row r="114" spans="1:34" s="403" customFormat="1" ht="15" x14ac:dyDescent="0.2">
      <c r="A114" s="509" t="s">
        <v>202</v>
      </c>
      <c r="B114" s="509">
        <v>111</v>
      </c>
      <c r="C114" s="510" t="s">
        <v>68</v>
      </c>
      <c r="D114" s="511" t="s">
        <v>69</v>
      </c>
      <c r="E114" s="481">
        <f>VLOOKUP($AH114,'DMV-County Square Miles'!$B:$G,3,FALSE)</f>
        <v>908.39</v>
      </c>
      <c r="F114" s="482">
        <f t="shared" si="30"/>
        <v>3.4768230107283991E-3</v>
      </c>
      <c r="G114" s="483">
        <f t="shared" si="20"/>
        <v>4.2531604082779284E-2</v>
      </c>
      <c r="H114" s="484">
        <f>VLOOKUP($AH114,'DMV-County Square Miles'!$B:$G,5,FALSE)</f>
        <v>25273</v>
      </c>
      <c r="I114" s="485">
        <f t="shared" si="21"/>
        <v>9.7332782141635471E-4</v>
      </c>
      <c r="J114" s="486">
        <f t="shared" si="22"/>
        <v>1.1833036801198613</v>
      </c>
      <c r="K114" s="487">
        <f>VLOOKUP($AH114,'Cty Population Vehicle Miles'!$A:$F,3,FALSE)</f>
        <v>21358</v>
      </c>
      <c r="L114" s="488">
        <f t="shared" si="31"/>
        <v>6.9989013710676734E-4</v>
      </c>
      <c r="M114" s="489">
        <f>VLOOKUP($AH114,'Cty Population Vehicle Miles'!$A:$F,5,FALSE)</f>
        <v>619491.31599999999</v>
      </c>
      <c r="N114" s="488">
        <f t="shared" si="32"/>
        <v>1.0145097634566911E-3</v>
      </c>
      <c r="O114" s="490">
        <f t="shared" si="33"/>
        <v>29.00511826950089</v>
      </c>
      <c r="P114" s="489">
        <f>VLOOKUP($AH114,'Cty ctr Mile Ln Mile '!$A:$F,3,FALSE)</f>
        <v>336.30500000000001</v>
      </c>
      <c r="Q114" s="488">
        <f t="shared" si="34"/>
        <v>4.1501369629729484E-3</v>
      </c>
      <c r="R114" s="490">
        <f t="shared" si="23"/>
        <v>1.5746090457908046E-2</v>
      </c>
      <c r="S114" s="489">
        <f>VLOOKUP($AH114,'Cty ctr Mile Ln Mile '!$A:$F,5,FALSE)</f>
        <v>752.21600000000001</v>
      </c>
      <c r="T114" s="488">
        <f t="shared" si="35"/>
        <v>3.7475365901400628E-3</v>
      </c>
      <c r="U114" s="491">
        <f t="shared" si="24"/>
        <v>3.5219402565783313E-2</v>
      </c>
      <c r="V114" s="492">
        <f>VLOOKUP($AH114,'FIN-County Cst NonCont &amp; Cont M'!$B:$I,3,FALSE)</f>
        <v>2204603.7799999998</v>
      </c>
      <c r="W114" s="488">
        <f t="shared" si="36"/>
        <v>1.9436599698107325E-4</v>
      </c>
      <c r="X114" s="493">
        <f t="shared" si="25"/>
        <v>103.22145238318194</v>
      </c>
      <c r="Y114" s="494">
        <f>VLOOKUP($AH114,'FIN-County Cst NonCont &amp; Cont M'!$B:$I,5,FALSE)</f>
        <v>1766712.68</v>
      </c>
      <c r="Z114" s="488">
        <f t="shared" si="37"/>
        <v>2.9371820416027711E-3</v>
      </c>
      <c r="AA114" s="493">
        <f t="shared" si="26"/>
        <v>82.719013016200009</v>
      </c>
      <c r="AB114" s="492">
        <f>VLOOKUP($AH114,'FIN-County Cst NonCont &amp; Cont M'!$B:$I,7,FALSE)</f>
        <v>1987424.1099999999</v>
      </c>
      <c r="AC114" s="488">
        <f t="shared" si="38"/>
        <v>5.1169446256569856E-4</v>
      </c>
      <c r="AD114" s="495">
        <f t="shared" si="27"/>
        <v>93.052912725910659</v>
      </c>
      <c r="AE114" s="496">
        <f t="shared" si="28"/>
        <v>5958740.5700000003</v>
      </c>
      <c r="AF114" s="497">
        <f t="shared" si="39"/>
        <v>3.7646729507688752E-4</v>
      </c>
      <c r="AG114" s="498">
        <f t="shared" si="29"/>
        <v>278.99337812529262</v>
      </c>
      <c r="AH114" s="403" t="str">
        <f>IFERROR(IFERROR(IFERROR(VLOOKUP(B114,'TX Counties'!$A:$C,2,FALSE),VLOOKUP(B114,'TX Counties'!$E:$G,2,FALSE)),VLOOKUP(B114,'TX Counties'!$I:$K,2,FALSE)),VLOOKUP(B114,'TX Counties'!$M:$O,2,FALSE))</f>
        <v>Hockley</v>
      </c>
    </row>
    <row r="115" spans="1:34" s="403" customFormat="1" ht="15" x14ac:dyDescent="0.2">
      <c r="A115" s="509" t="s">
        <v>203</v>
      </c>
      <c r="B115" s="509">
        <v>112</v>
      </c>
      <c r="C115" s="510" t="s">
        <v>163</v>
      </c>
      <c r="D115" s="511" t="s">
        <v>164</v>
      </c>
      <c r="E115" s="481">
        <f>VLOOKUP($AH115,'DMV-County Square Miles'!$B:$G,3,FALSE)</f>
        <v>420.74</v>
      </c>
      <c r="F115" s="482">
        <f t="shared" si="30"/>
        <v>1.6103639554969414E-3</v>
      </c>
      <c r="G115" s="483">
        <f t="shared" si="20"/>
        <v>6.2189047372699724E-3</v>
      </c>
      <c r="H115" s="484">
        <f>VLOOKUP($AH115,'DMV-County Square Miles'!$B:$G,5,FALSE)</f>
        <v>76566</v>
      </c>
      <c r="I115" s="485">
        <f t="shared" si="21"/>
        <v>2.9487523433927359E-3</v>
      </c>
      <c r="J115" s="486">
        <f t="shared" si="22"/>
        <v>1.1317123642007243</v>
      </c>
      <c r="K115" s="487">
        <f>VLOOKUP($AH115,'Cty Population Vehicle Miles'!$A:$F,3,FALSE)</f>
        <v>67655</v>
      </c>
      <c r="L115" s="488">
        <f t="shared" si="31"/>
        <v>2.2170178493285111E-3</v>
      </c>
      <c r="M115" s="489">
        <f>VLOOKUP($AH115,'Cty Population Vehicle Miles'!$A:$F,5,FALSE)</f>
        <v>1196989.233</v>
      </c>
      <c r="N115" s="488">
        <f t="shared" si="32"/>
        <v>1.9602490499334717E-3</v>
      </c>
      <c r="O115" s="490">
        <f t="shared" si="33"/>
        <v>17.692546493237749</v>
      </c>
      <c r="P115" s="489">
        <f>VLOOKUP($AH115,'Cty ctr Mile Ln Mile '!$A:$F,3,FALSE)</f>
        <v>178.267</v>
      </c>
      <c r="Q115" s="488">
        <f t="shared" si="34"/>
        <v>2.1998854194207598E-3</v>
      </c>
      <c r="R115" s="490">
        <f t="shared" si="23"/>
        <v>2.6349419850713175E-3</v>
      </c>
      <c r="S115" s="489">
        <f>VLOOKUP($AH115,'Cty ctr Mile Ln Mile '!$A:$F,5,FALSE)</f>
        <v>407.38600000000002</v>
      </c>
      <c r="T115" s="488">
        <f t="shared" si="35"/>
        <v>2.0295951446270746E-3</v>
      </c>
      <c r="U115" s="491">
        <f t="shared" si="24"/>
        <v>6.0215209518882573E-3</v>
      </c>
      <c r="V115" s="492">
        <f>VLOOKUP($AH115,'FIN-County Cst NonCont &amp; Cont M'!$B:$I,3,FALSE)</f>
        <v>27911415.449999999</v>
      </c>
      <c r="W115" s="488">
        <f t="shared" si="36"/>
        <v>2.4607732873850835E-3</v>
      </c>
      <c r="X115" s="493">
        <f t="shared" si="25"/>
        <v>412.55510235754934</v>
      </c>
      <c r="Y115" s="494">
        <f>VLOOKUP($AH115,'FIN-County Cst NonCont &amp; Cont M'!$B:$I,5,FALSE)</f>
        <v>1217038.6499999999</v>
      </c>
      <c r="Z115" s="488">
        <f t="shared" si="37"/>
        <v>2.0233420562286793E-3</v>
      </c>
      <c r="AA115" s="493">
        <f t="shared" si="26"/>
        <v>17.988894390658487</v>
      </c>
      <c r="AB115" s="492">
        <f>VLOOKUP($AH115,'FIN-County Cst NonCont &amp; Cont M'!$B:$I,7,FALSE)</f>
        <v>1765166.3299999998</v>
      </c>
      <c r="AC115" s="488">
        <f t="shared" si="38"/>
        <v>4.5447060444910096E-4</v>
      </c>
      <c r="AD115" s="495">
        <f t="shared" si="27"/>
        <v>26.09070031778878</v>
      </c>
      <c r="AE115" s="496">
        <f t="shared" si="28"/>
        <v>30893620.429999996</v>
      </c>
      <c r="AF115" s="497">
        <f t="shared" si="39"/>
        <v>1.9518281727130416E-3</v>
      </c>
      <c r="AG115" s="498">
        <f t="shared" si="29"/>
        <v>456.63469706599653</v>
      </c>
      <c r="AH115" s="403" t="str">
        <f>IFERROR(IFERROR(IFERROR(VLOOKUP(B115,'TX Counties'!$A:$C,2,FALSE),VLOOKUP(B115,'TX Counties'!$E:$G,2,FALSE)),VLOOKUP(B115,'TX Counties'!$I:$K,2,FALSE)),VLOOKUP(B115,'TX Counties'!$M:$O,2,FALSE))</f>
        <v>Hood</v>
      </c>
    </row>
    <row r="116" spans="1:34" s="403" customFormat="1" ht="15" x14ac:dyDescent="0.2">
      <c r="A116" s="509" t="s">
        <v>204</v>
      </c>
      <c r="B116" s="509">
        <v>113</v>
      </c>
      <c r="C116" s="510" t="s">
        <v>147</v>
      </c>
      <c r="D116" s="511" t="s">
        <v>148</v>
      </c>
      <c r="E116" s="481">
        <f>VLOOKUP($AH116,'DMV-County Square Miles'!$B:$G,3,FALSE)</f>
        <v>767.43</v>
      </c>
      <c r="F116" s="482">
        <f t="shared" si="30"/>
        <v>2.937304773415928E-3</v>
      </c>
      <c r="G116" s="483">
        <f t="shared" si="20"/>
        <v>2.0097156025768604E-2</v>
      </c>
      <c r="H116" s="484">
        <f>VLOOKUP($AH116,'DMV-County Square Miles'!$B:$G,5,FALSE)</f>
        <v>44915</v>
      </c>
      <c r="I116" s="485">
        <f t="shared" si="21"/>
        <v>1.7297914414163562E-3</v>
      </c>
      <c r="J116" s="486">
        <f t="shared" si="22"/>
        <v>1.1762164143927094</v>
      </c>
      <c r="K116" s="487">
        <f>VLOOKUP($AH116,'Cty Population Vehicle Miles'!$A:$F,3,FALSE)</f>
        <v>38186</v>
      </c>
      <c r="L116" s="488">
        <f t="shared" si="31"/>
        <v>1.2513346182020327E-3</v>
      </c>
      <c r="M116" s="489">
        <f>VLOOKUP($AH116,'Cty Population Vehicle Miles'!$A:$F,5,FALSE)</f>
        <v>1832882.4620000001</v>
      </c>
      <c r="N116" s="488">
        <f t="shared" si="32"/>
        <v>3.0016194011790441E-3</v>
      </c>
      <c r="O116" s="490">
        <f t="shared" si="33"/>
        <v>47.998807468705813</v>
      </c>
      <c r="P116" s="489">
        <f>VLOOKUP($AH116,'Cty ctr Mile Ln Mile '!$A:$F,3,FALSE)</f>
        <v>439.57299999999998</v>
      </c>
      <c r="Q116" s="488">
        <f t="shared" si="34"/>
        <v>5.4245050035679155E-3</v>
      </c>
      <c r="R116" s="490">
        <f t="shared" si="23"/>
        <v>1.1511365421882365E-2</v>
      </c>
      <c r="S116" s="489">
        <f>VLOOKUP($AH116,'Cty ctr Mile Ln Mile '!$A:$F,5,FALSE)</f>
        <v>1009</v>
      </c>
      <c r="T116" s="488">
        <f t="shared" si="35"/>
        <v>5.0268332758826228E-3</v>
      </c>
      <c r="U116" s="491">
        <f t="shared" si="24"/>
        <v>2.6423296496098047E-2</v>
      </c>
      <c r="V116" s="492">
        <f>VLOOKUP($AH116,'FIN-County Cst NonCont &amp; Cont M'!$B:$I,3,FALSE)</f>
        <v>3158050.52</v>
      </c>
      <c r="W116" s="488">
        <f t="shared" si="36"/>
        <v>2.7842537666174049E-4</v>
      </c>
      <c r="X116" s="493">
        <f t="shared" si="25"/>
        <v>82.701789137380189</v>
      </c>
      <c r="Y116" s="494">
        <f>VLOOKUP($AH116,'FIN-County Cst NonCont &amp; Cont M'!$B:$I,5,FALSE)</f>
        <v>3497282.86</v>
      </c>
      <c r="Z116" s="488">
        <f t="shared" si="37"/>
        <v>5.8142767225722175E-3</v>
      </c>
      <c r="AA116" s="493">
        <f t="shared" si="26"/>
        <v>91.585472686324835</v>
      </c>
      <c r="AB116" s="492">
        <f>VLOOKUP($AH116,'FIN-County Cst NonCont &amp; Cont M'!$B:$I,7,FALSE)</f>
        <v>12529293.850000001</v>
      </c>
      <c r="AC116" s="488">
        <f t="shared" si="38"/>
        <v>3.2258692297455643E-3</v>
      </c>
      <c r="AD116" s="495">
        <f t="shared" si="27"/>
        <v>328.1122361598492</v>
      </c>
      <c r="AE116" s="496">
        <f t="shared" si="28"/>
        <v>19184627.23</v>
      </c>
      <c r="AF116" s="497">
        <f t="shared" si="39"/>
        <v>1.2120656429814162E-3</v>
      </c>
      <c r="AG116" s="498">
        <f t="shared" si="29"/>
        <v>502.39949798355417</v>
      </c>
      <c r="AH116" s="403" t="str">
        <f>IFERROR(IFERROR(IFERROR(VLOOKUP(B116,'TX Counties'!$A:$C,2,FALSE),VLOOKUP(B116,'TX Counties'!$E:$G,2,FALSE)),VLOOKUP(B116,'TX Counties'!$I:$K,2,FALSE)),VLOOKUP(B116,'TX Counties'!$M:$O,2,FALSE))</f>
        <v>Hopkins</v>
      </c>
    </row>
    <row r="117" spans="1:34" s="403" customFormat="1" ht="15" x14ac:dyDescent="0.2">
      <c r="A117" s="509" t="s">
        <v>205</v>
      </c>
      <c r="B117" s="509">
        <v>114</v>
      </c>
      <c r="C117" s="510" t="s">
        <v>50</v>
      </c>
      <c r="D117" s="511" t="s">
        <v>51</v>
      </c>
      <c r="E117" s="481">
        <f>VLOOKUP($AH117,'DMV-County Square Miles'!$B:$G,3,FALSE)</f>
        <v>1231</v>
      </c>
      <c r="F117" s="482">
        <f t="shared" si="30"/>
        <v>4.7115986814106926E-3</v>
      </c>
      <c r="G117" s="483">
        <f t="shared" si="20"/>
        <v>5.5595700478728208E-2</v>
      </c>
      <c r="H117" s="484">
        <f>VLOOKUP($AH117,'DMV-County Square Miles'!$B:$G,5,FALSE)</f>
        <v>22775</v>
      </c>
      <c r="I117" s="485">
        <f t="shared" si="21"/>
        <v>8.7712345715813237E-4</v>
      </c>
      <c r="J117" s="486">
        <f t="shared" si="22"/>
        <v>1.0285882034143257</v>
      </c>
      <c r="K117" s="487">
        <f>VLOOKUP($AH117,'Cty Population Vehicle Miles'!$A:$F,3,FALSE)</f>
        <v>22142</v>
      </c>
      <c r="L117" s="488">
        <f t="shared" si="31"/>
        <v>7.2558139412950843E-4</v>
      </c>
      <c r="M117" s="489">
        <f>VLOOKUP($AH117,'Cty Population Vehicle Miles'!$A:$F,5,FALSE)</f>
        <v>717035.3</v>
      </c>
      <c r="N117" s="488">
        <f t="shared" si="32"/>
        <v>1.1742526389072058E-3</v>
      </c>
      <c r="O117" s="490">
        <f t="shared" si="33"/>
        <v>32.383492909402946</v>
      </c>
      <c r="P117" s="489">
        <f>VLOOKUP($AH117,'Cty ctr Mile Ln Mile '!$A:$F,3,FALSE)</f>
        <v>401.57100000000003</v>
      </c>
      <c r="Q117" s="488">
        <f t="shared" si="34"/>
        <v>4.9555452650362321E-3</v>
      </c>
      <c r="R117" s="490">
        <f t="shared" si="23"/>
        <v>1.8136166561286245E-2</v>
      </c>
      <c r="S117" s="489">
        <f>VLOOKUP($AH117,'Cty ctr Mile Ln Mile '!$A:$F,5,FALSE)</f>
        <v>872.28899999999999</v>
      </c>
      <c r="T117" s="488">
        <f t="shared" si="35"/>
        <v>4.3457397139607303E-3</v>
      </c>
      <c r="U117" s="491">
        <f t="shared" si="24"/>
        <v>3.9395221750519377E-2</v>
      </c>
      <c r="V117" s="492">
        <f>VLOOKUP($AH117,'FIN-County Cst NonCont &amp; Cont M'!$B:$I,3,FALSE)</f>
        <v>9949085.0700000003</v>
      </c>
      <c r="W117" s="488">
        <f t="shared" si="36"/>
        <v>8.7714801916925907E-4</v>
      </c>
      <c r="X117" s="493">
        <f t="shared" si="25"/>
        <v>449.33091274500947</v>
      </c>
      <c r="Y117" s="494">
        <f>VLOOKUP($AH117,'FIN-County Cst NonCont &amp; Cont M'!$B:$I,5,FALSE)</f>
        <v>6295274.3600000003</v>
      </c>
      <c r="Z117" s="488">
        <f t="shared" si="37"/>
        <v>1.0465972767657037E-2</v>
      </c>
      <c r="AA117" s="493">
        <f t="shared" si="26"/>
        <v>284.31371872459579</v>
      </c>
      <c r="AB117" s="492">
        <f>VLOOKUP($AH117,'FIN-County Cst NonCont &amp; Cont M'!$B:$I,7,FALSE)</f>
        <v>19593142.349999998</v>
      </c>
      <c r="AC117" s="488">
        <f t="shared" si="38"/>
        <v>5.0445712086870471E-3</v>
      </c>
      <c r="AD117" s="495">
        <f t="shared" si="27"/>
        <v>884.88584364556039</v>
      </c>
      <c r="AE117" s="496">
        <f t="shared" si="28"/>
        <v>35837501.780000001</v>
      </c>
      <c r="AF117" s="497">
        <f t="shared" si="39"/>
        <v>2.2641776729389884E-3</v>
      </c>
      <c r="AG117" s="498">
        <f t="shared" si="29"/>
        <v>1618.5304751151657</v>
      </c>
      <c r="AH117" s="403" t="str">
        <f>IFERROR(IFERROR(IFERROR(VLOOKUP(B117,'TX Counties'!$A:$C,2,FALSE),VLOOKUP(B117,'TX Counties'!$E:$G,2,FALSE)),VLOOKUP(B117,'TX Counties'!$I:$K,2,FALSE)),VLOOKUP(B117,'TX Counties'!$M:$O,2,FALSE))</f>
        <v>Houston</v>
      </c>
    </row>
    <row r="118" spans="1:34" s="403" customFormat="1" ht="15" x14ac:dyDescent="0.2">
      <c r="A118" s="509" t="s">
        <v>206</v>
      </c>
      <c r="B118" s="509">
        <v>115</v>
      </c>
      <c r="C118" s="510" t="s">
        <v>82</v>
      </c>
      <c r="D118" s="511" t="s">
        <v>83</v>
      </c>
      <c r="E118" s="481">
        <f>VLOOKUP($AH118,'DMV-County Square Miles'!$B:$G,3,FALSE)</f>
        <v>900.79</v>
      </c>
      <c r="F118" s="482">
        <f t="shared" si="30"/>
        <v>3.4477343429958878E-3</v>
      </c>
      <c r="G118" s="483">
        <f t="shared" si="20"/>
        <v>2.63596991777134E-2</v>
      </c>
      <c r="H118" s="484">
        <f>VLOOKUP($AH118,'DMV-County Square Miles'!$B:$G,5,FALSE)</f>
        <v>29852</v>
      </c>
      <c r="I118" s="485">
        <f t="shared" si="21"/>
        <v>1.1496768141859303E-3</v>
      </c>
      <c r="J118" s="486">
        <f t="shared" si="22"/>
        <v>0.87355514587539873</v>
      </c>
      <c r="K118" s="487">
        <f>VLOOKUP($AH118,'Cty Population Vehicle Miles'!$A:$F,3,FALSE)</f>
        <v>34173</v>
      </c>
      <c r="L118" s="488">
        <f t="shared" si="31"/>
        <v>1.1198307732629253E-3</v>
      </c>
      <c r="M118" s="489">
        <f>VLOOKUP($AH118,'Cty Population Vehicle Miles'!$A:$F,5,FALSE)</f>
        <v>1477916.902</v>
      </c>
      <c r="N118" s="488">
        <f t="shared" si="32"/>
        <v>2.4203101608234099E-3</v>
      </c>
      <c r="O118" s="490">
        <f t="shared" si="33"/>
        <v>43.248087730079305</v>
      </c>
      <c r="P118" s="489">
        <f>VLOOKUP($AH118,'Cty ctr Mile Ln Mile '!$A:$F,3,FALSE)</f>
        <v>358.779</v>
      </c>
      <c r="Q118" s="488">
        <f t="shared" si="34"/>
        <v>4.4274750284368997E-3</v>
      </c>
      <c r="R118" s="490">
        <f t="shared" si="23"/>
        <v>1.0498902642437011E-2</v>
      </c>
      <c r="S118" s="489">
        <f>VLOOKUP($AH118,'Cty ctr Mile Ln Mile '!$A:$F,5,FALSE)</f>
        <v>909.57</v>
      </c>
      <c r="T118" s="488">
        <f t="shared" si="35"/>
        <v>4.5314734814118508E-3</v>
      </c>
      <c r="U118" s="491">
        <f t="shared" si="24"/>
        <v>2.6616627161794401E-2</v>
      </c>
      <c r="V118" s="492">
        <f>VLOOKUP($AH118,'FIN-County Cst NonCont &amp; Cont M'!$B:$I,3,FALSE)</f>
        <v>14135371.52</v>
      </c>
      <c r="W118" s="488">
        <f t="shared" si="36"/>
        <v>1.2462264662281713E-3</v>
      </c>
      <c r="X118" s="493">
        <f t="shared" si="25"/>
        <v>413.64151581658035</v>
      </c>
      <c r="Y118" s="494">
        <f>VLOOKUP($AH118,'FIN-County Cst NonCont &amp; Cont M'!$B:$I,5,FALSE)</f>
        <v>1789788.99</v>
      </c>
      <c r="Z118" s="488">
        <f t="shared" si="37"/>
        <v>2.9755466970930225E-3</v>
      </c>
      <c r="AA118" s="493">
        <f t="shared" si="26"/>
        <v>52.374359582126239</v>
      </c>
      <c r="AB118" s="492">
        <f>VLOOKUP($AH118,'FIN-County Cst NonCont &amp; Cont M'!$B:$I,7,FALSE)</f>
        <v>23288403.240000002</v>
      </c>
      <c r="AC118" s="488">
        <f t="shared" si="38"/>
        <v>5.9959758563586487E-3</v>
      </c>
      <c r="AD118" s="495">
        <f t="shared" si="27"/>
        <v>681.48547800895449</v>
      </c>
      <c r="AE118" s="496">
        <f t="shared" si="28"/>
        <v>39213563.75</v>
      </c>
      <c r="AF118" s="497">
        <f t="shared" si="39"/>
        <v>2.4774739060820679E-3</v>
      </c>
      <c r="AG118" s="498">
        <f t="shared" si="29"/>
        <v>1147.5013534076611</v>
      </c>
      <c r="AH118" s="403" t="str">
        <f>IFERROR(IFERROR(IFERROR(VLOOKUP(B118,'TX Counties'!$A:$C,2,FALSE),VLOOKUP(B118,'TX Counties'!$E:$G,2,FALSE)),VLOOKUP(B118,'TX Counties'!$I:$K,2,FALSE)),VLOOKUP(B118,'TX Counties'!$M:$O,2,FALSE))</f>
        <v>Howard</v>
      </c>
    </row>
    <row r="119" spans="1:34" s="403" customFormat="1" ht="15" x14ac:dyDescent="0.2">
      <c r="A119" s="509" t="s">
        <v>207</v>
      </c>
      <c r="B119" s="509">
        <v>116</v>
      </c>
      <c r="C119" s="510" t="s">
        <v>95</v>
      </c>
      <c r="D119" s="511" t="s">
        <v>96</v>
      </c>
      <c r="E119" s="481">
        <f>VLOOKUP($AH119,'DMV-County Square Miles'!$B:$G,3,FALSE)</f>
        <v>4570.5200000000004</v>
      </c>
      <c r="F119" s="482">
        <f t="shared" si="30"/>
        <v>1.7493465479578554E-2</v>
      </c>
      <c r="G119" s="483">
        <f t="shared" si="20"/>
        <v>1.3325131195335278</v>
      </c>
      <c r="H119" s="484">
        <f>VLOOKUP($AH119,'DMV-County Square Miles'!$B:$G,5,FALSE)</f>
        <v>3672</v>
      </c>
      <c r="I119" s="485">
        <f t="shared" si="21"/>
        <v>1.41418104706242E-4</v>
      </c>
      <c r="J119" s="486">
        <f t="shared" si="22"/>
        <v>1.0705539358600582</v>
      </c>
      <c r="K119" s="487">
        <f>VLOOKUP($AH119,'Cty Population Vehicle Miles'!$A:$F,3,FALSE)</f>
        <v>3430</v>
      </c>
      <c r="L119" s="488">
        <f t="shared" si="31"/>
        <v>1.1239924947449254E-4</v>
      </c>
      <c r="M119" s="489">
        <f>VLOOKUP($AH119,'Cty Population Vehicle Miles'!$A:$F,5,FALSE)</f>
        <v>1524498.902</v>
      </c>
      <c r="N119" s="488">
        <f t="shared" si="32"/>
        <v>2.4965951588222192E-3</v>
      </c>
      <c r="O119" s="490">
        <f t="shared" si="33"/>
        <v>444.46032128279882</v>
      </c>
      <c r="P119" s="489">
        <f>VLOOKUP($AH119,'Cty ctr Mile Ln Mile '!$A:$F,3,FALSE)</f>
        <v>341.04599999999999</v>
      </c>
      <c r="Q119" s="488">
        <f t="shared" si="34"/>
        <v>4.2086427816240383E-3</v>
      </c>
      <c r="R119" s="490">
        <f t="shared" si="23"/>
        <v>9.9430320699708447E-2</v>
      </c>
      <c r="S119" s="489">
        <f>VLOOKUP($AH119,'Cty ctr Mile Ln Mile '!$A:$F,5,FALSE)</f>
        <v>828.64499999999998</v>
      </c>
      <c r="T119" s="488">
        <f t="shared" si="35"/>
        <v>4.1283055103010467E-3</v>
      </c>
      <c r="U119" s="491">
        <f t="shared" si="24"/>
        <v>0.24158746355685132</v>
      </c>
      <c r="V119" s="492">
        <f>VLOOKUP($AH119,'FIN-County Cst NonCont &amp; Cont M'!$B:$I,3,FALSE)</f>
        <v>12310833.289999999</v>
      </c>
      <c r="W119" s="488">
        <f t="shared" si="36"/>
        <v>1.0853684493268155E-3</v>
      </c>
      <c r="X119" s="493">
        <f t="shared" si="25"/>
        <v>3589.1642244897957</v>
      </c>
      <c r="Y119" s="494">
        <f>VLOOKUP($AH119,'FIN-County Cst NonCont &amp; Cont M'!$B:$I,5,FALSE)</f>
        <v>2383729.21</v>
      </c>
      <c r="Z119" s="488">
        <f t="shared" si="37"/>
        <v>3.9629797798564287E-3</v>
      </c>
      <c r="AA119" s="493">
        <f t="shared" si="26"/>
        <v>694.96478425655971</v>
      </c>
      <c r="AB119" s="492">
        <f>VLOOKUP($AH119,'FIN-County Cst NonCont &amp; Cont M'!$B:$I,7,FALSE)</f>
        <v>19098649.350000001</v>
      </c>
      <c r="AC119" s="488">
        <f t="shared" si="38"/>
        <v>4.9172559926723347E-3</v>
      </c>
      <c r="AD119" s="495">
        <f t="shared" si="27"/>
        <v>5568.1193440233237</v>
      </c>
      <c r="AE119" s="496">
        <f t="shared" si="28"/>
        <v>33793211.850000001</v>
      </c>
      <c r="AF119" s="497">
        <f t="shared" si="39"/>
        <v>2.1350214710102273E-3</v>
      </c>
      <c r="AG119" s="498">
        <f t="shared" si="29"/>
        <v>9852.2483527696804</v>
      </c>
      <c r="AH119" s="403" t="str">
        <f>IFERROR(IFERROR(IFERROR(VLOOKUP(B119,'TX Counties'!$A:$C,2,FALSE),VLOOKUP(B119,'TX Counties'!$E:$G,2,FALSE)),VLOOKUP(B119,'TX Counties'!$I:$K,2,FALSE)),VLOOKUP(B119,'TX Counties'!$M:$O,2,FALSE))</f>
        <v>Hudspeth</v>
      </c>
    </row>
    <row r="120" spans="1:34" s="403" customFormat="1" ht="15" x14ac:dyDescent="0.2">
      <c r="A120" s="509" t="s">
        <v>208</v>
      </c>
      <c r="B120" s="509">
        <v>117</v>
      </c>
      <c r="C120" s="510" t="s">
        <v>147</v>
      </c>
      <c r="D120" s="511" t="s">
        <v>148</v>
      </c>
      <c r="E120" s="481">
        <f>VLOOKUP($AH120,'DMV-County Square Miles'!$B:$G,3,FALSE)</f>
        <v>840.42</v>
      </c>
      <c r="F120" s="482">
        <f t="shared" si="30"/>
        <v>3.2166708073364534E-3</v>
      </c>
      <c r="G120" s="483">
        <f t="shared" si="20"/>
        <v>7.2989239467444829E-3</v>
      </c>
      <c r="H120" s="484">
        <f>VLOOKUP($AH120,'DMV-County Square Miles'!$B:$G,5,FALSE)</f>
        <v>113278</v>
      </c>
      <c r="I120" s="485">
        <f t="shared" si="21"/>
        <v>4.3626252900091731E-3</v>
      </c>
      <c r="J120" s="486">
        <f t="shared" si="22"/>
        <v>0.98380274962438008</v>
      </c>
      <c r="K120" s="487">
        <f>VLOOKUP($AH120,'Cty Population Vehicle Miles'!$A:$F,3,FALSE)</f>
        <v>115143</v>
      </c>
      <c r="L120" s="488">
        <f t="shared" si="31"/>
        <v>3.7731739889916897E-3</v>
      </c>
      <c r="M120" s="489">
        <f>VLOOKUP($AH120,'Cty Population Vehicle Miles'!$A:$F,5,FALSE)</f>
        <v>3577148.6170000001</v>
      </c>
      <c r="N120" s="488">
        <f t="shared" si="32"/>
        <v>5.8581163344057271E-3</v>
      </c>
      <c r="O120" s="490">
        <f t="shared" si="33"/>
        <v>31.067008997507447</v>
      </c>
      <c r="P120" s="489">
        <f>VLOOKUP($AH120,'Cty ctr Mile Ln Mile '!$A:$F,3,FALSE)</f>
        <v>591.66499999999996</v>
      </c>
      <c r="Q120" s="488">
        <f t="shared" si="34"/>
        <v>7.3013805509801804E-3</v>
      </c>
      <c r="R120" s="490">
        <f t="shared" si="23"/>
        <v>5.1385234013357301E-3</v>
      </c>
      <c r="S120" s="489">
        <f>VLOOKUP($AH120,'Cty ctr Mile Ln Mile '!$A:$F,5,FALSE)</f>
        <v>1370.69</v>
      </c>
      <c r="T120" s="488">
        <f t="shared" si="35"/>
        <v>6.8287711624574364E-3</v>
      </c>
      <c r="U120" s="491">
        <f t="shared" si="24"/>
        <v>1.1904240813597006E-2</v>
      </c>
      <c r="V120" s="492">
        <f>VLOOKUP($AH120,'FIN-County Cst NonCont &amp; Cont M'!$B:$I,3,FALSE)</f>
        <v>49980770.619999997</v>
      </c>
      <c r="W120" s="488">
        <f t="shared" si="36"/>
        <v>4.4064890024994125E-3</v>
      </c>
      <c r="X120" s="493">
        <f t="shared" si="25"/>
        <v>434.07563308234108</v>
      </c>
      <c r="Y120" s="494">
        <f>VLOOKUP($AH120,'FIN-County Cst NonCont &amp; Cont M'!$B:$I,5,FALSE)</f>
        <v>4181462.12</v>
      </c>
      <c r="Z120" s="488">
        <f t="shared" si="37"/>
        <v>6.9517333438203731E-3</v>
      </c>
      <c r="AA120" s="493">
        <f t="shared" si="26"/>
        <v>36.315382784884882</v>
      </c>
      <c r="AB120" s="492">
        <f>VLOOKUP($AH120,'FIN-County Cst NonCont &amp; Cont M'!$B:$I,7,FALSE)</f>
        <v>53399639.409999996</v>
      </c>
      <c r="AC120" s="488">
        <f t="shared" si="38"/>
        <v>1.3748600337298942E-2</v>
      </c>
      <c r="AD120" s="495">
        <f t="shared" si="27"/>
        <v>463.76800508932365</v>
      </c>
      <c r="AE120" s="496">
        <f t="shared" si="28"/>
        <v>107561872.14999999</v>
      </c>
      <c r="AF120" s="497">
        <f t="shared" si="39"/>
        <v>6.7956519647097997E-3</v>
      </c>
      <c r="AG120" s="498">
        <f t="shared" si="29"/>
        <v>934.15902095654963</v>
      </c>
      <c r="AH120" s="403" t="str">
        <f>IFERROR(IFERROR(IFERROR(VLOOKUP(B120,'TX Counties'!$A:$C,2,FALSE),VLOOKUP(B120,'TX Counties'!$E:$G,2,FALSE)),VLOOKUP(B120,'TX Counties'!$I:$K,2,FALSE)),VLOOKUP(B120,'TX Counties'!$M:$O,2,FALSE))</f>
        <v>Hunt</v>
      </c>
    </row>
    <row r="121" spans="1:34" s="403" customFormat="1" ht="15" x14ac:dyDescent="0.2">
      <c r="A121" s="509" t="s">
        <v>209</v>
      </c>
      <c r="B121" s="509">
        <v>118</v>
      </c>
      <c r="C121" s="510" t="s">
        <v>59</v>
      </c>
      <c r="D121" s="511" t="s">
        <v>60</v>
      </c>
      <c r="E121" s="481">
        <f>VLOOKUP($AH121,'DMV-County Square Miles'!$B:$G,3,FALSE)</f>
        <v>887.42</v>
      </c>
      <c r="F121" s="482">
        <f t="shared" si="30"/>
        <v>3.3965612525243515E-3</v>
      </c>
      <c r="G121" s="483">
        <f t="shared" si="20"/>
        <v>4.4406525220176137E-2</v>
      </c>
      <c r="H121" s="484">
        <f>VLOOKUP($AH121,'DMV-County Square Miles'!$B:$G,5,FALSE)</f>
        <v>23662</v>
      </c>
      <c r="I121" s="485">
        <f t="shared" si="21"/>
        <v>9.1128409410650834E-4</v>
      </c>
      <c r="J121" s="486">
        <f t="shared" si="22"/>
        <v>1.1840472377902322</v>
      </c>
      <c r="K121" s="487">
        <f>VLOOKUP($AH121,'Cty Population Vehicle Miles'!$A:$F,3,FALSE)</f>
        <v>19984</v>
      </c>
      <c r="L121" s="488">
        <f t="shared" si="31"/>
        <v>6.5486489839599389E-4</v>
      </c>
      <c r="M121" s="489">
        <f>VLOOKUP($AH121,'Cty Population Vehicle Miles'!$A:$F,5,FALSE)</f>
        <v>331975.69799999997</v>
      </c>
      <c r="N121" s="488">
        <f t="shared" si="32"/>
        <v>5.4365989990947663E-4</v>
      </c>
      <c r="O121" s="490">
        <f t="shared" si="33"/>
        <v>16.612074559647716</v>
      </c>
      <c r="P121" s="489">
        <f>VLOOKUP($AH121,'Cty ctr Mile Ln Mile '!$A:$F,3,FALSE)</f>
        <v>208.08799999999999</v>
      </c>
      <c r="Q121" s="488">
        <f t="shared" si="34"/>
        <v>2.5678883761797028E-3</v>
      </c>
      <c r="R121" s="490">
        <f t="shared" si="23"/>
        <v>1.0412730184147317E-2</v>
      </c>
      <c r="S121" s="489">
        <f>VLOOKUP($AH121,'Cty ctr Mile Ln Mile '!$A:$F,5,FALSE)</f>
        <v>492.90699999999998</v>
      </c>
      <c r="T121" s="488">
        <f t="shared" si="35"/>
        <v>2.4556603662195006E-3</v>
      </c>
      <c r="U121" s="491">
        <f t="shared" si="24"/>
        <v>2.466508206565252E-2</v>
      </c>
      <c r="V121" s="492">
        <f>VLOOKUP($AH121,'FIN-County Cst NonCont &amp; Cont M'!$B:$I,3,FALSE)</f>
        <v>4771270</v>
      </c>
      <c r="W121" s="488">
        <f t="shared" si="36"/>
        <v>4.2065275349200635E-4</v>
      </c>
      <c r="X121" s="493">
        <f t="shared" si="25"/>
        <v>238.75450360288229</v>
      </c>
      <c r="Y121" s="494">
        <f>VLOOKUP($AH121,'FIN-County Cst NonCont &amp; Cont M'!$B:$I,5,FALSE)</f>
        <v>1672670.53</v>
      </c>
      <c r="Z121" s="488">
        <f t="shared" si="37"/>
        <v>2.7808357849303431E-3</v>
      </c>
      <c r="AA121" s="493">
        <f t="shared" si="26"/>
        <v>83.700486889511609</v>
      </c>
      <c r="AB121" s="492">
        <f>VLOOKUP($AH121,'FIN-County Cst NonCont &amp; Cont M'!$B:$I,7,FALSE)</f>
        <v>16534677.49</v>
      </c>
      <c r="AC121" s="488">
        <f t="shared" si="38"/>
        <v>4.2571199923415971E-3</v>
      </c>
      <c r="AD121" s="495">
        <f t="shared" si="27"/>
        <v>827.39579113290631</v>
      </c>
      <c r="AE121" s="496">
        <f t="shared" si="28"/>
        <v>22978618.02</v>
      </c>
      <c r="AF121" s="497">
        <f t="shared" si="39"/>
        <v>1.4517662027689895E-3</v>
      </c>
      <c r="AG121" s="498">
        <f t="shared" si="29"/>
        <v>1149.8507816253002</v>
      </c>
      <c r="AH121" s="403" t="str">
        <f>IFERROR(IFERROR(IFERROR(VLOOKUP(B121,'TX Counties'!$A:$C,2,FALSE),VLOOKUP(B121,'TX Counties'!$E:$G,2,FALSE)),VLOOKUP(B121,'TX Counties'!$I:$K,2,FALSE)),VLOOKUP(B121,'TX Counties'!$M:$O,2,FALSE))</f>
        <v>Hutchinson</v>
      </c>
    </row>
    <row r="122" spans="1:34" s="403" customFormat="1" ht="15" x14ac:dyDescent="0.2">
      <c r="A122" s="509" t="s">
        <v>210</v>
      </c>
      <c r="B122" s="509">
        <v>119</v>
      </c>
      <c r="C122" s="510" t="s">
        <v>124</v>
      </c>
      <c r="D122" s="511" t="s">
        <v>125</v>
      </c>
      <c r="E122" s="481">
        <f>VLOOKUP($AH122,'DMV-County Square Miles'!$B:$G,3,FALSE)</f>
        <v>1051.54</v>
      </c>
      <c r="F122" s="482">
        <f t="shared" si="30"/>
        <v>4.0247233772953694E-3</v>
      </c>
      <c r="G122" s="483">
        <f t="shared" si="20"/>
        <v>0.67753865979381445</v>
      </c>
      <c r="H122" s="484">
        <f>VLOOKUP($AH122,'DMV-County Square Miles'!$B:$G,5,FALSE)</f>
        <v>3390</v>
      </c>
      <c r="I122" s="485">
        <f t="shared" si="21"/>
        <v>1.3055756398533782E-4</v>
      </c>
      <c r="J122" s="486">
        <f t="shared" si="22"/>
        <v>2.1842783505154637</v>
      </c>
      <c r="K122" s="487">
        <f>VLOOKUP($AH122,'Cty Population Vehicle Miles'!$A:$F,3,FALSE)</f>
        <v>1552</v>
      </c>
      <c r="L122" s="488">
        <f t="shared" si="31"/>
        <v>5.0858202677671263E-5</v>
      </c>
      <c r="M122" s="489">
        <f>VLOOKUP($AH122,'Cty Population Vehicle Miles'!$A:$F,5,FALSE)</f>
        <v>235880.69099999999</v>
      </c>
      <c r="N122" s="488">
        <f t="shared" si="32"/>
        <v>3.8628994119816015E-4</v>
      </c>
      <c r="O122" s="490">
        <f t="shared" si="33"/>
        <v>151.98498131443299</v>
      </c>
      <c r="P122" s="489">
        <f>VLOOKUP($AH122,'Cty ctr Mile Ln Mile '!$A:$F,3,FALSE)</f>
        <v>123.116</v>
      </c>
      <c r="Q122" s="488">
        <f t="shared" si="34"/>
        <v>1.5193002254898903E-3</v>
      </c>
      <c r="R122" s="490">
        <f t="shared" si="23"/>
        <v>7.9327319587628869E-2</v>
      </c>
      <c r="S122" s="489">
        <f>VLOOKUP($AH122,'Cty ctr Mile Ln Mile '!$A:$F,5,FALSE)</f>
        <v>246.232</v>
      </c>
      <c r="T122" s="488">
        <f t="shared" si="35"/>
        <v>1.2267266711468087E-3</v>
      </c>
      <c r="U122" s="491">
        <f t="shared" si="24"/>
        <v>0.15865463917525774</v>
      </c>
      <c r="V122" s="492">
        <f>VLOOKUP($AH122,'FIN-County Cst NonCont &amp; Cont M'!$B:$I,3,FALSE)</f>
        <v>3386314.03</v>
      </c>
      <c r="W122" s="488">
        <f t="shared" si="36"/>
        <v>2.9854992924485777E-4</v>
      </c>
      <c r="X122" s="493">
        <f t="shared" si="25"/>
        <v>2181.9033698453609</v>
      </c>
      <c r="Y122" s="494">
        <f>VLOOKUP($AH122,'FIN-County Cst NonCont &amp; Cont M'!$B:$I,5,FALSE)</f>
        <v>563553.24</v>
      </c>
      <c r="Z122" s="488">
        <f t="shared" si="37"/>
        <v>9.3691434648844921E-4</v>
      </c>
      <c r="AA122" s="493">
        <f t="shared" si="26"/>
        <v>363.1142010309278</v>
      </c>
      <c r="AB122" s="492">
        <f>VLOOKUP($AH122,'FIN-County Cst NonCont &amp; Cont M'!$B:$I,7,FALSE)</f>
        <v>269986.07999999996</v>
      </c>
      <c r="AC122" s="488">
        <f t="shared" si="38"/>
        <v>6.9512280449198987E-5</v>
      </c>
      <c r="AD122" s="495">
        <f t="shared" si="27"/>
        <v>173.96010309278347</v>
      </c>
      <c r="AE122" s="496">
        <f t="shared" si="28"/>
        <v>4219853.3499999996</v>
      </c>
      <c r="AF122" s="497">
        <f t="shared" si="39"/>
        <v>2.6660613222428676E-4</v>
      </c>
      <c r="AG122" s="498">
        <f t="shared" si="29"/>
        <v>2718.9776739690719</v>
      </c>
      <c r="AH122" s="403" t="str">
        <f>IFERROR(IFERROR(IFERROR(VLOOKUP(B122,'TX Counties'!$A:$C,2,FALSE),VLOOKUP(B122,'TX Counties'!$E:$G,2,FALSE)),VLOOKUP(B122,'TX Counties'!$I:$K,2,FALSE)),VLOOKUP(B122,'TX Counties'!$M:$O,2,FALSE))</f>
        <v>Irion</v>
      </c>
    </row>
    <row r="123" spans="1:34" s="403" customFormat="1" ht="15" x14ac:dyDescent="0.2">
      <c r="A123" s="509" t="s">
        <v>211</v>
      </c>
      <c r="B123" s="509">
        <v>120</v>
      </c>
      <c r="C123" s="510" t="s">
        <v>163</v>
      </c>
      <c r="D123" s="511" t="s">
        <v>164</v>
      </c>
      <c r="E123" s="481">
        <f>VLOOKUP($AH123,'DMV-County Square Miles'!$B:$G,3,FALSE)</f>
        <v>910.97</v>
      </c>
      <c r="F123" s="482">
        <f t="shared" si="30"/>
        <v>3.4866978479323307E-3</v>
      </c>
      <c r="G123" s="483">
        <f t="shared" si="20"/>
        <v>0.1028414992097539</v>
      </c>
      <c r="H123" s="484">
        <f>VLOOKUP($AH123,'DMV-County Square Miles'!$B:$G,5,FALSE)</f>
        <v>11516</v>
      </c>
      <c r="I123" s="485">
        <f t="shared" si="21"/>
        <v>4.4351059199266966E-4</v>
      </c>
      <c r="J123" s="486">
        <f t="shared" si="22"/>
        <v>1.3000677353804471</v>
      </c>
      <c r="K123" s="487">
        <f>VLOOKUP($AH123,'Cty Population Vehicle Miles'!$A:$F,3,FALSE)</f>
        <v>8858</v>
      </c>
      <c r="L123" s="488">
        <f t="shared" si="31"/>
        <v>2.9027188100438922E-4</v>
      </c>
      <c r="M123" s="489">
        <f>VLOOKUP($AH123,'Cty Population Vehicle Miles'!$A:$F,5,FALSE)</f>
        <v>348370.45199999999</v>
      </c>
      <c r="N123" s="488">
        <f t="shared" si="32"/>
        <v>5.7050876376420515E-4</v>
      </c>
      <c r="O123" s="490">
        <f t="shared" si="33"/>
        <v>39.328341837886654</v>
      </c>
      <c r="P123" s="489">
        <f>VLOOKUP($AH123,'Cty ctr Mile Ln Mile '!$A:$F,3,FALSE)</f>
        <v>271.53300000000002</v>
      </c>
      <c r="Q123" s="488">
        <f t="shared" si="34"/>
        <v>3.3508248166602746E-3</v>
      </c>
      <c r="R123" s="490">
        <f t="shared" si="23"/>
        <v>3.0653985098216305E-2</v>
      </c>
      <c r="S123" s="489">
        <f>VLOOKUP($AH123,'Cty ctr Mile Ln Mile '!$A:$F,5,FALSE)</f>
        <v>583.197</v>
      </c>
      <c r="T123" s="488">
        <f t="shared" si="35"/>
        <v>2.9054847234835659E-3</v>
      </c>
      <c r="U123" s="491">
        <f t="shared" si="24"/>
        <v>6.5838451117633784E-2</v>
      </c>
      <c r="V123" s="492">
        <f>VLOOKUP($AH123,'FIN-County Cst NonCont &amp; Cont M'!$B:$I,3,FALSE)</f>
        <v>35966599.310000002</v>
      </c>
      <c r="W123" s="488">
        <f t="shared" si="36"/>
        <v>3.1709479936149489E-3</v>
      </c>
      <c r="X123" s="493">
        <f t="shared" si="25"/>
        <v>4060.3521460826373</v>
      </c>
      <c r="Y123" s="494">
        <f>VLOOKUP($AH123,'FIN-County Cst NonCont &amp; Cont M'!$B:$I,5,FALSE)</f>
        <v>788067.69</v>
      </c>
      <c r="Z123" s="488">
        <f t="shared" si="37"/>
        <v>1.3101724422079654E-3</v>
      </c>
      <c r="AA123" s="493">
        <f t="shared" si="26"/>
        <v>88.966774666967709</v>
      </c>
      <c r="AB123" s="492">
        <f>VLOOKUP($AH123,'FIN-County Cst NonCont &amp; Cont M'!$B:$I,7,FALSE)</f>
        <v>3294016.87</v>
      </c>
      <c r="AC123" s="488">
        <f t="shared" si="38"/>
        <v>8.4809788886831751E-4</v>
      </c>
      <c r="AD123" s="495">
        <f t="shared" si="27"/>
        <v>371.86914314743734</v>
      </c>
      <c r="AE123" s="496">
        <f t="shared" si="28"/>
        <v>40048683.869999997</v>
      </c>
      <c r="AF123" s="497">
        <f t="shared" si="39"/>
        <v>2.5302359635919294E-3</v>
      </c>
      <c r="AG123" s="498">
        <f t="shared" si="29"/>
        <v>4521.1880638970415</v>
      </c>
      <c r="AH123" s="403" t="str">
        <f>IFERROR(IFERROR(IFERROR(VLOOKUP(B123,'TX Counties'!$A:$C,2,FALSE),VLOOKUP(B123,'TX Counties'!$E:$G,2,FALSE)),VLOOKUP(B123,'TX Counties'!$I:$K,2,FALSE)),VLOOKUP(B123,'TX Counties'!$M:$O,2,FALSE))</f>
        <v>Jack</v>
      </c>
    </row>
    <row r="124" spans="1:34" s="403" customFormat="1" ht="15" x14ac:dyDescent="0.2">
      <c r="A124" s="509" t="s">
        <v>212</v>
      </c>
      <c r="B124" s="509">
        <v>121</v>
      </c>
      <c r="C124" s="510" t="s">
        <v>65</v>
      </c>
      <c r="D124" s="511" t="s">
        <v>66</v>
      </c>
      <c r="E124" s="481">
        <f>VLOOKUP($AH124,'DMV-County Square Miles'!$B:$G,3,FALSE)</f>
        <v>829.44</v>
      </c>
      <c r="F124" s="482">
        <f t="shared" si="30"/>
        <v>3.1746453373755362E-3</v>
      </c>
      <c r="G124" s="483">
        <f t="shared" si="20"/>
        <v>5.3657652995212836E-2</v>
      </c>
      <c r="H124" s="484">
        <f>VLOOKUP($AH124,'DMV-County Square Miles'!$B:$G,5,FALSE)</f>
        <v>18009</v>
      </c>
      <c r="I124" s="485">
        <f t="shared" si="21"/>
        <v>6.9357261646370164E-4</v>
      </c>
      <c r="J124" s="486">
        <f t="shared" si="22"/>
        <v>1.1650278173114246</v>
      </c>
      <c r="K124" s="487">
        <f>VLOOKUP($AH124,'Cty Population Vehicle Miles'!$A:$F,3,FALSE)</f>
        <v>15458</v>
      </c>
      <c r="L124" s="488">
        <f t="shared" si="31"/>
        <v>5.0655032022644479E-4</v>
      </c>
      <c r="M124" s="489">
        <f>VLOOKUP($AH124,'Cty Population Vehicle Miles'!$A:$F,5,FALSE)</f>
        <v>979645.60900000005</v>
      </c>
      <c r="N124" s="488">
        <f t="shared" si="32"/>
        <v>1.6043163308167765E-3</v>
      </c>
      <c r="O124" s="490">
        <f t="shared" si="33"/>
        <v>63.374667421399927</v>
      </c>
      <c r="P124" s="489">
        <f>VLOOKUP($AH124,'Cty ctr Mile Ln Mile '!$A:$F,3,FALSE)</f>
        <v>293.77199999999999</v>
      </c>
      <c r="Q124" s="488">
        <f t="shared" si="34"/>
        <v>3.6252628890039965E-3</v>
      </c>
      <c r="R124" s="490">
        <f t="shared" si="23"/>
        <v>1.9004528399534221E-2</v>
      </c>
      <c r="S124" s="489">
        <f>VLOOKUP($AH124,'Cty ctr Mile Ln Mile '!$A:$F,5,FALSE)</f>
        <v>637.28200000000004</v>
      </c>
      <c r="T124" s="488">
        <f t="shared" si="35"/>
        <v>3.1749359402587019E-3</v>
      </c>
      <c r="U124" s="491">
        <f t="shared" si="24"/>
        <v>4.1226678742398763E-2</v>
      </c>
      <c r="V124" s="492">
        <f>VLOOKUP($AH124,'FIN-County Cst NonCont &amp; Cont M'!$B:$I,3,FALSE)</f>
        <v>8764626.8599999994</v>
      </c>
      <c r="W124" s="488">
        <f t="shared" si="36"/>
        <v>7.7272181662094109E-4</v>
      </c>
      <c r="X124" s="493">
        <f t="shared" si="25"/>
        <v>566.99617414930776</v>
      </c>
      <c r="Y124" s="494">
        <f>VLOOKUP($AH124,'FIN-County Cst NonCont &amp; Cont M'!$B:$I,5,FALSE)</f>
        <v>2667493.5099999998</v>
      </c>
      <c r="Z124" s="488">
        <f t="shared" si="37"/>
        <v>4.4347414960897559E-3</v>
      </c>
      <c r="AA124" s="493">
        <f t="shared" si="26"/>
        <v>172.56394811747961</v>
      </c>
      <c r="AB124" s="492">
        <f>VLOOKUP($AH124,'FIN-County Cst NonCont &amp; Cont M'!$B:$I,7,FALSE)</f>
        <v>9393037.6400000006</v>
      </c>
      <c r="AC124" s="488">
        <f t="shared" si="38"/>
        <v>2.4183893728949371E-3</v>
      </c>
      <c r="AD124" s="495">
        <f t="shared" si="27"/>
        <v>607.64896105576406</v>
      </c>
      <c r="AE124" s="496">
        <f t="shared" si="28"/>
        <v>20825158.009999998</v>
      </c>
      <c r="AF124" s="497">
        <f t="shared" si="39"/>
        <v>1.315712743905123E-3</v>
      </c>
      <c r="AG124" s="498">
        <f t="shared" si="29"/>
        <v>1347.2090833225514</v>
      </c>
      <c r="AH124" s="403" t="str">
        <f>IFERROR(IFERROR(IFERROR(VLOOKUP(B124,'TX Counties'!$A:$C,2,FALSE),VLOOKUP(B124,'TX Counties'!$E:$G,2,FALSE)),VLOOKUP(B124,'TX Counties'!$I:$K,2,FALSE)),VLOOKUP(B124,'TX Counties'!$M:$O,2,FALSE))</f>
        <v>Jackson</v>
      </c>
    </row>
    <row r="125" spans="1:34" s="403" customFormat="1" ht="15" x14ac:dyDescent="0.2">
      <c r="A125" s="509" t="s">
        <v>213</v>
      </c>
      <c r="B125" s="509">
        <v>122</v>
      </c>
      <c r="C125" s="510" t="s">
        <v>117</v>
      </c>
      <c r="D125" s="511" t="s">
        <v>118</v>
      </c>
      <c r="E125" s="481">
        <f>VLOOKUP($AH125,'DMV-County Square Miles'!$B:$G,3,FALSE)</f>
        <v>938.66</v>
      </c>
      <c r="F125" s="482">
        <f t="shared" si="30"/>
        <v>3.5926801123419665E-3</v>
      </c>
      <c r="G125" s="483">
        <f t="shared" si="20"/>
        <v>2.8117062065660194E-2</v>
      </c>
      <c r="H125" s="484">
        <f>VLOOKUP($AH125,'DMV-County Square Miles'!$B:$G,5,FALSE)</f>
        <v>40329</v>
      </c>
      <c r="I125" s="485">
        <f t="shared" si="21"/>
        <v>1.5531728607565453E-3</v>
      </c>
      <c r="J125" s="486">
        <f t="shared" si="22"/>
        <v>1.2080337886412653</v>
      </c>
      <c r="K125" s="487">
        <f>VLOOKUP($AH125,'Cty Population Vehicle Miles'!$A:$F,3,FALSE)</f>
        <v>33384</v>
      </c>
      <c r="L125" s="488">
        <f t="shared" si="31"/>
        <v>1.0939756689377432E-3</v>
      </c>
      <c r="M125" s="489">
        <f>VLOOKUP($AH125,'Cty Population Vehicle Miles'!$A:$F,5,FALSE)</f>
        <v>1216462.5109999999</v>
      </c>
      <c r="N125" s="488">
        <f t="shared" si="32"/>
        <v>1.9921394576716592E-3</v>
      </c>
      <c r="O125" s="490">
        <f t="shared" si="33"/>
        <v>36.438488826982983</v>
      </c>
      <c r="P125" s="489">
        <f>VLOOKUP($AH125,'Cty ctr Mile Ln Mile '!$A:$F,3,FALSE)</f>
        <v>323.87799999999999</v>
      </c>
      <c r="Q125" s="488">
        <f t="shared" si="34"/>
        <v>3.9967828586959832E-3</v>
      </c>
      <c r="R125" s="490">
        <f t="shared" si="23"/>
        <v>9.7015935777618016E-3</v>
      </c>
      <c r="S125" s="489">
        <f>VLOOKUP($AH125,'Cty ctr Mile Ln Mile '!$A:$F,5,FALSE)</f>
        <v>777.63900000000001</v>
      </c>
      <c r="T125" s="488">
        <f t="shared" si="35"/>
        <v>3.8741938571100962E-3</v>
      </c>
      <c r="U125" s="491">
        <f t="shared" si="24"/>
        <v>2.3293763479511145E-2</v>
      </c>
      <c r="V125" s="492">
        <f>VLOOKUP($AH125,'FIN-County Cst NonCont &amp; Cont M'!$B:$I,3,FALSE)</f>
        <v>7099521.8099999996</v>
      </c>
      <c r="W125" s="488">
        <f t="shared" si="36"/>
        <v>6.2592001665239081E-4</v>
      </c>
      <c r="X125" s="493">
        <f t="shared" si="25"/>
        <v>212.66240744069015</v>
      </c>
      <c r="Y125" s="494">
        <f>VLOOKUP($AH125,'FIN-County Cst NonCont &amp; Cont M'!$B:$I,5,FALSE)</f>
        <v>3621176.69</v>
      </c>
      <c r="Z125" s="488">
        <f t="shared" si="37"/>
        <v>6.0202517725398141E-3</v>
      </c>
      <c r="AA125" s="493">
        <f t="shared" si="26"/>
        <v>108.47042565300742</v>
      </c>
      <c r="AB125" s="492">
        <f>VLOOKUP($AH125,'FIN-County Cst NonCont &amp; Cont M'!$B:$I,7,FALSE)</f>
        <v>17288556.550000001</v>
      </c>
      <c r="AC125" s="488">
        <f t="shared" si="38"/>
        <v>4.4512183423139305E-3</v>
      </c>
      <c r="AD125" s="495">
        <f t="shared" si="27"/>
        <v>517.86953480709326</v>
      </c>
      <c r="AE125" s="496">
        <f t="shared" si="28"/>
        <v>28009255.050000001</v>
      </c>
      <c r="AF125" s="497">
        <f t="shared" si="39"/>
        <v>1.7695968404598879E-3</v>
      </c>
      <c r="AG125" s="498">
        <f t="shared" si="29"/>
        <v>839.00236790079077</v>
      </c>
      <c r="AH125" s="403" t="str">
        <f>IFERROR(IFERROR(IFERROR(VLOOKUP(B125,'TX Counties'!$A:$C,2,FALSE),VLOOKUP(B125,'TX Counties'!$E:$G,2,FALSE)),VLOOKUP(B125,'TX Counties'!$I:$K,2,FALSE)),VLOOKUP(B125,'TX Counties'!$M:$O,2,FALSE))</f>
        <v>Jasper</v>
      </c>
    </row>
    <row r="126" spans="1:34" s="403" customFormat="1" ht="15" x14ac:dyDescent="0.2">
      <c r="A126" s="509" t="s">
        <v>214</v>
      </c>
      <c r="B126" s="509">
        <v>123</v>
      </c>
      <c r="C126" s="510" t="s">
        <v>95</v>
      </c>
      <c r="D126" s="511" t="s">
        <v>96</v>
      </c>
      <c r="E126" s="481">
        <f>VLOOKUP($AH126,'DMV-County Square Miles'!$B:$G,3,FALSE)</f>
        <v>2264.56</v>
      </c>
      <c r="F126" s="482">
        <f t="shared" si="30"/>
        <v>8.6675043947809886E-3</v>
      </c>
      <c r="G126" s="483">
        <f t="shared" si="20"/>
        <v>1.2129405463310123</v>
      </c>
      <c r="H126" s="484">
        <f>VLOOKUP($AH126,'DMV-County Square Miles'!$B:$G,5,FALSE)</f>
        <v>2680</v>
      </c>
      <c r="I126" s="485">
        <f t="shared" si="21"/>
        <v>1.0321364940433786E-4</v>
      </c>
      <c r="J126" s="486">
        <f t="shared" si="22"/>
        <v>1.4354579539367971</v>
      </c>
      <c r="K126" s="487">
        <f>VLOOKUP($AH126,'Cty Population Vehicle Miles'!$A:$F,3,FALSE)</f>
        <v>1867</v>
      </c>
      <c r="L126" s="488">
        <f t="shared" si="31"/>
        <v>6.1180582731451194E-5</v>
      </c>
      <c r="M126" s="489">
        <f>VLOOKUP($AH126,'Cty Population Vehicle Miles'!$A:$F,5,FALSE)</f>
        <v>171703.329</v>
      </c>
      <c r="N126" s="488">
        <f t="shared" si="32"/>
        <v>2.8118990402202249E-4</v>
      </c>
      <c r="O126" s="490">
        <f t="shared" si="33"/>
        <v>91.967503481521149</v>
      </c>
      <c r="P126" s="489">
        <f>VLOOKUP($AH126,'Cty ctr Mile Ln Mile '!$A:$F,3,FALSE)</f>
        <v>226.601</v>
      </c>
      <c r="Q126" s="488">
        <f t="shared" si="34"/>
        <v>2.7963461320724731E-3</v>
      </c>
      <c r="R126" s="490">
        <f t="shared" si="23"/>
        <v>0.12137171933583289</v>
      </c>
      <c r="S126" s="489">
        <f>VLOOKUP($AH126,'Cty ctr Mile Ln Mile '!$A:$F,5,FALSE)</f>
        <v>472.00799999999998</v>
      </c>
      <c r="T126" s="488">
        <f t="shared" si="35"/>
        <v>2.3515416460681915E-3</v>
      </c>
      <c r="U126" s="491">
        <f t="shared" si="24"/>
        <v>0.25281628280664165</v>
      </c>
      <c r="V126" s="492">
        <f>VLOOKUP($AH126,'FIN-County Cst NonCont &amp; Cont M'!$B:$I,3,FALSE)</f>
        <v>1726129.4</v>
      </c>
      <c r="W126" s="488">
        <f t="shared" si="36"/>
        <v>1.521819316436724E-4</v>
      </c>
      <c r="X126" s="493">
        <f t="shared" si="25"/>
        <v>924.54708087841448</v>
      </c>
      <c r="Y126" s="494">
        <f>VLOOKUP($AH126,'FIN-County Cst NonCont &amp; Cont M'!$B:$I,5,FALSE)</f>
        <v>595120.17000000004</v>
      </c>
      <c r="Z126" s="488">
        <f t="shared" si="37"/>
        <v>9.8939476447273164E-4</v>
      </c>
      <c r="AA126" s="493">
        <f t="shared" si="26"/>
        <v>318.75745581146225</v>
      </c>
      <c r="AB126" s="492">
        <f>VLOOKUP($AH126,'FIN-County Cst NonCont &amp; Cont M'!$B:$I,7,FALSE)</f>
        <v>3893912.26</v>
      </c>
      <c r="AC126" s="488">
        <f t="shared" si="38"/>
        <v>1.002550653951101E-3</v>
      </c>
      <c r="AD126" s="495">
        <f t="shared" si="27"/>
        <v>2085.6519871451524</v>
      </c>
      <c r="AE126" s="496">
        <f t="shared" si="28"/>
        <v>6215161.8300000001</v>
      </c>
      <c r="AF126" s="497">
        <f t="shared" si="39"/>
        <v>3.9266773492124325E-4</v>
      </c>
      <c r="AG126" s="498">
        <f t="shared" si="29"/>
        <v>3328.9565238350297</v>
      </c>
      <c r="AH126" s="403" t="str">
        <f>IFERROR(IFERROR(IFERROR(VLOOKUP(B126,'TX Counties'!$A:$C,2,FALSE),VLOOKUP(B126,'TX Counties'!$E:$G,2,FALSE)),VLOOKUP(B126,'TX Counties'!$I:$K,2,FALSE)),VLOOKUP(B126,'TX Counties'!$M:$O,2,FALSE))</f>
        <v>Jeff Davis</v>
      </c>
    </row>
    <row r="127" spans="1:34" s="403" customFormat="1" ht="15" x14ac:dyDescent="0.2">
      <c r="A127" s="509" t="s">
        <v>215</v>
      </c>
      <c r="B127" s="509">
        <v>124</v>
      </c>
      <c r="C127" s="510" t="s">
        <v>117</v>
      </c>
      <c r="D127" s="511" t="s">
        <v>118</v>
      </c>
      <c r="E127" s="481">
        <f>VLOOKUP($AH127,'DMV-County Square Miles'!$B:$G,3,FALSE)</f>
        <v>876.74</v>
      </c>
      <c r="F127" s="482">
        <f t="shared" si="30"/>
        <v>3.3556840194476122E-3</v>
      </c>
      <c r="G127" s="483">
        <f t="shared" si="20"/>
        <v>3.4634863197149381E-3</v>
      </c>
      <c r="H127" s="484">
        <f>VLOOKUP($AH127,'DMV-County Square Miles'!$B:$G,5,FALSE)</f>
        <v>206510</v>
      </c>
      <c r="I127" s="485">
        <f t="shared" si="21"/>
        <v>7.9532278874961983E-3</v>
      </c>
      <c r="J127" s="486">
        <f t="shared" si="22"/>
        <v>0.81580007742812222</v>
      </c>
      <c r="K127" s="487">
        <f>VLOOKUP($AH127,'Cty Population Vehicle Miles'!$A:$F,3,FALSE)</f>
        <v>253138</v>
      </c>
      <c r="L127" s="488">
        <f t="shared" si="31"/>
        <v>8.2951956890595022E-3</v>
      </c>
      <c r="M127" s="489">
        <f>VLOOKUP($AH127,'Cty Population Vehicle Miles'!$A:$F,5,FALSE)</f>
        <v>5572371.4539999999</v>
      </c>
      <c r="N127" s="488">
        <f t="shared" si="32"/>
        <v>9.1255924008632246E-3</v>
      </c>
      <c r="O127" s="490">
        <f t="shared" si="33"/>
        <v>22.013176425507034</v>
      </c>
      <c r="P127" s="489">
        <f>VLOOKUP($AH127,'Cty ctr Mile Ln Mile '!$A:$F,3,FALSE)</f>
        <v>366.4</v>
      </c>
      <c r="Q127" s="488">
        <f t="shared" si="34"/>
        <v>4.5215211883061161E-3</v>
      </c>
      <c r="R127" s="490">
        <f t="shared" si="23"/>
        <v>1.4474318355995543E-3</v>
      </c>
      <c r="S127" s="489">
        <f>VLOOKUP($AH127,'Cty ctr Mile Ln Mile '!$A:$F,5,FALSE)</f>
        <v>1122.97</v>
      </c>
      <c r="T127" s="488">
        <f t="shared" si="35"/>
        <v>5.5946312822774125E-3</v>
      </c>
      <c r="U127" s="491">
        <f t="shared" si="24"/>
        <v>4.4361968570503047E-3</v>
      </c>
      <c r="V127" s="492">
        <f>VLOOKUP($AH127,'FIN-County Cst NonCont &amp; Cont M'!$B:$I,3,FALSE)</f>
        <v>213435205.15000001</v>
      </c>
      <c r="W127" s="488">
        <f t="shared" si="36"/>
        <v>1.8817234559871641E-2</v>
      </c>
      <c r="X127" s="493">
        <f t="shared" si="25"/>
        <v>843.1575075650436</v>
      </c>
      <c r="Y127" s="494">
        <f>VLOOKUP($AH127,'FIN-County Cst NonCont &amp; Cont M'!$B:$I,5,FALSE)</f>
        <v>3865179.49</v>
      </c>
      <c r="Z127" s="488">
        <f t="shared" si="37"/>
        <v>6.4259094951417675E-3</v>
      </c>
      <c r="AA127" s="493">
        <f t="shared" si="26"/>
        <v>15.269060709968477</v>
      </c>
      <c r="AB127" s="492">
        <f>VLOOKUP($AH127,'FIN-County Cst NonCont &amp; Cont M'!$B:$I,7,FALSE)</f>
        <v>63507985.710000001</v>
      </c>
      <c r="AC127" s="488">
        <f t="shared" si="38"/>
        <v>1.6351157487220238E-2</v>
      </c>
      <c r="AD127" s="495">
        <f t="shared" si="27"/>
        <v>250.88286116663639</v>
      </c>
      <c r="AE127" s="496">
        <f t="shared" si="28"/>
        <v>280808370.35000002</v>
      </c>
      <c r="AF127" s="497">
        <f t="shared" si="39"/>
        <v>1.7741193189857795E-2</v>
      </c>
      <c r="AG127" s="498">
        <f t="shared" si="29"/>
        <v>1109.3094294416485</v>
      </c>
      <c r="AH127" s="403" t="str">
        <f>IFERROR(IFERROR(IFERROR(VLOOKUP(B127,'TX Counties'!$A:$C,2,FALSE),VLOOKUP(B127,'TX Counties'!$E:$G,2,FALSE)),VLOOKUP(B127,'TX Counties'!$I:$K,2,FALSE)),VLOOKUP(B127,'TX Counties'!$M:$O,2,FALSE))</f>
        <v>Jefferson</v>
      </c>
    </row>
    <row r="128" spans="1:34" s="403" customFormat="1" ht="15" x14ac:dyDescent="0.2">
      <c r="A128" s="509" t="s">
        <v>216</v>
      </c>
      <c r="B128" s="509">
        <v>125</v>
      </c>
      <c r="C128" s="510" t="s">
        <v>101</v>
      </c>
      <c r="D128" s="511" t="s">
        <v>102</v>
      </c>
      <c r="E128" s="481">
        <f>VLOOKUP($AH128,'DMV-County Square Miles'!$B:$G,3,FALSE)</f>
        <v>1136.17</v>
      </c>
      <c r="F128" s="482">
        <f t="shared" si="30"/>
        <v>4.348641002322004E-3</v>
      </c>
      <c r="G128" s="483">
        <f t="shared" si="20"/>
        <v>0.24423258813413587</v>
      </c>
      <c r="H128" s="484">
        <f>VLOOKUP($AH128,'DMV-County Square Miles'!$B:$G,5,FALSE)</f>
        <v>4328</v>
      </c>
      <c r="I128" s="485">
        <f t="shared" si="21"/>
        <v>1.6668234127685606E-4</v>
      </c>
      <c r="J128" s="486">
        <f t="shared" si="22"/>
        <v>0.9303525365434222</v>
      </c>
      <c r="K128" s="487">
        <f>VLOOKUP($AH128,'Cty Population Vehicle Miles'!$A:$F,3,FALSE)</f>
        <v>4652</v>
      </c>
      <c r="L128" s="488">
        <f t="shared" si="31"/>
        <v>1.5244353019106102E-4</v>
      </c>
      <c r="M128" s="489">
        <f>VLOOKUP($AH128,'Cty Population Vehicle Miles'!$A:$F,5,FALSE)</f>
        <v>132639.11199999999</v>
      </c>
      <c r="N128" s="488">
        <f t="shared" si="32"/>
        <v>2.1721640104512064E-4</v>
      </c>
      <c r="O128" s="490">
        <f t="shared" si="33"/>
        <v>28.512276870163369</v>
      </c>
      <c r="P128" s="489">
        <f>VLOOKUP($AH128,'Cty ctr Mile Ln Mile '!$A:$F,3,FALSE)</f>
        <v>142.69499999999999</v>
      </c>
      <c r="Q128" s="488">
        <f t="shared" si="34"/>
        <v>1.76091284379187E-3</v>
      </c>
      <c r="R128" s="490">
        <f t="shared" si="23"/>
        <v>3.0673903697334477E-2</v>
      </c>
      <c r="S128" s="489">
        <f>VLOOKUP($AH128,'Cty ctr Mile Ln Mile '!$A:$F,5,FALSE)</f>
        <v>288.053</v>
      </c>
      <c r="T128" s="488">
        <f t="shared" si="35"/>
        <v>1.4350786973417414E-3</v>
      </c>
      <c r="U128" s="491">
        <f t="shared" si="24"/>
        <v>6.1920249355116079E-2</v>
      </c>
      <c r="V128" s="492">
        <f>VLOOKUP($AH128,'FIN-County Cst NonCont &amp; Cont M'!$B:$I,3,FALSE)</f>
        <v>3266977.74</v>
      </c>
      <c r="W128" s="488">
        <f t="shared" si="36"/>
        <v>2.8802880196008445E-4</v>
      </c>
      <c r="X128" s="493">
        <f t="shared" si="25"/>
        <v>702.2738048151333</v>
      </c>
      <c r="Y128" s="494">
        <f>VLOOKUP($AH128,'FIN-County Cst NonCont &amp; Cont M'!$B:$I,5,FALSE)</f>
        <v>835450.38</v>
      </c>
      <c r="Z128" s="488">
        <f t="shared" si="37"/>
        <v>1.3889467600279018E-3</v>
      </c>
      <c r="AA128" s="493">
        <f t="shared" si="26"/>
        <v>179.58950558899397</v>
      </c>
      <c r="AB128" s="492">
        <f>VLOOKUP($AH128,'FIN-County Cst NonCont &amp; Cont M'!$B:$I,7,FALSE)</f>
        <v>985591.78</v>
      </c>
      <c r="AC128" s="488">
        <f t="shared" si="38"/>
        <v>2.5375653522502066E-4</v>
      </c>
      <c r="AD128" s="495">
        <f t="shared" si="27"/>
        <v>211.86409716251075</v>
      </c>
      <c r="AE128" s="496">
        <f t="shared" si="28"/>
        <v>5088019.9000000004</v>
      </c>
      <c r="AF128" s="497">
        <f t="shared" si="39"/>
        <v>3.2145603027157395E-4</v>
      </c>
      <c r="AG128" s="498">
        <f t="shared" si="29"/>
        <v>1093.727407566638</v>
      </c>
      <c r="AH128" s="403" t="str">
        <f>IFERROR(IFERROR(IFERROR(VLOOKUP(B128,'TX Counties'!$A:$C,2,FALSE),VLOOKUP(B128,'TX Counties'!$E:$G,2,FALSE)),VLOOKUP(B128,'TX Counties'!$I:$K,2,FALSE)),VLOOKUP(B128,'TX Counties'!$M:$O,2,FALSE))</f>
        <v>Jim Hogg</v>
      </c>
    </row>
    <row r="129" spans="1:34" s="403" customFormat="1" ht="15" x14ac:dyDescent="0.2">
      <c r="A129" s="509" t="s">
        <v>217</v>
      </c>
      <c r="B129" s="509">
        <v>126</v>
      </c>
      <c r="C129" s="510" t="s">
        <v>53</v>
      </c>
      <c r="D129" s="511" t="s">
        <v>54</v>
      </c>
      <c r="E129" s="481">
        <f>VLOOKUP($AH129,'DMV-County Square Miles'!$B:$G,3,FALSE)</f>
        <v>865.18</v>
      </c>
      <c r="F129" s="482">
        <f t="shared" si="30"/>
        <v>3.3114386248439503E-3</v>
      </c>
      <c r="G129" s="483">
        <f t="shared" si="20"/>
        <v>2.2286965481710459E-2</v>
      </c>
      <c r="H129" s="484">
        <f>VLOOKUP($AH129,'DMV-County Square Miles'!$B:$G,5,FALSE)</f>
        <v>38812</v>
      </c>
      <c r="I129" s="485">
        <f t="shared" si="21"/>
        <v>1.4947493136870003E-3</v>
      </c>
      <c r="J129" s="486">
        <f t="shared" si="22"/>
        <v>0.99979392065945394</v>
      </c>
      <c r="K129" s="487">
        <f>VLOOKUP($AH129,'Cty Population Vehicle Miles'!$A:$F,3,FALSE)</f>
        <v>38820</v>
      </c>
      <c r="L129" s="488">
        <f t="shared" si="31"/>
        <v>1.2721104561515455E-3</v>
      </c>
      <c r="M129" s="489">
        <f>VLOOKUP($AH129,'Cty Population Vehicle Miles'!$A:$F,5,FALSE)</f>
        <v>1170845.8259999999</v>
      </c>
      <c r="N129" s="488">
        <f t="shared" si="32"/>
        <v>1.9174353074862377E-3</v>
      </c>
      <c r="O129" s="490">
        <f t="shared" si="33"/>
        <v>30.160891962905716</v>
      </c>
      <c r="P129" s="489">
        <f>VLOOKUP($AH129,'Cty ctr Mile Ln Mile '!$A:$F,3,FALSE)</f>
        <v>273.49400000000003</v>
      </c>
      <c r="Q129" s="488">
        <f t="shared" si="34"/>
        <v>3.3750243337188676E-3</v>
      </c>
      <c r="R129" s="490">
        <f t="shared" si="23"/>
        <v>7.0451828954147351E-3</v>
      </c>
      <c r="S129" s="489">
        <f>VLOOKUP($AH129,'Cty ctr Mile Ln Mile '!$A:$F,5,FALSE)</f>
        <v>714.98</v>
      </c>
      <c r="T129" s="488">
        <f t="shared" si="35"/>
        <v>3.5620270124782538E-3</v>
      </c>
      <c r="U129" s="491">
        <f t="shared" si="24"/>
        <v>1.8417825862957239E-2</v>
      </c>
      <c r="V129" s="492">
        <f>VLOOKUP($AH129,'FIN-County Cst NonCont &amp; Cont M'!$B:$I,3,FALSE)</f>
        <v>40190648.700000003</v>
      </c>
      <c r="W129" s="488">
        <f t="shared" si="36"/>
        <v>3.5433557606852949E-3</v>
      </c>
      <c r="X129" s="493">
        <f t="shared" si="25"/>
        <v>1035.307797527048</v>
      </c>
      <c r="Y129" s="494">
        <f>VLOOKUP($AH129,'FIN-County Cst NonCont &amp; Cont M'!$B:$I,5,FALSE)</f>
        <v>2146905.9500000002</v>
      </c>
      <c r="Z129" s="488">
        <f t="shared" si="37"/>
        <v>3.5692581327656163E-3</v>
      </c>
      <c r="AA129" s="493">
        <f t="shared" si="26"/>
        <v>55.30412029881505</v>
      </c>
      <c r="AB129" s="492">
        <f>VLOOKUP($AH129,'FIN-County Cst NonCont &amp; Cont M'!$B:$I,7,FALSE)</f>
        <v>5815422.0899999999</v>
      </c>
      <c r="AC129" s="488">
        <f t="shared" si="38"/>
        <v>1.4972744196684027E-3</v>
      </c>
      <c r="AD129" s="495">
        <f t="shared" si="27"/>
        <v>149.80479366306028</v>
      </c>
      <c r="AE129" s="496">
        <f t="shared" si="28"/>
        <v>48152976.74000001</v>
      </c>
      <c r="AF129" s="497">
        <f t="shared" si="39"/>
        <v>3.0422571162899417E-3</v>
      </c>
      <c r="AG129" s="498">
        <f t="shared" si="29"/>
        <v>1240.4167114889235</v>
      </c>
      <c r="AH129" s="403" t="str">
        <f>IFERROR(IFERROR(IFERROR(VLOOKUP(B129,'TX Counties'!$A:$C,2,FALSE),VLOOKUP(B129,'TX Counties'!$E:$G,2,FALSE)),VLOOKUP(B129,'TX Counties'!$I:$K,2,FALSE)),VLOOKUP(B129,'TX Counties'!$M:$O,2,FALSE))</f>
        <v>Jim Wells</v>
      </c>
    </row>
    <row r="130" spans="1:34" s="403" customFormat="1" ht="15" x14ac:dyDescent="0.2">
      <c r="A130" s="509" t="s">
        <v>218</v>
      </c>
      <c r="B130" s="509">
        <v>127</v>
      </c>
      <c r="C130" s="510" t="s">
        <v>163</v>
      </c>
      <c r="D130" s="511" t="s">
        <v>164</v>
      </c>
      <c r="E130" s="481">
        <f>VLOOKUP($AH130,'DMV-County Square Miles'!$B:$G,3,FALSE)</f>
        <v>725.05</v>
      </c>
      <c r="F130" s="482">
        <f t="shared" si="30"/>
        <v>2.7750971762443726E-3</v>
      </c>
      <c r="G130" s="483">
        <f t="shared" si="20"/>
        <v>3.4908185766145726E-3</v>
      </c>
      <c r="H130" s="484">
        <f>VLOOKUP($AH130,'DMV-County Square Miles'!$B:$G,5,FALSE)</f>
        <v>198999</v>
      </c>
      <c r="I130" s="485">
        <f t="shared" si="21"/>
        <v>7.6639600812738167E-3</v>
      </c>
      <c r="J130" s="486">
        <f t="shared" si="22"/>
        <v>0.95809862206430363</v>
      </c>
      <c r="K130" s="487">
        <f>VLOOKUP($AH130,'Cty Population Vehicle Miles'!$A:$F,3,FALSE)</f>
        <v>207702</v>
      </c>
      <c r="L130" s="488">
        <f t="shared" si="31"/>
        <v>6.8062824823180903E-3</v>
      </c>
      <c r="M130" s="489">
        <f>VLOOKUP($AH130,'Cty Population Vehicle Miles'!$A:$F,5,FALSE)</f>
        <v>3976005.2680000002</v>
      </c>
      <c r="N130" s="488">
        <f t="shared" si="32"/>
        <v>6.5113038064624597E-3</v>
      </c>
      <c r="O130" s="490">
        <f t="shared" si="33"/>
        <v>19.142835735813811</v>
      </c>
      <c r="P130" s="489">
        <f>VLOOKUP($AH130,'Cty ctr Mile Ln Mile '!$A:$F,3,FALSE)</f>
        <v>414.36200000000002</v>
      </c>
      <c r="Q130" s="488">
        <f t="shared" si="34"/>
        <v>5.1133912735504888E-3</v>
      </c>
      <c r="R130" s="490">
        <f t="shared" si="23"/>
        <v>1.9949831970804328E-3</v>
      </c>
      <c r="S130" s="489">
        <f>VLOOKUP($AH130,'Cty ctr Mile Ln Mile '!$A:$F,5,FALSE)</f>
        <v>1003.874</v>
      </c>
      <c r="T130" s="488">
        <f t="shared" si="35"/>
        <v>5.0012955678824505E-3</v>
      </c>
      <c r="U130" s="491">
        <f t="shared" si="24"/>
        <v>4.8332418561207883E-3</v>
      </c>
      <c r="V130" s="492">
        <f>VLOOKUP($AH130,'FIN-County Cst NonCont &amp; Cont M'!$B:$I,3,FALSE)</f>
        <v>57435436.270000003</v>
      </c>
      <c r="W130" s="488">
        <f t="shared" si="36"/>
        <v>5.0637198093987871E-3</v>
      </c>
      <c r="X130" s="493">
        <f t="shared" si="25"/>
        <v>276.52808480419066</v>
      </c>
      <c r="Y130" s="494">
        <f>VLOOKUP($AH130,'FIN-County Cst NonCont &amp; Cont M'!$B:$I,5,FALSE)</f>
        <v>3803135.47</v>
      </c>
      <c r="Z130" s="488">
        <f t="shared" si="37"/>
        <v>6.322760531874666E-3</v>
      </c>
      <c r="AA130" s="493">
        <f t="shared" si="26"/>
        <v>18.310538511906483</v>
      </c>
      <c r="AB130" s="492">
        <f>VLOOKUP($AH130,'FIN-County Cst NonCont &amp; Cont M'!$B:$I,7,FALSE)</f>
        <v>16667385.359999999</v>
      </c>
      <c r="AC130" s="488">
        <f t="shared" si="38"/>
        <v>4.2912877786113772E-3</v>
      </c>
      <c r="AD130" s="495">
        <f t="shared" si="27"/>
        <v>80.246629112863616</v>
      </c>
      <c r="AE130" s="496">
        <f t="shared" si="28"/>
        <v>77905957.099999994</v>
      </c>
      <c r="AF130" s="497">
        <f t="shared" si="39"/>
        <v>4.9220207853105163E-3</v>
      </c>
      <c r="AG130" s="498">
        <f t="shared" si="29"/>
        <v>375.0852524289607</v>
      </c>
      <c r="AH130" s="403" t="str">
        <f>IFERROR(IFERROR(IFERROR(VLOOKUP(B130,'TX Counties'!$A:$C,2,FALSE),VLOOKUP(B130,'TX Counties'!$E:$G,2,FALSE)),VLOOKUP(B130,'TX Counties'!$I:$K,2,FALSE)),VLOOKUP(B130,'TX Counties'!$M:$O,2,FALSE))</f>
        <v>Johnson</v>
      </c>
    </row>
    <row r="131" spans="1:34" s="403" customFormat="1" ht="15" x14ac:dyDescent="0.2">
      <c r="A131" s="509" t="s">
        <v>219</v>
      </c>
      <c r="B131" s="509">
        <v>128</v>
      </c>
      <c r="C131" s="510" t="s">
        <v>82</v>
      </c>
      <c r="D131" s="511" t="s">
        <v>83</v>
      </c>
      <c r="E131" s="481">
        <f>VLOOKUP($AH131,'DMV-County Square Miles'!$B:$G,3,FALSE)</f>
        <v>928.61</v>
      </c>
      <c r="F131" s="482">
        <f t="shared" si="30"/>
        <v>3.5542141767220012E-3</v>
      </c>
      <c r="G131" s="483">
        <f t="shared" si="20"/>
        <v>4.558266247791086E-2</v>
      </c>
      <c r="H131" s="484">
        <f>VLOOKUP($AH131,'DMV-County Square Miles'!$B:$G,5,FALSE)</f>
        <v>18789</v>
      </c>
      <c r="I131" s="485">
        <f t="shared" si="21"/>
        <v>7.2361240994705373E-4</v>
      </c>
      <c r="J131" s="486">
        <f t="shared" si="22"/>
        <v>0.92229530728450815</v>
      </c>
      <c r="K131" s="487">
        <f>VLOOKUP($AH131,'Cty Population Vehicle Miles'!$A:$F,3,FALSE)</f>
        <v>20372</v>
      </c>
      <c r="L131" s="488">
        <f t="shared" si="31"/>
        <v>6.6757944906541166E-4</v>
      </c>
      <c r="M131" s="489">
        <f>VLOOKUP($AH131,'Cty Population Vehicle Miles'!$A:$F,5,FALSE)</f>
        <v>525271.74100000004</v>
      </c>
      <c r="N131" s="488">
        <f t="shared" si="32"/>
        <v>8.6021110538439635E-4</v>
      </c>
      <c r="O131" s="490">
        <f t="shared" si="33"/>
        <v>25.78400456508934</v>
      </c>
      <c r="P131" s="489">
        <f>VLOOKUP($AH131,'Cty ctr Mile Ln Mile '!$A:$F,3,FALSE)</f>
        <v>446.01499999999999</v>
      </c>
      <c r="Q131" s="488">
        <f t="shared" si="34"/>
        <v>5.5040018362509614E-3</v>
      </c>
      <c r="R131" s="490">
        <f t="shared" si="23"/>
        <v>2.1893530335754956E-2</v>
      </c>
      <c r="S131" s="489">
        <f>VLOOKUP($AH131,'Cty ctr Mile Ln Mile '!$A:$F,5,FALSE)</f>
        <v>1005.147</v>
      </c>
      <c r="T131" s="488">
        <f t="shared" si="35"/>
        <v>5.0076376479222902E-3</v>
      </c>
      <c r="U131" s="491">
        <f t="shared" si="24"/>
        <v>4.9339632829373654E-2</v>
      </c>
      <c r="V131" s="492">
        <f>VLOOKUP($AH131,'FIN-County Cst NonCont &amp; Cont M'!$B:$I,3,FALSE)</f>
        <v>4632375.74</v>
      </c>
      <c r="W131" s="488">
        <f t="shared" si="36"/>
        <v>4.0840732346745639E-4</v>
      </c>
      <c r="X131" s="493">
        <f t="shared" si="25"/>
        <v>227.38934517965836</v>
      </c>
      <c r="Y131" s="494">
        <f>VLOOKUP($AH131,'FIN-County Cst NonCont &amp; Cont M'!$B:$I,5,FALSE)</f>
        <v>3407439.36</v>
      </c>
      <c r="Z131" s="488">
        <f t="shared" si="37"/>
        <v>5.6649107743101954E-3</v>
      </c>
      <c r="AA131" s="493">
        <f t="shared" si="26"/>
        <v>167.26091498134693</v>
      </c>
      <c r="AB131" s="492">
        <f>VLOOKUP($AH131,'FIN-County Cst NonCont &amp; Cont M'!$B:$I,7,FALSE)</f>
        <v>13633323.83</v>
      </c>
      <c r="AC131" s="488">
        <f t="shared" si="38"/>
        <v>3.5101195940387291E-3</v>
      </c>
      <c r="AD131" s="495">
        <f t="shared" si="27"/>
        <v>669.21872324759477</v>
      </c>
      <c r="AE131" s="496">
        <f t="shared" si="28"/>
        <v>21673138.93</v>
      </c>
      <c r="AF131" s="497">
        <f t="shared" si="39"/>
        <v>1.3692873339512894E-3</v>
      </c>
      <c r="AG131" s="498">
        <f t="shared" si="29"/>
        <v>1063.8689834086001</v>
      </c>
      <c r="AH131" s="403" t="str">
        <f>IFERROR(IFERROR(IFERROR(VLOOKUP(B131,'TX Counties'!$A:$C,2,FALSE),VLOOKUP(B131,'TX Counties'!$E:$G,2,FALSE)),VLOOKUP(B131,'TX Counties'!$I:$K,2,FALSE)),VLOOKUP(B131,'TX Counties'!$M:$O,2,FALSE))</f>
        <v>Jones</v>
      </c>
    </row>
    <row r="132" spans="1:34" s="403" customFormat="1" ht="15" x14ac:dyDescent="0.2">
      <c r="A132" s="509" t="s">
        <v>220</v>
      </c>
      <c r="B132" s="509">
        <v>129</v>
      </c>
      <c r="C132" s="510" t="s">
        <v>53</v>
      </c>
      <c r="D132" s="511" t="s">
        <v>54</v>
      </c>
      <c r="E132" s="481">
        <f>VLOOKUP($AH132,'DMV-County Square Miles'!$B:$G,3,FALSE)</f>
        <v>747.75</v>
      </c>
      <c r="F132" s="482">
        <f t="shared" si="30"/>
        <v>2.8619804338138469E-3</v>
      </c>
      <c r="G132" s="483">
        <f t="shared" si="20"/>
        <v>5.0150905432595573E-2</v>
      </c>
      <c r="H132" s="484">
        <f>VLOOKUP($AH132,'DMV-County Square Miles'!$B:$G,5,FALSE)</f>
        <v>19981</v>
      </c>
      <c r="I132" s="485">
        <f t="shared" si="21"/>
        <v>7.6951937639853536E-4</v>
      </c>
      <c r="J132" s="486">
        <f t="shared" si="22"/>
        <v>1.3401073105298458</v>
      </c>
      <c r="K132" s="487">
        <f>VLOOKUP($AH132,'Cty Population Vehicle Miles'!$A:$F,3,FALSE)</f>
        <v>14910</v>
      </c>
      <c r="L132" s="488">
        <f t="shared" si="31"/>
        <v>4.8859265587891654E-4</v>
      </c>
      <c r="M132" s="489">
        <f>VLOOKUP($AH132,'Cty Population Vehicle Miles'!$A:$F,5,FALSE)</f>
        <v>706491.17200000002</v>
      </c>
      <c r="N132" s="488">
        <f t="shared" si="32"/>
        <v>1.15698505092517E-3</v>
      </c>
      <c r="O132" s="490">
        <f t="shared" si="33"/>
        <v>47.383713749161636</v>
      </c>
      <c r="P132" s="489">
        <f>VLOOKUP($AH132,'Cty ctr Mile Ln Mile '!$A:$F,3,FALSE)</f>
        <v>336.30399999999997</v>
      </c>
      <c r="Q132" s="488">
        <f t="shared" si="34"/>
        <v>4.1501246225766923E-3</v>
      </c>
      <c r="R132" s="490">
        <f t="shared" si="23"/>
        <v>2.2555600268276323E-2</v>
      </c>
      <c r="S132" s="489">
        <f>VLOOKUP($AH132,'Cty ctr Mile Ln Mile '!$A:$F,5,FALSE)</f>
        <v>708.57600000000002</v>
      </c>
      <c r="T132" s="488">
        <f t="shared" si="35"/>
        <v>3.5301223144616509E-3</v>
      </c>
      <c r="U132" s="491">
        <f t="shared" si="24"/>
        <v>4.752354124748491E-2</v>
      </c>
      <c r="V132" s="492">
        <f>VLOOKUP($AH132,'FIN-County Cst NonCont &amp; Cont M'!$B:$I,3,FALSE)</f>
        <v>14121889.92</v>
      </c>
      <c r="W132" s="488">
        <f t="shared" si="36"/>
        <v>1.2450378786694129E-3</v>
      </c>
      <c r="X132" s="493">
        <f t="shared" si="25"/>
        <v>947.14218108651914</v>
      </c>
      <c r="Y132" s="494">
        <f>VLOOKUP($AH132,'FIN-County Cst NonCont &amp; Cont M'!$B:$I,5,FALSE)</f>
        <v>3992674.05</v>
      </c>
      <c r="Z132" s="488">
        <f t="shared" si="37"/>
        <v>6.6378708040027226E-3</v>
      </c>
      <c r="AA132" s="493">
        <f t="shared" si="26"/>
        <v>267.78497987927562</v>
      </c>
      <c r="AB132" s="492">
        <f>VLOOKUP($AH132,'FIN-County Cst NonCont &amp; Cont M'!$B:$I,7,FALSE)</f>
        <v>12421975.93</v>
      </c>
      <c r="AC132" s="488">
        <f t="shared" si="38"/>
        <v>3.1982384965156705E-3</v>
      </c>
      <c r="AD132" s="495">
        <f t="shared" si="27"/>
        <v>833.13051173708914</v>
      </c>
      <c r="AE132" s="496">
        <f t="shared" si="28"/>
        <v>30536539.899999999</v>
      </c>
      <c r="AF132" s="497">
        <f t="shared" si="39"/>
        <v>1.9292681804337134E-3</v>
      </c>
      <c r="AG132" s="498">
        <f t="shared" si="29"/>
        <v>2048.0576727028838</v>
      </c>
      <c r="AH132" s="403" t="str">
        <f>IFERROR(IFERROR(IFERROR(VLOOKUP(B132,'TX Counties'!$A:$C,2,FALSE),VLOOKUP(B132,'TX Counties'!$E:$G,2,FALSE)),VLOOKUP(B132,'TX Counties'!$I:$K,2,FALSE)),VLOOKUP(B132,'TX Counties'!$M:$O,2,FALSE))</f>
        <v>Karnes</v>
      </c>
    </row>
    <row r="133" spans="1:34" s="403" customFormat="1" ht="15" x14ac:dyDescent="0.2">
      <c r="A133" s="509" t="s">
        <v>221</v>
      </c>
      <c r="B133" s="509">
        <v>130</v>
      </c>
      <c r="C133" s="510" t="s">
        <v>128</v>
      </c>
      <c r="D133" s="511" t="s">
        <v>129</v>
      </c>
      <c r="E133" s="481">
        <f>VLOOKUP($AH133,'DMV-County Square Miles'!$B:$G,3,FALSE)</f>
        <v>780.69</v>
      </c>
      <c r="F133" s="482">
        <f t="shared" si="30"/>
        <v>2.9880568436965993E-3</v>
      </c>
      <c r="G133" s="483">
        <f t="shared" si="20"/>
        <v>4.3456890457397009E-3</v>
      </c>
      <c r="H133" s="484">
        <f>VLOOKUP($AH133,'DMV-County Square Miles'!$B:$G,5,FALSE)</f>
        <v>163201</v>
      </c>
      <c r="I133" s="485">
        <f t="shared" si="21"/>
        <v>6.2852876106109486E-3</v>
      </c>
      <c r="J133" s="486">
        <f t="shared" si="22"/>
        <v>0.90845380106542273</v>
      </c>
      <c r="K133" s="487">
        <f>VLOOKUP($AH133,'Cty Population Vehicle Miles'!$A:$F,3,FALSE)</f>
        <v>179647</v>
      </c>
      <c r="L133" s="488">
        <f t="shared" si="31"/>
        <v>5.8869352683219136E-3</v>
      </c>
      <c r="M133" s="489">
        <f>VLOOKUP($AH133,'Cty Population Vehicle Miles'!$A:$F,5,FALSE)</f>
        <v>5235458.443</v>
      </c>
      <c r="N133" s="488">
        <f t="shared" si="32"/>
        <v>8.573846911835107E-3</v>
      </c>
      <c r="O133" s="490">
        <f t="shared" si="33"/>
        <v>29.143032964647336</v>
      </c>
      <c r="P133" s="489">
        <f>VLOOKUP($AH133,'Cty ctr Mile Ln Mile '!$A:$F,3,FALSE)</f>
        <v>501.96699999999998</v>
      </c>
      <c r="Q133" s="488">
        <f t="shared" si="34"/>
        <v>6.1944716875831224E-3</v>
      </c>
      <c r="R133" s="490">
        <f t="shared" si="23"/>
        <v>2.7941852633219591E-3</v>
      </c>
      <c r="S133" s="489">
        <f>VLOOKUP($AH133,'Cty ctr Mile Ln Mile '!$A:$F,5,FALSE)</f>
        <v>1234.933</v>
      </c>
      <c r="T133" s="488">
        <f t="shared" si="35"/>
        <v>6.1524304240689349E-3</v>
      </c>
      <c r="U133" s="491">
        <f t="shared" si="24"/>
        <v>6.8742199981073997E-3</v>
      </c>
      <c r="V133" s="492">
        <f>VLOOKUP($AH133,'FIN-County Cst NonCont &amp; Cont M'!$B:$I,3,FALSE)</f>
        <v>138929141.30000001</v>
      </c>
      <c r="W133" s="488">
        <f t="shared" si="36"/>
        <v>1.2248505288555254E-2</v>
      </c>
      <c r="X133" s="493">
        <f t="shared" si="25"/>
        <v>773.34517860025505</v>
      </c>
      <c r="Y133" s="494">
        <f>VLOOKUP($AH133,'FIN-County Cst NonCont &amp; Cont M'!$B:$I,5,FALSE)</f>
        <v>3685827.77</v>
      </c>
      <c r="Z133" s="488">
        <f t="shared" si="37"/>
        <v>6.1277350058328616E-3</v>
      </c>
      <c r="AA133" s="493">
        <f t="shared" si="26"/>
        <v>20.517057173234175</v>
      </c>
      <c r="AB133" s="492">
        <f>VLOOKUP($AH133,'FIN-County Cst NonCont &amp; Cont M'!$B:$I,7,FALSE)</f>
        <v>27743712.800000001</v>
      </c>
      <c r="AC133" s="488">
        <f t="shared" si="38"/>
        <v>7.1430673198249039E-3</v>
      </c>
      <c r="AD133" s="495">
        <f t="shared" si="27"/>
        <v>154.43460119011172</v>
      </c>
      <c r="AE133" s="496">
        <f t="shared" si="28"/>
        <v>170358681.87000003</v>
      </c>
      <c r="AF133" s="497">
        <f t="shared" si="39"/>
        <v>1.0763091865310543E-2</v>
      </c>
      <c r="AG133" s="498">
        <f t="shared" si="29"/>
        <v>948.29683696360098</v>
      </c>
      <c r="AH133" s="403" t="str">
        <f>IFERROR(IFERROR(IFERROR(VLOOKUP(B133,'TX Counties'!$A:$C,2,FALSE),VLOOKUP(B133,'TX Counties'!$E:$G,2,FALSE)),VLOOKUP(B133,'TX Counties'!$I:$K,2,FALSE)),VLOOKUP(B133,'TX Counties'!$M:$O,2,FALSE))</f>
        <v>Kaufman</v>
      </c>
    </row>
    <row r="134" spans="1:34" s="403" customFormat="1" ht="15" x14ac:dyDescent="0.2">
      <c r="A134" s="509" t="s">
        <v>222</v>
      </c>
      <c r="B134" s="509">
        <v>131</v>
      </c>
      <c r="C134" s="510" t="s">
        <v>62</v>
      </c>
      <c r="D134" s="511" t="s">
        <v>63</v>
      </c>
      <c r="E134" s="481">
        <f>VLOOKUP($AH134,'DMV-County Square Miles'!$B:$G,3,FALSE)</f>
        <v>662.45</v>
      </c>
      <c r="F134" s="482">
        <f t="shared" si="30"/>
        <v>2.5354984130792151E-3</v>
      </c>
      <c r="G134" s="483">
        <f t="shared" ref="G134:G197" si="40">E134/K134</f>
        <v>1.27475128446899E-2</v>
      </c>
      <c r="H134" s="484">
        <f>VLOOKUP($AH134,'DMV-County Square Miles'!$B:$G,5,FALSE)</f>
        <v>70304</v>
      </c>
      <c r="I134" s="485">
        <f t="shared" ref="I134:I197" si="41">H134/$H$260</f>
        <v>2.707586719299466E-3</v>
      </c>
      <c r="J134" s="486">
        <f t="shared" ref="J134:J197" si="42">H134/K134</f>
        <v>1.3528585448457675</v>
      </c>
      <c r="K134" s="487">
        <f>VLOOKUP($AH134,'Cty Population Vehicle Miles'!$A:$F,3,FALSE)</f>
        <v>51967</v>
      </c>
      <c r="L134" s="488">
        <f t="shared" si="31"/>
        <v>1.7029305531897825E-3</v>
      </c>
      <c r="M134" s="489">
        <f>VLOOKUP($AH134,'Cty Population Vehicle Miles'!$A:$F,5,FALSE)</f>
        <v>1544647.091</v>
      </c>
      <c r="N134" s="488">
        <f t="shared" si="32"/>
        <v>2.5295908343523515E-3</v>
      </c>
      <c r="O134" s="490">
        <f t="shared" si="33"/>
        <v>29.723614813246868</v>
      </c>
      <c r="P134" s="489">
        <f>VLOOKUP($AH134,'Cty ctr Mile Ln Mile '!$A:$F,3,FALSE)</f>
        <v>195.22499999999999</v>
      </c>
      <c r="Q134" s="488">
        <f t="shared" si="34"/>
        <v>2.409153859134993E-3</v>
      </c>
      <c r="R134" s="490">
        <f t="shared" ref="R134:R197" si="43">P134/K134</f>
        <v>3.7567109896665192E-3</v>
      </c>
      <c r="S134" s="489">
        <f>VLOOKUP($AH134,'Cty ctr Mile Ln Mile '!$A:$F,5,FALSE)</f>
        <v>458.18799999999999</v>
      </c>
      <c r="T134" s="488">
        <f t="shared" si="35"/>
        <v>2.2826904707731487E-3</v>
      </c>
      <c r="U134" s="491">
        <f t="shared" ref="U134:U197" si="44">S134/K134</f>
        <v>8.8169030346181235E-3</v>
      </c>
      <c r="V134" s="492">
        <f>VLOOKUP($AH134,'FIN-County Cst NonCont &amp; Cont M'!$B:$I,3,FALSE)</f>
        <v>13536545.869999999</v>
      </c>
      <c r="W134" s="488">
        <f t="shared" si="36"/>
        <v>1.1934317892272595E-3</v>
      </c>
      <c r="X134" s="493">
        <f t="shared" ref="X134:X197" si="45">V134/K134</f>
        <v>260.48349664209979</v>
      </c>
      <c r="Y134" s="494">
        <f>VLOOKUP($AH134,'FIN-County Cst NonCont &amp; Cont M'!$B:$I,5,FALSE)</f>
        <v>2493249.92</v>
      </c>
      <c r="Z134" s="488">
        <f t="shared" si="37"/>
        <v>4.1450593371252344E-3</v>
      </c>
      <c r="AA134" s="493">
        <f t="shared" ref="AA134:AA197" si="46">Y134/K134</f>
        <v>47.977561144572519</v>
      </c>
      <c r="AB134" s="492">
        <f>VLOOKUP($AH134,'FIN-County Cst NonCont &amp; Cont M'!$B:$I,7,FALSE)</f>
        <v>21340521.100000001</v>
      </c>
      <c r="AC134" s="488">
        <f t="shared" si="38"/>
        <v>5.4944621131402362E-3</v>
      </c>
      <c r="AD134" s="495">
        <f t="shared" ref="AD134:AD197" si="47">AB134/K134</f>
        <v>410.65524467450501</v>
      </c>
      <c r="AE134" s="496">
        <f t="shared" ref="AE134:AE197" si="48">+V134+Y134+AB134</f>
        <v>37370316.890000001</v>
      </c>
      <c r="AF134" s="497">
        <f t="shared" si="39"/>
        <v>2.3610194051029852E-3</v>
      </c>
      <c r="AG134" s="498">
        <f t="shared" ref="AG134:AG197" si="49">AE134/K134</f>
        <v>719.11630246117727</v>
      </c>
      <c r="AH134" s="403" t="str">
        <f>IFERROR(IFERROR(IFERROR(VLOOKUP(B134,'TX Counties'!$A:$C,2,FALSE),VLOOKUP(B134,'TX Counties'!$E:$G,2,FALSE)),VLOOKUP(B134,'TX Counties'!$I:$K,2,FALSE)),VLOOKUP(B134,'TX Counties'!$M:$O,2,FALSE))</f>
        <v>Kendall</v>
      </c>
    </row>
    <row r="135" spans="1:34" s="403" customFormat="1" ht="15" x14ac:dyDescent="0.2">
      <c r="A135" s="509" t="s">
        <v>223</v>
      </c>
      <c r="B135" s="509">
        <v>66</v>
      </c>
      <c r="C135" s="510" t="s">
        <v>101</v>
      </c>
      <c r="D135" s="511" t="s">
        <v>102</v>
      </c>
      <c r="E135" s="481">
        <f>VLOOKUP($AH135,'DMV-County Square Miles'!$B:$G,3,FALSE)</f>
        <v>1458.56</v>
      </c>
      <c r="F135" s="482">
        <f t="shared" ref="F135:F198" si="50">E135/$E$260</f>
        <v>5.582574632622567E-3</v>
      </c>
      <c r="G135" s="483">
        <f t="shared" si="40"/>
        <v>4.203342939481268</v>
      </c>
      <c r="H135" s="484">
        <f>VLOOKUP($AH135,'DMV-County Square Miles'!$B:$G,5,FALSE)</f>
        <v>921</v>
      </c>
      <c r="I135" s="485">
        <f t="shared" si="41"/>
        <v>3.5470063843804163E-5</v>
      </c>
      <c r="J135" s="486">
        <f t="shared" si="42"/>
        <v>2.6541786743515852</v>
      </c>
      <c r="K135" s="487">
        <f>VLOOKUP($AH135,'Cty Population Vehicle Miles'!$A:$F,3,FALSE)</f>
        <v>347</v>
      </c>
      <c r="L135" s="488">
        <f t="shared" ref="L135:L198" si="51">K135/$K$260</f>
        <v>1.1371002789402015E-5</v>
      </c>
      <c r="M135" s="489">
        <f>VLOOKUP($AH135,'Cty Population Vehicle Miles'!$A:$F,5,FALSE)</f>
        <v>517236.77100000001</v>
      </c>
      <c r="N135" s="488">
        <f t="shared" ref="N135:N198" si="52">M135/$M$260</f>
        <v>8.4705263923072125E-4</v>
      </c>
      <c r="O135" s="490">
        <f t="shared" ref="O135:O198" si="53">SUM(M135/K135)</f>
        <v>1490.5958818443805</v>
      </c>
      <c r="P135" s="489">
        <f>VLOOKUP($AH135,'Cty ctr Mile Ln Mile '!$A:$F,3,FALSE)</f>
        <v>49.402000000000001</v>
      </c>
      <c r="Q135" s="488">
        <f t="shared" ref="Q135:Q198" si="54">P135/$P$260</f>
        <v>6.0964025585343549E-4</v>
      </c>
      <c r="R135" s="490">
        <f t="shared" si="43"/>
        <v>0.14236887608069165</v>
      </c>
      <c r="S135" s="489">
        <f>VLOOKUP($AH135,'Cty ctr Mile Ln Mile '!$A:$F,5,FALSE)</f>
        <v>192.208</v>
      </c>
      <c r="T135" s="488">
        <f t="shared" ref="T135:T198" si="55">S135/$S$260</f>
        <v>9.5757935608607259E-4</v>
      </c>
      <c r="U135" s="491">
        <f t="shared" si="44"/>
        <v>0.55391354466858789</v>
      </c>
      <c r="V135" s="492">
        <f>VLOOKUP($AH135,'FIN-County Cst NonCont &amp; Cont M'!$B:$I,3,FALSE)</f>
        <v>4784514.26</v>
      </c>
      <c r="W135" s="488">
        <f t="shared" ref="W135:W198" si="56">V135/$V$260</f>
        <v>4.2182041628136094E-4</v>
      </c>
      <c r="X135" s="493">
        <f t="shared" si="45"/>
        <v>13788.225533141209</v>
      </c>
      <c r="Y135" s="494">
        <f>VLOOKUP($AH135,'FIN-County Cst NonCont &amp; Cont M'!$B:$I,5,FALSE)</f>
        <v>156024.87</v>
      </c>
      <c r="Z135" s="488">
        <f t="shared" ref="Z135:Z198" si="57">Y135/$Y$260</f>
        <v>2.5939330791886712E-4</v>
      </c>
      <c r="AA135" s="493">
        <f t="shared" si="46"/>
        <v>449.63939481268011</v>
      </c>
      <c r="AB135" s="492">
        <f>VLOOKUP($AH135,'FIN-County Cst NonCont &amp; Cont M'!$B:$I,7,FALSE)</f>
        <v>1678513.61</v>
      </c>
      <c r="AC135" s="488">
        <f t="shared" ref="AC135:AC198" si="58">AB135/$AB$260</f>
        <v>4.3216046099901686E-4</v>
      </c>
      <c r="AD135" s="495">
        <f t="shared" si="47"/>
        <v>4837.215014409222</v>
      </c>
      <c r="AE135" s="496">
        <f t="shared" si="48"/>
        <v>6619052.7400000002</v>
      </c>
      <c r="AF135" s="497">
        <f t="shared" ref="AF135:AF198" si="59">AE135/$AE$260</f>
        <v>4.1818516039188137E-4</v>
      </c>
      <c r="AG135" s="498">
        <f t="shared" si="49"/>
        <v>19075.079942363114</v>
      </c>
      <c r="AH135" s="403" t="str">
        <f>IFERROR(IFERROR(IFERROR(VLOOKUP(B135,'TX Counties'!$A:$C,2,FALSE),VLOOKUP(B135,'TX Counties'!$E:$G,2,FALSE)),VLOOKUP(B135,'TX Counties'!$I:$K,2,FALSE)),VLOOKUP(B135,'TX Counties'!$M:$O,2,FALSE))</f>
        <v>Kenedy</v>
      </c>
    </row>
    <row r="136" spans="1:34" s="403" customFormat="1" ht="15" x14ac:dyDescent="0.2">
      <c r="A136" s="509" t="s">
        <v>224</v>
      </c>
      <c r="B136" s="509">
        <v>132</v>
      </c>
      <c r="C136" s="510" t="s">
        <v>82</v>
      </c>
      <c r="D136" s="511" t="s">
        <v>83</v>
      </c>
      <c r="E136" s="481">
        <f>VLOOKUP($AH136,'DMV-County Square Miles'!$B:$G,3,FALSE)</f>
        <v>902.51</v>
      </c>
      <c r="F136" s="482">
        <f t="shared" si="50"/>
        <v>3.4543175677985089E-3</v>
      </c>
      <c r="G136" s="483">
        <f t="shared" si="40"/>
        <v>1.2081793842034805</v>
      </c>
      <c r="H136" s="484">
        <f>VLOOKUP($AH136,'DMV-County Square Miles'!$B:$G,5,FALSE)</f>
        <v>1074</v>
      </c>
      <c r="I136" s="485">
        <f t="shared" si="41"/>
        <v>4.1362484873230916E-5</v>
      </c>
      <c r="J136" s="486">
        <f t="shared" si="42"/>
        <v>1.4377510040160641</v>
      </c>
      <c r="K136" s="487">
        <f>VLOOKUP($AH136,'Cty Population Vehicle Miles'!$A:$F,3,FALSE)</f>
        <v>747</v>
      </c>
      <c r="L136" s="488">
        <f t="shared" si="51"/>
        <v>2.4478786984678114E-5</v>
      </c>
      <c r="M136" s="489">
        <f>VLOOKUP($AH136,'Cty Population Vehicle Miles'!$A:$F,5,FALSE)</f>
        <v>47957.648999999998</v>
      </c>
      <c r="N136" s="488">
        <f t="shared" si="52"/>
        <v>7.8537829161319544E-5</v>
      </c>
      <c r="O136" s="490">
        <f t="shared" si="53"/>
        <v>64.200333333333333</v>
      </c>
      <c r="P136" s="489">
        <f>VLOOKUP($AH136,'Cty ctr Mile Ln Mile '!$A:$F,3,FALSE)</f>
        <v>161.297</v>
      </c>
      <c r="Q136" s="488">
        <f t="shared" si="54"/>
        <v>1.9904688949514511E-3</v>
      </c>
      <c r="R136" s="490">
        <f t="shared" si="43"/>
        <v>0.21592637215528782</v>
      </c>
      <c r="S136" s="489">
        <f>VLOOKUP($AH136,'Cty ctr Mile Ln Mile '!$A:$F,5,FALSE)</f>
        <v>322.59399999999999</v>
      </c>
      <c r="T136" s="488">
        <f t="shared" si="55"/>
        <v>1.6071617976214855E-3</v>
      </c>
      <c r="U136" s="491">
        <f t="shared" si="44"/>
        <v>0.43185274431057563</v>
      </c>
      <c r="V136" s="492">
        <f>VLOOKUP($AH136,'FIN-County Cst NonCont &amp; Cont M'!$B:$I,3,FALSE)</f>
        <v>2020230.6</v>
      </c>
      <c r="W136" s="488">
        <f t="shared" si="56"/>
        <v>1.7811097770170376E-4</v>
      </c>
      <c r="X136" s="493">
        <f t="shared" si="45"/>
        <v>2704.4586345381526</v>
      </c>
      <c r="Y136" s="494">
        <f>VLOOKUP($AH136,'FIN-County Cst NonCont &amp; Cont M'!$B:$I,5,FALSE)</f>
        <v>1275406.56</v>
      </c>
      <c r="Z136" s="488">
        <f t="shared" si="57"/>
        <v>2.1203794404047452E-3</v>
      </c>
      <c r="AA136" s="493">
        <f t="shared" si="46"/>
        <v>1707.3715662650602</v>
      </c>
      <c r="AB136" s="492">
        <f>VLOOKUP($AH136,'FIN-County Cst NonCont &amp; Cont M'!$B:$I,7,FALSE)</f>
        <v>1742374.44</v>
      </c>
      <c r="AC136" s="488">
        <f t="shared" si="58"/>
        <v>4.4860246395220097E-4</v>
      </c>
      <c r="AD136" s="495">
        <f t="shared" si="47"/>
        <v>2332.4959036144578</v>
      </c>
      <c r="AE136" s="496">
        <f t="shared" si="48"/>
        <v>5038011.5999999996</v>
      </c>
      <c r="AF136" s="497">
        <f t="shared" si="59"/>
        <v>3.1829655567937939E-4</v>
      </c>
      <c r="AG136" s="498">
        <f t="shared" si="49"/>
        <v>6744.3261044176697</v>
      </c>
      <c r="AH136" s="403" t="str">
        <f>IFERROR(IFERROR(IFERROR(VLOOKUP(B136,'TX Counties'!$A:$C,2,FALSE),VLOOKUP(B136,'TX Counties'!$E:$G,2,FALSE)),VLOOKUP(B136,'TX Counties'!$I:$K,2,FALSE)),VLOOKUP(B136,'TX Counties'!$M:$O,2,FALSE))</f>
        <v>Kent</v>
      </c>
    </row>
    <row r="137" spans="1:34" s="403" customFormat="1" ht="15" x14ac:dyDescent="0.2">
      <c r="A137" s="509" t="s">
        <v>225</v>
      </c>
      <c r="B137" s="509">
        <v>133</v>
      </c>
      <c r="C137" s="510" t="s">
        <v>62</v>
      </c>
      <c r="D137" s="511" t="s">
        <v>63</v>
      </c>
      <c r="E137" s="481">
        <f>VLOOKUP($AH137,'DMV-County Square Miles'!$B:$G,3,FALSE)</f>
        <v>1103.33</v>
      </c>
      <c r="F137" s="482">
        <f t="shared" si="50"/>
        <v>4.2229473380673106E-3</v>
      </c>
      <c r="G137" s="483">
        <f t="shared" si="40"/>
        <v>2.0446804173384479E-2</v>
      </c>
      <c r="H137" s="484">
        <f>VLOOKUP($AH137,'DMV-County Square Miles'!$B:$G,5,FALSE)</f>
        <v>63124</v>
      </c>
      <c r="I137" s="485">
        <f t="shared" si="41"/>
        <v>2.4310665690296354E-3</v>
      </c>
      <c r="J137" s="486">
        <f t="shared" si="42"/>
        <v>1.1698078241693075</v>
      </c>
      <c r="K137" s="487">
        <f>VLOOKUP($AH137,'Cty Population Vehicle Miles'!$A:$F,3,FALSE)</f>
        <v>53961</v>
      </c>
      <c r="L137" s="488">
        <f t="shared" si="51"/>
        <v>1.7682728574032339E-3</v>
      </c>
      <c r="M137" s="489">
        <f>VLOOKUP($AH137,'Cty Population Vehicle Miles'!$A:$F,5,FALSE)</f>
        <v>1451147.639</v>
      </c>
      <c r="N137" s="488">
        <f t="shared" si="52"/>
        <v>2.3764714854899206E-3</v>
      </c>
      <c r="O137" s="490">
        <f t="shared" si="53"/>
        <v>26.89252680639721</v>
      </c>
      <c r="P137" s="489">
        <f>VLOOKUP($AH137,'Cty ctr Mile Ln Mile '!$A:$F,3,FALSE)</f>
        <v>291.17500000000001</v>
      </c>
      <c r="Q137" s="488">
        <f t="shared" si="54"/>
        <v>3.5932148799264012E-3</v>
      </c>
      <c r="R137" s="490">
        <f t="shared" si="43"/>
        <v>5.396026760067456E-3</v>
      </c>
      <c r="S137" s="489">
        <f>VLOOKUP($AH137,'Cty ctr Mile Ln Mile '!$A:$F,5,FALSE)</f>
        <v>711.77200000000005</v>
      </c>
      <c r="T137" s="488">
        <f t="shared" si="55"/>
        <v>3.5460447714980442E-3</v>
      </c>
      <c r="U137" s="491">
        <f t="shared" si="44"/>
        <v>1.3190489427549527E-2</v>
      </c>
      <c r="V137" s="492">
        <f>VLOOKUP($AH137,'FIN-County Cst NonCont &amp; Cont M'!$B:$I,3,FALSE)</f>
        <v>6221242.4500000002</v>
      </c>
      <c r="W137" s="488">
        <f t="shared" si="56"/>
        <v>5.4848767031290529E-4</v>
      </c>
      <c r="X137" s="493">
        <f t="shared" si="45"/>
        <v>115.29145957265433</v>
      </c>
      <c r="Y137" s="494">
        <f>VLOOKUP($AH137,'FIN-County Cst NonCont &amp; Cont M'!$B:$I,5,FALSE)</f>
        <v>1611509.16</v>
      </c>
      <c r="Z137" s="488">
        <f t="shared" si="57"/>
        <v>2.6791542383849121E-3</v>
      </c>
      <c r="AA137" s="493">
        <f t="shared" si="46"/>
        <v>29.864330905654082</v>
      </c>
      <c r="AB137" s="492">
        <f>VLOOKUP($AH137,'FIN-County Cst NonCont &amp; Cont M'!$B:$I,7,FALSE)</f>
        <v>2923063.56</v>
      </c>
      <c r="AC137" s="488">
        <f t="shared" si="58"/>
        <v>7.5258996298458803E-4</v>
      </c>
      <c r="AD137" s="495">
        <f t="shared" si="47"/>
        <v>54.169929393450829</v>
      </c>
      <c r="AE137" s="496">
        <f t="shared" si="48"/>
        <v>10755815.17</v>
      </c>
      <c r="AF137" s="497">
        <f t="shared" si="59"/>
        <v>6.7954169103838882E-4</v>
      </c>
      <c r="AG137" s="498">
        <f t="shared" si="49"/>
        <v>199.32571987175922</v>
      </c>
      <c r="AH137" s="403" t="str">
        <f>IFERROR(IFERROR(IFERROR(VLOOKUP(B137,'TX Counties'!$A:$C,2,FALSE),VLOOKUP(B137,'TX Counties'!$E:$G,2,FALSE)),VLOOKUP(B137,'TX Counties'!$I:$K,2,FALSE)),VLOOKUP(B137,'TX Counties'!$M:$O,2,FALSE))</f>
        <v>Kerr</v>
      </c>
    </row>
    <row r="138" spans="1:34" s="403" customFormat="1" ht="15" x14ac:dyDescent="0.2">
      <c r="A138" s="509" t="s">
        <v>226</v>
      </c>
      <c r="B138" s="509">
        <v>134</v>
      </c>
      <c r="C138" s="510" t="s">
        <v>124</v>
      </c>
      <c r="D138" s="511" t="s">
        <v>125</v>
      </c>
      <c r="E138" s="481">
        <f>VLOOKUP($AH138,'DMV-County Square Miles'!$B:$G,3,FALSE)</f>
        <v>1250.98</v>
      </c>
      <c r="F138" s="482">
        <f t="shared" si="50"/>
        <v>4.7880712578969526E-3</v>
      </c>
      <c r="G138" s="483">
        <f t="shared" si="40"/>
        <v>0.28238826185101579</v>
      </c>
      <c r="H138" s="484">
        <f>VLOOKUP($AH138,'DMV-County Square Miles'!$B:$G,5,FALSE)</f>
        <v>6537</v>
      </c>
      <c r="I138" s="485">
        <f t="shared" si="41"/>
        <v>2.5175657692393902E-4</v>
      </c>
      <c r="J138" s="486">
        <f t="shared" si="42"/>
        <v>1.4756207674943567</v>
      </c>
      <c r="K138" s="487">
        <f>VLOOKUP($AH138,'Cty Population Vehicle Miles'!$A:$F,3,FALSE)</f>
        <v>4430</v>
      </c>
      <c r="L138" s="488">
        <f t="shared" si="51"/>
        <v>1.4516870996268279E-4</v>
      </c>
      <c r="M138" s="489">
        <f>VLOOKUP($AH138,'Cty Population Vehicle Miles'!$A:$F,5,FALSE)</f>
        <v>772342.39500000002</v>
      </c>
      <c r="N138" s="488">
        <f t="shared" si="52"/>
        <v>1.2648262860540636E-3</v>
      </c>
      <c r="O138" s="490">
        <f t="shared" si="53"/>
        <v>174.34365575620768</v>
      </c>
      <c r="P138" s="489">
        <f>VLOOKUP($AH138,'Cty ctr Mile Ln Mile '!$A:$F,3,FALSE)</f>
        <v>296.00299999999999</v>
      </c>
      <c r="Q138" s="488">
        <f t="shared" si="54"/>
        <v>3.6527943130517885E-3</v>
      </c>
      <c r="R138" s="490">
        <f t="shared" si="43"/>
        <v>6.6817832957110607E-2</v>
      </c>
      <c r="S138" s="489">
        <f>VLOOKUP($AH138,'Cty ctr Mile Ln Mile '!$A:$F,5,FALSE)</f>
        <v>686.404</v>
      </c>
      <c r="T138" s="488">
        <f t="shared" si="55"/>
        <v>3.4196615142705017E-3</v>
      </c>
      <c r="U138" s="491">
        <f t="shared" si="44"/>
        <v>0.15494446952595936</v>
      </c>
      <c r="V138" s="492">
        <f>VLOOKUP($AH138,'FIN-County Cst NonCont &amp; Cont M'!$B:$I,3,FALSE)</f>
        <v>6301077.5099999998</v>
      </c>
      <c r="W138" s="488">
        <f t="shared" si="56"/>
        <v>5.5552622353127257E-4</v>
      </c>
      <c r="X138" s="493">
        <f t="shared" si="45"/>
        <v>1422.3651264108353</v>
      </c>
      <c r="Y138" s="494">
        <f>VLOOKUP($AH138,'FIN-County Cst NonCont &amp; Cont M'!$B:$I,5,FALSE)</f>
        <v>1303859.67</v>
      </c>
      <c r="Z138" s="488">
        <f t="shared" si="57"/>
        <v>2.1676830934920983E-3</v>
      </c>
      <c r="AA138" s="493">
        <f t="shared" si="46"/>
        <v>294.32498194130926</v>
      </c>
      <c r="AB138" s="492">
        <f>VLOOKUP($AH138,'FIN-County Cst NonCont &amp; Cont M'!$B:$I,7,FALSE)</f>
        <v>19901413.580000002</v>
      </c>
      <c r="AC138" s="488">
        <f t="shared" si="58"/>
        <v>5.1239406198588374E-3</v>
      </c>
      <c r="AD138" s="495">
        <f t="shared" si="47"/>
        <v>4492.4184153498873</v>
      </c>
      <c r="AE138" s="496">
        <f t="shared" si="48"/>
        <v>27506350.760000002</v>
      </c>
      <c r="AF138" s="497">
        <f t="shared" si="59"/>
        <v>1.7378238482453833E-3</v>
      </c>
      <c r="AG138" s="498">
        <f t="shared" si="49"/>
        <v>6209.1085237020316</v>
      </c>
      <c r="AH138" s="403" t="str">
        <f>IFERROR(IFERROR(IFERROR(VLOOKUP(B138,'TX Counties'!$A:$C,2,FALSE),VLOOKUP(B138,'TX Counties'!$E:$G,2,FALSE)),VLOOKUP(B138,'TX Counties'!$I:$K,2,FALSE)),VLOOKUP(B138,'TX Counties'!$M:$O,2,FALSE))</f>
        <v>Kimble</v>
      </c>
    </row>
    <row r="139" spans="1:34" s="403" customFormat="1" ht="15" x14ac:dyDescent="0.2">
      <c r="A139" s="509" t="s">
        <v>227</v>
      </c>
      <c r="B139" s="509">
        <v>135</v>
      </c>
      <c r="C139" s="510" t="s">
        <v>98</v>
      </c>
      <c r="D139" s="511" t="s">
        <v>99</v>
      </c>
      <c r="E139" s="481">
        <f>VLOOKUP($AH139,'DMV-County Square Miles'!$B:$G,3,FALSE)</f>
        <v>910.87</v>
      </c>
      <c r="F139" s="482">
        <f t="shared" si="50"/>
        <v>3.4863151023042712E-3</v>
      </c>
      <c r="G139" s="483">
        <f t="shared" si="40"/>
        <v>3.9093133047210302</v>
      </c>
      <c r="H139" s="484">
        <f>VLOOKUP($AH139,'DMV-County Square Miles'!$B:$G,5,FALSE)</f>
        <v>444</v>
      </c>
      <c r="I139" s="485">
        <f t="shared" si="41"/>
        <v>1.7099574752061943E-5</v>
      </c>
      <c r="J139" s="486">
        <f t="shared" si="42"/>
        <v>1.905579399141631</v>
      </c>
      <c r="K139" s="487">
        <f>VLOOKUP($AH139,'Cty Population Vehicle Miles'!$A:$F,3,FALSE)</f>
        <v>233</v>
      </c>
      <c r="L139" s="488">
        <f t="shared" si="51"/>
        <v>7.6352842937483283E-6</v>
      </c>
      <c r="M139" s="489">
        <f>VLOOKUP($AH139,'Cty Population Vehicle Miles'!$A:$F,5,FALSE)</f>
        <v>84174.311000000002</v>
      </c>
      <c r="N139" s="488">
        <f t="shared" si="52"/>
        <v>1.378480345667024E-4</v>
      </c>
      <c r="O139" s="490">
        <f t="shared" si="53"/>
        <v>361.26313733905579</v>
      </c>
      <c r="P139" s="489">
        <f>VLOOKUP($AH139,'Cty ctr Mile Ln Mile '!$A:$F,3,FALSE)</f>
        <v>93.644000000000005</v>
      </c>
      <c r="Q139" s="488">
        <f t="shared" si="54"/>
        <v>1.155604067024394E-3</v>
      </c>
      <c r="R139" s="490">
        <f t="shared" si="43"/>
        <v>0.40190557939914168</v>
      </c>
      <c r="S139" s="489">
        <f>VLOOKUP($AH139,'Cty ctr Mile Ln Mile '!$A:$F,5,FALSE)</f>
        <v>228.721</v>
      </c>
      <c r="T139" s="488">
        <f t="shared" si="55"/>
        <v>1.1394869511329529E-3</v>
      </c>
      <c r="U139" s="491">
        <f t="shared" si="44"/>
        <v>0.98163519313304726</v>
      </c>
      <c r="V139" s="492">
        <f>VLOOKUP($AH139,'FIN-County Cst NonCont &amp; Cont M'!$B:$I,3,FALSE)</f>
        <v>2221928.9300000002</v>
      </c>
      <c r="W139" s="488">
        <f t="shared" si="56"/>
        <v>1.9589344607788859E-4</v>
      </c>
      <c r="X139" s="493">
        <f t="shared" si="45"/>
        <v>9536.1756652360527</v>
      </c>
      <c r="Y139" s="494">
        <f>VLOOKUP($AH139,'FIN-County Cst NonCont &amp; Cont M'!$B:$I,5,FALSE)</f>
        <v>440582.73</v>
      </c>
      <c r="Z139" s="488">
        <f t="shared" si="57"/>
        <v>7.3247432762882673E-4</v>
      </c>
      <c r="AA139" s="493">
        <f t="shared" si="46"/>
        <v>1890.9130042918455</v>
      </c>
      <c r="AB139" s="492">
        <f>VLOOKUP($AH139,'FIN-County Cst NonCont &amp; Cont M'!$B:$I,7,FALSE)</f>
        <v>3990479.87</v>
      </c>
      <c r="AC139" s="488">
        <f t="shared" si="58"/>
        <v>1.0274135460995736E-3</v>
      </c>
      <c r="AD139" s="495">
        <f t="shared" si="47"/>
        <v>17126.523047210299</v>
      </c>
      <c r="AE139" s="496">
        <f t="shared" si="48"/>
        <v>6652991.5300000003</v>
      </c>
      <c r="AF139" s="497">
        <f t="shared" si="59"/>
        <v>4.2032937934543158E-4</v>
      </c>
      <c r="AG139" s="498">
        <f t="shared" si="49"/>
        <v>28553.6117167382</v>
      </c>
      <c r="AH139" s="403" t="str">
        <f>IFERROR(IFERROR(IFERROR(VLOOKUP(B139,'TX Counties'!$A:$C,2,FALSE),VLOOKUP(B139,'TX Counties'!$E:$G,2,FALSE)),VLOOKUP(B139,'TX Counties'!$I:$K,2,FALSE)),VLOOKUP(B139,'TX Counties'!$M:$O,2,FALSE))</f>
        <v>King</v>
      </c>
    </row>
    <row r="140" spans="1:34" s="403" customFormat="1" ht="15" x14ac:dyDescent="0.2">
      <c r="A140" s="509" t="s">
        <v>228</v>
      </c>
      <c r="B140" s="509">
        <v>136</v>
      </c>
      <c r="C140" s="510" t="s">
        <v>153</v>
      </c>
      <c r="D140" s="511" t="s">
        <v>154</v>
      </c>
      <c r="E140" s="481">
        <f>VLOOKUP($AH140,'DMV-County Square Miles'!$B:$G,3,FALSE)</f>
        <v>1360.53</v>
      </c>
      <c r="F140" s="482">
        <f t="shared" si="50"/>
        <v>5.2073690934359785E-3</v>
      </c>
      <c r="G140" s="483">
        <f t="shared" si="40"/>
        <v>0.42932470810981382</v>
      </c>
      <c r="H140" s="484">
        <f>VLOOKUP($AH140,'DMV-County Square Miles'!$B:$G,5,FALSE)</f>
        <v>3609</v>
      </c>
      <c r="I140" s="485">
        <f t="shared" si="41"/>
        <v>1.3899181369412511E-4</v>
      </c>
      <c r="J140" s="486">
        <f t="shared" si="42"/>
        <v>1.1388450615336068</v>
      </c>
      <c r="K140" s="487">
        <f>VLOOKUP($AH140,'Cty Population Vehicle Miles'!$A:$F,3,FALSE)</f>
        <v>3169</v>
      </c>
      <c r="L140" s="488">
        <f t="shared" si="51"/>
        <v>1.038464202870749E-4</v>
      </c>
      <c r="M140" s="489">
        <f>VLOOKUP($AH140,'Cty Population Vehicle Miles'!$A:$F,5,FALSE)</f>
        <v>211545.06899999999</v>
      </c>
      <c r="N140" s="488">
        <f t="shared" si="52"/>
        <v>3.4643671730116615E-4</v>
      </c>
      <c r="O140" s="490">
        <f t="shared" si="53"/>
        <v>66.754518460082039</v>
      </c>
      <c r="P140" s="489">
        <f>VLOOKUP($AH140,'Cty ctr Mile Ln Mile '!$A:$F,3,FALSE)</f>
        <v>203.55</v>
      </c>
      <c r="Q140" s="488">
        <f t="shared" si="54"/>
        <v>2.5118876579686409E-3</v>
      </c>
      <c r="R140" s="490">
        <f t="shared" si="43"/>
        <v>6.4231618807194704E-2</v>
      </c>
      <c r="S140" s="489">
        <f>VLOOKUP($AH140,'Cty ctr Mile Ln Mile '!$A:$F,5,FALSE)</f>
        <v>407.1</v>
      </c>
      <c r="T140" s="488">
        <f t="shared" si="55"/>
        <v>2.0281702939661207E-3</v>
      </c>
      <c r="U140" s="491">
        <f t="shared" si="44"/>
        <v>0.12846323761438941</v>
      </c>
      <c r="V140" s="492">
        <f>VLOOKUP($AH140,'FIN-County Cst NonCont &amp; Cont M'!$B:$I,3,FALSE)</f>
        <v>1321657.1100000001</v>
      </c>
      <c r="W140" s="488">
        <f t="shared" si="56"/>
        <v>1.1652216338496618E-4</v>
      </c>
      <c r="X140" s="493">
        <f t="shared" si="45"/>
        <v>417.05809719154308</v>
      </c>
      <c r="Y140" s="494">
        <f>VLOOKUP($AH140,'FIN-County Cst NonCont &amp; Cont M'!$B:$I,5,FALSE)</f>
        <v>1310496.42</v>
      </c>
      <c r="Z140" s="488">
        <f t="shared" si="57"/>
        <v>2.1787167738042852E-3</v>
      </c>
      <c r="AA140" s="493">
        <f t="shared" si="46"/>
        <v>413.5362638056169</v>
      </c>
      <c r="AB140" s="492">
        <f>VLOOKUP($AH140,'FIN-County Cst NonCont &amp; Cont M'!$B:$I,7,FALSE)</f>
        <v>2035066.9200000002</v>
      </c>
      <c r="AC140" s="488">
        <f t="shared" si="58"/>
        <v>5.2396087411590863E-4</v>
      </c>
      <c r="AD140" s="495">
        <f t="shared" si="47"/>
        <v>642.17952666456301</v>
      </c>
      <c r="AE140" s="496">
        <f t="shared" si="48"/>
        <v>4667220.45</v>
      </c>
      <c r="AF140" s="497">
        <f t="shared" si="59"/>
        <v>2.9487034008245702E-4</v>
      </c>
      <c r="AG140" s="498">
        <f t="shared" si="49"/>
        <v>1472.7738876617229</v>
      </c>
      <c r="AH140" s="403" t="str">
        <f>IFERROR(IFERROR(IFERROR(VLOOKUP(B140,'TX Counties'!$A:$C,2,FALSE),VLOOKUP(B140,'TX Counties'!$E:$G,2,FALSE)),VLOOKUP(B140,'TX Counties'!$I:$K,2,FALSE)),VLOOKUP(B140,'TX Counties'!$M:$O,2,FALSE))</f>
        <v>Kinney</v>
      </c>
    </row>
    <row r="141" spans="1:34" s="403" customFormat="1" ht="15" x14ac:dyDescent="0.2">
      <c r="A141" s="509" t="s">
        <v>229</v>
      </c>
      <c r="B141" s="509">
        <v>137</v>
      </c>
      <c r="C141" s="510" t="s">
        <v>53</v>
      </c>
      <c r="D141" s="511" t="s">
        <v>54</v>
      </c>
      <c r="E141" s="481">
        <f>VLOOKUP($AH141,'DMV-County Square Miles'!$B:$G,3,FALSE)</f>
        <v>881.31</v>
      </c>
      <c r="F141" s="482">
        <f t="shared" si="50"/>
        <v>3.3731754946499247E-3</v>
      </c>
      <c r="G141" s="483">
        <f t="shared" si="40"/>
        <v>2.8757749787900539E-2</v>
      </c>
      <c r="H141" s="484">
        <f>VLOOKUP($AH141,'DMV-County Square Miles'!$B:$G,5,FALSE)</f>
        <v>25427</v>
      </c>
      <c r="I141" s="485">
        <f t="shared" si="41"/>
        <v>9.7925875500152939E-4</v>
      </c>
      <c r="J141" s="486">
        <f t="shared" si="42"/>
        <v>0.8297004503034654</v>
      </c>
      <c r="K141" s="487">
        <f>VLOOKUP($AH141,'Cty Population Vehicle Miles'!$A:$F,3,FALSE)</f>
        <v>30646</v>
      </c>
      <c r="L141" s="488">
        <f t="shared" si="51"/>
        <v>1.0042528861210784E-3</v>
      </c>
      <c r="M141" s="489">
        <f>VLOOKUP($AH141,'Cty Population Vehicle Miles'!$A:$F,5,FALSE)</f>
        <v>830512.74</v>
      </c>
      <c r="N141" s="488">
        <f t="shared" si="52"/>
        <v>1.3600889336843722E-3</v>
      </c>
      <c r="O141" s="490">
        <f t="shared" si="53"/>
        <v>27.100200352411406</v>
      </c>
      <c r="P141" s="489">
        <f>VLOOKUP($AH141,'Cty ctr Mile Ln Mile '!$A:$F,3,FALSE)</f>
        <v>154.202</v>
      </c>
      <c r="Q141" s="488">
        <f t="shared" si="54"/>
        <v>1.902913783513045E-3</v>
      </c>
      <c r="R141" s="490">
        <f t="shared" si="43"/>
        <v>5.0317170266919011E-3</v>
      </c>
      <c r="S141" s="489">
        <f>VLOOKUP($AH141,'Cty ctr Mile Ln Mile '!$A:$F,5,FALSE)</f>
        <v>378.38200000000001</v>
      </c>
      <c r="T141" s="488">
        <f t="shared" si="55"/>
        <v>1.8850973524232098E-3</v>
      </c>
      <c r="U141" s="491">
        <f t="shared" si="44"/>
        <v>1.2346864191085296E-2</v>
      </c>
      <c r="V141" s="492">
        <f>VLOOKUP($AH141,'FIN-County Cst NonCont &amp; Cont M'!$B:$I,3,FALSE)</f>
        <v>51751171.219999999</v>
      </c>
      <c r="W141" s="488">
        <f t="shared" si="56"/>
        <v>4.5625740463501908E-3</v>
      </c>
      <c r="X141" s="493">
        <f t="shared" si="45"/>
        <v>1688.6762128825947</v>
      </c>
      <c r="Y141" s="494">
        <f>VLOOKUP($AH141,'FIN-County Cst NonCont &amp; Cont M'!$B:$I,5,FALSE)</f>
        <v>1176264.95</v>
      </c>
      <c r="Z141" s="488">
        <f t="shared" si="57"/>
        <v>1.9555552673719313E-3</v>
      </c>
      <c r="AA141" s="493">
        <f t="shared" si="46"/>
        <v>38.382332115121059</v>
      </c>
      <c r="AB141" s="492">
        <f>VLOOKUP($AH141,'FIN-County Cst NonCont &amp; Cont M'!$B:$I,7,FALSE)</f>
        <v>3932060.64</v>
      </c>
      <c r="AC141" s="488">
        <f t="shared" si="58"/>
        <v>1.012372571026391E-3</v>
      </c>
      <c r="AD141" s="495">
        <f t="shared" si="47"/>
        <v>128.30583567186582</v>
      </c>
      <c r="AE141" s="496">
        <f t="shared" si="48"/>
        <v>56859496.810000002</v>
      </c>
      <c r="AF141" s="497">
        <f t="shared" si="59"/>
        <v>3.5923263837434717E-3</v>
      </c>
      <c r="AG141" s="498">
        <f t="shared" si="49"/>
        <v>1855.3643806695818</v>
      </c>
      <c r="AH141" s="403" t="str">
        <f>IFERROR(IFERROR(IFERROR(VLOOKUP(B141,'TX Counties'!$A:$C,2,FALSE),VLOOKUP(B141,'TX Counties'!$E:$G,2,FALSE)),VLOOKUP(B141,'TX Counties'!$I:$K,2,FALSE)),VLOOKUP(B141,'TX Counties'!$M:$O,2,FALSE))</f>
        <v>Kleberg</v>
      </c>
    </row>
    <row r="142" spans="1:34" s="403" customFormat="1" ht="15" x14ac:dyDescent="0.2">
      <c r="A142" s="509" t="s">
        <v>230</v>
      </c>
      <c r="B142" s="509">
        <v>138</v>
      </c>
      <c r="C142" s="510" t="s">
        <v>98</v>
      </c>
      <c r="D142" s="511" t="s">
        <v>99</v>
      </c>
      <c r="E142" s="481">
        <f>VLOOKUP($AH142,'DMV-County Square Miles'!$B:$G,3,FALSE)</f>
        <v>850.62</v>
      </c>
      <c r="F142" s="482">
        <f t="shared" si="50"/>
        <v>3.2557108613985078E-3</v>
      </c>
      <c r="G142" s="483">
        <f t="shared" si="40"/>
        <v>0.26237507711289326</v>
      </c>
      <c r="H142" s="484">
        <f>VLOOKUP($AH142,'DMV-County Square Miles'!$B:$G,5,FALSE)</f>
        <v>4195</v>
      </c>
      <c r="I142" s="485">
        <f t="shared" si="41"/>
        <v>1.6156017136238705E-4</v>
      </c>
      <c r="J142" s="486">
        <f t="shared" si="42"/>
        <v>1.2939543491671808</v>
      </c>
      <c r="K142" s="487">
        <f>VLOOKUP($AH142,'Cty Population Vehicle Miles'!$A:$F,3,FALSE)</f>
        <v>3242</v>
      </c>
      <c r="L142" s="488">
        <f t="shared" si="51"/>
        <v>1.0623859090271278E-4</v>
      </c>
      <c r="M142" s="489">
        <f>VLOOKUP($AH142,'Cty Population Vehicle Miles'!$A:$F,5,FALSE)</f>
        <v>149202.70199999999</v>
      </c>
      <c r="N142" s="488">
        <f t="shared" si="52"/>
        <v>2.4434175912341471E-4</v>
      </c>
      <c r="O142" s="490">
        <f t="shared" si="53"/>
        <v>46.021808143121525</v>
      </c>
      <c r="P142" s="489">
        <f>VLOOKUP($AH142,'Cty ctr Mile Ln Mile '!$A:$F,3,FALSE)</f>
        <v>219.50899999999999</v>
      </c>
      <c r="Q142" s="488">
        <f t="shared" si="54"/>
        <v>2.7088280418228364E-3</v>
      </c>
      <c r="R142" s="490">
        <f t="shared" si="43"/>
        <v>6.7707896360271427E-2</v>
      </c>
      <c r="S142" s="489">
        <f>VLOOKUP($AH142,'Cty ctr Mile Ln Mile '!$A:$F,5,FALSE)</f>
        <v>469.55799999999999</v>
      </c>
      <c r="T142" s="488">
        <f t="shared" si="55"/>
        <v>2.3393357575390412E-3</v>
      </c>
      <c r="U142" s="491">
        <f t="shared" si="44"/>
        <v>0.1448359037631092</v>
      </c>
      <c r="V142" s="492">
        <f>VLOOKUP($AH142,'FIN-County Cst NonCont &amp; Cont M'!$B:$I,3,FALSE)</f>
        <v>1437293.06</v>
      </c>
      <c r="W142" s="488">
        <f t="shared" si="56"/>
        <v>1.2671705505325659E-4</v>
      </c>
      <c r="X142" s="493">
        <f t="shared" si="45"/>
        <v>443.3353053670574</v>
      </c>
      <c r="Y142" s="494">
        <f>VLOOKUP($AH142,'FIN-County Cst NonCont &amp; Cont M'!$B:$I,5,FALSE)</f>
        <v>1528573.82</v>
      </c>
      <c r="Z142" s="488">
        <f t="shared" si="57"/>
        <v>2.5412731929722425E-3</v>
      </c>
      <c r="AA142" s="493">
        <f t="shared" si="46"/>
        <v>471.49099938309689</v>
      </c>
      <c r="AB142" s="492">
        <f>VLOOKUP($AH142,'FIN-County Cst NonCont &amp; Cont M'!$B:$I,7,FALSE)</f>
        <v>7558115</v>
      </c>
      <c r="AC142" s="488">
        <f t="shared" si="58"/>
        <v>1.9459588788699688E-3</v>
      </c>
      <c r="AD142" s="495">
        <f t="shared" si="47"/>
        <v>2331.3124614435533</v>
      </c>
      <c r="AE142" s="496">
        <f t="shared" si="48"/>
        <v>10523981.879999999</v>
      </c>
      <c r="AF142" s="497">
        <f t="shared" si="59"/>
        <v>6.6489469465219164E-4</v>
      </c>
      <c r="AG142" s="498">
        <f t="shared" si="49"/>
        <v>3246.1387661937074</v>
      </c>
      <c r="AH142" s="403" t="str">
        <f>IFERROR(IFERROR(IFERROR(VLOOKUP(B142,'TX Counties'!$A:$C,2,FALSE),VLOOKUP(B142,'TX Counties'!$E:$G,2,FALSE)),VLOOKUP(B142,'TX Counties'!$I:$K,2,FALSE)),VLOOKUP(B142,'TX Counties'!$M:$O,2,FALSE))</f>
        <v>Knox</v>
      </c>
    </row>
    <row r="143" spans="1:34" s="403" customFormat="1" ht="15" x14ac:dyDescent="0.2">
      <c r="A143" s="509" t="s">
        <v>231</v>
      </c>
      <c r="B143" s="509">
        <v>139</v>
      </c>
      <c r="C143" s="510" t="s">
        <v>147</v>
      </c>
      <c r="D143" s="511" t="s">
        <v>148</v>
      </c>
      <c r="E143" s="481">
        <f>VLOOKUP($AH143,'DMV-County Square Miles'!$B:$G,3,FALSE)</f>
        <v>907.33</v>
      </c>
      <c r="F143" s="482">
        <f t="shared" si="50"/>
        <v>3.47276590707097E-3</v>
      </c>
      <c r="G143" s="483">
        <f t="shared" si="40"/>
        <v>1.7888293048381375E-2</v>
      </c>
      <c r="H143" s="484">
        <f>VLOOKUP($AH143,'DMV-County Square Miles'!$B:$G,5,FALSE)</f>
        <v>52434</v>
      </c>
      <c r="I143" s="485">
        <f t="shared" si="41"/>
        <v>2.0193673480847205E-3</v>
      </c>
      <c r="J143" s="486">
        <f t="shared" si="42"/>
        <v>1.0337526122786955</v>
      </c>
      <c r="K143" s="487">
        <f>VLOOKUP($AH143,'Cty Population Vehicle Miles'!$A:$F,3,FALSE)</f>
        <v>50722</v>
      </c>
      <c r="L143" s="488">
        <f t="shared" si="51"/>
        <v>1.6621325748819857E-3</v>
      </c>
      <c r="M143" s="489">
        <f>VLOOKUP($AH143,'Cty Population Vehicle Miles'!$A:$F,5,FALSE)</f>
        <v>1363531.8729999999</v>
      </c>
      <c r="N143" s="488">
        <f t="shared" si="52"/>
        <v>2.2329875531990331E-3</v>
      </c>
      <c r="O143" s="490">
        <f t="shared" si="53"/>
        <v>26.88245481250739</v>
      </c>
      <c r="P143" s="489">
        <f>VLOOKUP($AH143,'Cty ctr Mile Ln Mile '!$A:$F,3,FALSE)</f>
        <v>448.02800000000002</v>
      </c>
      <c r="Q143" s="488">
        <f t="shared" si="54"/>
        <v>5.5288430539148815E-3</v>
      </c>
      <c r="R143" s="490">
        <f t="shared" si="43"/>
        <v>8.8330113165884638E-3</v>
      </c>
      <c r="S143" s="489">
        <f>VLOOKUP($AH143,'Cty ctr Mile Ln Mile '!$A:$F,5,FALSE)</f>
        <v>1013.808</v>
      </c>
      <c r="T143" s="488">
        <f t="shared" si="55"/>
        <v>5.0507867093716654E-3</v>
      </c>
      <c r="U143" s="491">
        <f t="shared" si="44"/>
        <v>1.9987539923504594E-2</v>
      </c>
      <c r="V143" s="492">
        <f>VLOOKUP($AH143,'FIN-County Cst NonCont &amp; Cont M'!$B:$I,3,FALSE)</f>
        <v>29984934.989999998</v>
      </c>
      <c r="W143" s="488">
        <f t="shared" si="56"/>
        <v>2.6435824144980906E-3</v>
      </c>
      <c r="X143" s="493">
        <f t="shared" si="45"/>
        <v>591.16231595757267</v>
      </c>
      <c r="Y143" s="494">
        <f>VLOOKUP($AH143,'FIN-County Cst NonCont &amp; Cont M'!$B:$I,5,FALSE)</f>
        <v>4071033.28</v>
      </c>
      <c r="Z143" s="488">
        <f t="shared" si="57"/>
        <v>6.7681440090095616E-3</v>
      </c>
      <c r="AA143" s="493">
        <f t="shared" si="46"/>
        <v>80.261686842001495</v>
      </c>
      <c r="AB143" s="492">
        <f>VLOOKUP($AH143,'FIN-County Cst NonCont &amp; Cont M'!$B:$I,7,FALSE)</f>
        <v>15592203.66</v>
      </c>
      <c r="AC143" s="488">
        <f t="shared" si="58"/>
        <v>4.0144648703183032E-3</v>
      </c>
      <c r="AD143" s="495">
        <f t="shared" si="47"/>
        <v>307.4051429360041</v>
      </c>
      <c r="AE143" s="496">
        <f t="shared" si="48"/>
        <v>49648171.929999992</v>
      </c>
      <c r="AF143" s="497">
        <f t="shared" si="59"/>
        <v>3.1367220593729169E-3</v>
      </c>
      <c r="AG143" s="498">
        <f t="shared" si="49"/>
        <v>978.82914573557809</v>
      </c>
      <c r="AH143" s="403" t="str">
        <f>IFERROR(IFERROR(IFERROR(VLOOKUP(B143,'TX Counties'!$A:$C,2,FALSE),VLOOKUP(B143,'TX Counties'!$E:$G,2,FALSE)),VLOOKUP(B143,'TX Counties'!$I:$K,2,FALSE)),VLOOKUP(B143,'TX Counties'!$M:$O,2,FALSE))</f>
        <v>Lamar</v>
      </c>
    </row>
    <row r="144" spans="1:34" s="403" customFormat="1" ht="15" x14ac:dyDescent="0.2">
      <c r="A144" s="509" t="s">
        <v>232</v>
      </c>
      <c r="B144" s="509">
        <v>140</v>
      </c>
      <c r="C144" s="510" t="s">
        <v>68</v>
      </c>
      <c r="D144" s="511" t="s">
        <v>69</v>
      </c>
      <c r="E144" s="481">
        <f>VLOOKUP($AH144,'DMV-County Square Miles'!$B:$G,3,FALSE)</f>
        <v>1016.18</v>
      </c>
      <c r="F144" s="482">
        <f t="shared" si="50"/>
        <v>3.8893845232135802E-3</v>
      </c>
      <c r="G144" s="483">
        <f t="shared" si="40"/>
        <v>8.0203630623520122E-2</v>
      </c>
      <c r="H144" s="484">
        <f>VLOOKUP($AH144,'DMV-County Square Miles'!$B:$G,5,FALSE)</f>
        <v>12807</v>
      </c>
      <c r="I144" s="485">
        <f t="shared" si="41"/>
        <v>4.9323030146319208E-4</v>
      </c>
      <c r="J144" s="486">
        <f t="shared" si="42"/>
        <v>1.0108129439621152</v>
      </c>
      <c r="K144" s="487">
        <f>VLOOKUP($AH144,'Cty Population Vehicle Miles'!$A:$F,3,FALSE)</f>
        <v>12670</v>
      </c>
      <c r="L144" s="488">
        <f t="shared" si="51"/>
        <v>4.1518906438537041E-4</v>
      </c>
      <c r="M144" s="489">
        <f>VLOOKUP($AH144,'Cty Population Vehicle Miles'!$A:$F,5,FALSE)</f>
        <v>488342.973</v>
      </c>
      <c r="N144" s="488">
        <f t="shared" si="52"/>
        <v>7.9973471980673795E-4</v>
      </c>
      <c r="O144" s="490">
        <f t="shared" si="53"/>
        <v>38.543249644830304</v>
      </c>
      <c r="P144" s="489">
        <f>VLOOKUP($AH144,'Cty ctr Mile Ln Mile '!$A:$F,3,FALSE)</f>
        <v>359.09899999999999</v>
      </c>
      <c r="Q144" s="488">
        <f t="shared" si="54"/>
        <v>4.4314239552389134E-3</v>
      </c>
      <c r="R144" s="490">
        <f t="shared" si="43"/>
        <v>2.8342462509865825E-2</v>
      </c>
      <c r="S144" s="489">
        <f>VLOOKUP($AH144,'Cty ctr Mile Ln Mile '!$A:$F,5,FALSE)</f>
        <v>802.20799999999997</v>
      </c>
      <c r="T144" s="488">
        <f t="shared" si="55"/>
        <v>3.99659650007854E-3</v>
      </c>
      <c r="U144" s="491">
        <f t="shared" si="44"/>
        <v>6.3315548539857935E-2</v>
      </c>
      <c r="V144" s="492">
        <f>VLOOKUP($AH144,'FIN-County Cst NonCont &amp; Cont M'!$B:$I,3,FALSE)</f>
        <v>2479572.0099999998</v>
      </c>
      <c r="W144" s="488">
        <f t="shared" si="56"/>
        <v>2.1860820986618001E-4</v>
      </c>
      <c r="X144" s="493">
        <f t="shared" si="45"/>
        <v>195.70418389897392</v>
      </c>
      <c r="Y144" s="494">
        <f>VLOOKUP($AH144,'FIN-County Cst NonCont &amp; Cont M'!$B:$I,5,FALSE)</f>
        <v>1625840.75</v>
      </c>
      <c r="Z144" s="488">
        <f t="shared" si="57"/>
        <v>2.7029806869365886E-3</v>
      </c>
      <c r="AA144" s="493">
        <f t="shared" si="46"/>
        <v>128.32207971586425</v>
      </c>
      <c r="AB144" s="492">
        <f>VLOOKUP($AH144,'FIN-County Cst NonCont &amp; Cont M'!$B:$I,7,FALSE)</f>
        <v>1832758.56</v>
      </c>
      <c r="AC144" s="488">
        <f t="shared" si="58"/>
        <v>4.7187331664799205E-4</v>
      </c>
      <c r="AD144" s="495">
        <f t="shared" si="47"/>
        <v>144.65339857932125</v>
      </c>
      <c r="AE144" s="496">
        <f t="shared" si="48"/>
        <v>5938171.3200000003</v>
      </c>
      <c r="AF144" s="497">
        <f t="shared" si="59"/>
        <v>3.7516775034620285E-4</v>
      </c>
      <c r="AG144" s="498">
        <f t="shared" si="49"/>
        <v>468.67966219415945</v>
      </c>
      <c r="AH144" s="403" t="str">
        <f>IFERROR(IFERROR(IFERROR(VLOOKUP(B144,'TX Counties'!$A:$C,2,FALSE),VLOOKUP(B144,'TX Counties'!$E:$G,2,FALSE)),VLOOKUP(B144,'TX Counties'!$I:$K,2,FALSE)),VLOOKUP(B144,'TX Counties'!$M:$O,2,FALSE))</f>
        <v>Lamb</v>
      </c>
    </row>
    <row r="145" spans="1:34" s="403" customFormat="1" ht="15" x14ac:dyDescent="0.2">
      <c r="A145" s="509" t="s">
        <v>233</v>
      </c>
      <c r="B145" s="509">
        <v>141</v>
      </c>
      <c r="C145" s="510" t="s">
        <v>104</v>
      </c>
      <c r="D145" s="511" t="s">
        <v>105</v>
      </c>
      <c r="E145" s="481">
        <f>VLOOKUP($AH145,'DMV-County Square Miles'!$B:$G,3,FALSE)</f>
        <v>712.53</v>
      </c>
      <c r="F145" s="482">
        <f t="shared" si="50"/>
        <v>2.7271774236113408E-3</v>
      </c>
      <c r="G145" s="483">
        <f t="shared" si="40"/>
        <v>3.0668876167520336E-2</v>
      </c>
      <c r="H145" s="484">
        <f>VLOOKUP($AH145,'DMV-County Square Miles'!$B:$G,5,FALSE)</f>
        <v>29143</v>
      </c>
      <c r="I145" s="485">
        <f t="shared" si="41"/>
        <v>1.1223714121606785E-3</v>
      </c>
      <c r="J145" s="486">
        <f t="shared" si="42"/>
        <v>1.2543795463349545</v>
      </c>
      <c r="K145" s="487">
        <f>VLOOKUP($AH145,'Cty Population Vehicle Miles'!$A:$F,3,FALSE)</f>
        <v>23233</v>
      </c>
      <c r="L145" s="488">
        <f t="shared" si="51"/>
        <v>7.6133287552212396E-4</v>
      </c>
      <c r="M145" s="489">
        <f>VLOOKUP($AH145,'Cty Population Vehicle Miles'!$A:$F,5,FALSE)</f>
        <v>676170.99800000002</v>
      </c>
      <c r="N145" s="488">
        <f t="shared" si="52"/>
        <v>1.1073312272826998E-3</v>
      </c>
      <c r="O145" s="490">
        <f t="shared" si="53"/>
        <v>29.103903843670643</v>
      </c>
      <c r="P145" s="489">
        <f>VLOOKUP($AH145,'Cty ctr Mile Ln Mile '!$A:$F,3,FALSE)</f>
        <v>218.60599999999999</v>
      </c>
      <c r="Q145" s="488">
        <f t="shared" si="54"/>
        <v>2.6976846640034027E-3</v>
      </c>
      <c r="R145" s="490">
        <f t="shared" si="43"/>
        <v>9.4092885120303019E-3</v>
      </c>
      <c r="S145" s="489">
        <f>VLOOKUP($AH145,'Cty ctr Mile Ln Mile '!$A:$F,5,FALSE)</f>
        <v>527.65</v>
      </c>
      <c r="T145" s="488">
        <f t="shared" si="55"/>
        <v>2.6287498295534846E-3</v>
      </c>
      <c r="U145" s="491">
        <f t="shared" si="44"/>
        <v>2.2711229716351741E-2</v>
      </c>
      <c r="V145" s="492">
        <f>VLOOKUP($AH145,'FIN-County Cst NonCont &amp; Cont M'!$B:$I,3,FALSE)</f>
        <v>13868821.27</v>
      </c>
      <c r="W145" s="488">
        <f t="shared" si="56"/>
        <v>1.2227264134945213E-3</v>
      </c>
      <c r="X145" s="493">
        <f t="shared" si="45"/>
        <v>596.94491757414016</v>
      </c>
      <c r="Y145" s="494">
        <f>VLOOKUP($AH145,'FIN-County Cst NonCont &amp; Cont M'!$B:$I,5,FALSE)</f>
        <v>1813647.41</v>
      </c>
      <c r="Z145" s="488">
        <f t="shared" si="57"/>
        <v>3.0152116202909565E-3</v>
      </c>
      <c r="AA145" s="493">
        <f t="shared" si="46"/>
        <v>78.063418843885842</v>
      </c>
      <c r="AB145" s="492">
        <f>VLOOKUP($AH145,'FIN-County Cst NonCont &amp; Cont M'!$B:$I,7,FALSE)</f>
        <v>6616281.9699999997</v>
      </c>
      <c r="AC145" s="488">
        <f t="shared" si="58"/>
        <v>1.7034687411647993E-3</v>
      </c>
      <c r="AD145" s="495">
        <f t="shared" si="47"/>
        <v>284.77949339301853</v>
      </c>
      <c r="AE145" s="496">
        <f t="shared" si="48"/>
        <v>22298750.649999999</v>
      </c>
      <c r="AF145" s="497">
        <f t="shared" si="59"/>
        <v>1.408812859392448E-3</v>
      </c>
      <c r="AG145" s="498">
        <f t="shared" si="49"/>
        <v>959.78782981104462</v>
      </c>
      <c r="AH145" s="403" t="str">
        <f>IFERROR(IFERROR(IFERROR(VLOOKUP(B145,'TX Counties'!$A:$C,2,FALSE),VLOOKUP(B145,'TX Counties'!$E:$G,2,FALSE)),VLOOKUP(B145,'TX Counties'!$I:$K,2,FALSE)),VLOOKUP(B145,'TX Counties'!$M:$O,2,FALSE))</f>
        <v>Lampasas</v>
      </c>
    </row>
    <row r="146" spans="1:34" s="403" customFormat="1" ht="15" x14ac:dyDescent="0.2">
      <c r="A146" s="509" t="s">
        <v>234</v>
      </c>
      <c r="B146" s="509">
        <v>142</v>
      </c>
      <c r="C146" s="510" t="s">
        <v>153</v>
      </c>
      <c r="D146" s="511" t="s">
        <v>154</v>
      </c>
      <c r="E146" s="481">
        <f>VLOOKUP($AH146,'DMV-County Square Miles'!$B:$G,3,FALSE)</f>
        <v>1486.7</v>
      </c>
      <c r="F146" s="482">
        <f t="shared" si="50"/>
        <v>5.6902792523584704E-3</v>
      </c>
      <c r="G146" s="483">
        <f t="shared" si="40"/>
        <v>0.22467885748828775</v>
      </c>
      <c r="H146" s="484">
        <f>VLOOKUP($AH146,'DMV-County Square Miles'!$B:$G,5,FALSE)</f>
        <v>7789</v>
      </c>
      <c r="I146" s="485">
        <f t="shared" si="41"/>
        <v>2.9997429672029384E-4</v>
      </c>
      <c r="J146" s="486">
        <f t="shared" si="42"/>
        <v>1.1771195405773009</v>
      </c>
      <c r="K146" s="487">
        <f>VLOOKUP($AH146,'Cty Population Vehicle Miles'!$A:$F,3,FALSE)</f>
        <v>6617</v>
      </c>
      <c r="L146" s="488">
        <f t="shared" si="51"/>
        <v>2.1683552005035485E-4</v>
      </c>
      <c r="M146" s="489">
        <f>VLOOKUP($AH146,'Cty Population Vehicle Miles'!$A:$F,5,FALSE)</f>
        <v>1196787.862</v>
      </c>
      <c r="N146" s="488">
        <f t="shared" si="52"/>
        <v>1.9599192747771451E-3</v>
      </c>
      <c r="O146" s="490">
        <f t="shared" si="53"/>
        <v>180.86562823031585</v>
      </c>
      <c r="P146" s="489">
        <f>VLOOKUP($AH146,'Cty ctr Mile Ln Mile '!$A:$F,3,FALSE)</f>
        <v>277.70400000000001</v>
      </c>
      <c r="Q146" s="488">
        <f t="shared" si="54"/>
        <v>3.4269774019578649E-3</v>
      </c>
      <c r="R146" s="490">
        <f t="shared" si="43"/>
        <v>4.1968263563548436E-2</v>
      </c>
      <c r="S146" s="489">
        <f>VLOOKUP($AH146,'Cty ctr Mile Ln Mile '!$A:$F,5,FALSE)</f>
        <v>648.62199999999996</v>
      </c>
      <c r="T146" s="488">
        <f t="shared" si="55"/>
        <v>3.2314317671650532E-3</v>
      </c>
      <c r="U146" s="491">
        <f t="shared" si="44"/>
        <v>9.8023575638506874E-2</v>
      </c>
      <c r="V146" s="492">
        <f>VLOOKUP($AH146,'FIN-County Cst NonCont &amp; Cont M'!$B:$I,3,FALSE)</f>
        <v>59373316.340000004</v>
      </c>
      <c r="W146" s="488">
        <f t="shared" si="56"/>
        <v>5.2345704607731141E-3</v>
      </c>
      <c r="X146" s="493">
        <f t="shared" si="45"/>
        <v>8972.8451473477417</v>
      </c>
      <c r="Y146" s="494">
        <f>VLOOKUP($AH146,'FIN-County Cst NonCont &amp; Cont M'!$B:$I,5,FALSE)</f>
        <v>1067735.8999999999</v>
      </c>
      <c r="Z146" s="488">
        <f t="shared" si="57"/>
        <v>1.7751243573202703E-3</v>
      </c>
      <c r="AA146" s="493">
        <f t="shared" si="46"/>
        <v>161.36253589239834</v>
      </c>
      <c r="AB146" s="492">
        <f>VLOOKUP($AH146,'FIN-County Cst NonCont &amp; Cont M'!$B:$I,7,FALSE)</f>
        <v>13989899.82</v>
      </c>
      <c r="AC146" s="488">
        <f t="shared" si="58"/>
        <v>3.6019258464882286E-3</v>
      </c>
      <c r="AD146" s="495">
        <f t="shared" si="47"/>
        <v>2114.2360314341845</v>
      </c>
      <c r="AE146" s="496">
        <f t="shared" si="48"/>
        <v>74430952.060000002</v>
      </c>
      <c r="AF146" s="497">
        <f t="shared" si="59"/>
        <v>4.7024734275393516E-3</v>
      </c>
      <c r="AG146" s="498">
        <f t="shared" si="49"/>
        <v>11248.443714674324</v>
      </c>
      <c r="AH146" s="403" t="str">
        <f>IFERROR(IFERROR(IFERROR(VLOOKUP(B146,'TX Counties'!$A:$C,2,FALSE),VLOOKUP(B146,'TX Counties'!$E:$G,2,FALSE)),VLOOKUP(B146,'TX Counties'!$I:$K,2,FALSE)),VLOOKUP(B146,'TX Counties'!$M:$O,2,FALSE))</f>
        <v>La Salle</v>
      </c>
    </row>
    <row r="147" spans="1:34" s="403" customFormat="1" ht="15" x14ac:dyDescent="0.2">
      <c r="A147" s="509" t="s">
        <v>235</v>
      </c>
      <c r="B147" s="509">
        <v>143</v>
      </c>
      <c r="C147" s="510" t="s">
        <v>65</v>
      </c>
      <c r="D147" s="511" t="s">
        <v>66</v>
      </c>
      <c r="E147" s="481">
        <f>VLOOKUP($AH147,'DMV-County Square Miles'!$B:$G,3,FALSE)</f>
        <v>969.71</v>
      </c>
      <c r="F147" s="482">
        <f t="shared" si="50"/>
        <v>3.711522629854397E-3</v>
      </c>
      <c r="G147" s="483">
        <f t="shared" si="40"/>
        <v>4.7830225905100131E-2</v>
      </c>
      <c r="H147" s="484">
        <f>VLOOKUP($AH147,'DMV-County Square Miles'!$B:$G,5,FALSE)</f>
        <v>30659</v>
      </c>
      <c r="I147" s="485">
        <f t="shared" si="41"/>
        <v>1.1807564466744754E-3</v>
      </c>
      <c r="J147" s="486">
        <f t="shared" si="42"/>
        <v>1.5122324159021407</v>
      </c>
      <c r="K147" s="487">
        <f>VLOOKUP($AH147,'Cty Population Vehicle Miles'!$A:$F,3,FALSE)</f>
        <v>20274</v>
      </c>
      <c r="L147" s="488">
        <f t="shared" si="51"/>
        <v>6.6436804193756912E-4</v>
      </c>
      <c r="M147" s="489">
        <f>VLOOKUP($AH147,'Cty Population Vehicle Miles'!$A:$F,5,FALSE)</f>
        <v>597898.576</v>
      </c>
      <c r="N147" s="488">
        <f t="shared" si="52"/>
        <v>9.7914841942490193E-4</v>
      </c>
      <c r="O147" s="490">
        <f t="shared" si="53"/>
        <v>29.490903423103482</v>
      </c>
      <c r="P147" s="489">
        <f>VLOOKUP($AH147,'Cty ctr Mile Ln Mile '!$A:$F,3,FALSE)</f>
        <v>317.09100000000001</v>
      </c>
      <c r="Q147" s="488">
        <f t="shared" si="54"/>
        <v>3.9130285893045165E-3</v>
      </c>
      <c r="R147" s="490">
        <f t="shared" si="43"/>
        <v>1.5640278188813257E-2</v>
      </c>
      <c r="S147" s="489">
        <f>VLOOKUP($AH147,'Cty ctr Mile Ln Mile '!$A:$F,5,FALSE)</f>
        <v>667.15</v>
      </c>
      <c r="T147" s="488">
        <f t="shared" si="55"/>
        <v>3.3237381764173357E-3</v>
      </c>
      <c r="U147" s="491">
        <f t="shared" si="44"/>
        <v>3.2906678504488508E-2</v>
      </c>
      <c r="V147" s="492">
        <f>VLOOKUP($AH147,'FIN-County Cst NonCont &amp; Cont M'!$B:$I,3,FALSE)</f>
        <v>6898484.5300000003</v>
      </c>
      <c r="W147" s="488">
        <f t="shared" si="56"/>
        <v>6.0819582888130611E-4</v>
      </c>
      <c r="X147" s="493">
        <f t="shared" si="45"/>
        <v>340.26262848969122</v>
      </c>
      <c r="Y147" s="494">
        <f>VLOOKUP($AH147,'FIN-County Cst NonCont &amp; Cont M'!$B:$I,5,FALSE)</f>
        <v>2818378.68</v>
      </c>
      <c r="Z147" s="488">
        <f t="shared" si="57"/>
        <v>4.6855899881423418E-3</v>
      </c>
      <c r="AA147" s="493">
        <f t="shared" si="46"/>
        <v>139.01443622373483</v>
      </c>
      <c r="AB147" s="492">
        <f>VLOOKUP($AH147,'FIN-County Cst NonCont &amp; Cont M'!$B:$I,7,FALSE)</f>
        <v>3347824.3499999996</v>
      </c>
      <c r="AC147" s="488">
        <f t="shared" si="58"/>
        <v>8.6195149435799553E-4</v>
      </c>
      <c r="AD147" s="495">
        <f t="shared" si="47"/>
        <v>165.12895087303934</v>
      </c>
      <c r="AE147" s="496">
        <f t="shared" si="48"/>
        <v>13064687.560000001</v>
      </c>
      <c r="AF147" s="497">
        <f t="shared" si="59"/>
        <v>8.254139493000047E-4</v>
      </c>
      <c r="AG147" s="498">
        <f t="shared" si="49"/>
        <v>644.4060155864654</v>
      </c>
      <c r="AH147" s="403" t="str">
        <f>IFERROR(IFERROR(IFERROR(VLOOKUP(B147,'TX Counties'!$A:$C,2,FALSE),VLOOKUP(B147,'TX Counties'!$E:$G,2,FALSE)),VLOOKUP(B147,'TX Counties'!$I:$K,2,FALSE)),VLOOKUP(B147,'TX Counties'!$M:$O,2,FALSE))</f>
        <v>Lavaca</v>
      </c>
    </row>
    <row r="148" spans="1:34" s="403" customFormat="1" ht="15" x14ac:dyDescent="0.2">
      <c r="A148" s="509" t="s">
        <v>236</v>
      </c>
      <c r="B148" s="509">
        <v>144</v>
      </c>
      <c r="C148" s="510" t="s">
        <v>72</v>
      </c>
      <c r="D148" s="511" t="s">
        <v>73</v>
      </c>
      <c r="E148" s="481">
        <f>VLOOKUP($AH148,'DMV-County Square Miles'!$B:$G,3,FALSE)</f>
        <v>629.04</v>
      </c>
      <c r="F148" s="482">
        <f t="shared" si="50"/>
        <v>2.4076230987445831E-3</v>
      </c>
      <c r="G148" s="483">
        <f t="shared" si="40"/>
        <v>3.4488732934919678E-2</v>
      </c>
      <c r="H148" s="484">
        <f>VLOOKUP($AH148,'DMV-County Square Miles'!$B:$G,5,FALSE)</f>
        <v>26206</v>
      </c>
      <c r="I148" s="485">
        <f t="shared" si="41"/>
        <v>1.0092600359291335E-3</v>
      </c>
      <c r="J148" s="486">
        <f t="shared" si="42"/>
        <v>1.4368112286857833</v>
      </c>
      <c r="K148" s="487">
        <f>VLOOKUP($AH148,'Cty Population Vehicle Miles'!$A:$F,3,FALSE)</f>
        <v>18239</v>
      </c>
      <c r="L148" s="488">
        <f t="shared" si="51"/>
        <v>5.9768218984410191E-4</v>
      </c>
      <c r="M148" s="489">
        <f>VLOOKUP($AH148,'Cty Population Vehicle Miles'!$A:$F,5,FALSE)</f>
        <v>831495.83900000004</v>
      </c>
      <c r="N148" s="488">
        <f t="shared" si="52"/>
        <v>1.3616989054598999E-3</v>
      </c>
      <c r="O148" s="490">
        <f t="shared" si="53"/>
        <v>45.588894073139976</v>
      </c>
      <c r="P148" s="489">
        <f>VLOOKUP($AH148,'Cty ctr Mile Ln Mile '!$A:$F,3,FALSE)</f>
        <v>193.52699999999999</v>
      </c>
      <c r="Q148" s="488">
        <f t="shared" si="54"/>
        <v>2.3881998662918058E-3</v>
      </c>
      <c r="R148" s="490">
        <f t="shared" si="43"/>
        <v>1.0610614617029442E-2</v>
      </c>
      <c r="S148" s="489">
        <f>VLOOKUP($AH148,'Cty ctr Mile Ln Mile '!$A:$F,5,FALSE)</f>
        <v>519.29499999999996</v>
      </c>
      <c r="T148" s="488">
        <f t="shared" si="55"/>
        <v>2.5871252586714237E-3</v>
      </c>
      <c r="U148" s="491">
        <f t="shared" si="44"/>
        <v>2.8471681561489114E-2</v>
      </c>
      <c r="V148" s="492">
        <f>VLOOKUP($AH148,'FIN-County Cst NonCont &amp; Cont M'!$B:$I,3,FALSE)</f>
        <v>5831581.4900000002</v>
      </c>
      <c r="W148" s="488">
        <f t="shared" si="56"/>
        <v>5.1413372351208743E-4</v>
      </c>
      <c r="X148" s="493">
        <f t="shared" si="45"/>
        <v>319.73142661330115</v>
      </c>
      <c r="Y148" s="494">
        <f>VLOOKUP($AH148,'FIN-County Cst NonCont &amp; Cont M'!$B:$I,5,FALSE)</f>
        <v>1400226.09</v>
      </c>
      <c r="Z148" s="488">
        <f t="shared" si="57"/>
        <v>2.3278934782602376E-3</v>
      </c>
      <c r="AA148" s="493">
        <f t="shared" si="46"/>
        <v>76.770990185865458</v>
      </c>
      <c r="AB148" s="492">
        <f>VLOOKUP($AH148,'FIN-County Cst NonCont &amp; Cont M'!$B:$I,7,FALSE)</f>
        <v>7290601.5999999996</v>
      </c>
      <c r="AC148" s="488">
        <f t="shared" si="58"/>
        <v>1.8770832298560685E-3</v>
      </c>
      <c r="AD148" s="495">
        <f t="shared" si="47"/>
        <v>399.72594988760346</v>
      </c>
      <c r="AE148" s="496">
        <f t="shared" si="48"/>
        <v>14522409.18</v>
      </c>
      <c r="AF148" s="497">
        <f t="shared" si="59"/>
        <v>9.1751134954921518E-4</v>
      </c>
      <c r="AG148" s="498">
        <f t="shared" si="49"/>
        <v>796.22836668677007</v>
      </c>
      <c r="AH148" s="403" t="str">
        <f>IFERROR(IFERROR(IFERROR(VLOOKUP(B148,'TX Counties'!$A:$C,2,FALSE),VLOOKUP(B148,'TX Counties'!$E:$G,2,FALSE)),VLOOKUP(B148,'TX Counties'!$I:$K,2,FALSE)),VLOOKUP(B148,'TX Counties'!$M:$O,2,FALSE))</f>
        <v>Lee</v>
      </c>
    </row>
    <row r="149" spans="1:34" s="403" customFormat="1" ht="15" x14ac:dyDescent="0.2">
      <c r="A149" s="509" t="s">
        <v>237</v>
      </c>
      <c r="B149" s="509">
        <v>145</v>
      </c>
      <c r="C149" s="510" t="s">
        <v>92</v>
      </c>
      <c r="D149" s="511" t="s">
        <v>93</v>
      </c>
      <c r="E149" s="481">
        <f>VLOOKUP($AH149,'DMV-County Square Miles'!$B:$G,3,FALSE)</f>
        <v>1073.1600000000001</v>
      </c>
      <c r="F149" s="482">
        <f t="shared" si="50"/>
        <v>4.1074729820818031E-3</v>
      </c>
      <c r="G149" s="483">
        <f t="shared" si="40"/>
        <v>6.5154513994293006E-2</v>
      </c>
      <c r="H149" s="484">
        <f>VLOOKUP($AH149,'DMV-County Square Miles'!$B:$G,5,FALSE)</f>
        <v>23697</v>
      </c>
      <c r="I149" s="485">
        <f t="shared" si="41"/>
        <v>9.1263203355768433E-4</v>
      </c>
      <c r="J149" s="486">
        <f t="shared" si="42"/>
        <v>1.4387104608099084</v>
      </c>
      <c r="K149" s="487">
        <f>VLOOKUP($AH149,'Cty Population Vehicle Miles'!$A:$F,3,FALSE)</f>
        <v>16471</v>
      </c>
      <c r="L149" s="488">
        <f t="shared" si="51"/>
        <v>5.3974578370098161E-4</v>
      </c>
      <c r="M149" s="489">
        <f>VLOOKUP($AH149,'Cty Population Vehicle Miles'!$A:$F,5,FALSE)</f>
        <v>1792309.6950000001</v>
      </c>
      <c r="N149" s="488">
        <f t="shared" si="52"/>
        <v>2.9351754217577836E-3</v>
      </c>
      <c r="O149" s="490">
        <f t="shared" si="53"/>
        <v>108.81608250865158</v>
      </c>
      <c r="P149" s="489">
        <f>VLOOKUP($AH149,'Cty ctr Mile Ln Mile '!$A:$F,3,FALSE)</f>
        <v>387.90499999999997</v>
      </c>
      <c r="Q149" s="488">
        <f t="shared" si="54"/>
        <v>4.786901409797718E-3</v>
      </c>
      <c r="R149" s="490">
        <f t="shared" si="43"/>
        <v>2.3550786230344241E-2</v>
      </c>
      <c r="S149" s="489">
        <f>VLOOKUP($AH149,'Cty ctr Mile Ln Mile '!$A:$F,5,FALSE)</f>
        <v>835.73199999999997</v>
      </c>
      <c r="T149" s="488">
        <f t="shared" si="55"/>
        <v>4.1636129111198572E-3</v>
      </c>
      <c r="U149" s="491">
        <f t="shared" si="44"/>
        <v>5.0739602938497962E-2</v>
      </c>
      <c r="V149" s="492">
        <f>VLOOKUP($AH149,'FIN-County Cst NonCont &amp; Cont M'!$B:$I,3,FALSE)</f>
        <v>25860890.949999999</v>
      </c>
      <c r="W149" s="488">
        <f t="shared" si="56"/>
        <v>2.2799914877745355E-3</v>
      </c>
      <c r="X149" s="493">
        <f t="shared" si="45"/>
        <v>1570.0862698075405</v>
      </c>
      <c r="Y149" s="494">
        <f>VLOOKUP($AH149,'FIN-County Cst NonCont &amp; Cont M'!$B:$I,5,FALSE)</f>
        <v>3048051.38</v>
      </c>
      <c r="Z149" s="488">
        <f t="shared" si="57"/>
        <v>5.0674237393363505E-3</v>
      </c>
      <c r="AA149" s="493">
        <f t="shared" si="46"/>
        <v>185.0556359662437</v>
      </c>
      <c r="AB149" s="492">
        <f>VLOOKUP($AH149,'FIN-County Cst NonCont &amp; Cont M'!$B:$I,7,FALSE)</f>
        <v>7808431.71</v>
      </c>
      <c r="AC149" s="488">
        <f t="shared" si="58"/>
        <v>2.0104069620698168E-3</v>
      </c>
      <c r="AD149" s="495">
        <f t="shared" si="47"/>
        <v>474.07150203387772</v>
      </c>
      <c r="AE149" s="496">
        <f t="shared" si="48"/>
        <v>36717374.039999999</v>
      </c>
      <c r="AF149" s="497">
        <f t="shared" si="59"/>
        <v>2.3197671260867005E-3</v>
      </c>
      <c r="AG149" s="498">
        <f t="shared" si="49"/>
        <v>2229.213407807662</v>
      </c>
      <c r="AH149" s="403" t="str">
        <f>IFERROR(IFERROR(IFERROR(VLOOKUP(B149,'TX Counties'!$A:$C,2,FALSE),VLOOKUP(B149,'TX Counties'!$E:$G,2,FALSE)),VLOOKUP(B149,'TX Counties'!$I:$K,2,FALSE)),VLOOKUP(B149,'TX Counties'!$M:$O,2,FALSE))</f>
        <v>Leon</v>
      </c>
    </row>
    <row r="150" spans="1:34" s="403" customFormat="1" ht="15" x14ac:dyDescent="0.2">
      <c r="A150" s="509" t="s">
        <v>238</v>
      </c>
      <c r="B150" s="509">
        <v>146</v>
      </c>
      <c r="C150" s="510" t="s">
        <v>117</v>
      </c>
      <c r="D150" s="511" t="s">
        <v>118</v>
      </c>
      <c r="E150" s="481">
        <f>VLOOKUP($AH150,'DMV-County Square Miles'!$B:$G,3,FALSE)</f>
        <v>1158.3499999999999</v>
      </c>
      <c r="F150" s="482">
        <f t="shared" si="50"/>
        <v>4.4335339826255694E-3</v>
      </c>
      <c r="G150" s="483">
        <f t="shared" si="40"/>
        <v>1.0787892898719441E-2</v>
      </c>
      <c r="H150" s="484">
        <f>VLOOKUP($AH150,'DMV-County Square Miles'!$B:$G,5,FALSE)</f>
        <v>100442</v>
      </c>
      <c r="I150" s="485">
        <f t="shared" si="41"/>
        <v>3.8682781244292921E-3</v>
      </c>
      <c r="J150" s="486">
        <f t="shared" si="42"/>
        <v>0.93543189755529688</v>
      </c>
      <c r="K150" s="487">
        <f>VLOOKUP($AH150,'Cty Population Vehicle Miles'!$A:$F,3,FALSE)</f>
        <v>107375</v>
      </c>
      <c r="L150" s="488">
        <f t="shared" si="51"/>
        <v>3.5186208199194276E-3</v>
      </c>
      <c r="M150" s="489">
        <f>VLOOKUP($AH150,'Cty Population Vehicle Miles'!$A:$F,5,FALSE)</f>
        <v>2527260.4870000002</v>
      </c>
      <c r="N150" s="488">
        <f t="shared" si="52"/>
        <v>4.1387673606385345E-3</v>
      </c>
      <c r="O150" s="490">
        <f t="shared" si="53"/>
        <v>23.536768214202564</v>
      </c>
      <c r="P150" s="489">
        <f>VLOOKUP($AH150,'Cty ctr Mile Ln Mile '!$A:$F,3,FALSE)</f>
        <v>397.05399999999997</v>
      </c>
      <c r="Q150" s="488">
        <f t="shared" si="54"/>
        <v>4.8998036951465518E-3</v>
      </c>
      <c r="R150" s="490">
        <f t="shared" si="43"/>
        <v>3.6978253783469146E-3</v>
      </c>
      <c r="S150" s="489">
        <f>VLOOKUP($AH150,'Cty ctr Mile Ln Mile '!$A:$F,5,FALSE)</f>
        <v>932.55899999999997</v>
      </c>
      <c r="T150" s="488">
        <f t="shared" si="55"/>
        <v>4.6460045717778226E-3</v>
      </c>
      <c r="U150" s="491">
        <f t="shared" si="44"/>
        <v>8.6850663562281719E-3</v>
      </c>
      <c r="V150" s="492">
        <f>VLOOKUP($AH150,'FIN-County Cst NonCont &amp; Cont M'!$B:$I,3,FALSE)</f>
        <v>29590713.829999998</v>
      </c>
      <c r="W150" s="488">
        <f t="shared" si="56"/>
        <v>2.608826423653135E-3</v>
      </c>
      <c r="X150" s="493">
        <f t="shared" si="45"/>
        <v>275.58289946449361</v>
      </c>
      <c r="Y150" s="494">
        <f>VLOOKUP($AH150,'FIN-County Cst NonCont &amp; Cont M'!$B:$I,5,FALSE)</f>
        <v>2938261.72</v>
      </c>
      <c r="Z150" s="488">
        <f t="shared" si="57"/>
        <v>4.8848970493113068E-3</v>
      </c>
      <c r="AA150" s="493">
        <f t="shared" si="46"/>
        <v>27.364486332945287</v>
      </c>
      <c r="AB150" s="492">
        <f>VLOOKUP($AH150,'FIN-County Cst NonCont &amp; Cont M'!$B:$I,7,FALSE)</f>
        <v>48427669.049999997</v>
      </c>
      <c r="AC150" s="488">
        <f t="shared" si="58"/>
        <v>1.246848619937959E-2</v>
      </c>
      <c r="AD150" s="495">
        <f t="shared" si="47"/>
        <v>451.01437997671707</v>
      </c>
      <c r="AE150" s="496">
        <f t="shared" si="48"/>
        <v>80956644.599999994</v>
      </c>
      <c r="AF150" s="497">
        <f t="shared" si="59"/>
        <v>5.1147601834699288E-3</v>
      </c>
      <c r="AG150" s="498">
        <f t="shared" si="49"/>
        <v>753.96176577415599</v>
      </c>
      <c r="AH150" s="403" t="str">
        <f>IFERROR(IFERROR(IFERROR(VLOOKUP(B150,'TX Counties'!$A:$C,2,FALSE),VLOOKUP(B150,'TX Counties'!$E:$G,2,FALSE)),VLOOKUP(B150,'TX Counties'!$I:$K,2,FALSE)),VLOOKUP(B150,'TX Counties'!$M:$O,2,FALSE))</f>
        <v>Liberty</v>
      </c>
    </row>
    <row r="151" spans="1:34" s="403" customFormat="1" ht="15" x14ac:dyDescent="0.2">
      <c r="A151" s="509" t="s">
        <v>239</v>
      </c>
      <c r="B151" s="509">
        <v>147</v>
      </c>
      <c r="C151" s="510" t="s">
        <v>77</v>
      </c>
      <c r="D151" s="511" t="s">
        <v>78</v>
      </c>
      <c r="E151" s="481">
        <f>VLOOKUP($AH151,'DMV-County Square Miles'!$B:$G,3,FALSE)</f>
        <v>905.43</v>
      </c>
      <c r="F151" s="482">
        <f t="shared" si="50"/>
        <v>3.4654937401378417E-3</v>
      </c>
      <c r="G151" s="483">
        <f t="shared" si="40"/>
        <v>4.0666067819447559E-2</v>
      </c>
      <c r="H151" s="484">
        <f>VLOOKUP($AH151,'DMV-County Square Miles'!$B:$G,5,FALSE)</f>
        <v>24786</v>
      </c>
      <c r="I151" s="485">
        <f t="shared" si="41"/>
        <v>9.5457220676713357E-4</v>
      </c>
      <c r="J151" s="486">
        <f t="shared" si="42"/>
        <v>1.1132270379519424</v>
      </c>
      <c r="K151" s="487">
        <f>VLOOKUP($AH151,'Cty Population Vehicle Miles'!$A:$F,3,FALSE)</f>
        <v>22265</v>
      </c>
      <c r="L151" s="488">
        <f t="shared" si="51"/>
        <v>7.2961203776955585E-4</v>
      </c>
      <c r="M151" s="489">
        <f>VLOOKUP($AH151,'Cty Population Vehicle Miles'!$A:$F,5,FALSE)</f>
        <v>671839.83</v>
      </c>
      <c r="N151" s="488">
        <f t="shared" si="52"/>
        <v>1.1002382913372164E-3</v>
      </c>
      <c r="O151" s="490">
        <f t="shared" si="53"/>
        <v>30.174706040871321</v>
      </c>
      <c r="P151" s="489">
        <f>VLOOKUP($AH151,'Cty ctr Mile Ln Mile '!$A:$F,3,FALSE)</f>
        <v>378.858</v>
      </c>
      <c r="Q151" s="488">
        <f t="shared" si="54"/>
        <v>4.6752578448670265E-3</v>
      </c>
      <c r="R151" s="490">
        <f t="shared" si="43"/>
        <v>1.7015854480125759E-2</v>
      </c>
      <c r="S151" s="489">
        <f>VLOOKUP($AH151,'Cty ctr Mile Ln Mile '!$A:$F,5,FALSE)</f>
        <v>770.49599999999998</v>
      </c>
      <c r="T151" s="488">
        <f t="shared" si="55"/>
        <v>3.8386074645534759E-3</v>
      </c>
      <c r="U151" s="491">
        <f t="shared" si="44"/>
        <v>3.4605704019761957E-2</v>
      </c>
      <c r="V151" s="492">
        <f>VLOOKUP($AH151,'FIN-County Cst NonCont &amp; Cont M'!$B:$I,3,FALSE)</f>
        <v>3345698.96</v>
      </c>
      <c r="W151" s="488">
        <f t="shared" si="56"/>
        <v>2.9496915493764595E-4</v>
      </c>
      <c r="X151" s="493">
        <f t="shared" si="45"/>
        <v>150.26718886144172</v>
      </c>
      <c r="Y151" s="494">
        <f>VLOOKUP($AH151,'FIN-County Cst NonCont &amp; Cont M'!$B:$I,5,FALSE)</f>
        <v>2980088.53</v>
      </c>
      <c r="Z151" s="488">
        <f t="shared" si="57"/>
        <v>4.9544346467827478E-3</v>
      </c>
      <c r="AA151" s="493">
        <f t="shared" si="46"/>
        <v>133.84632966539411</v>
      </c>
      <c r="AB151" s="492">
        <f>VLOOKUP($AH151,'FIN-County Cst NonCont &amp; Cont M'!$B:$I,7,FALSE)</f>
        <v>4496106.9800000004</v>
      </c>
      <c r="AC151" s="488">
        <f t="shared" si="58"/>
        <v>1.1575954187095913E-3</v>
      </c>
      <c r="AD151" s="495">
        <f t="shared" si="47"/>
        <v>201.93608713227039</v>
      </c>
      <c r="AE151" s="496">
        <f t="shared" si="48"/>
        <v>10821894.470000001</v>
      </c>
      <c r="AF151" s="497">
        <f t="shared" si="59"/>
        <v>6.8371651540594374E-4</v>
      </c>
      <c r="AG151" s="498">
        <f t="shared" si="49"/>
        <v>486.04960565910625</v>
      </c>
      <c r="AH151" s="403" t="str">
        <f>IFERROR(IFERROR(IFERROR(VLOOKUP(B151,'TX Counties'!$A:$C,2,FALSE),VLOOKUP(B151,'TX Counties'!$E:$G,2,FALSE)),VLOOKUP(B151,'TX Counties'!$I:$K,2,FALSE)),VLOOKUP(B151,'TX Counties'!$M:$O,2,FALSE))</f>
        <v>Limestone</v>
      </c>
    </row>
    <row r="152" spans="1:34" s="403" customFormat="1" ht="15" x14ac:dyDescent="0.2">
      <c r="A152" s="509" t="s">
        <v>240</v>
      </c>
      <c r="B152" s="509">
        <v>148</v>
      </c>
      <c r="C152" s="510" t="s">
        <v>59</v>
      </c>
      <c r="D152" s="511" t="s">
        <v>60</v>
      </c>
      <c r="E152" s="481">
        <f>VLOOKUP($AH152,'DMV-County Square Miles'!$B:$G,3,FALSE)</f>
        <v>932.21</v>
      </c>
      <c r="F152" s="482">
        <f t="shared" si="50"/>
        <v>3.5679930193321381E-3</v>
      </c>
      <c r="G152" s="483">
        <f t="shared" si="40"/>
        <v>0.31303223640026867</v>
      </c>
      <c r="H152" s="484">
        <f>VLOOKUP($AH152,'DMV-County Square Miles'!$B:$G,5,FALSE)</f>
        <v>3960</v>
      </c>
      <c r="I152" s="485">
        <f t="shared" si="41"/>
        <v>1.5250972076163354E-4</v>
      </c>
      <c r="J152" s="486">
        <f t="shared" si="42"/>
        <v>1.3297515110812625</v>
      </c>
      <c r="K152" s="487">
        <f>VLOOKUP($AH152,'Cty Population Vehicle Miles'!$A:$F,3,FALSE)</f>
        <v>2978</v>
      </c>
      <c r="L152" s="488">
        <f t="shared" si="51"/>
        <v>9.7587453333830557E-5</v>
      </c>
      <c r="M152" s="489">
        <f>VLOOKUP($AH152,'Cty Population Vehicle Miles'!$A:$F,5,FALSE)</f>
        <v>89721.745999999999</v>
      </c>
      <c r="N152" s="488">
        <f t="shared" si="52"/>
        <v>1.4693278979132829E-4</v>
      </c>
      <c r="O152" s="490">
        <f t="shared" si="53"/>
        <v>30.128188717259906</v>
      </c>
      <c r="P152" s="489">
        <f>VLOOKUP($AH152,'Cty ctr Mile Ln Mile '!$A:$F,3,FALSE)</f>
        <v>197.85300000000001</v>
      </c>
      <c r="Q152" s="488">
        <f t="shared" si="54"/>
        <v>2.441584420496534E-3</v>
      </c>
      <c r="R152" s="490">
        <f t="shared" si="43"/>
        <v>6.6438213566151788E-2</v>
      </c>
      <c r="S152" s="489">
        <f>VLOOKUP($AH152,'Cty ctr Mile Ln Mile '!$A:$F,5,FALSE)</f>
        <v>414.262</v>
      </c>
      <c r="T152" s="488">
        <f t="shared" si="55"/>
        <v>2.0638513444337829E-3</v>
      </c>
      <c r="U152" s="491">
        <f t="shared" si="44"/>
        <v>0.13910745466756214</v>
      </c>
      <c r="V152" s="492">
        <f>VLOOKUP($AH152,'FIN-County Cst NonCont &amp; Cont M'!$B:$I,3,FALSE)</f>
        <v>7412881.3200000003</v>
      </c>
      <c r="W152" s="488">
        <f t="shared" si="56"/>
        <v>6.5354694631983908E-4</v>
      </c>
      <c r="X152" s="493">
        <f t="shared" si="45"/>
        <v>2489.2146809939559</v>
      </c>
      <c r="Y152" s="494">
        <f>VLOOKUP($AH152,'FIN-County Cst NonCont &amp; Cont M'!$B:$I,5,FALSE)</f>
        <v>2231514.86</v>
      </c>
      <c r="Z152" s="488">
        <f t="shared" si="57"/>
        <v>3.7099215093433996E-3</v>
      </c>
      <c r="AA152" s="493">
        <f t="shared" si="46"/>
        <v>749.33339825386156</v>
      </c>
      <c r="AB152" s="492">
        <f>VLOOKUP($AH152,'FIN-County Cst NonCont &amp; Cont M'!$B:$I,7,FALSE)</f>
        <v>9038718.6999999993</v>
      </c>
      <c r="AC152" s="488">
        <f t="shared" si="58"/>
        <v>2.3271642344517146E-3</v>
      </c>
      <c r="AD152" s="495">
        <f t="shared" si="47"/>
        <v>3035.1641034251174</v>
      </c>
      <c r="AE152" s="496">
        <f t="shared" si="48"/>
        <v>18683114.879999999</v>
      </c>
      <c r="AF152" s="497">
        <f t="shared" si="59"/>
        <v>1.1803805921499191E-3</v>
      </c>
      <c r="AG152" s="498">
        <f t="shared" si="49"/>
        <v>6273.7121826729344</v>
      </c>
      <c r="AH152" s="403" t="str">
        <f>IFERROR(IFERROR(IFERROR(VLOOKUP(B152,'TX Counties'!$A:$C,2,FALSE),VLOOKUP(B152,'TX Counties'!$E:$G,2,FALSE)),VLOOKUP(B152,'TX Counties'!$I:$K,2,FALSE)),VLOOKUP(B152,'TX Counties'!$M:$O,2,FALSE))</f>
        <v>Lipscomb</v>
      </c>
    </row>
    <row r="153" spans="1:34" s="403" customFormat="1" ht="15" x14ac:dyDescent="0.2">
      <c r="A153" s="509" t="s">
        <v>241</v>
      </c>
      <c r="B153" s="509">
        <v>149</v>
      </c>
      <c r="C153" s="510" t="s">
        <v>53</v>
      </c>
      <c r="D153" s="511" t="s">
        <v>54</v>
      </c>
      <c r="E153" s="481">
        <f>VLOOKUP($AH153,'DMV-County Square Miles'!$B:$G,3,FALSE)</f>
        <v>1039.7</v>
      </c>
      <c r="F153" s="482">
        <f t="shared" si="50"/>
        <v>3.9794062949331417E-3</v>
      </c>
      <c r="G153" s="483">
        <f t="shared" si="40"/>
        <v>8.989278920975273E-2</v>
      </c>
      <c r="H153" s="484">
        <f>VLOOKUP($AH153,'DMV-County Square Miles'!$B:$G,5,FALSE)</f>
        <v>14903</v>
      </c>
      <c r="I153" s="485">
        <f t="shared" si="41"/>
        <v>5.7395261831076378E-4</v>
      </c>
      <c r="J153" s="486">
        <f t="shared" si="42"/>
        <v>1.2885180702057755</v>
      </c>
      <c r="K153" s="487">
        <f>VLOOKUP($AH153,'Cty Population Vehicle Miles'!$A:$F,3,FALSE)</f>
        <v>11566</v>
      </c>
      <c r="L153" s="488">
        <f t="shared" si="51"/>
        <v>3.7901158000640841E-4</v>
      </c>
      <c r="M153" s="489">
        <f>VLOOKUP($AH153,'Cty Population Vehicle Miles'!$A:$F,5,FALSE)</f>
        <v>1622336.3589999999</v>
      </c>
      <c r="N153" s="488">
        <f t="shared" si="52"/>
        <v>2.6568186402410837E-3</v>
      </c>
      <c r="O153" s="490">
        <f t="shared" si="53"/>
        <v>140.2677121736123</v>
      </c>
      <c r="P153" s="489">
        <f>VLOOKUP($AH153,'Cty ctr Mile Ln Mile '!$A:$F,3,FALSE)</f>
        <v>416.68599999999998</v>
      </c>
      <c r="Q153" s="488">
        <f t="shared" si="54"/>
        <v>5.1420703544501154E-3</v>
      </c>
      <c r="R153" s="490">
        <f t="shared" si="43"/>
        <v>3.6026802697561817E-2</v>
      </c>
      <c r="S153" s="489">
        <f>VLOOKUP($AH153,'Cty ctr Mile Ln Mile '!$A:$F,5,FALSE)</f>
        <v>1012.765</v>
      </c>
      <c r="T153" s="488">
        <f t="shared" si="55"/>
        <v>5.0455904882549703E-3</v>
      </c>
      <c r="U153" s="491">
        <f t="shared" si="44"/>
        <v>8.7563980632889504E-2</v>
      </c>
      <c r="V153" s="492">
        <f>VLOOKUP($AH153,'FIN-County Cst NonCont &amp; Cont M'!$B:$I,3,FALSE)</f>
        <v>6311026.5700000003</v>
      </c>
      <c r="W153" s="488">
        <f t="shared" si="56"/>
        <v>5.5640336934017825E-4</v>
      </c>
      <c r="X153" s="493">
        <f t="shared" si="45"/>
        <v>545.65334342037011</v>
      </c>
      <c r="Y153" s="494">
        <f>VLOOKUP($AH153,'FIN-County Cst NonCont &amp; Cont M'!$B:$I,5,FALSE)</f>
        <v>3152811.62</v>
      </c>
      <c r="Z153" s="488">
        <f t="shared" si="57"/>
        <v>5.2415889553815518E-3</v>
      </c>
      <c r="AA153" s="493">
        <f t="shared" si="46"/>
        <v>272.59308490402907</v>
      </c>
      <c r="AB153" s="492">
        <f>VLOOKUP($AH153,'FIN-County Cst NonCont &amp; Cont M'!$B:$I,7,FALSE)</f>
        <v>4656772.16</v>
      </c>
      <c r="AC153" s="488">
        <f t="shared" si="58"/>
        <v>1.1989612663509993E-3</v>
      </c>
      <c r="AD153" s="495">
        <f t="shared" si="47"/>
        <v>402.62598651219093</v>
      </c>
      <c r="AE153" s="496">
        <f t="shared" si="48"/>
        <v>14120610.350000001</v>
      </c>
      <c r="AF153" s="497">
        <f t="shared" si="59"/>
        <v>8.9212609960953582E-4</v>
      </c>
      <c r="AG153" s="498">
        <f t="shared" si="49"/>
        <v>1220.8724148365902</v>
      </c>
      <c r="AH153" s="403" t="str">
        <f>IFERROR(IFERROR(IFERROR(VLOOKUP(B153,'TX Counties'!$A:$C,2,FALSE),VLOOKUP(B153,'TX Counties'!$E:$G,2,FALSE)),VLOOKUP(B153,'TX Counties'!$I:$K,2,FALSE)),VLOOKUP(B153,'TX Counties'!$M:$O,2,FALSE))</f>
        <v>Live Oak</v>
      </c>
    </row>
    <row r="154" spans="1:34" s="403" customFormat="1" ht="15" x14ac:dyDescent="0.2">
      <c r="A154" s="509" t="s">
        <v>242</v>
      </c>
      <c r="B154" s="509">
        <v>150</v>
      </c>
      <c r="C154" s="510" t="s">
        <v>72</v>
      </c>
      <c r="D154" s="511" t="s">
        <v>73</v>
      </c>
      <c r="E154" s="481">
        <f>VLOOKUP($AH154,'DMV-County Square Miles'!$B:$G,3,FALSE)</f>
        <v>934.07</v>
      </c>
      <c r="F154" s="482">
        <f t="shared" si="50"/>
        <v>3.5751120880140423E-3</v>
      </c>
      <c r="G154" s="483">
        <f t="shared" si="40"/>
        <v>4.040619457542069E-2</v>
      </c>
      <c r="H154" s="484">
        <f>VLOOKUP($AH154,'DMV-County Square Miles'!$B:$G,5,FALSE)</f>
        <v>31610</v>
      </c>
      <c r="I154" s="485">
        <f t="shared" si="41"/>
        <v>1.2173818871907163E-3</v>
      </c>
      <c r="J154" s="486">
        <f t="shared" si="42"/>
        <v>1.367391962624908</v>
      </c>
      <c r="K154" s="487">
        <f>VLOOKUP($AH154,'Cty Population Vehicle Miles'!$A:$F,3,FALSE)</f>
        <v>23117</v>
      </c>
      <c r="L154" s="488">
        <f t="shared" si="51"/>
        <v>7.5753161810549396E-4</v>
      </c>
      <c r="M154" s="489">
        <f>VLOOKUP($AH154,'Cty Population Vehicle Miles'!$A:$F,5,FALSE)</f>
        <v>637505.96</v>
      </c>
      <c r="N154" s="488">
        <f t="shared" si="52"/>
        <v>1.0440114396725955E-3</v>
      </c>
      <c r="O154" s="490">
        <f t="shared" si="53"/>
        <v>27.577365575117877</v>
      </c>
      <c r="P154" s="489">
        <f>VLOOKUP($AH154,'Cty ctr Mile Ln Mile '!$A:$F,3,FALSE)</f>
        <v>227.68199999999999</v>
      </c>
      <c r="Q154" s="488">
        <f t="shared" si="54"/>
        <v>2.8096861004255269E-3</v>
      </c>
      <c r="R154" s="490">
        <f t="shared" si="43"/>
        <v>9.849115369641389E-3</v>
      </c>
      <c r="S154" s="489">
        <f>VLOOKUP($AH154,'Cty ctr Mile Ln Mile '!$A:$F,5,FALSE)</f>
        <v>513.851</v>
      </c>
      <c r="T154" s="488">
        <f t="shared" si="55"/>
        <v>2.5600032761601207E-3</v>
      </c>
      <c r="U154" s="491">
        <f t="shared" si="44"/>
        <v>2.2228273564908942E-2</v>
      </c>
      <c r="V154" s="492">
        <f>VLOOKUP($AH154,'FIN-County Cst NonCont &amp; Cont M'!$B:$I,3,FALSE)</f>
        <v>7507686.71</v>
      </c>
      <c r="W154" s="488">
        <f t="shared" si="56"/>
        <v>6.6190533902228178E-4</v>
      </c>
      <c r="X154" s="493">
        <f t="shared" si="45"/>
        <v>324.76907513950772</v>
      </c>
      <c r="Y154" s="494">
        <f>VLOOKUP($AH154,'FIN-County Cst NonCont &amp; Cont M'!$B:$I,5,FALSE)</f>
        <v>1371220.93</v>
      </c>
      <c r="Z154" s="488">
        <f t="shared" si="57"/>
        <v>2.2796720351075145E-3</v>
      </c>
      <c r="AA154" s="493">
        <f t="shared" si="46"/>
        <v>59.316560539862436</v>
      </c>
      <c r="AB154" s="492">
        <f>VLOOKUP($AH154,'FIN-County Cst NonCont &amp; Cont M'!$B:$I,7,FALSE)</f>
        <v>6551793.7400000002</v>
      </c>
      <c r="AC154" s="488">
        <f t="shared" si="58"/>
        <v>1.6868652039400934E-3</v>
      </c>
      <c r="AD154" s="495">
        <f t="shared" si="47"/>
        <v>283.41885798330236</v>
      </c>
      <c r="AE154" s="496">
        <f t="shared" si="48"/>
        <v>15430701.380000001</v>
      </c>
      <c r="AF154" s="497">
        <f t="shared" si="59"/>
        <v>9.748963462035393E-4</v>
      </c>
      <c r="AG154" s="498">
        <f t="shared" si="49"/>
        <v>667.50449366267253</v>
      </c>
      <c r="AH154" s="403" t="str">
        <f>IFERROR(IFERROR(IFERROR(VLOOKUP(B154,'TX Counties'!$A:$C,2,FALSE),VLOOKUP(B154,'TX Counties'!$E:$G,2,FALSE)),VLOOKUP(B154,'TX Counties'!$I:$K,2,FALSE)),VLOOKUP(B154,'TX Counties'!$M:$O,2,FALSE))</f>
        <v>Llano</v>
      </c>
    </row>
    <row r="155" spans="1:34" s="403" customFormat="1" ht="15" x14ac:dyDescent="0.2">
      <c r="A155" s="509" t="s">
        <v>243</v>
      </c>
      <c r="B155" s="509">
        <v>151</v>
      </c>
      <c r="C155" s="510" t="s">
        <v>47</v>
      </c>
      <c r="D155" s="511" t="s">
        <v>48</v>
      </c>
      <c r="E155" s="481">
        <f>VLOOKUP($AH155,'DMV-County Square Miles'!$B:$G,3,FALSE)</f>
        <v>668.82</v>
      </c>
      <c r="F155" s="482">
        <f t="shared" si="50"/>
        <v>2.5598793095865961E-3</v>
      </c>
      <c r="G155" s="483">
        <f t="shared" si="40"/>
        <v>12.861923076923079</v>
      </c>
      <c r="H155" s="484">
        <f>VLOOKUP($AH155,'DMV-County Square Miles'!$B:$G,5,FALSE)</f>
        <v>213</v>
      </c>
      <c r="I155" s="485">
        <f t="shared" si="41"/>
        <v>8.203174374299987E-6</v>
      </c>
      <c r="J155" s="486">
        <f t="shared" si="42"/>
        <v>4.0961538461538458</v>
      </c>
      <c r="K155" s="487">
        <f>VLOOKUP($AH155,'Cty Population Vehicle Miles'!$A:$F,3,FALSE)</f>
        <v>52</v>
      </c>
      <c r="L155" s="488">
        <f t="shared" si="51"/>
        <v>1.7040119453858929E-6</v>
      </c>
      <c r="M155" s="489">
        <f>VLOOKUP($AH155,'Cty Population Vehicle Miles'!$A:$F,5,FALSE)</f>
        <v>234564.68700000001</v>
      </c>
      <c r="N155" s="488">
        <f t="shared" si="52"/>
        <v>3.84134787651588E-4</v>
      </c>
      <c r="O155" s="490">
        <f t="shared" si="53"/>
        <v>4510.8593653846156</v>
      </c>
      <c r="P155" s="489">
        <f>VLOOKUP($AH155,'Cty ctr Mile Ln Mile '!$A:$F,3,FALSE)</f>
        <v>34.19</v>
      </c>
      <c r="Q155" s="488">
        <f t="shared" si="54"/>
        <v>4.2191814800269134E-4</v>
      </c>
      <c r="R155" s="490">
        <f t="shared" si="43"/>
        <v>0.65749999999999997</v>
      </c>
      <c r="S155" s="489">
        <f>VLOOKUP($AH155,'Cty ctr Mile Ln Mile '!$A:$F,5,FALSE)</f>
        <v>68.38</v>
      </c>
      <c r="T155" s="488">
        <f t="shared" si="55"/>
        <v>3.4066883984623761E-4</v>
      </c>
      <c r="U155" s="491">
        <f t="shared" si="44"/>
        <v>1.3149999999999999</v>
      </c>
      <c r="V155" s="492">
        <f>VLOOKUP($AH155,'FIN-County Cst NonCont &amp; Cont M'!$B:$I,3,FALSE)</f>
        <v>8179481.1900000004</v>
      </c>
      <c r="W155" s="488">
        <f t="shared" si="56"/>
        <v>7.2113321709095751E-4</v>
      </c>
      <c r="X155" s="493">
        <f t="shared" si="45"/>
        <v>157297.71519230769</v>
      </c>
      <c r="Y155" s="494">
        <f>VLOOKUP($AH155,'FIN-County Cst NonCont &amp; Cont M'!$B:$I,5,FALSE)</f>
        <v>30026.19</v>
      </c>
      <c r="Z155" s="488">
        <f t="shared" si="57"/>
        <v>4.9918918364107016E-5</v>
      </c>
      <c r="AA155" s="493">
        <f t="shared" si="46"/>
        <v>577.42673076923074</v>
      </c>
      <c r="AB155" s="492">
        <f>VLOOKUP($AH155,'FIN-County Cst NonCont &amp; Cont M'!$B:$I,7,FALSE)</f>
        <v>20796707.760000002</v>
      </c>
      <c r="AC155" s="488">
        <f t="shared" si="58"/>
        <v>5.3544485783606072E-3</v>
      </c>
      <c r="AD155" s="495">
        <f t="shared" si="47"/>
        <v>399936.68769230775</v>
      </c>
      <c r="AE155" s="496">
        <f t="shared" si="48"/>
        <v>29006215.140000001</v>
      </c>
      <c r="AF155" s="497">
        <f t="shared" si="59"/>
        <v>1.8325837861026498E-3</v>
      </c>
      <c r="AG155" s="498">
        <f t="shared" si="49"/>
        <v>557811.82961538457</v>
      </c>
      <c r="AH155" s="403" t="str">
        <f>IFERROR(IFERROR(IFERROR(VLOOKUP(B155,'TX Counties'!$A:$C,2,FALSE),VLOOKUP(B155,'TX Counties'!$E:$G,2,FALSE)),VLOOKUP(B155,'TX Counties'!$I:$K,2,FALSE)),VLOOKUP(B155,'TX Counties'!$M:$O,2,FALSE))</f>
        <v>Loving</v>
      </c>
    </row>
    <row r="156" spans="1:34" s="403" customFormat="1" ht="15" x14ac:dyDescent="0.2">
      <c r="A156" s="509" t="s">
        <v>244</v>
      </c>
      <c r="B156" s="509">
        <v>152</v>
      </c>
      <c r="C156" s="510" t="s">
        <v>68</v>
      </c>
      <c r="D156" s="511" t="s">
        <v>69</v>
      </c>
      <c r="E156" s="481">
        <f>VLOOKUP($AH156,'DMV-County Square Miles'!$B:$G,3,FALSE)</f>
        <v>895.6</v>
      </c>
      <c r="F156" s="482">
        <f t="shared" si="50"/>
        <v>3.4278698448996074E-3</v>
      </c>
      <c r="G156" s="483">
        <f t="shared" si="40"/>
        <v>2.7802612626036858E-3</v>
      </c>
      <c r="H156" s="484">
        <f>VLOOKUP($AH156,'DMV-County Square Miles'!$B:$G,5,FALSE)</f>
        <v>264046</v>
      </c>
      <c r="I156" s="485">
        <f t="shared" si="41"/>
        <v>1.016908629500664E-2</v>
      </c>
      <c r="J156" s="486">
        <f t="shared" si="42"/>
        <v>0.81969279292703523</v>
      </c>
      <c r="K156" s="487">
        <f>VLOOKUP($AH156,'Cty Population Vehicle Miles'!$A:$F,3,FALSE)</f>
        <v>322128</v>
      </c>
      <c r="L156" s="488">
        <f t="shared" si="51"/>
        <v>1.0555960768139748E-2</v>
      </c>
      <c r="M156" s="489">
        <f>VLOOKUP($AH156,'Cty Population Vehicle Miles'!$A:$F,5,FALSE)</f>
        <v>4188152.537</v>
      </c>
      <c r="N156" s="488">
        <f t="shared" si="52"/>
        <v>6.858726716408743E-3</v>
      </c>
      <c r="O156" s="490">
        <f t="shared" si="53"/>
        <v>13.001516592782993</v>
      </c>
      <c r="P156" s="489">
        <f>VLOOKUP($AH156,'Cty ctr Mile Ln Mile '!$A:$F,3,FALSE)</f>
        <v>642.04399999999998</v>
      </c>
      <c r="Q156" s="488">
        <f t="shared" si="54"/>
        <v>7.9230773739760157E-3</v>
      </c>
      <c r="R156" s="490">
        <f t="shared" si="43"/>
        <v>1.993133164456365E-3</v>
      </c>
      <c r="S156" s="489">
        <f>VLOOKUP($AH156,'Cty ctr Mile Ln Mile '!$A:$F,5,FALSE)</f>
        <v>1737.2139999999999</v>
      </c>
      <c r="T156" s="488">
        <f t="shared" si="55"/>
        <v>8.6547920143995594E-3</v>
      </c>
      <c r="U156" s="491">
        <f t="shared" si="44"/>
        <v>5.3929307604430538E-3</v>
      </c>
      <c r="V156" s="492">
        <f>VLOOKUP($AH156,'FIN-County Cst NonCont &amp; Cont M'!$B:$I,3,FALSE)</f>
        <v>92605465.200000003</v>
      </c>
      <c r="W156" s="488">
        <f t="shared" si="56"/>
        <v>8.1644392215884185E-3</v>
      </c>
      <c r="X156" s="493">
        <f t="shared" si="45"/>
        <v>287.48033452540608</v>
      </c>
      <c r="Y156" s="494">
        <f>VLOOKUP($AH156,'FIN-County Cst NonCont &amp; Cont M'!$B:$I,5,FALSE)</f>
        <v>5260949.4400000004</v>
      </c>
      <c r="Z156" s="488">
        <f t="shared" si="57"/>
        <v>8.7463945846294362E-3</v>
      </c>
      <c r="AA156" s="493">
        <f t="shared" si="46"/>
        <v>16.331860130134608</v>
      </c>
      <c r="AB156" s="492">
        <f>VLOOKUP($AH156,'FIN-County Cst NonCont &amp; Cont M'!$B:$I,7,FALSE)</f>
        <v>45935918.609999999</v>
      </c>
      <c r="AC156" s="488">
        <f t="shared" si="58"/>
        <v>1.1826944771041157E-2</v>
      </c>
      <c r="AD156" s="495">
        <f t="shared" si="47"/>
        <v>142.60144604008343</v>
      </c>
      <c r="AE156" s="496">
        <f t="shared" si="48"/>
        <v>143802333.25</v>
      </c>
      <c r="AF156" s="497">
        <f t="shared" si="59"/>
        <v>9.0852882061909692E-3</v>
      </c>
      <c r="AG156" s="498">
        <f t="shared" si="49"/>
        <v>446.41364069562411</v>
      </c>
      <c r="AH156" s="403" t="str">
        <f>IFERROR(IFERROR(IFERROR(VLOOKUP(B156,'TX Counties'!$A:$C,2,FALSE),VLOOKUP(B156,'TX Counties'!$E:$G,2,FALSE)),VLOOKUP(B156,'TX Counties'!$I:$K,2,FALSE)),VLOOKUP(B156,'TX Counties'!$M:$O,2,FALSE))</f>
        <v>Lubbock</v>
      </c>
    </row>
    <row r="157" spans="1:34" s="403" customFormat="1" ht="15" x14ac:dyDescent="0.2">
      <c r="A157" s="509" t="s">
        <v>245</v>
      </c>
      <c r="B157" s="509">
        <v>153</v>
      </c>
      <c r="C157" s="510" t="s">
        <v>68</v>
      </c>
      <c r="D157" s="511" t="s">
        <v>69</v>
      </c>
      <c r="E157" s="481">
        <f>VLOOKUP($AH157,'DMV-County Square Miles'!$B:$G,3,FALSE)</f>
        <v>891.87</v>
      </c>
      <c r="F157" s="482">
        <f t="shared" si="50"/>
        <v>3.4135934329729929E-3</v>
      </c>
      <c r="G157" s="483">
        <f t="shared" si="40"/>
        <v>0.15832948695189064</v>
      </c>
      <c r="H157" s="484">
        <f>VLOOKUP($AH157,'DMV-County Square Miles'!$B:$G,5,FALSE)</f>
        <v>6770</v>
      </c>
      <c r="I157" s="485">
        <f t="shared" si="41"/>
        <v>2.6073000241319674E-4</v>
      </c>
      <c r="J157" s="486">
        <f t="shared" si="42"/>
        <v>1.2018462630924907</v>
      </c>
      <c r="K157" s="487">
        <f>VLOOKUP($AH157,'Cty Population Vehicle Miles'!$A:$F,3,FALSE)</f>
        <v>5633</v>
      </c>
      <c r="L157" s="488">
        <f t="shared" si="51"/>
        <v>1.8459037092997567E-4</v>
      </c>
      <c r="M157" s="489">
        <f>VLOOKUP($AH157,'Cty Population Vehicle Miles'!$A:$F,5,FALSE)</f>
        <v>448088.09499999997</v>
      </c>
      <c r="N157" s="488">
        <f t="shared" si="52"/>
        <v>7.3381133120873211E-4</v>
      </c>
      <c r="O157" s="490">
        <f t="shared" si="53"/>
        <v>79.546972306053604</v>
      </c>
      <c r="P157" s="489">
        <f>VLOOKUP($AH157,'Cty ctr Mile Ln Mile '!$A:$F,3,FALSE)</f>
        <v>318.00200000000001</v>
      </c>
      <c r="Q157" s="488">
        <f t="shared" si="54"/>
        <v>3.9242706902939996E-3</v>
      </c>
      <c r="R157" s="490">
        <f t="shared" si="43"/>
        <v>5.645339960944435E-2</v>
      </c>
      <c r="S157" s="489">
        <f>VLOOKUP($AH157,'Cty ctr Mile Ln Mile '!$A:$F,5,FALSE)</f>
        <v>708.70399999999995</v>
      </c>
      <c r="T157" s="488">
        <f t="shared" si="55"/>
        <v>3.530760009862357E-3</v>
      </c>
      <c r="U157" s="491">
        <f t="shared" si="44"/>
        <v>0.12581288833658796</v>
      </c>
      <c r="V157" s="492">
        <f>VLOOKUP($AH157,'FIN-County Cst NonCont &amp; Cont M'!$B:$I,3,FALSE)</f>
        <v>484816.09</v>
      </c>
      <c r="W157" s="488">
        <f t="shared" si="56"/>
        <v>4.2743173871050763E-5</v>
      </c>
      <c r="X157" s="493">
        <f t="shared" si="45"/>
        <v>86.067120539676907</v>
      </c>
      <c r="Y157" s="494">
        <f>VLOOKUP($AH157,'FIN-County Cst NonCont &amp; Cont M'!$B:$I,5,FALSE)</f>
        <v>1215340.77</v>
      </c>
      <c r="Z157" s="488">
        <f t="shared" si="57"/>
        <v>2.0205193093829408E-3</v>
      </c>
      <c r="AA157" s="493">
        <f t="shared" si="46"/>
        <v>215.7537315817504</v>
      </c>
      <c r="AB157" s="492">
        <f>VLOOKUP($AH157,'FIN-County Cst NonCont &amp; Cont M'!$B:$I,7,FALSE)</f>
        <v>2177851.42</v>
      </c>
      <c r="AC157" s="488">
        <f t="shared" si="58"/>
        <v>5.6072305166150152E-4</v>
      </c>
      <c r="AD157" s="495">
        <f t="shared" si="47"/>
        <v>386.62372093023254</v>
      </c>
      <c r="AE157" s="496">
        <f t="shared" si="48"/>
        <v>3878008.2800000003</v>
      </c>
      <c r="AF157" s="497">
        <f t="shared" si="59"/>
        <v>2.4500870113520866E-4</v>
      </c>
      <c r="AG157" s="498">
        <f t="shared" si="49"/>
        <v>688.44457305165986</v>
      </c>
      <c r="AH157" s="403" t="str">
        <f>IFERROR(IFERROR(IFERROR(VLOOKUP(B157,'TX Counties'!$A:$C,2,FALSE),VLOOKUP(B157,'TX Counties'!$E:$G,2,FALSE)),VLOOKUP(B157,'TX Counties'!$I:$K,2,FALSE)),VLOOKUP(B157,'TX Counties'!$M:$O,2,FALSE))</f>
        <v>Lynn</v>
      </c>
    </row>
    <row r="158" spans="1:34" s="403" customFormat="1" ht="15" x14ac:dyDescent="0.2">
      <c r="A158" s="512" t="s">
        <v>246</v>
      </c>
      <c r="B158" s="512">
        <v>154</v>
      </c>
      <c r="C158" s="513" t="s">
        <v>92</v>
      </c>
      <c r="D158" s="514" t="s">
        <v>93</v>
      </c>
      <c r="E158" s="499">
        <f>VLOOKUP($AH158,'DMV-County Square Miles'!$B:$G,3,FALSE)</f>
        <v>466.07</v>
      </c>
      <c r="F158" s="500">
        <f t="shared" si="50"/>
        <v>1.7838625486962482E-3</v>
      </c>
      <c r="G158" s="501">
        <f t="shared" si="40"/>
        <v>3.4817720005976389E-2</v>
      </c>
      <c r="H158" s="484">
        <f>VLOOKUP($AH158,'DMV-County Square Miles'!$B:$G,5,FALSE)</f>
        <v>14693</v>
      </c>
      <c r="I158" s="502">
        <f t="shared" si="41"/>
        <v>5.6586498160370751E-4</v>
      </c>
      <c r="J158" s="503">
        <f t="shared" si="42"/>
        <v>1.0976393246675631</v>
      </c>
      <c r="K158" s="487">
        <f>VLOOKUP($AH158,'Cty Population Vehicle Miles'!$A:$F,3,FALSE)</f>
        <v>13386</v>
      </c>
      <c r="L158" s="497">
        <f t="shared" si="51"/>
        <v>4.3865199809491463E-4</v>
      </c>
      <c r="M158" s="489">
        <f>VLOOKUP($AH158,'Cty Population Vehicle Miles'!$A:$F,5,FALSE)</f>
        <v>1174911.335</v>
      </c>
      <c r="N158" s="497">
        <f t="shared" si="52"/>
        <v>1.9240931870519314E-3</v>
      </c>
      <c r="O158" s="504">
        <f t="shared" si="53"/>
        <v>87.771652099208126</v>
      </c>
      <c r="P158" s="489">
        <f>VLOOKUP($AH158,'Cty ctr Mile Ln Mile '!$A:$F,3,FALSE)</f>
        <v>264.31299999999999</v>
      </c>
      <c r="Q158" s="497">
        <f t="shared" si="54"/>
        <v>3.261727155689832E-3</v>
      </c>
      <c r="R158" s="504">
        <f t="shared" si="43"/>
        <v>1.97454803526072E-2</v>
      </c>
      <c r="S158" s="489">
        <f>VLOOKUP($AH158,'Cty ctr Mile Ln Mile '!$A:$F,5,FALSE)</f>
        <v>584.68100000000004</v>
      </c>
      <c r="T158" s="497">
        <f t="shared" si="55"/>
        <v>2.9128780045355085E-3</v>
      </c>
      <c r="U158" s="505">
        <f t="shared" si="44"/>
        <v>4.3678544748244438E-2</v>
      </c>
      <c r="V158" s="492">
        <f>VLOOKUP($AH158,'FIN-County Cst NonCont &amp; Cont M'!$B:$I,3,FALSE)</f>
        <v>25147126.579999998</v>
      </c>
      <c r="W158" s="497">
        <f t="shared" si="56"/>
        <v>2.2170633894726182E-3</v>
      </c>
      <c r="X158" s="495">
        <f t="shared" si="45"/>
        <v>1878.6139683251156</v>
      </c>
      <c r="Y158" s="494">
        <f>VLOOKUP($AH158,'FIN-County Cst NonCont &amp; Cont M'!$B:$I,5,FALSE)</f>
        <v>2724907.71</v>
      </c>
      <c r="Z158" s="497">
        <f t="shared" si="57"/>
        <v>4.5301933254007845E-3</v>
      </c>
      <c r="AA158" s="495">
        <f t="shared" si="46"/>
        <v>203.56400044822948</v>
      </c>
      <c r="AB158" s="492">
        <f>VLOOKUP($AH158,'FIN-County Cst NonCont &amp; Cont M'!$B:$I,7,FALSE)</f>
        <v>7097695.5700000003</v>
      </c>
      <c r="AC158" s="497">
        <f t="shared" si="58"/>
        <v>1.8274164542293342E-3</v>
      </c>
      <c r="AD158" s="495">
        <f t="shared" si="47"/>
        <v>530.2327483938443</v>
      </c>
      <c r="AE158" s="496">
        <f t="shared" si="48"/>
        <v>34969729.859999999</v>
      </c>
      <c r="AF158" s="497">
        <f t="shared" si="59"/>
        <v>2.2093527072221007E-3</v>
      </c>
      <c r="AG158" s="498">
        <f t="shared" si="49"/>
        <v>2612.4107171671894</v>
      </c>
      <c r="AH158" s="403" t="str">
        <f>IFERROR(IFERROR(IFERROR(VLOOKUP(B158,'TX Counties'!$A:$C,2,FALSE),VLOOKUP(B158,'TX Counties'!$E:$G,2,FALSE)),VLOOKUP(B158,'TX Counties'!$I:$K,2,FALSE)),VLOOKUP(B158,'TX Counties'!$M:$O,2,FALSE))</f>
        <v>Madison</v>
      </c>
    </row>
    <row r="159" spans="1:34" s="403" customFormat="1" ht="15" x14ac:dyDescent="0.2">
      <c r="A159" s="512" t="s">
        <v>247</v>
      </c>
      <c r="B159" s="512">
        <v>155</v>
      </c>
      <c r="C159" s="513" t="s">
        <v>86</v>
      </c>
      <c r="D159" s="514" t="s">
        <v>87</v>
      </c>
      <c r="E159" s="499">
        <f>VLOOKUP($AH159,'DMV-County Square Miles'!$B:$G,3,FALSE)</f>
        <v>380.9</v>
      </c>
      <c r="F159" s="500">
        <f t="shared" si="50"/>
        <v>1.4578780972780933E-3</v>
      </c>
      <c r="G159" s="501">
        <f t="shared" si="40"/>
        <v>3.9451061626100466E-2</v>
      </c>
      <c r="H159" s="484">
        <f>VLOOKUP($AH159,'DMV-County Square Miles'!$B:$G,5,FALSE)</f>
        <v>10371</v>
      </c>
      <c r="I159" s="502">
        <f t="shared" si="41"/>
        <v>3.9941371566133878E-4</v>
      </c>
      <c r="J159" s="503">
        <f t="shared" si="42"/>
        <v>1.0741584671154842</v>
      </c>
      <c r="K159" s="487">
        <f>VLOOKUP($AH159,'Cty Population Vehicle Miles'!$A:$F,3,FALSE)</f>
        <v>9655</v>
      </c>
      <c r="L159" s="497">
        <f t="shared" si="51"/>
        <v>3.1638914101347681E-4</v>
      </c>
      <c r="M159" s="489">
        <f>VLOOKUP($AH159,'Cty Population Vehicle Miles'!$A:$F,5,FALSE)</f>
        <v>285045.56699999998</v>
      </c>
      <c r="N159" s="497">
        <f t="shared" si="52"/>
        <v>4.6680478528539761E-4</v>
      </c>
      <c r="O159" s="504">
        <f t="shared" si="53"/>
        <v>29.523103780424648</v>
      </c>
      <c r="P159" s="489">
        <f>VLOOKUP($AH159,'Cty ctr Mile Ln Mile '!$A:$F,3,FALSE)</f>
        <v>150.19399999999999</v>
      </c>
      <c r="Q159" s="497">
        <f t="shared" si="54"/>
        <v>1.8534534753178187E-3</v>
      </c>
      <c r="R159" s="504">
        <f t="shared" si="43"/>
        <v>1.5556084930088036E-2</v>
      </c>
      <c r="S159" s="489">
        <f>VLOOKUP($AH159,'Cty ctr Mile Ln Mile '!$A:$F,5,FALSE)</f>
        <v>329.52100000000002</v>
      </c>
      <c r="T159" s="497">
        <f t="shared" si="55"/>
        <v>1.6416720791894131E-3</v>
      </c>
      <c r="U159" s="505">
        <f t="shared" si="44"/>
        <v>3.4129570170895913E-2</v>
      </c>
      <c r="V159" s="492">
        <f>VLOOKUP($AH159,'FIN-County Cst NonCont &amp; Cont M'!$B:$I,3,FALSE)</f>
        <v>12245637.82</v>
      </c>
      <c r="W159" s="497">
        <f t="shared" si="56"/>
        <v>1.079620576334781E-3</v>
      </c>
      <c r="X159" s="495">
        <f t="shared" si="45"/>
        <v>1268.3208513723459</v>
      </c>
      <c r="Y159" s="494">
        <f>VLOOKUP($AH159,'FIN-County Cst NonCont &amp; Cont M'!$B:$I,5,FALSE)</f>
        <v>1232468.1299999999</v>
      </c>
      <c r="Z159" s="497">
        <f t="shared" si="57"/>
        <v>2.0489937607080229E-3</v>
      </c>
      <c r="AA159" s="495">
        <f t="shared" si="46"/>
        <v>127.65076437079233</v>
      </c>
      <c r="AB159" s="492">
        <f>VLOOKUP($AH159,'FIN-County Cst NonCont &amp; Cont M'!$B:$I,7,FALSE)</f>
        <v>3379767.4099999997</v>
      </c>
      <c r="AC159" s="497">
        <f t="shared" si="58"/>
        <v>8.7017575149423592E-4</v>
      </c>
      <c r="AD159" s="495">
        <f t="shared" si="47"/>
        <v>350.05358984981871</v>
      </c>
      <c r="AE159" s="496">
        <f t="shared" si="48"/>
        <v>16857873.359999999</v>
      </c>
      <c r="AF159" s="497">
        <f t="shared" si="59"/>
        <v>1.065063650621044E-3</v>
      </c>
      <c r="AG159" s="498">
        <f t="shared" si="49"/>
        <v>1746.025205592957</v>
      </c>
      <c r="AH159" s="403" t="str">
        <f>IFERROR(IFERROR(IFERROR(VLOOKUP(B159,'TX Counties'!$A:$C,2,FALSE),VLOOKUP(B159,'TX Counties'!$E:$G,2,FALSE)),VLOOKUP(B159,'TX Counties'!$I:$K,2,FALSE)),VLOOKUP(B159,'TX Counties'!$M:$O,2,FALSE))</f>
        <v>Marion</v>
      </c>
    </row>
    <row r="160" spans="1:34" s="403" customFormat="1" ht="15" x14ac:dyDescent="0.2">
      <c r="A160" s="512" t="s">
        <v>248</v>
      </c>
      <c r="B160" s="512">
        <v>156</v>
      </c>
      <c r="C160" s="513" t="s">
        <v>47</v>
      </c>
      <c r="D160" s="514" t="s">
        <v>48</v>
      </c>
      <c r="E160" s="499">
        <f>VLOOKUP($AH160,'DMV-County Square Miles'!$B:$G,3,FALSE)</f>
        <v>914.96</v>
      </c>
      <c r="F160" s="500">
        <f t="shared" si="50"/>
        <v>3.5019693984918989E-3</v>
      </c>
      <c r="G160" s="501">
        <f t="shared" si="40"/>
        <v>0.17578482228626321</v>
      </c>
      <c r="H160" s="484">
        <f>VLOOKUP($AH160,'DMV-County Square Miles'!$B:$G,5,FALSE)</f>
        <v>7054</v>
      </c>
      <c r="I160" s="502">
        <f t="shared" si="41"/>
        <v>2.7166756824559675E-4</v>
      </c>
      <c r="J160" s="503">
        <f t="shared" si="42"/>
        <v>1.3552353506243997</v>
      </c>
      <c r="K160" s="487">
        <f>VLOOKUP($AH160,'Cty Population Vehicle Miles'!$A:$F,3,FALSE)</f>
        <v>5205</v>
      </c>
      <c r="L160" s="497">
        <f t="shared" si="51"/>
        <v>1.7056504184103022E-4</v>
      </c>
      <c r="M160" s="489">
        <f>VLOOKUP($AH160,'Cty Population Vehicle Miles'!$A:$F,5,FALSE)</f>
        <v>1140635.929</v>
      </c>
      <c r="N160" s="497">
        <f t="shared" si="52"/>
        <v>1.8679620789389616E-3</v>
      </c>
      <c r="O160" s="504">
        <f t="shared" si="53"/>
        <v>219.14234947166187</v>
      </c>
      <c r="P160" s="489">
        <f>VLOOKUP($AH160,'Cty ctr Mile Ln Mile '!$A:$F,3,FALSE)</f>
        <v>268.07799999999997</v>
      </c>
      <c r="Q160" s="497">
        <f t="shared" si="54"/>
        <v>3.3081887475947787E-3</v>
      </c>
      <c r="R160" s="504">
        <f t="shared" si="43"/>
        <v>5.1503938520653214E-2</v>
      </c>
      <c r="S160" s="489">
        <f>VLOOKUP($AH160,'Cty ctr Mile Ln Mile '!$A:$F,5,FALSE)</f>
        <v>642.59</v>
      </c>
      <c r="T160" s="497">
        <f t="shared" si="55"/>
        <v>3.2013803714067541E-3</v>
      </c>
      <c r="U160" s="505">
        <f t="shared" si="44"/>
        <v>0.12345629202689722</v>
      </c>
      <c r="V160" s="492">
        <f>VLOOKUP($AH160,'FIN-County Cst NonCont &amp; Cont M'!$B:$I,3,FALSE)</f>
        <v>7343841.5499999998</v>
      </c>
      <c r="W160" s="497">
        <f t="shared" si="56"/>
        <v>6.4746014566698258E-4</v>
      </c>
      <c r="X160" s="495">
        <f t="shared" si="45"/>
        <v>1410.9205667627282</v>
      </c>
      <c r="Y160" s="494">
        <f>VLOOKUP($AH160,'FIN-County Cst NonCont &amp; Cont M'!$B:$I,5,FALSE)</f>
        <v>1281419.3999999999</v>
      </c>
      <c r="Z160" s="497">
        <f t="shared" si="57"/>
        <v>2.1303758624981388E-3</v>
      </c>
      <c r="AA160" s="495">
        <f t="shared" si="46"/>
        <v>246.1900864553314</v>
      </c>
      <c r="AB160" s="492">
        <f>VLOOKUP($AH160,'FIN-County Cst NonCont &amp; Cont M'!$B:$I,7,FALSE)</f>
        <v>5021770.83</v>
      </c>
      <c r="AC160" s="497">
        <f t="shared" si="58"/>
        <v>1.2929360739137618E-3</v>
      </c>
      <c r="AD160" s="495">
        <f t="shared" si="47"/>
        <v>964.79746974063403</v>
      </c>
      <c r="AE160" s="496">
        <f t="shared" si="48"/>
        <v>13647031.779999999</v>
      </c>
      <c r="AF160" s="497">
        <f t="shared" si="59"/>
        <v>8.622058771800029E-4</v>
      </c>
      <c r="AG160" s="498">
        <f t="shared" si="49"/>
        <v>2621.9081229586936</v>
      </c>
      <c r="AH160" s="403" t="str">
        <f>IFERROR(IFERROR(IFERROR(VLOOKUP(B160,'TX Counties'!$A:$C,2,FALSE),VLOOKUP(B160,'TX Counties'!$E:$G,2,FALSE)),VLOOKUP(B160,'TX Counties'!$I:$K,2,FALSE)),VLOOKUP(B160,'TX Counties'!$M:$O,2,FALSE))</f>
        <v>Martin</v>
      </c>
    </row>
    <row r="161" spans="1:34" s="403" customFormat="1" ht="15" x14ac:dyDescent="0.2">
      <c r="A161" s="512" t="s">
        <v>249</v>
      </c>
      <c r="B161" s="512">
        <v>157</v>
      </c>
      <c r="C161" s="513" t="s">
        <v>72</v>
      </c>
      <c r="D161" s="514" t="s">
        <v>73</v>
      </c>
      <c r="E161" s="499">
        <f>VLOOKUP($AH161,'DMV-County Square Miles'!$B:$G,3,FALSE)</f>
        <v>928.84</v>
      </c>
      <c r="F161" s="500">
        <f t="shared" si="50"/>
        <v>3.5550944916665377E-3</v>
      </c>
      <c r="G161" s="501">
        <f t="shared" si="40"/>
        <v>0.23076770186335405</v>
      </c>
      <c r="H161" s="484">
        <f>VLOOKUP($AH161,'DMV-County Square Miles'!$B:$G,5,FALSE)</f>
        <v>6880</v>
      </c>
      <c r="I161" s="502">
        <f t="shared" si="41"/>
        <v>2.6496638354546432E-4</v>
      </c>
      <c r="J161" s="503">
        <f t="shared" si="42"/>
        <v>1.7093167701863354</v>
      </c>
      <c r="K161" s="487">
        <f>VLOOKUP($AH161,'Cty Population Vehicle Miles'!$A:$F,3,FALSE)</f>
        <v>4025</v>
      </c>
      <c r="L161" s="497">
        <f t="shared" si="51"/>
        <v>1.3189707846496574E-4</v>
      </c>
      <c r="M161" s="489">
        <f>VLOOKUP($AH161,'Cty Population Vehicle Miles'!$A:$F,5,FALSE)</f>
        <v>177319.15100000001</v>
      </c>
      <c r="N161" s="497">
        <f t="shared" si="52"/>
        <v>2.9038665319620286E-4</v>
      </c>
      <c r="O161" s="504">
        <f t="shared" si="53"/>
        <v>44.054447453416152</v>
      </c>
      <c r="P161" s="489">
        <f>VLOOKUP($AH161,'Cty ctr Mile Ln Mile '!$A:$F,3,FALSE)</f>
        <v>192.41399999999999</v>
      </c>
      <c r="Q161" s="497">
        <f t="shared" si="54"/>
        <v>2.3744650052585506E-3</v>
      </c>
      <c r="R161" s="504">
        <f t="shared" si="43"/>
        <v>4.7804720496894409E-2</v>
      </c>
      <c r="S161" s="489">
        <f>VLOOKUP($AH161,'Cty ctr Mile Ln Mile '!$A:$F,5,FALSE)</f>
        <v>417.49200000000002</v>
      </c>
      <c r="T161" s="497">
        <f t="shared" si="55"/>
        <v>2.0799431893109891E-3</v>
      </c>
      <c r="U161" s="505">
        <f t="shared" si="44"/>
        <v>0.10372472049689442</v>
      </c>
      <c r="V161" s="492">
        <f>VLOOKUP($AH161,'FIN-County Cst NonCont &amp; Cont M'!$B:$I,3,FALSE)</f>
        <v>3807658.06</v>
      </c>
      <c r="W161" s="497">
        <f t="shared" si="56"/>
        <v>3.3569717230318787E-4</v>
      </c>
      <c r="X161" s="495">
        <f t="shared" si="45"/>
        <v>946.00200248447209</v>
      </c>
      <c r="Y161" s="494">
        <f>VLOOKUP($AH161,'FIN-County Cst NonCont &amp; Cont M'!$B:$I,5,FALSE)</f>
        <v>1226132.47</v>
      </c>
      <c r="Z161" s="497">
        <f t="shared" si="57"/>
        <v>2.0384606463061377E-3</v>
      </c>
      <c r="AA161" s="495">
        <f t="shared" si="46"/>
        <v>304.62918509316768</v>
      </c>
      <c r="AB161" s="492">
        <f>VLOOKUP($AH161,'FIN-County Cst NonCont &amp; Cont M'!$B:$I,7,FALSE)</f>
        <v>3013723.4</v>
      </c>
      <c r="AC161" s="497">
        <f t="shared" si="58"/>
        <v>7.7593180425121738E-4</v>
      </c>
      <c r="AD161" s="495">
        <f t="shared" si="47"/>
        <v>748.75115527950311</v>
      </c>
      <c r="AE161" s="496">
        <f t="shared" si="48"/>
        <v>8047513.9299999997</v>
      </c>
      <c r="AF161" s="497">
        <f t="shared" si="59"/>
        <v>5.0843391581329952E-4</v>
      </c>
      <c r="AG161" s="498">
        <f t="shared" si="49"/>
        <v>1999.3823428571427</v>
      </c>
      <c r="AH161" s="403" t="str">
        <f>IFERROR(IFERROR(IFERROR(VLOOKUP(B161,'TX Counties'!$A:$C,2,FALSE),VLOOKUP(B161,'TX Counties'!$E:$G,2,FALSE)),VLOOKUP(B161,'TX Counties'!$I:$K,2,FALSE)),VLOOKUP(B161,'TX Counties'!$M:$O,2,FALSE))</f>
        <v>Mason</v>
      </c>
    </row>
    <row r="162" spans="1:34" s="403" customFormat="1" ht="15" x14ac:dyDescent="0.2">
      <c r="A162" s="512" t="s">
        <v>250</v>
      </c>
      <c r="B162" s="512">
        <v>158</v>
      </c>
      <c r="C162" s="513" t="s">
        <v>65</v>
      </c>
      <c r="D162" s="514" t="s">
        <v>66</v>
      </c>
      <c r="E162" s="499">
        <f>VLOOKUP($AH162,'DMV-County Square Miles'!$B:$G,3,FALSE)</f>
        <v>1093.1199999999999</v>
      </c>
      <c r="F162" s="500">
        <f t="shared" si="50"/>
        <v>4.1838690094424501E-3</v>
      </c>
      <c r="G162" s="501">
        <f t="shared" si="40"/>
        <v>3.0115157859937184E-2</v>
      </c>
      <c r="H162" s="484">
        <f>VLOOKUP($AH162,'DMV-County Square Miles'!$B:$G,5,FALSE)</f>
        <v>35910</v>
      </c>
      <c r="I162" s="502">
        <f t="shared" si="41"/>
        <v>1.3829858769066315E-3</v>
      </c>
      <c r="J162" s="503">
        <f t="shared" si="42"/>
        <v>0.98931070582401237</v>
      </c>
      <c r="K162" s="487">
        <f>VLOOKUP($AH162,'Cty Population Vehicle Miles'!$A:$F,3,FALSE)</f>
        <v>36298</v>
      </c>
      <c r="L162" s="497">
        <f t="shared" si="51"/>
        <v>1.1894658768003296E-3</v>
      </c>
      <c r="M162" s="489">
        <f>VLOOKUP($AH162,'Cty Population Vehicle Miles'!$A:$F,5,FALSE)</f>
        <v>832629.18099999998</v>
      </c>
      <c r="N162" s="497">
        <f t="shared" si="52"/>
        <v>1.3635549226382513E-3</v>
      </c>
      <c r="O162" s="504">
        <f t="shared" si="53"/>
        <v>22.93870684335225</v>
      </c>
      <c r="P162" s="489">
        <f>VLOOKUP($AH162,'Cty ctr Mile Ln Mile '!$A:$F,3,FALSE)</f>
        <v>319.77100000000002</v>
      </c>
      <c r="Q162" s="497">
        <f t="shared" si="54"/>
        <v>3.9461008512713842E-3</v>
      </c>
      <c r="R162" s="504">
        <f t="shared" si="43"/>
        <v>8.8096038349220352E-3</v>
      </c>
      <c r="S162" s="489">
        <f>VLOOKUP($AH162,'Cty ctr Mile Ln Mile '!$A:$F,5,FALSE)</f>
        <v>710.31700000000001</v>
      </c>
      <c r="T162" s="497">
        <f t="shared" si="55"/>
        <v>3.5387959683103242E-3</v>
      </c>
      <c r="U162" s="505">
        <f t="shared" si="44"/>
        <v>1.9569039616507796E-2</v>
      </c>
      <c r="V162" s="492">
        <f>VLOOKUP($AH162,'FIN-County Cst NonCont &amp; Cont M'!$B:$I,3,FALSE)</f>
        <v>4074749.97</v>
      </c>
      <c r="W162" s="497">
        <f t="shared" si="56"/>
        <v>3.592449797793817E-4</v>
      </c>
      <c r="X162" s="495">
        <f t="shared" si="45"/>
        <v>112.25825031682187</v>
      </c>
      <c r="Y162" s="494">
        <f>VLOOKUP($AH162,'FIN-County Cst NonCont &amp; Cont M'!$B:$I,5,FALSE)</f>
        <v>1782208.32</v>
      </c>
      <c r="Z162" s="497">
        <f t="shared" si="57"/>
        <v>2.9629437379138784E-3</v>
      </c>
      <c r="AA162" s="495">
        <f t="shared" si="46"/>
        <v>49.099353132403991</v>
      </c>
      <c r="AB162" s="492">
        <f>VLOOKUP($AH162,'FIN-County Cst NonCont &amp; Cont M'!$B:$I,7,FALSE)</f>
        <v>7270902.4699999997</v>
      </c>
      <c r="AC162" s="497">
        <f t="shared" si="58"/>
        <v>1.8720113704136661E-3</v>
      </c>
      <c r="AD162" s="495">
        <f t="shared" si="47"/>
        <v>200.31137996583834</v>
      </c>
      <c r="AE162" s="496">
        <f t="shared" si="48"/>
        <v>13127860.76</v>
      </c>
      <c r="AF162" s="497">
        <f t="shared" si="59"/>
        <v>8.2940516916365972E-4</v>
      </c>
      <c r="AG162" s="498">
        <f t="shared" si="49"/>
        <v>361.66898341506419</v>
      </c>
      <c r="AH162" s="403" t="str">
        <f>IFERROR(IFERROR(IFERROR(VLOOKUP(B162,'TX Counties'!$A:$C,2,FALSE),VLOOKUP(B162,'TX Counties'!$E:$G,2,FALSE)),VLOOKUP(B162,'TX Counties'!$I:$K,2,FALSE)),VLOOKUP(B162,'TX Counties'!$M:$O,2,FALSE))</f>
        <v>Matagorda</v>
      </c>
    </row>
    <row r="163" spans="1:34" s="403" customFormat="1" ht="15" x14ac:dyDescent="0.2">
      <c r="A163" s="512" t="s">
        <v>251</v>
      </c>
      <c r="B163" s="512">
        <v>159</v>
      </c>
      <c r="C163" s="513" t="s">
        <v>153</v>
      </c>
      <c r="D163" s="514" t="s">
        <v>154</v>
      </c>
      <c r="E163" s="499">
        <f>VLOOKUP($AH163,'DMV-County Square Miles'!$B:$G,3,FALSE)</f>
        <v>1279.48</v>
      </c>
      <c r="F163" s="500">
        <f t="shared" si="50"/>
        <v>4.8971537618938696E-3</v>
      </c>
      <c r="G163" s="501">
        <f t="shared" si="40"/>
        <v>2.2145910861099093E-2</v>
      </c>
      <c r="H163" s="484">
        <f>VLOOKUP($AH163,'DMV-County Square Miles'!$B:$G,5,FALSE)</f>
        <v>52635</v>
      </c>
      <c r="I163" s="502">
        <f t="shared" si="41"/>
        <v>2.0271083717900459E-3</v>
      </c>
      <c r="J163" s="503">
        <f t="shared" si="42"/>
        <v>0.91103418433578542</v>
      </c>
      <c r="K163" s="487">
        <f>VLOOKUP($AH163,'Cty Population Vehicle Miles'!$A:$F,3,FALSE)</f>
        <v>57775</v>
      </c>
      <c r="L163" s="497">
        <f t="shared" si="51"/>
        <v>1.8932555797051916E-3</v>
      </c>
      <c r="M163" s="489">
        <f>VLOOKUP($AH163,'Cty Population Vehicle Miles'!$A:$F,5,FALSE)</f>
        <v>957050.598</v>
      </c>
      <c r="N163" s="497">
        <f t="shared" si="52"/>
        <v>1.5673136179895455E-3</v>
      </c>
      <c r="O163" s="504">
        <f t="shared" si="53"/>
        <v>16.565133673734316</v>
      </c>
      <c r="P163" s="489">
        <f>VLOOKUP($AH163,'Cty ctr Mile Ln Mile '!$A:$F,3,FALSE)</f>
        <v>221.548</v>
      </c>
      <c r="Q163" s="497">
        <f t="shared" si="54"/>
        <v>2.7339901097894197E-3</v>
      </c>
      <c r="R163" s="504">
        <f t="shared" si="43"/>
        <v>3.8346689744699265E-3</v>
      </c>
      <c r="S163" s="489">
        <f>VLOOKUP($AH163,'Cty ctr Mile Ln Mile '!$A:$F,5,FALSE)</f>
        <v>510.13600000000002</v>
      </c>
      <c r="T163" s="497">
        <f t="shared" si="55"/>
        <v>2.5414951635536749E-3</v>
      </c>
      <c r="U163" s="505">
        <f t="shared" si="44"/>
        <v>8.8297014279532671E-3</v>
      </c>
      <c r="V163" s="492">
        <f>VLOOKUP($AH163,'FIN-County Cst NonCont &amp; Cont M'!$B:$I,3,FALSE)</f>
        <v>6869241.2000000002</v>
      </c>
      <c r="W163" s="497">
        <f t="shared" si="56"/>
        <v>6.056176290968095E-4</v>
      </c>
      <c r="X163" s="495">
        <f t="shared" si="45"/>
        <v>118.89642925140632</v>
      </c>
      <c r="Y163" s="494">
        <f>VLOOKUP($AH163,'FIN-County Cst NonCont &amp; Cont M'!$B:$I,5,FALSE)</f>
        <v>2189969.11</v>
      </c>
      <c r="Z163" s="497">
        <f t="shared" si="57"/>
        <v>3.6408511776554429E-3</v>
      </c>
      <c r="AA163" s="495">
        <f t="shared" si="46"/>
        <v>37.905133881436605</v>
      </c>
      <c r="AB163" s="492">
        <f>VLOOKUP($AH163,'FIN-County Cst NonCont &amp; Cont M'!$B:$I,7,FALSE)</f>
        <v>8079309.8900000006</v>
      </c>
      <c r="AC163" s="497">
        <f t="shared" si="58"/>
        <v>2.0801489280842449E-3</v>
      </c>
      <c r="AD163" s="495">
        <f t="shared" si="47"/>
        <v>139.84093275638253</v>
      </c>
      <c r="AE163" s="496">
        <f t="shared" si="48"/>
        <v>17138520.200000003</v>
      </c>
      <c r="AF163" s="497">
        <f t="shared" si="59"/>
        <v>1.0827946384842524E-3</v>
      </c>
      <c r="AG163" s="498">
        <f t="shared" si="49"/>
        <v>296.64249588922547</v>
      </c>
      <c r="AH163" s="403" t="str">
        <f>IFERROR(IFERROR(IFERROR(VLOOKUP(B163,'TX Counties'!$A:$C,2,FALSE),VLOOKUP(B163,'TX Counties'!$E:$G,2,FALSE)),VLOOKUP(B163,'TX Counties'!$I:$K,2,FALSE)),VLOOKUP(B163,'TX Counties'!$M:$O,2,FALSE))</f>
        <v>Maverick</v>
      </c>
    </row>
    <row r="164" spans="1:34" s="403" customFormat="1" ht="15" x14ac:dyDescent="0.2">
      <c r="A164" s="512" t="s">
        <v>252</v>
      </c>
      <c r="B164" s="512">
        <v>160</v>
      </c>
      <c r="C164" s="513" t="s">
        <v>104</v>
      </c>
      <c r="D164" s="514" t="s">
        <v>105</v>
      </c>
      <c r="E164" s="499">
        <f>VLOOKUP($AH164,'DMV-County Square Miles'!$B:$G,3,FALSE)</f>
        <v>1065.5999999999999</v>
      </c>
      <c r="F164" s="500">
        <f t="shared" si="50"/>
        <v>4.0785374126005147E-3</v>
      </c>
      <c r="G164" s="501">
        <f t="shared" si="40"/>
        <v>0.1438833378341885</v>
      </c>
      <c r="H164" s="484">
        <f>VLOOKUP($AH164,'DMV-County Square Miles'!$B:$G,5,FALSE)</f>
        <v>9567</v>
      </c>
      <c r="I164" s="502">
        <f t="shared" si="41"/>
        <v>3.6844962084003739E-4</v>
      </c>
      <c r="J164" s="503">
        <f t="shared" si="42"/>
        <v>1.2917904401836349</v>
      </c>
      <c r="K164" s="487">
        <f>VLOOKUP($AH164,'Cty Population Vehicle Miles'!$A:$F,3,FALSE)</f>
        <v>7406</v>
      </c>
      <c r="L164" s="497">
        <f t="shared" si="51"/>
        <v>2.4269062437553697E-4</v>
      </c>
      <c r="M164" s="489">
        <f>VLOOKUP($AH164,'Cty Population Vehicle Miles'!$A:$F,5,FALSE)</f>
        <v>328111.62199999997</v>
      </c>
      <c r="N164" s="497">
        <f t="shared" si="52"/>
        <v>5.3733189703439083E-4</v>
      </c>
      <c r="O164" s="504">
        <f t="shared" si="53"/>
        <v>44.303486632460164</v>
      </c>
      <c r="P164" s="489">
        <f>VLOOKUP($AH164,'Cty ctr Mile Ln Mile '!$A:$F,3,FALSE)</f>
        <v>297.178</v>
      </c>
      <c r="Q164" s="497">
        <f t="shared" si="54"/>
        <v>3.6672942786529338E-3</v>
      </c>
      <c r="R164" s="504">
        <f t="shared" si="43"/>
        <v>4.012665406427221E-2</v>
      </c>
      <c r="S164" s="489">
        <f>VLOOKUP($AH164,'Cty ctr Mile Ln Mile '!$A:$F,5,FALSE)</f>
        <v>615.91099999999994</v>
      </c>
      <c r="T164" s="497">
        <f t="shared" si="55"/>
        <v>3.0684657183172865E-3</v>
      </c>
      <c r="U164" s="505">
        <f t="shared" si="44"/>
        <v>8.3163786119362676E-2</v>
      </c>
      <c r="V164" s="492">
        <f>VLOOKUP($AH164,'FIN-County Cst NonCont &amp; Cont M'!$B:$I,3,FALSE)</f>
        <v>638208.29</v>
      </c>
      <c r="W164" s="497">
        <f t="shared" si="56"/>
        <v>5.626679573571081E-5</v>
      </c>
      <c r="X164" s="495">
        <f t="shared" si="45"/>
        <v>86.174492303537676</v>
      </c>
      <c r="Y164" s="494">
        <f>VLOOKUP($AH164,'FIN-County Cst NonCont &amp; Cont M'!$B:$I,5,FALSE)</f>
        <v>1610181.26</v>
      </c>
      <c r="Z164" s="497">
        <f t="shared" si="57"/>
        <v>2.6769465879405603E-3</v>
      </c>
      <c r="AA164" s="495">
        <f t="shared" si="46"/>
        <v>217.41577909802862</v>
      </c>
      <c r="AB164" s="492">
        <f>VLOOKUP($AH164,'FIN-County Cst NonCont &amp; Cont M'!$B:$I,7,FALSE)</f>
        <v>3869227.58</v>
      </c>
      <c r="AC164" s="497">
        <f t="shared" si="58"/>
        <v>9.9619518407295508E-4</v>
      </c>
      <c r="AD164" s="495">
        <f t="shared" si="47"/>
        <v>522.4449878476911</v>
      </c>
      <c r="AE164" s="496">
        <f t="shared" si="48"/>
        <v>6117617.1299999999</v>
      </c>
      <c r="AF164" s="497">
        <f t="shared" si="59"/>
        <v>3.8650495791716125E-4</v>
      </c>
      <c r="AG164" s="498">
        <f t="shared" si="49"/>
        <v>826.03525924925736</v>
      </c>
      <c r="AH164" s="403" t="str">
        <f>IFERROR(IFERROR(IFERROR(VLOOKUP(B164,'TX Counties'!$A:$C,2,FALSE),VLOOKUP(B164,'TX Counties'!$E:$G,2,FALSE)),VLOOKUP(B164,'TX Counties'!$I:$K,2,FALSE)),VLOOKUP(B164,'TX Counties'!$M:$O,2,FALSE))</f>
        <v>McCulloch</v>
      </c>
    </row>
    <row r="165" spans="1:34" s="403" customFormat="1" ht="15" x14ac:dyDescent="0.2">
      <c r="A165" s="512" t="s">
        <v>253</v>
      </c>
      <c r="B165" s="512">
        <v>161</v>
      </c>
      <c r="C165" s="513" t="s">
        <v>77</v>
      </c>
      <c r="D165" s="514" t="s">
        <v>78</v>
      </c>
      <c r="E165" s="499">
        <f>VLOOKUP($AH165,'DMV-County Square Miles'!$B:$G,3,FALSE)</f>
        <v>1036.69</v>
      </c>
      <c r="F165" s="500">
        <f t="shared" si="50"/>
        <v>3.9678856515285551E-3</v>
      </c>
      <c r="G165" s="501">
        <f t="shared" si="40"/>
        <v>3.9418320361068763E-3</v>
      </c>
      <c r="H165" s="484">
        <f>VLOOKUP($AH165,'DMV-County Square Miles'!$B:$G,5,FALSE)</f>
        <v>232550</v>
      </c>
      <c r="I165" s="502">
        <f t="shared" si="41"/>
        <v>8.9560948391711817E-3</v>
      </c>
      <c r="J165" s="503">
        <f t="shared" si="42"/>
        <v>0.88423061860021213</v>
      </c>
      <c r="K165" s="487">
        <f>VLOOKUP($AH165,'Cty Population Vehicle Miles'!$A:$F,3,FALSE)</f>
        <v>262997</v>
      </c>
      <c r="L165" s="497">
        <f t="shared" si="51"/>
        <v>8.6182698000125697E-3</v>
      </c>
      <c r="M165" s="489">
        <f>VLOOKUP($AH165,'Cty Population Vehicle Miles'!$A:$F,5,FALSE)</f>
        <v>7578774.8210000005</v>
      </c>
      <c r="N165" s="497">
        <f t="shared" si="52"/>
        <v>1.2411378258842675E-2</v>
      </c>
      <c r="O165" s="504">
        <f t="shared" si="53"/>
        <v>28.816963010984917</v>
      </c>
      <c r="P165" s="489">
        <f>VLOOKUP($AH165,'Cty ctr Mile Ln Mile '!$A:$F,3,FALSE)</f>
        <v>654.226</v>
      </c>
      <c r="Q165" s="497">
        <f t="shared" si="54"/>
        <v>8.0734080811701893E-3</v>
      </c>
      <c r="R165" s="504">
        <f t="shared" si="43"/>
        <v>2.4875797062323905E-3</v>
      </c>
      <c r="S165" s="489">
        <f>VLOOKUP($AH165,'Cty ctr Mile Ln Mile '!$A:$F,5,FALSE)</f>
        <v>1765.787</v>
      </c>
      <c r="T165" s="497">
        <f t="shared" si="55"/>
        <v>8.7971425666213566E-3</v>
      </c>
      <c r="U165" s="505">
        <f t="shared" si="44"/>
        <v>6.7140955980486468E-3</v>
      </c>
      <c r="V165" s="492">
        <f>VLOOKUP($AH165,'FIN-County Cst NonCont &amp; Cont M'!$B:$I,3,FALSE)</f>
        <v>58220181.880000003</v>
      </c>
      <c r="W165" s="497">
        <f t="shared" si="56"/>
        <v>5.1329058755063993E-3</v>
      </c>
      <c r="X165" s="495">
        <f t="shared" si="45"/>
        <v>221.37203800803812</v>
      </c>
      <c r="Y165" s="494">
        <f>VLOOKUP($AH165,'FIN-County Cst NonCont &amp; Cont M'!$B:$I,5,FALSE)</f>
        <v>4684241.45</v>
      </c>
      <c r="Z165" s="497">
        <f t="shared" si="57"/>
        <v>7.7876103008845373E-3</v>
      </c>
      <c r="AA165" s="495">
        <f t="shared" si="46"/>
        <v>17.811007159777489</v>
      </c>
      <c r="AB165" s="492">
        <f>VLOOKUP($AH165,'FIN-County Cst NonCont &amp; Cont M'!$B:$I,7,FALSE)</f>
        <v>39674227.93</v>
      </c>
      <c r="AC165" s="497">
        <f t="shared" si="58"/>
        <v>1.0214771289229443E-2</v>
      </c>
      <c r="AD165" s="495">
        <f t="shared" si="47"/>
        <v>150.85429845207361</v>
      </c>
      <c r="AE165" s="496">
        <f t="shared" si="48"/>
        <v>102578651.26000001</v>
      </c>
      <c r="AF165" s="497">
        <f t="shared" si="59"/>
        <v>6.4808170315237531E-3</v>
      </c>
      <c r="AG165" s="498">
        <f t="shared" si="49"/>
        <v>390.03734361988921</v>
      </c>
      <c r="AH165" s="403" t="str">
        <f>IFERROR(IFERROR(IFERROR(VLOOKUP(B165,'TX Counties'!$A:$C,2,FALSE),VLOOKUP(B165,'TX Counties'!$E:$G,2,FALSE)),VLOOKUP(B165,'TX Counties'!$I:$K,2,FALSE)),VLOOKUP(B165,'TX Counties'!$M:$O,2,FALSE))</f>
        <v>McLennan</v>
      </c>
    </row>
    <row r="166" spans="1:34" s="403" customFormat="1" ht="15" x14ac:dyDescent="0.2">
      <c r="A166" s="512" t="s">
        <v>254</v>
      </c>
      <c r="B166" s="512">
        <v>162</v>
      </c>
      <c r="C166" s="513" t="s">
        <v>62</v>
      </c>
      <c r="D166" s="514" t="s">
        <v>63</v>
      </c>
      <c r="E166" s="499">
        <f>VLOOKUP($AH166,'DMV-County Square Miles'!$B:$G,3,FALSE)</f>
        <v>1139.8</v>
      </c>
      <c r="F166" s="500">
        <f t="shared" si="50"/>
        <v>4.3625346686205586E-3</v>
      </c>
      <c r="G166" s="501">
        <f t="shared" si="40"/>
        <v>2.0173451327433627</v>
      </c>
      <c r="H166" s="484">
        <f>VLOOKUP($AH166,'DMV-County Square Miles'!$B:$G,5,FALSE)</f>
        <v>1782</v>
      </c>
      <c r="I166" s="502">
        <f t="shared" si="41"/>
        <v>6.8629374342735097E-5</v>
      </c>
      <c r="J166" s="503">
        <f t="shared" si="42"/>
        <v>3.1539823008849557</v>
      </c>
      <c r="K166" s="487">
        <f>VLOOKUP($AH166,'Cty Population Vehicle Miles'!$A:$F,3,FALSE)</f>
        <v>565</v>
      </c>
      <c r="L166" s="497">
        <f t="shared" si="51"/>
        <v>1.8514745175827489E-5</v>
      </c>
      <c r="M166" s="489">
        <f>VLOOKUP($AH166,'Cty Population Vehicle Miles'!$A:$F,5,FALSE)</f>
        <v>213704.878</v>
      </c>
      <c r="N166" s="497">
        <f t="shared" si="52"/>
        <v>3.4997372784693084E-4</v>
      </c>
      <c r="O166" s="504">
        <f t="shared" si="53"/>
        <v>378.23872212389381</v>
      </c>
      <c r="P166" s="489">
        <f>VLOOKUP($AH166,'Cty ctr Mile Ln Mile '!$A:$F,3,FALSE)</f>
        <v>159.815</v>
      </c>
      <c r="Q166" s="497">
        <f t="shared" si="54"/>
        <v>1.9721804276996231E-3</v>
      </c>
      <c r="R166" s="504">
        <f t="shared" si="43"/>
        <v>0.28285840707964599</v>
      </c>
      <c r="S166" s="489">
        <f>VLOOKUP($AH166,'Cty ctr Mile Ln Mile '!$A:$F,5,FALSE)</f>
        <v>324.54500000000002</v>
      </c>
      <c r="T166" s="497">
        <f t="shared" si="55"/>
        <v>1.6168816704869434E-3</v>
      </c>
      <c r="U166" s="505">
        <f t="shared" si="44"/>
        <v>0.5744159292035399</v>
      </c>
      <c r="V166" s="492">
        <f>VLOOKUP($AH166,'FIN-County Cst NonCont &amp; Cont M'!$B:$I,3,FALSE)</f>
        <v>603159.36</v>
      </c>
      <c r="W166" s="497">
        <f t="shared" si="56"/>
        <v>5.3176752851646693E-5</v>
      </c>
      <c r="X166" s="495">
        <f t="shared" si="45"/>
        <v>1067.5386902654866</v>
      </c>
      <c r="Y166" s="494">
        <f>VLOOKUP($AH166,'FIN-County Cst NonCont &amp; Cont M'!$B:$I,5,FALSE)</f>
        <v>484570.48</v>
      </c>
      <c r="Z166" s="497">
        <f t="shared" si="57"/>
        <v>8.0560451501759467E-4</v>
      </c>
      <c r="AA166" s="495">
        <f t="shared" si="46"/>
        <v>857.64686725663717</v>
      </c>
      <c r="AB166" s="492">
        <f>VLOOKUP($AH166,'FIN-County Cst NonCont &amp; Cont M'!$B:$I,7,FALSE)</f>
        <v>995590.31</v>
      </c>
      <c r="AC166" s="497">
        <f t="shared" si="58"/>
        <v>2.5633081839339633E-4</v>
      </c>
      <c r="AD166" s="495">
        <f t="shared" si="47"/>
        <v>1762.106743362832</v>
      </c>
      <c r="AE166" s="496">
        <f t="shared" si="48"/>
        <v>2083320.15</v>
      </c>
      <c r="AF166" s="497">
        <f t="shared" si="59"/>
        <v>1.3162209235930461E-4</v>
      </c>
      <c r="AG166" s="498">
        <f t="shared" si="49"/>
        <v>3687.2923008849557</v>
      </c>
      <c r="AH166" s="403" t="str">
        <f>IFERROR(IFERROR(IFERROR(VLOOKUP(B166,'TX Counties'!$A:$C,2,FALSE),VLOOKUP(B166,'TX Counties'!$E:$G,2,FALSE)),VLOOKUP(B166,'TX Counties'!$I:$K,2,FALSE)),VLOOKUP(B166,'TX Counties'!$M:$O,2,FALSE))</f>
        <v>McMullen</v>
      </c>
    </row>
    <row r="167" spans="1:34" s="403" customFormat="1" ht="15" x14ac:dyDescent="0.2">
      <c r="A167" s="509" t="s">
        <v>255</v>
      </c>
      <c r="B167" s="509">
        <v>163</v>
      </c>
      <c r="C167" s="510" t="s">
        <v>62</v>
      </c>
      <c r="D167" s="511" t="s">
        <v>63</v>
      </c>
      <c r="E167" s="481">
        <f>VLOOKUP($AH167,'DMV-County Square Miles'!$B:$G,3,FALSE)</f>
        <v>1325.36</v>
      </c>
      <c r="F167" s="482">
        <f t="shared" si="50"/>
        <v>5.0727574560475025E-3</v>
      </c>
      <c r="G167" s="483">
        <f t="shared" si="40"/>
        <v>2.4146185938894858E-2</v>
      </c>
      <c r="H167" s="484">
        <f>VLOOKUP($AH167,'DMV-County Square Miles'!$B:$G,5,FALSE)</f>
        <v>61368</v>
      </c>
      <c r="I167" s="485">
        <f t="shared" si="41"/>
        <v>2.3634385211363453E-3</v>
      </c>
      <c r="J167" s="486">
        <f t="shared" si="42"/>
        <v>1.1180382225946912</v>
      </c>
      <c r="K167" s="487">
        <f>VLOOKUP($AH167,'Cty Population Vehicle Miles'!$A:$F,3,FALSE)</f>
        <v>54889</v>
      </c>
      <c r="L167" s="488">
        <f t="shared" si="51"/>
        <v>1.7986829167362744E-3</v>
      </c>
      <c r="M167" s="489">
        <f>VLOOKUP($AH167,'Cty Population Vehicle Miles'!$A:$F,5,FALSE)</f>
        <v>1605702.682</v>
      </c>
      <c r="N167" s="488">
        <f t="shared" si="52"/>
        <v>2.6295785042087572E-3</v>
      </c>
      <c r="O167" s="490">
        <f t="shared" si="53"/>
        <v>29.253633369163222</v>
      </c>
      <c r="P167" s="489">
        <f>VLOOKUP($AH167,'Cty ctr Mile Ln Mile '!$A:$F,3,FALSE)</f>
        <v>327.65499999999997</v>
      </c>
      <c r="Q167" s="488">
        <f t="shared" si="54"/>
        <v>4.043392535356005E-3</v>
      </c>
      <c r="R167" s="490">
        <f t="shared" si="43"/>
        <v>5.9694109930951552E-3</v>
      </c>
      <c r="S167" s="489">
        <f>VLOOKUP($AH167,'Cty ctr Mile Ln Mile '!$A:$F,5,FALSE)</f>
        <v>772.17600000000004</v>
      </c>
      <c r="T167" s="488">
        <f t="shared" si="55"/>
        <v>3.8469772166877508E-3</v>
      </c>
      <c r="U167" s="491">
        <f t="shared" si="44"/>
        <v>1.4067955328025652E-2</v>
      </c>
      <c r="V167" s="492">
        <f>VLOOKUP($AH167,'FIN-County Cst NonCont &amp; Cont M'!$B:$I,3,FALSE)</f>
        <v>9693886.3200000003</v>
      </c>
      <c r="W167" s="488">
        <f t="shared" si="56"/>
        <v>8.5464875652530514E-4</v>
      </c>
      <c r="X167" s="493">
        <f t="shared" si="45"/>
        <v>176.60890743136147</v>
      </c>
      <c r="Y167" s="494">
        <f>VLOOKUP($AH167,'FIN-County Cst NonCont &amp; Cont M'!$B:$I,5,FALSE)</f>
        <v>2562356.71</v>
      </c>
      <c r="Z167" s="488">
        <f t="shared" si="57"/>
        <v>4.2599502443104445E-3</v>
      </c>
      <c r="AA167" s="493">
        <f t="shared" si="46"/>
        <v>46.682517626482536</v>
      </c>
      <c r="AB167" s="492">
        <f>VLOOKUP($AH167,'FIN-County Cst NonCont &amp; Cont M'!$B:$I,7,FALSE)</f>
        <v>9597848.8800000008</v>
      </c>
      <c r="AC167" s="488">
        <f t="shared" si="58"/>
        <v>2.4711213372763164E-3</v>
      </c>
      <c r="AD167" s="495">
        <f t="shared" si="47"/>
        <v>174.85924101368218</v>
      </c>
      <c r="AE167" s="496">
        <f t="shared" si="48"/>
        <v>21854091.910000004</v>
      </c>
      <c r="AF167" s="497">
        <f t="shared" si="59"/>
        <v>1.3807197630219016E-3</v>
      </c>
      <c r="AG167" s="498">
        <f t="shared" si="49"/>
        <v>398.15066607152625</v>
      </c>
      <c r="AH167" s="403" t="str">
        <f>IFERROR(IFERROR(IFERROR(VLOOKUP(B167,'TX Counties'!$A:$C,2,FALSE),VLOOKUP(B167,'TX Counties'!$E:$G,2,FALSE)),VLOOKUP(B167,'TX Counties'!$I:$K,2,FALSE)),VLOOKUP(B167,'TX Counties'!$M:$O,2,FALSE))</f>
        <v>Medina</v>
      </c>
    </row>
    <row r="168" spans="1:34" s="403" customFormat="1" ht="15" x14ac:dyDescent="0.2">
      <c r="A168" s="509" t="s">
        <v>256</v>
      </c>
      <c r="B168" s="509">
        <v>164</v>
      </c>
      <c r="C168" s="510" t="s">
        <v>124</v>
      </c>
      <c r="D168" s="511" t="s">
        <v>125</v>
      </c>
      <c r="E168" s="481">
        <f>VLOOKUP($AH168,'DMV-County Square Miles'!$B:$G,3,FALSE)</f>
        <v>902.03</v>
      </c>
      <c r="F168" s="482">
        <f t="shared" si="50"/>
        <v>3.4524803887838237E-3</v>
      </c>
      <c r="G168" s="483">
        <f t="shared" si="40"/>
        <v>0.46496391752577321</v>
      </c>
      <c r="H168" s="484">
        <f>VLOOKUP($AH168,'DMV-County Square Miles'!$B:$G,5,FALSE)</f>
        <v>2911</v>
      </c>
      <c r="I168" s="485">
        <f t="shared" si="41"/>
        <v>1.1211004978209981E-4</v>
      </c>
      <c r="J168" s="486">
        <f t="shared" si="42"/>
        <v>1.5005154639175258</v>
      </c>
      <c r="K168" s="487">
        <f>VLOOKUP($AH168,'Cty Population Vehicle Miles'!$A:$F,3,FALSE)</f>
        <v>1940</v>
      </c>
      <c r="L168" s="488">
        <f t="shared" si="51"/>
        <v>6.3572753347089077E-5</v>
      </c>
      <c r="M168" s="489">
        <f>VLOOKUP($AH168,'Cty Population Vehicle Miles'!$A:$F,5,FALSE)</f>
        <v>174934.87100000001</v>
      </c>
      <c r="N168" s="488">
        <f t="shared" si="52"/>
        <v>2.8648203778620327E-4</v>
      </c>
      <c r="O168" s="490">
        <f t="shared" si="53"/>
        <v>90.17261391752578</v>
      </c>
      <c r="P168" s="489">
        <f>VLOOKUP($AH168,'Cty ctr Mile Ln Mile '!$A:$F,3,FALSE)</f>
        <v>169.886</v>
      </c>
      <c r="Q168" s="488">
        <f t="shared" si="54"/>
        <v>2.0964605583967599E-3</v>
      </c>
      <c r="R168" s="490">
        <f t="shared" si="43"/>
        <v>8.7570103092783499E-2</v>
      </c>
      <c r="S168" s="489">
        <f>VLOOKUP($AH168,'Cty ctr Mile Ln Mile '!$A:$F,5,FALSE)</f>
        <v>348.44400000000002</v>
      </c>
      <c r="T168" s="488">
        <f t="shared" si="55"/>
        <v>1.7359463765923139E-3</v>
      </c>
      <c r="U168" s="491">
        <f t="shared" si="44"/>
        <v>0.17961030927835053</v>
      </c>
      <c r="V168" s="492">
        <f>VLOOKUP($AH168,'FIN-County Cst NonCont &amp; Cont M'!$B:$I,3,FALSE)</f>
        <v>2648721.63</v>
      </c>
      <c r="W168" s="488">
        <f t="shared" si="56"/>
        <v>2.3352106397108845E-4</v>
      </c>
      <c r="X168" s="493">
        <f t="shared" si="45"/>
        <v>1365.3204278350515</v>
      </c>
      <c r="Y168" s="494">
        <f>VLOOKUP($AH168,'FIN-County Cst NonCont &amp; Cont M'!$B:$I,5,FALSE)</f>
        <v>385181.15</v>
      </c>
      <c r="Z168" s="488">
        <f t="shared" si="57"/>
        <v>6.4036850437044655E-4</v>
      </c>
      <c r="AA168" s="493">
        <f t="shared" si="46"/>
        <v>198.54698453608248</v>
      </c>
      <c r="AB168" s="492">
        <f>VLOOKUP($AH168,'FIN-County Cst NonCont &amp; Cont M'!$B:$I,7,FALSE)</f>
        <v>1064866.53</v>
      </c>
      <c r="AC168" s="488">
        <f t="shared" si="58"/>
        <v>2.741671010384142E-4</v>
      </c>
      <c r="AD168" s="495">
        <f t="shared" si="47"/>
        <v>548.90027319587625</v>
      </c>
      <c r="AE168" s="496">
        <f t="shared" si="48"/>
        <v>4098769.3099999996</v>
      </c>
      <c r="AF168" s="497">
        <f t="shared" si="59"/>
        <v>2.5895616316114602E-4</v>
      </c>
      <c r="AG168" s="498">
        <f t="shared" si="49"/>
        <v>2112.7676855670102</v>
      </c>
      <c r="AH168" s="403" t="str">
        <f>IFERROR(IFERROR(IFERROR(VLOOKUP(B168,'TX Counties'!$A:$C,2,FALSE),VLOOKUP(B168,'TX Counties'!$E:$G,2,FALSE)),VLOOKUP(B168,'TX Counties'!$I:$K,2,FALSE)),VLOOKUP(B168,'TX Counties'!$M:$O,2,FALSE))</f>
        <v>Menard</v>
      </c>
    </row>
    <row r="169" spans="1:34" s="403" customFormat="1" ht="15" x14ac:dyDescent="0.2">
      <c r="A169" s="509" t="s">
        <v>257</v>
      </c>
      <c r="B169" s="509">
        <v>165</v>
      </c>
      <c r="C169" s="510" t="s">
        <v>47</v>
      </c>
      <c r="D169" s="511" t="s">
        <v>48</v>
      </c>
      <c r="E169" s="481">
        <f>VLOOKUP($AH169,'DMV-County Square Miles'!$B:$G,3,FALSE)</f>
        <v>900.36</v>
      </c>
      <c r="F169" s="482">
        <f t="shared" si="50"/>
        <v>3.4460885367952328E-3</v>
      </c>
      <c r="G169" s="483">
        <f t="shared" si="40"/>
        <v>5.0713364387543021E-3</v>
      </c>
      <c r="H169" s="484">
        <f>VLOOKUP($AH169,'DMV-County Square Miles'!$B:$G,5,FALSE)</f>
        <v>235365</v>
      </c>
      <c r="I169" s="485">
        <f t="shared" si="41"/>
        <v>9.0645076836014839E-3</v>
      </c>
      <c r="J169" s="486">
        <f t="shared" si="42"/>
        <v>1.3257087175212208</v>
      </c>
      <c r="K169" s="487">
        <f>VLOOKUP($AH169,'Cty Population Vehicle Miles'!$A:$F,3,FALSE)</f>
        <v>177539</v>
      </c>
      <c r="L169" s="488">
        <f t="shared" si="51"/>
        <v>5.8178572456128079E-3</v>
      </c>
      <c r="M169" s="489">
        <f>VLOOKUP($AH169,'Cty Population Vehicle Miles'!$A:$F,5,FALSE)</f>
        <v>4823931.716</v>
      </c>
      <c r="N169" s="488">
        <f t="shared" si="52"/>
        <v>7.8999102937068293E-3</v>
      </c>
      <c r="O169" s="490">
        <f t="shared" si="53"/>
        <v>27.171110099752731</v>
      </c>
      <c r="P169" s="489">
        <f>VLOOKUP($AH169,'Cty ctr Mile Ln Mile '!$A:$F,3,FALSE)</f>
        <v>403.06400000000002</v>
      </c>
      <c r="Q169" s="488">
        <f t="shared" si="54"/>
        <v>4.973969476646879E-3</v>
      </c>
      <c r="R169" s="490">
        <f t="shared" si="43"/>
        <v>2.2702842755676217E-3</v>
      </c>
      <c r="S169" s="489">
        <f>VLOOKUP($AH169,'Cty ctr Mile Ln Mile '!$A:$F,5,FALSE)</f>
        <v>1069.434</v>
      </c>
      <c r="T169" s="488">
        <f t="shared" si="55"/>
        <v>5.3279151809318701E-3</v>
      </c>
      <c r="U169" s="491">
        <f t="shared" si="44"/>
        <v>6.0236567740045849E-3</v>
      </c>
      <c r="V169" s="492">
        <f>VLOOKUP($AH169,'FIN-County Cst NonCont &amp; Cont M'!$B:$I,3,FALSE)</f>
        <v>74998742.010000005</v>
      </c>
      <c r="W169" s="488">
        <f t="shared" si="56"/>
        <v>6.6121655942638149E-3</v>
      </c>
      <c r="X169" s="493">
        <f t="shared" si="45"/>
        <v>422.43530722827103</v>
      </c>
      <c r="Y169" s="494">
        <f>VLOOKUP($AH169,'FIN-County Cst NonCont &amp; Cont M'!$B:$I,5,FALSE)</f>
        <v>1750799.72</v>
      </c>
      <c r="Z169" s="488">
        <f t="shared" si="57"/>
        <v>2.9107265455451197E-3</v>
      </c>
      <c r="AA169" s="493">
        <f t="shared" si="46"/>
        <v>9.8614936436501281</v>
      </c>
      <c r="AB169" s="492">
        <f>VLOOKUP($AH169,'FIN-County Cst NonCont &amp; Cont M'!$B:$I,7,FALSE)</f>
        <v>74013491.980000004</v>
      </c>
      <c r="AC169" s="488">
        <f t="shared" si="58"/>
        <v>1.9055969891256248E-2</v>
      </c>
      <c r="AD169" s="495">
        <f t="shared" si="47"/>
        <v>416.88582215738518</v>
      </c>
      <c r="AE169" s="496">
        <f t="shared" si="48"/>
        <v>150763033.71000001</v>
      </c>
      <c r="AF169" s="497">
        <f t="shared" si="59"/>
        <v>9.5250583292954653E-3</v>
      </c>
      <c r="AG169" s="498">
        <f t="shared" si="49"/>
        <v>849.18262302930623</v>
      </c>
      <c r="AH169" s="403" t="str">
        <f>IFERROR(IFERROR(IFERROR(VLOOKUP(B169,'TX Counties'!$A:$C,2,FALSE),VLOOKUP(B169,'TX Counties'!$E:$G,2,FALSE)),VLOOKUP(B169,'TX Counties'!$I:$K,2,FALSE)),VLOOKUP(B169,'TX Counties'!$M:$O,2,FALSE))</f>
        <v>Midland</v>
      </c>
    </row>
    <row r="170" spans="1:34" s="403" customFormat="1" ht="15" x14ac:dyDescent="0.2">
      <c r="A170" s="509" t="s">
        <v>258</v>
      </c>
      <c r="B170" s="509">
        <v>166</v>
      </c>
      <c r="C170" s="510" t="s">
        <v>92</v>
      </c>
      <c r="D170" s="511" t="s">
        <v>93</v>
      </c>
      <c r="E170" s="481">
        <f>VLOOKUP($AH170,'DMV-County Square Miles'!$B:$G,3,FALSE)</f>
        <v>1016.36</v>
      </c>
      <c r="F170" s="482">
        <f t="shared" si="50"/>
        <v>3.8900734653440875E-3</v>
      </c>
      <c r="G170" s="483">
        <f t="shared" si="40"/>
        <v>3.9179676959253694E-2</v>
      </c>
      <c r="H170" s="484">
        <f>VLOOKUP($AH170,'DMV-County Square Miles'!$B:$G,5,FALSE)</f>
        <v>30959</v>
      </c>
      <c r="I170" s="485">
        <f t="shared" si="41"/>
        <v>1.1923102133988416E-3</v>
      </c>
      <c r="J170" s="486">
        <f t="shared" si="42"/>
        <v>1.1934389576346325</v>
      </c>
      <c r="K170" s="487">
        <f>VLOOKUP($AH170,'Cty Population Vehicle Miles'!$A:$F,3,FALSE)</f>
        <v>25941</v>
      </c>
      <c r="L170" s="488">
        <f t="shared" si="51"/>
        <v>8.5007257452414321E-4</v>
      </c>
      <c r="M170" s="489">
        <f>VLOOKUP($AH170,'Cty Population Vehicle Miles'!$A:$F,5,FALSE)</f>
        <v>945008.25399999996</v>
      </c>
      <c r="N170" s="488">
        <f t="shared" si="52"/>
        <v>1.5475924770350787E-3</v>
      </c>
      <c r="O170" s="490">
        <f t="shared" si="53"/>
        <v>36.429137427238736</v>
      </c>
      <c r="P170" s="489">
        <f>VLOOKUP($AH170,'Cty ctr Mile Ln Mile '!$A:$F,3,FALSE)</f>
        <v>334.24099999999999</v>
      </c>
      <c r="Q170" s="488">
        <f t="shared" si="54"/>
        <v>4.1246663850999579E-3</v>
      </c>
      <c r="R170" s="490">
        <f t="shared" si="43"/>
        <v>1.2884661346902587E-2</v>
      </c>
      <c r="S170" s="489">
        <f>VLOOKUP($AH170,'Cty ctr Mile Ln Mile '!$A:$F,5,FALSE)</f>
        <v>712.31600000000003</v>
      </c>
      <c r="T170" s="488">
        <f t="shared" si="55"/>
        <v>3.5487549769510473E-3</v>
      </c>
      <c r="U170" s="491">
        <f t="shared" si="44"/>
        <v>2.7459080220500368E-2</v>
      </c>
      <c r="V170" s="492">
        <f>VLOOKUP($AH170,'FIN-County Cst NonCont &amp; Cont M'!$B:$I,3,FALSE)</f>
        <v>6081283.2599999998</v>
      </c>
      <c r="W170" s="488">
        <f t="shared" si="56"/>
        <v>5.3614835213346655E-4</v>
      </c>
      <c r="X170" s="493">
        <f t="shared" si="45"/>
        <v>234.4274800508847</v>
      </c>
      <c r="Y170" s="494">
        <f>VLOOKUP($AH170,'FIN-County Cst NonCont &amp; Cont M'!$B:$I,5,FALSE)</f>
        <v>2658079.19</v>
      </c>
      <c r="Z170" s="488">
        <f t="shared" si="57"/>
        <v>4.4190900707329729E-3</v>
      </c>
      <c r="AA170" s="493">
        <f t="shared" si="46"/>
        <v>102.46633475964688</v>
      </c>
      <c r="AB170" s="492">
        <f>VLOOKUP($AH170,'FIN-County Cst NonCont &amp; Cont M'!$B:$I,7,FALSE)</f>
        <v>10040516.49</v>
      </c>
      <c r="AC170" s="488">
        <f t="shared" si="58"/>
        <v>2.5850932689110754E-3</v>
      </c>
      <c r="AD170" s="495">
        <f t="shared" si="47"/>
        <v>387.05202151035041</v>
      </c>
      <c r="AE170" s="496">
        <f t="shared" si="48"/>
        <v>18779878.939999998</v>
      </c>
      <c r="AF170" s="497">
        <f t="shared" si="59"/>
        <v>1.1864940490962177E-3</v>
      </c>
      <c r="AG170" s="498">
        <f t="shared" si="49"/>
        <v>723.94583632088188</v>
      </c>
      <c r="AH170" s="403" t="str">
        <f>IFERROR(IFERROR(IFERROR(VLOOKUP(B170,'TX Counties'!$A:$C,2,FALSE),VLOOKUP(B170,'TX Counties'!$E:$G,2,FALSE)),VLOOKUP(B170,'TX Counties'!$I:$K,2,FALSE)),VLOOKUP(B170,'TX Counties'!$M:$O,2,FALSE))</f>
        <v>Milam</v>
      </c>
    </row>
    <row r="171" spans="1:34" s="403" customFormat="1" ht="15" x14ac:dyDescent="0.2">
      <c r="A171" s="509" t="s">
        <v>259</v>
      </c>
      <c r="B171" s="509">
        <v>167</v>
      </c>
      <c r="C171" s="510" t="s">
        <v>104</v>
      </c>
      <c r="D171" s="511" t="s">
        <v>105</v>
      </c>
      <c r="E171" s="481">
        <f>VLOOKUP($AH171,'DMV-County Square Miles'!$B:$G,3,FALSE)</f>
        <v>748.23</v>
      </c>
      <c r="F171" s="482">
        <f t="shared" si="50"/>
        <v>2.8638176128285317E-3</v>
      </c>
      <c r="G171" s="483">
        <f t="shared" si="40"/>
        <v>0.16623639191290826</v>
      </c>
      <c r="H171" s="484">
        <f>VLOOKUP($AH171,'DMV-County Square Miles'!$B:$G,5,FALSE)</f>
        <v>7358</v>
      </c>
      <c r="I171" s="485">
        <f t="shared" si="41"/>
        <v>2.8337538519295445E-4</v>
      </c>
      <c r="J171" s="486">
        <f t="shared" si="42"/>
        <v>1.6347478338147079</v>
      </c>
      <c r="K171" s="487">
        <f>VLOOKUP($AH171,'Cty Population Vehicle Miles'!$A:$F,3,FALSE)</f>
        <v>4501</v>
      </c>
      <c r="L171" s="488">
        <f t="shared" si="51"/>
        <v>1.474953416573443E-4</v>
      </c>
      <c r="M171" s="489">
        <f>VLOOKUP($AH171,'Cty Population Vehicle Miles'!$A:$F,5,FALSE)</f>
        <v>261705.23300000001</v>
      </c>
      <c r="N171" s="488">
        <f t="shared" si="52"/>
        <v>4.285814944760392E-4</v>
      </c>
      <c r="O171" s="490">
        <f t="shared" si="53"/>
        <v>58.143797600533219</v>
      </c>
      <c r="P171" s="489">
        <f>VLOOKUP($AH171,'Cty ctr Mile Ln Mile '!$A:$F,3,FALSE)</f>
        <v>209.255</v>
      </c>
      <c r="Q171" s="488">
        <f t="shared" si="54"/>
        <v>2.5822896186107978E-3</v>
      </c>
      <c r="R171" s="490">
        <f t="shared" si="43"/>
        <v>4.6490779826705173E-2</v>
      </c>
      <c r="S171" s="489">
        <f>VLOOKUP($AH171,'Cty ctr Mile Ln Mile '!$A:$F,5,FALSE)</f>
        <v>462.66500000000002</v>
      </c>
      <c r="T171" s="488">
        <f t="shared" si="55"/>
        <v>2.3049948638119264E-3</v>
      </c>
      <c r="U171" s="491">
        <f t="shared" si="44"/>
        <v>0.10279160186625196</v>
      </c>
      <c r="V171" s="492">
        <f>VLOOKUP($AH171,'FIN-County Cst NonCont &amp; Cont M'!$B:$I,3,FALSE)</f>
        <v>7500192.1600000001</v>
      </c>
      <c r="W171" s="488">
        <f t="shared" si="56"/>
        <v>6.6124459186404428E-4</v>
      </c>
      <c r="X171" s="493">
        <f t="shared" si="45"/>
        <v>1666.3390713174851</v>
      </c>
      <c r="Y171" s="494">
        <f>VLOOKUP($AH171,'FIN-County Cst NonCont &amp; Cont M'!$B:$I,5,FALSE)</f>
        <v>1452509.2</v>
      </c>
      <c r="Z171" s="488">
        <f t="shared" si="57"/>
        <v>2.4148148059382289E-3</v>
      </c>
      <c r="AA171" s="493">
        <f t="shared" si="46"/>
        <v>322.70810930904241</v>
      </c>
      <c r="AB171" s="492">
        <f>VLOOKUP($AH171,'FIN-County Cst NonCont &amp; Cont M'!$B:$I,7,FALSE)</f>
        <v>1643224.4700000002</v>
      </c>
      <c r="AC171" s="488">
        <f t="shared" si="58"/>
        <v>4.2307470147952221E-4</v>
      </c>
      <c r="AD171" s="495">
        <f t="shared" si="47"/>
        <v>365.07986447456125</v>
      </c>
      <c r="AE171" s="496">
        <f t="shared" si="48"/>
        <v>10595925.83</v>
      </c>
      <c r="AF171" s="497">
        <f t="shared" si="59"/>
        <v>6.6944004176631305E-4</v>
      </c>
      <c r="AG171" s="498">
        <f t="shared" si="49"/>
        <v>2354.1270451010887</v>
      </c>
      <c r="AH171" s="403" t="str">
        <f>IFERROR(IFERROR(IFERROR(VLOOKUP(B171,'TX Counties'!$A:$C,2,FALSE),VLOOKUP(B171,'TX Counties'!$E:$G,2,FALSE)),VLOOKUP(B171,'TX Counties'!$I:$K,2,FALSE)),VLOOKUP(B171,'TX Counties'!$M:$O,2,FALSE))</f>
        <v>Mills</v>
      </c>
    </row>
    <row r="172" spans="1:34" s="403" customFormat="1" ht="15" x14ac:dyDescent="0.2">
      <c r="A172" s="509" t="s">
        <v>260</v>
      </c>
      <c r="B172" s="509">
        <v>168</v>
      </c>
      <c r="C172" s="510" t="s">
        <v>82</v>
      </c>
      <c r="D172" s="511" t="s">
        <v>83</v>
      </c>
      <c r="E172" s="481">
        <f>VLOOKUP($AH172,'DMV-County Square Miles'!$B:$G,3,FALSE)</f>
        <v>911.09</v>
      </c>
      <c r="F172" s="482">
        <f t="shared" si="50"/>
        <v>3.4871571426860017E-3</v>
      </c>
      <c r="G172" s="483">
        <f t="shared" si="40"/>
        <v>0.10037347141125923</v>
      </c>
      <c r="H172" s="484">
        <f>VLOOKUP($AH172,'DMV-County Square Miles'!$B:$G,5,FALSE)</f>
        <v>7014</v>
      </c>
      <c r="I172" s="485">
        <f t="shared" si="41"/>
        <v>2.7012706601568125E-4</v>
      </c>
      <c r="J172" s="486">
        <f t="shared" si="42"/>
        <v>0.77272226506555031</v>
      </c>
      <c r="K172" s="487">
        <f>VLOOKUP($AH172,'Cty Population Vehicle Miles'!$A:$F,3,FALSE)</f>
        <v>9077</v>
      </c>
      <c r="L172" s="488">
        <f t="shared" si="51"/>
        <v>2.9744839285130288E-4</v>
      </c>
      <c r="M172" s="489">
        <f>VLOOKUP($AH172,'Cty Population Vehicle Miles'!$A:$F,5,FALSE)</f>
        <v>738865.05099999998</v>
      </c>
      <c r="N172" s="488">
        <f t="shared" si="52"/>
        <v>1.2100021239303798E-3</v>
      </c>
      <c r="O172" s="490">
        <f t="shared" si="53"/>
        <v>81.399697146634352</v>
      </c>
      <c r="P172" s="489">
        <f>VLOOKUP($AH172,'Cty ctr Mile Ln Mile '!$A:$F,3,FALSE)</f>
        <v>297.577</v>
      </c>
      <c r="Q172" s="488">
        <f t="shared" si="54"/>
        <v>3.6722180967591954E-3</v>
      </c>
      <c r="R172" s="490">
        <f t="shared" si="43"/>
        <v>3.2783628952297014E-2</v>
      </c>
      <c r="S172" s="489">
        <f>VLOOKUP($AH172,'Cty ctr Mile Ln Mile '!$A:$F,5,FALSE)</f>
        <v>662.24</v>
      </c>
      <c r="T172" s="488">
        <f t="shared" si="55"/>
        <v>3.2992765794058556E-3</v>
      </c>
      <c r="U172" s="491">
        <f t="shared" si="44"/>
        <v>7.2958025779442548E-2</v>
      </c>
      <c r="V172" s="492">
        <f>VLOOKUP($AH172,'FIN-County Cst NonCont &amp; Cont M'!$B:$I,3,FALSE)</f>
        <v>817527.43</v>
      </c>
      <c r="W172" s="488">
        <f t="shared" si="56"/>
        <v>7.2076232215897125E-5</v>
      </c>
      <c r="X172" s="493">
        <f t="shared" si="45"/>
        <v>90.065818001542368</v>
      </c>
      <c r="Y172" s="494">
        <f>VLOOKUP($AH172,'FIN-County Cst NonCont &amp; Cont M'!$B:$I,5,FALSE)</f>
        <v>1936293.46</v>
      </c>
      <c r="Z172" s="488">
        <f t="shared" si="57"/>
        <v>3.2191122203214695E-3</v>
      </c>
      <c r="AA172" s="493">
        <f t="shared" si="46"/>
        <v>213.31865814696485</v>
      </c>
      <c r="AB172" s="492">
        <f>VLOOKUP($AH172,'FIN-County Cst NonCont &amp; Cont M'!$B:$I,7,FALSE)</f>
        <v>4995871.63</v>
      </c>
      <c r="AC172" s="488">
        <f t="shared" si="58"/>
        <v>1.2862679062296727E-3</v>
      </c>
      <c r="AD172" s="495">
        <f t="shared" si="47"/>
        <v>550.38797289853471</v>
      </c>
      <c r="AE172" s="496">
        <f t="shared" si="48"/>
        <v>7749692.5199999996</v>
      </c>
      <c r="AF172" s="497">
        <f t="shared" si="59"/>
        <v>4.8961785572114403E-4</v>
      </c>
      <c r="AG172" s="498">
        <f t="shared" si="49"/>
        <v>853.77244904704196</v>
      </c>
      <c r="AH172" s="403" t="str">
        <f>IFERROR(IFERROR(IFERROR(VLOOKUP(B172,'TX Counties'!$A:$C,2,FALSE),VLOOKUP(B172,'TX Counties'!$E:$G,2,FALSE)),VLOOKUP(B172,'TX Counties'!$I:$K,2,FALSE)),VLOOKUP(B172,'TX Counties'!$M:$O,2,FALSE))</f>
        <v>Mitchell</v>
      </c>
    </row>
    <row r="173" spans="1:34" s="403" customFormat="1" ht="15" x14ac:dyDescent="0.2">
      <c r="A173" s="509" t="s">
        <v>261</v>
      </c>
      <c r="B173" s="509">
        <v>169</v>
      </c>
      <c r="C173" s="510" t="s">
        <v>56</v>
      </c>
      <c r="D173" s="511" t="s">
        <v>57</v>
      </c>
      <c r="E173" s="481">
        <f>VLOOKUP($AH173,'DMV-County Square Miles'!$B:$G,3,FALSE)</f>
        <v>930.91</v>
      </c>
      <c r="F173" s="482">
        <f t="shared" si="50"/>
        <v>3.563017326167366E-3</v>
      </c>
      <c r="G173" s="483">
        <f t="shared" si="40"/>
        <v>4.3253879750952511E-2</v>
      </c>
      <c r="H173" s="484">
        <f>VLOOKUP($AH173,'DMV-County Square Miles'!$B:$G,5,FALSE)</f>
        <v>27578</v>
      </c>
      <c r="I173" s="485">
        <f t="shared" si="41"/>
        <v>1.0620992624152349E-3</v>
      </c>
      <c r="J173" s="486">
        <f t="shared" si="42"/>
        <v>1.2813864882445869</v>
      </c>
      <c r="K173" s="487">
        <f>VLOOKUP($AH173,'Cty Population Vehicle Miles'!$A:$F,3,FALSE)</f>
        <v>21522</v>
      </c>
      <c r="L173" s="488">
        <f t="shared" si="51"/>
        <v>7.0526432862683054E-4</v>
      </c>
      <c r="M173" s="489">
        <f>VLOOKUP($AH173,'Cty Population Vehicle Miles'!$A:$F,5,FALSE)</f>
        <v>826810.35600000003</v>
      </c>
      <c r="N173" s="488">
        <f t="shared" si="52"/>
        <v>1.3540257256634452E-3</v>
      </c>
      <c r="O173" s="490">
        <f t="shared" si="53"/>
        <v>38.416985224421524</v>
      </c>
      <c r="P173" s="489">
        <f>VLOOKUP($AH173,'Cty ctr Mile Ln Mile '!$A:$F,3,FALSE)</f>
        <v>386.46600000000001</v>
      </c>
      <c r="Q173" s="488">
        <f t="shared" si="54"/>
        <v>4.7691435795849113E-3</v>
      </c>
      <c r="R173" s="490">
        <f t="shared" si="43"/>
        <v>1.7956788402564816E-2</v>
      </c>
      <c r="S173" s="489">
        <f>VLOOKUP($AH173,'Cty ctr Mile Ln Mile '!$A:$F,5,FALSE)</f>
        <v>860.19600000000003</v>
      </c>
      <c r="T173" s="488">
        <f t="shared" si="55"/>
        <v>4.2854924445799095E-3</v>
      </c>
      <c r="U173" s="491">
        <f t="shared" si="44"/>
        <v>3.9968218567047673E-2</v>
      </c>
      <c r="V173" s="492">
        <f>VLOOKUP($AH173,'FIN-County Cst NonCont &amp; Cont M'!$B:$I,3,FALSE)</f>
        <v>23026757.84</v>
      </c>
      <c r="W173" s="488">
        <f t="shared" si="56"/>
        <v>2.0301238641681658E-3</v>
      </c>
      <c r="X173" s="493">
        <f t="shared" si="45"/>
        <v>1069.917193569371</v>
      </c>
      <c r="Y173" s="494">
        <f>VLOOKUP($AH173,'FIN-County Cst NonCont &amp; Cont M'!$B:$I,5,FALSE)</f>
        <v>2954191.51</v>
      </c>
      <c r="Z173" s="488">
        <f t="shared" si="57"/>
        <v>4.9113805254555444E-3</v>
      </c>
      <c r="AA173" s="493">
        <f t="shared" si="46"/>
        <v>137.26380029737012</v>
      </c>
      <c r="AB173" s="492">
        <f>VLOOKUP($AH173,'FIN-County Cst NonCont &amp; Cont M'!$B:$I,7,FALSE)</f>
        <v>6027576.3900000006</v>
      </c>
      <c r="AC173" s="488">
        <f t="shared" si="58"/>
        <v>1.551896973542675E-3</v>
      </c>
      <c r="AD173" s="495">
        <f t="shared" si="47"/>
        <v>280.06581126289382</v>
      </c>
      <c r="AE173" s="496">
        <f t="shared" si="48"/>
        <v>32008525.740000002</v>
      </c>
      <c r="AF173" s="497">
        <f t="shared" si="59"/>
        <v>2.0222667798972037E-3</v>
      </c>
      <c r="AG173" s="498">
        <f t="shared" si="49"/>
        <v>1487.2468051296348</v>
      </c>
      <c r="AH173" s="403" t="str">
        <f>IFERROR(IFERROR(IFERROR(VLOOKUP(B173,'TX Counties'!$A:$C,2,FALSE),VLOOKUP(B173,'TX Counties'!$E:$G,2,FALSE)),VLOOKUP(B173,'TX Counties'!$I:$K,2,FALSE)),VLOOKUP(B173,'TX Counties'!$M:$O,2,FALSE))</f>
        <v>Montague</v>
      </c>
    </row>
    <row r="174" spans="1:34" s="403" customFormat="1" ht="15" x14ac:dyDescent="0.2">
      <c r="A174" s="509" t="s">
        <v>262</v>
      </c>
      <c r="B174" s="509">
        <v>170</v>
      </c>
      <c r="C174" s="510" t="s">
        <v>89</v>
      </c>
      <c r="D174" s="511" t="s">
        <v>90</v>
      </c>
      <c r="E174" s="481">
        <f>VLOOKUP($AH174,'DMV-County Square Miles'!$B:$G,3,FALSE)</f>
        <v>1042.1099999999999</v>
      </c>
      <c r="F174" s="482">
        <f t="shared" si="50"/>
        <v>3.9886304645693716E-3</v>
      </c>
      <c r="G174" s="483">
        <f t="shared" si="40"/>
        <v>1.4649441566565685E-3</v>
      </c>
      <c r="H174" s="484">
        <f>VLOOKUP($AH174,'DMV-County Square Miles'!$B:$G,5,FALSE)</f>
        <v>631384</v>
      </c>
      <c r="I174" s="485">
        <f t="shared" si="41"/>
        <v>2.4316211498324049E-2</v>
      </c>
      <c r="J174" s="486">
        <f t="shared" si="42"/>
        <v>0.88756686089419634</v>
      </c>
      <c r="K174" s="487">
        <f>VLOOKUP($AH174,'Cty Population Vehicle Miles'!$A:$F,3,FALSE)</f>
        <v>711365</v>
      </c>
      <c r="L174" s="488">
        <f t="shared" si="51"/>
        <v>2.3311047260181454E-2</v>
      </c>
      <c r="M174" s="489">
        <f>VLOOKUP($AH174,'Cty Population Vehicle Miles'!$A:$F,5,FALSE)</f>
        <v>12945656.950999999</v>
      </c>
      <c r="N174" s="488">
        <f t="shared" si="52"/>
        <v>2.1200451131344802E-2</v>
      </c>
      <c r="O174" s="490">
        <f t="shared" si="53"/>
        <v>18.198332713867</v>
      </c>
      <c r="P174" s="489">
        <f>VLOOKUP($AH174,'Cty ctr Mile Ln Mile '!$A:$F,3,FALSE)</f>
        <v>539.91999999999996</v>
      </c>
      <c r="Q174" s="488">
        <f t="shared" si="54"/>
        <v>6.6628267466982477E-3</v>
      </c>
      <c r="R174" s="490">
        <f t="shared" si="43"/>
        <v>7.5899151631019228E-4</v>
      </c>
      <c r="S174" s="489">
        <f>VLOOKUP($AH174,'Cty ctr Mile Ln Mile '!$A:$F,5,FALSE)</f>
        <v>1630.4749999999999</v>
      </c>
      <c r="T174" s="488">
        <f t="shared" si="55"/>
        <v>8.1230188161493747E-3</v>
      </c>
      <c r="U174" s="491">
        <f t="shared" si="44"/>
        <v>2.2920371398649077E-3</v>
      </c>
      <c r="V174" s="492">
        <f>VLOOKUP($AH174,'FIN-County Cst NonCont &amp; Cont M'!$B:$I,3,FALSE)</f>
        <v>215858226</v>
      </c>
      <c r="W174" s="488">
        <f t="shared" si="56"/>
        <v>1.9030857010984455E-2</v>
      </c>
      <c r="X174" s="493">
        <f t="shared" si="45"/>
        <v>303.44229193170878</v>
      </c>
      <c r="Y174" s="494">
        <f>VLOOKUP($AH174,'FIN-County Cst NonCont &amp; Cont M'!$B:$I,5,FALSE)</f>
        <v>2060345.65</v>
      </c>
      <c r="Z174" s="488">
        <f t="shared" si="57"/>
        <v>3.4253505457799674E-3</v>
      </c>
      <c r="AA174" s="493">
        <f t="shared" si="46"/>
        <v>2.8963269910664708</v>
      </c>
      <c r="AB174" s="492">
        <f>VLOOKUP($AH174,'FIN-County Cst NonCont &amp; Cont M'!$B:$I,7,FALSE)</f>
        <v>23948012.18</v>
      </c>
      <c r="AC174" s="488">
        <f t="shared" si="58"/>
        <v>6.1658028401204738E-3</v>
      </c>
      <c r="AD174" s="495">
        <f t="shared" si="47"/>
        <v>33.664872716537921</v>
      </c>
      <c r="AE174" s="496">
        <f t="shared" si="48"/>
        <v>241866583.83000001</v>
      </c>
      <c r="AF174" s="497">
        <f t="shared" si="59"/>
        <v>1.5280889898512121E-2</v>
      </c>
      <c r="AG174" s="498">
        <f t="shared" si="49"/>
        <v>340.00349163931315</v>
      </c>
      <c r="AH174" s="403" t="str">
        <f>IFERROR(IFERROR(IFERROR(VLOOKUP(B174,'TX Counties'!$A:$C,2,FALSE),VLOOKUP(B174,'TX Counties'!$E:$G,2,FALSE)),VLOOKUP(B174,'TX Counties'!$I:$K,2,FALSE)),VLOOKUP(B174,'TX Counties'!$M:$O,2,FALSE))</f>
        <v>Montgomery</v>
      </c>
    </row>
    <row r="175" spans="1:34" s="403" customFormat="1" ht="15" x14ac:dyDescent="0.2">
      <c r="A175" s="509" t="s">
        <v>263</v>
      </c>
      <c r="B175" s="509">
        <v>171</v>
      </c>
      <c r="C175" s="510" t="s">
        <v>59</v>
      </c>
      <c r="D175" s="511" t="s">
        <v>60</v>
      </c>
      <c r="E175" s="481">
        <f>VLOOKUP($AH175,'DMV-County Square Miles'!$B:$G,3,FALSE)</f>
        <v>899.7</v>
      </c>
      <c r="F175" s="482">
        <f t="shared" si="50"/>
        <v>3.4435624156500411E-3</v>
      </c>
      <c r="G175" s="483">
        <f t="shared" si="40"/>
        <v>4.2543030073765843E-2</v>
      </c>
      <c r="H175" s="484">
        <f>VLOOKUP($AH175,'DMV-County Square Miles'!$B:$G,5,FALSE)</f>
        <v>24602</v>
      </c>
      <c r="I175" s="485">
        <f t="shared" si="41"/>
        <v>9.474858965095223E-4</v>
      </c>
      <c r="J175" s="486">
        <f t="shared" si="42"/>
        <v>1.1633251371288065</v>
      </c>
      <c r="K175" s="487">
        <f>VLOOKUP($AH175,'Cty Population Vehicle Miles'!$A:$F,3,FALSE)</f>
        <v>21148</v>
      </c>
      <c r="L175" s="488">
        <f t="shared" si="51"/>
        <v>6.930085504042473E-4</v>
      </c>
      <c r="M175" s="489">
        <f>VLOOKUP($AH175,'Cty Population Vehicle Miles'!$A:$F,5,FALSE)</f>
        <v>570403.86</v>
      </c>
      <c r="N175" s="488">
        <f t="shared" si="52"/>
        <v>9.3412170620868495E-4</v>
      </c>
      <c r="O175" s="490">
        <f t="shared" si="53"/>
        <v>26.972000189143181</v>
      </c>
      <c r="P175" s="489">
        <f>VLOOKUP($AH175,'Cty ctr Mile Ln Mile '!$A:$F,3,FALSE)</f>
        <v>201.988</v>
      </c>
      <c r="Q175" s="488">
        <f t="shared" si="54"/>
        <v>2.4926119590163096E-3</v>
      </c>
      <c r="R175" s="490">
        <f t="shared" si="43"/>
        <v>9.5511632305655386E-3</v>
      </c>
      <c r="S175" s="489">
        <f>VLOOKUP($AH175,'Cty ctr Mile Ln Mile '!$A:$F,5,FALSE)</f>
        <v>486.79199999999997</v>
      </c>
      <c r="T175" s="488">
        <f t="shared" si="55"/>
        <v>2.4251954648498056E-3</v>
      </c>
      <c r="U175" s="491">
        <f t="shared" si="44"/>
        <v>2.3018346888594665E-2</v>
      </c>
      <c r="V175" s="492">
        <f>VLOOKUP($AH175,'FIN-County Cst NonCont &amp; Cont M'!$B:$I,3,FALSE)</f>
        <v>3835594.3</v>
      </c>
      <c r="W175" s="488">
        <f t="shared" si="56"/>
        <v>3.3816013421442186E-4</v>
      </c>
      <c r="X175" s="493">
        <f t="shared" si="45"/>
        <v>181.36912710421788</v>
      </c>
      <c r="Y175" s="494">
        <f>VLOOKUP($AH175,'FIN-County Cst NonCont &amp; Cont M'!$B:$I,5,FALSE)</f>
        <v>1843651.63</v>
      </c>
      <c r="Z175" s="488">
        <f t="shared" si="57"/>
        <v>3.0650940132538568E-3</v>
      </c>
      <c r="AA175" s="493">
        <f t="shared" si="46"/>
        <v>87.178533667486278</v>
      </c>
      <c r="AB175" s="492">
        <f>VLOOKUP($AH175,'FIN-County Cst NonCont &amp; Cont M'!$B:$I,7,FALSE)</f>
        <v>8149458.3300000001</v>
      </c>
      <c r="AC175" s="488">
        <f t="shared" si="58"/>
        <v>2.0982097778671437E-3</v>
      </c>
      <c r="AD175" s="495">
        <f t="shared" si="47"/>
        <v>385.35361878191793</v>
      </c>
      <c r="AE175" s="496">
        <f t="shared" si="48"/>
        <v>13828704.26</v>
      </c>
      <c r="AF175" s="497">
        <f t="shared" si="59"/>
        <v>8.736837635440858E-4</v>
      </c>
      <c r="AG175" s="498">
        <f t="shared" si="49"/>
        <v>653.90127955362209</v>
      </c>
      <c r="AH175" s="403" t="str">
        <f>IFERROR(IFERROR(IFERROR(VLOOKUP(B175,'TX Counties'!$A:$C,2,FALSE),VLOOKUP(B175,'TX Counties'!$E:$G,2,FALSE)),VLOOKUP(B175,'TX Counties'!$I:$K,2,FALSE)),VLOOKUP(B175,'TX Counties'!$M:$O,2,FALSE))</f>
        <v>Moore</v>
      </c>
    </row>
    <row r="176" spans="1:34" s="403" customFormat="1" ht="15" x14ac:dyDescent="0.2">
      <c r="A176" s="509" t="s">
        <v>264</v>
      </c>
      <c r="B176" s="509">
        <v>172</v>
      </c>
      <c r="C176" s="510" t="s">
        <v>86</v>
      </c>
      <c r="D176" s="511" t="s">
        <v>87</v>
      </c>
      <c r="E176" s="481">
        <f>VLOOKUP($AH176,'DMV-County Square Miles'!$B:$G,3,FALSE)</f>
        <v>251.99</v>
      </c>
      <c r="F176" s="482">
        <f t="shared" si="50"/>
        <v>9.6448070814677536E-4</v>
      </c>
      <c r="G176" s="483">
        <f t="shared" si="40"/>
        <v>2.0875652390025683E-2</v>
      </c>
      <c r="H176" s="484">
        <f>VLOOKUP($AH176,'DMV-County Square Miles'!$B:$G,5,FALSE)</f>
        <v>13288</v>
      </c>
      <c r="I176" s="485">
        <f t="shared" si="41"/>
        <v>5.1175484077792591E-4</v>
      </c>
      <c r="J176" s="486">
        <f t="shared" si="42"/>
        <v>1.1008201474608565</v>
      </c>
      <c r="K176" s="487">
        <f>VLOOKUP($AH176,'Cty Population Vehicle Miles'!$A:$F,3,FALSE)</f>
        <v>12071</v>
      </c>
      <c r="L176" s="488">
        <f t="shared" si="51"/>
        <v>3.9556015755294447E-4</v>
      </c>
      <c r="M176" s="489">
        <f>VLOOKUP($AH176,'Cty Population Vehicle Miles'!$A:$F,5,FALSE)</f>
        <v>472222.38699999999</v>
      </c>
      <c r="N176" s="488">
        <f t="shared" si="52"/>
        <v>7.7333484709303664E-4</v>
      </c>
      <c r="O176" s="490">
        <f t="shared" si="53"/>
        <v>39.120403197746661</v>
      </c>
      <c r="P176" s="489">
        <f>VLOOKUP($AH176,'Cty ctr Mile Ln Mile '!$A:$F,3,FALSE)</f>
        <v>135.08600000000001</v>
      </c>
      <c r="Q176" s="488">
        <f t="shared" si="54"/>
        <v>1.6670147686777294E-3</v>
      </c>
      <c r="R176" s="490">
        <f t="shared" si="43"/>
        <v>1.119095352497722E-2</v>
      </c>
      <c r="S176" s="489">
        <f>VLOOKUP($AH176,'Cty ctr Mile Ln Mile '!$A:$F,5,FALSE)</f>
        <v>360.00700000000001</v>
      </c>
      <c r="T176" s="488">
        <f t="shared" si="55"/>
        <v>1.7935531884545842E-3</v>
      </c>
      <c r="U176" s="491">
        <f t="shared" si="44"/>
        <v>2.9824123933394085E-2</v>
      </c>
      <c r="V176" s="492">
        <f>VLOOKUP($AH176,'FIN-County Cst NonCont &amp; Cont M'!$B:$I,3,FALSE)</f>
        <v>261557.81</v>
      </c>
      <c r="W176" s="488">
        <f t="shared" si="56"/>
        <v>2.3059900817568285E-5</v>
      </c>
      <c r="X176" s="493">
        <f t="shared" si="45"/>
        <v>21.668280175627537</v>
      </c>
      <c r="Y176" s="494">
        <f>VLOOKUP($AH176,'FIN-County Cst NonCont &amp; Cont M'!$B:$I,5,FALSE)</f>
        <v>1254523.54</v>
      </c>
      <c r="Z176" s="488">
        <f t="shared" si="57"/>
        <v>2.0856611571135248E-3</v>
      </c>
      <c r="AA176" s="493">
        <f t="shared" si="46"/>
        <v>103.92871675917489</v>
      </c>
      <c r="AB176" s="492">
        <f>VLOOKUP($AH176,'FIN-County Cst NonCont &amp; Cont M'!$B:$I,7,FALSE)</f>
        <v>2408416.4</v>
      </c>
      <c r="AC176" s="488">
        <f t="shared" si="58"/>
        <v>6.2008573269870144E-4</v>
      </c>
      <c r="AD176" s="495">
        <f t="shared" si="47"/>
        <v>199.52086819650401</v>
      </c>
      <c r="AE176" s="496">
        <f t="shared" si="48"/>
        <v>3924497.75</v>
      </c>
      <c r="AF176" s="497">
        <f t="shared" si="59"/>
        <v>2.4794585955230321E-4</v>
      </c>
      <c r="AG176" s="498">
        <f t="shared" si="49"/>
        <v>325.11786513130642</v>
      </c>
      <c r="AH176" s="403" t="str">
        <f>IFERROR(IFERROR(IFERROR(VLOOKUP(B176,'TX Counties'!$A:$C,2,FALSE),VLOOKUP(B176,'TX Counties'!$E:$G,2,FALSE)),VLOOKUP(B176,'TX Counties'!$I:$K,2,FALSE)),VLOOKUP(B176,'TX Counties'!$M:$O,2,FALSE))</f>
        <v>Morris</v>
      </c>
    </row>
    <row r="177" spans="1:34" s="403" customFormat="1" ht="15" x14ac:dyDescent="0.2">
      <c r="A177" s="509" t="s">
        <v>265</v>
      </c>
      <c r="B177" s="509">
        <v>173</v>
      </c>
      <c r="C177" s="510" t="s">
        <v>98</v>
      </c>
      <c r="D177" s="511" t="s">
        <v>99</v>
      </c>
      <c r="E177" s="481">
        <f>VLOOKUP($AH177,'DMV-County Square Miles'!$B:$G,3,FALSE)</f>
        <v>989.57</v>
      </c>
      <c r="F177" s="482">
        <f t="shared" si="50"/>
        <v>3.7875359115869859E-3</v>
      </c>
      <c r="G177" s="483">
        <f t="shared" si="40"/>
        <v>0.97016666666666673</v>
      </c>
      <c r="H177" s="484">
        <f>VLOOKUP($AH177,'DMV-County Square Miles'!$B:$G,5,FALSE)</f>
        <v>1665</v>
      </c>
      <c r="I177" s="485">
        <f t="shared" si="41"/>
        <v>6.4123405320232288E-5</v>
      </c>
      <c r="J177" s="486">
        <f t="shared" si="42"/>
        <v>1.6323529411764706</v>
      </c>
      <c r="K177" s="487">
        <f>VLOOKUP($AH177,'Cty Population Vehicle Miles'!$A:$F,3,FALSE)</f>
        <v>1020</v>
      </c>
      <c r="L177" s="488">
        <f t="shared" si="51"/>
        <v>3.342484969795405E-5</v>
      </c>
      <c r="M177" s="489">
        <f>VLOOKUP($AH177,'Cty Population Vehicle Miles'!$A:$F,5,FALSE)</f>
        <v>51456.733999999997</v>
      </c>
      <c r="N177" s="488">
        <f t="shared" si="52"/>
        <v>8.4268104637311619E-5</v>
      </c>
      <c r="O177" s="490">
        <f t="shared" si="53"/>
        <v>50.447778431372548</v>
      </c>
      <c r="P177" s="489">
        <f>VLOOKUP($AH177,'Cty ctr Mile Ln Mile '!$A:$F,3,FALSE)</f>
        <v>165.11</v>
      </c>
      <c r="Q177" s="488">
        <f t="shared" si="54"/>
        <v>2.0375228258766999E-3</v>
      </c>
      <c r="R177" s="490">
        <f t="shared" si="43"/>
        <v>0.16187254901960785</v>
      </c>
      <c r="S177" s="489">
        <f>VLOOKUP($AH177,'Cty ctr Mile Ln Mile '!$A:$F,5,FALSE)</f>
        <v>330.44</v>
      </c>
      <c r="T177" s="488">
        <f t="shared" si="55"/>
        <v>1.646250532886674E-3</v>
      </c>
      <c r="U177" s="491">
        <f t="shared" si="44"/>
        <v>0.32396078431372549</v>
      </c>
      <c r="V177" s="492">
        <f>VLOOKUP($AH177,'FIN-County Cst NonCont &amp; Cont M'!$B:$I,3,FALSE)</f>
        <v>143822.47</v>
      </c>
      <c r="W177" s="488">
        <f t="shared" si="56"/>
        <v>1.2679919187034371E-5</v>
      </c>
      <c r="X177" s="493">
        <f t="shared" si="45"/>
        <v>141.00242156862745</v>
      </c>
      <c r="Y177" s="494">
        <f>VLOOKUP($AH177,'FIN-County Cst NonCont &amp; Cont M'!$B:$I,5,FALSE)</f>
        <v>1244626.6100000001</v>
      </c>
      <c r="Z177" s="488">
        <f t="shared" si="57"/>
        <v>2.0692073865643716E-3</v>
      </c>
      <c r="AA177" s="493">
        <f t="shared" si="46"/>
        <v>1220.2221666666667</v>
      </c>
      <c r="AB177" s="492">
        <f>VLOOKUP($AH177,'FIN-County Cst NonCont &amp; Cont M'!$B:$I,7,FALSE)</f>
        <v>1028908.12</v>
      </c>
      <c r="AC177" s="488">
        <f t="shared" si="58"/>
        <v>2.6490902713909584E-4</v>
      </c>
      <c r="AD177" s="495">
        <f t="shared" si="47"/>
        <v>1008.7334509803921</v>
      </c>
      <c r="AE177" s="496">
        <f t="shared" si="48"/>
        <v>2417357.2000000002</v>
      </c>
      <c r="AF177" s="497">
        <f t="shared" si="59"/>
        <v>1.5272622052056188E-4</v>
      </c>
      <c r="AG177" s="498">
        <f t="shared" si="49"/>
        <v>2369.9580392156863</v>
      </c>
      <c r="AH177" s="403" t="str">
        <f>IFERROR(IFERROR(IFERROR(VLOOKUP(B177,'TX Counties'!$A:$C,2,FALSE),VLOOKUP(B177,'TX Counties'!$E:$G,2,FALSE)),VLOOKUP(B177,'TX Counties'!$I:$K,2,FALSE)),VLOOKUP(B177,'TX Counties'!$M:$O,2,FALSE))</f>
        <v>Motley</v>
      </c>
    </row>
    <row r="178" spans="1:34" s="403" customFormat="1" ht="15" x14ac:dyDescent="0.2">
      <c r="A178" s="509" t="s">
        <v>266</v>
      </c>
      <c r="B178" s="509">
        <v>174</v>
      </c>
      <c r="C178" s="510" t="s">
        <v>50</v>
      </c>
      <c r="D178" s="511" t="s">
        <v>51</v>
      </c>
      <c r="E178" s="481">
        <f>VLOOKUP($AH178,'DMV-County Square Miles'!$B:$G,3,FALSE)</f>
        <v>946.32</v>
      </c>
      <c r="F178" s="482">
        <f t="shared" si="50"/>
        <v>3.6219984274513135E-3</v>
      </c>
      <c r="G178" s="483">
        <f t="shared" si="40"/>
        <v>1.4460659219755201E-2</v>
      </c>
      <c r="H178" s="484">
        <f>VLOOKUP($AH178,'DMV-County Square Miles'!$B:$G,5,FALSE)</f>
        <v>58607</v>
      </c>
      <c r="I178" s="485">
        <f t="shared" si="41"/>
        <v>2.2571053547164287E-3</v>
      </c>
      <c r="J178" s="486">
        <f t="shared" si="42"/>
        <v>0.8955700554698125</v>
      </c>
      <c r="K178" s="487">
        <f>VLOOKUP($AH178,'Cty Population Vehicle Miles'!$A:$F,3,FALSE)</f>
        <v>65441</v>
      </c>
      <c r="L178" s="488">
        <f t="shared" si="51"/>
        <v>2.1444662638076578E-3</v>
      </c>
      <c r="M178" s="489">
        <f>VLOOKUP($AH178,'Cty Population Vehicle Miles'!$A:$F,5,FALSE)</f>
        <v>1821034.382</v>
      </c>
      <c r="N178" s="488">
        <f t="shared" si="52"/>
        <v>2.9822163966045359E-3</v>
      </c>
      <c r="O178" s="490">
        <f t="shared" si="53"/>
        <v>27.827117281215141</v>
      </c>
      <c r="P178" s="489">
        <f>VLOOKUP($AH178,'Cty ctr Mile Ln Mile '!$A:$F,3,FALSE)</f>
        <v>403.78300000000002</v>
      </c>
      <c r="Q178" s="488">
        <f t="shared" si="54"/>
        <v>4.9828422215551548E-3</v>
      </c>
      <c r="R178" s="490">
        <f t="shared" si="43"/>
        <v>6.1701838297092042E-3</v>
      </c>
      <c r="S178" s="489">
        <f>VLOOKUP($AH178,'Cty ctr Mile Ln Mile '!$A:$F,5,FALSE)</f>
        <v>980.28599999999994</v>
      </c>
      <c r="T178" s="488">
        <f t="shared" si="55"/>
        <v>4.8837802623209843E-3</v>
      </c>
      <c r="U178" s="491">
        <f t="shared" si="44"/>
        <v>1.4979691630629115E-2</v>
      </c>
      <c r="V178" s="492">
        <f>VLOOKUP($AH178,'FIN-County Cst NonCont &amp; Cont M'!$B:$I,3,FALSE)</f>
        <v>18569480.469999999</v>
      </c>
      <c r="W178" s="488">
        <f t="shared" si="56"/>
        <v>1.6371538585369379E-3</v>
      </c>
      <c r="X178" s="493">
        <f t="shared" si="45"/>
        <v>283.75911844256655</v>
      </c>
      <c r="Y178" s="494">
        <f>VLOOKUP($AH178,'FIN-County Cst NonCont &amp; Cont M'!$B:$I,5,FALSE)</f>
        <v>6883626.5300000003</v>
      </c>
      <c r="Z178" s="488">
        <f t="shared" si="57"/>
        <v>1.1444115647042508E-2</v>
      </c>
      <c r="AA178" s="493">
        <f t="shared" si="46"/>
        <v>105.18828456166624</v>
      </c>
      <c r="AB178" s="492">
        <f>VLOOKUP($AH178,'FIN-County Cst NonCont &amp; Cont M'!$B:$I,7,FALSE)</f>
        <v>13557783.4</v>
      </c>
      <c r="AC178" s="488">
        <f t="shared" si="58"/>
        <v>3.490670489272242E-3</v>
      </c>
      <c r="AD178" s="495">
        <f t="shared" si="47"/>
        <v>207.1756757995752</v>
      </c>
      <c r="AE178" s="496">
        <f t="shared" si="48"/>
        <v>39010890.399999999</v>
      </c>
      <c r="AF178" s="497">
        <f t="shared" si="59"/>
        <v>2.464669205665538E-3</v>
      </c>
      <c r="AG178" s="498">
        <f t="shared" si="49"/>
        <v>596.12307880380797</v>
      </c>
      <c r="AH178" s="403" t="str">
        <f>IFERROR(IFERROR(IFERROR(VLOOKUP(B178,'TX Counties'!$A:$C,2,FALSE),VLOOKUP(B178,'TX Counties'!$E:$G,2,FALSE)),VLOOKUP(B178,'TX Counties'!$I:$K,2,FALSE)),VLOOKUP(B178,'TX Counties'!$M:$O,2,FALSE))</f>
        <v>Nacogdoches</v>
      </c>
    </row>
    <row r="179" spans="1:34" s="403" customFormat="1" ht="15" x14ac:dyDescent="0.2">
      <c r="A179" s="509" t="s">
        <v>267</v>
      </c>
      <c r="B179" s="509">
        <v>175</v>
      </c>
      <c r="C179" s="510" t="s">
        <v>128</v>
      </c>
      <c r="D179" s="511" t="s">
        <v>129</v>
      </c>
      <c r="E179" s="481">
        <f>VLOOKUP($AH179,'DMV-County Square Miles'!$B:$G,3,FALSE)</f>
        <v>1009.7</v>
      </c>
      <c r="F179" s="482">
        <f t="shared" si="50"/>
        <v>3.8645826065153341E-3</v>
      </c>
      <c r="G179" s="483">
        <f t="shared" si="40"/>
        <v>1.8083315423740958E-2</v>
      </c>
      <c r="H179" s="484">
        <f>VLOOKUP($AH179,'DMV-County Square Miles'!$B:$G,5,FALSE)</f>
        <v>56125</v>
      </c>
      <c r="I179" s="485">
        <f t="shared" si="41"/>
        <v>2.1615171913501722E-3</v>
      </c>
      <c r="J179" s="486">
        <f t="shared" si="42"/>
        <v>1.0051758721971489</v>
      </c>
      <c r="K179" s="487">
        <f>VLOOKUP($AH179,'Cty Population Vehicle Miles'!$A:$F,3,FALSE)</f>
        <v>55836</v>
      </c>
      <c r="L179" s="488">
        <f t="shared" si="51"/>
        <v>1.8297155958185906E-3</v>
      </c>
      <c r="M179" s="489">
        <f>VLOOKUP($AH179,'Cty Population Vehicle Miles'!$A:$F,5,FALSE)</f>
        <v>2383592.4870000002</v>
      </c>
      <c r="N179" s="488">
        <f t="shared" si="52"/>
        <v>3.9034895045462047E-3</v>
      </c>
      <c r="O179" s="490">
        <f t="shared" si="53"/>
        <v>42.689169836664519</v>
      </c>
      <c r="P179" s="489">
        <f>VLOOKUP($AH179,'Cty ctr Mile Ln Mile '!$A:$F,3,FALSE)</f>
        <v>523.68299999999999</v>
      </c>
      <c r="Q179" s="488">
        <f t="shared" si="54"/>
        <v>6.4624557326848032E-3</v>
      </c>
      <c r="R179" s="490">
        <f t="shared" si="43"/>
        <v>9.3789490651192773E-3</v>
      </c>
      <c r="S179" s="489">
        <f>VLOOKUP($AH179,'Cty ctr Mile Ln Mile '!$A:$F,5,FALSE)</f>
        <v>1276.4559999999999</v>
      </c>
      <c r="T179" s="488">
        <f t="shared" si="55"/>
        <v>6.3592978156590974E-3</v>
      </c>
      <c r="U179" s="491">
        <f t="shared" si="44"/>
        <v>2.2860806648040688E-2</v>
      </c>
      <c r="V179" s="492">
        <f>VLOOKUP($AH179,'FIN-County Cst NonCont &amp; Cont M'!$B:$I,3,FALSE)</f>
        <v>24181161.010000002</v>
      </c>
      <c r="W179" s="488">
        <f t="shared" si="56"/>
        <v>2.1319003035858474E-3</v>
      </c>
      <c r="X179" s="493">
        <f t="shared" si="45"/>
        <v>433.07473690808803</v>
      </c>
      <c r="Y179" s="494">
        <f>VLOOKUP($AH179,'FIN-County Cst NonCont &amp; Cont M'!$B:$I,5,FALSE)</f>
        <v>4484523.9800000004</v>
      </c>
      <c r="Z179" s="488">
        <f t="shared" si="57"/>
        <v>7.4555774961625266E-3</v>
      </c>
      <c r="AA179" s="493">
        <f t="shared" si="46"/>
        <v>80.315996489719907</v>
      </c>
      <c r="AB179" s="492">
        <f>VLOOKUP($AH179,'FIN-County Cst NonCont &amp; Cont M'!$B:$I,7,FALSE)</f>
        <v>10675630.6</v>
      </c>
      <c r="AC179" s="488">
        <f t="shared" si="58"/>
        <v>2.748613662746059E-3</v>
      </c>
      <c r="AD179" s="495">
        <f t="shared" si="47"/>
        <v>191.19619242066051</v>
      </c>
      <c r="AE179" s="496">
        <f t="shared" si="48"/>
        <v>39341315.590000004</v>
      </c>
      <c r="AF179" s="497">
        <f t="shared" si="59"/>
        <v>2.4855451401089418E-3</v>
      </c>
      <c r="AG179" s="498">
        <f t="shared" si="49"/>
        <v>704.58692581846844</v>
      </c>
      <c r="AH179" s="403" t="str">
        <f>IFERROR(IFERROR(IFERROR(VLOOKUP(B179,'TX Counties'!$A:$C,2,FALSE),VLOOKUP(B179,'TX Counties'!$E:$G,2,FALSE)),VLOOKUP(B179,'TX Counties'!$I:$K,2,FALSE)),VLOOKUP(B179,'TX Counties'!$M:$O,2,FALSE))</f>
        <v>Navarro</v>
      </c>
    </row>
    <row r="180" spans="1:34" s="403" customFormat="1" ht="15" x14ac:dyDescent="0.2">
      <c r="A180" s="509" t="s">
        <v>268</v>
      </c>
      <c r="B180" s="509">
        <v>176</v>
      </c>
      <c r="C180" s="510" t="s">
        <v>117</v>
      </c>
      <c r="D180" s="511" t="s">
        <v>118</v>
      </c>
      <c r="E180" s="481">
        <f>VLOOKUP($AH180,'DMV-County Square Miles'!$B:$G,3,FALSE)</f>
        <v>933.68</v>
      </c>
      <c r="F180" s="482">
        <f t="shared" si="50"/>
        <v>3.5736193800646101E-3</v>
      </c>
      <c r="G180" s="483">
        <f t="shared" si="40"/>
        <v>7.7291390728476822E-2</v>
      </c>
      <c r="H180" s="484">
        <f>VLOOKUP($AH180,'DMV-County Square Miles'!$B:$G,5,FALSE)</f>
        <v>13189</v>
      </c>
      <c r="I180" s="485">
        <f t="shared" si="41"/>
        <v>5.0794209775888502E-4</v>
      </c>
      <c r="J180" s="486">
        <f t="shared" si="42"/>
        <v>1.0918046357615894</v>
      </c>
      <c r="K180" s="487">
        <f>VLOOKUP($AH180,'Cty Population Vehicle Miles'!$A:$F,3,FALSE)</f>
        <v>12080</v>
      </c>
      <c r="L180" s="488">
        <f t="shared" si="51"/>
        <v>3.9585508269733821E-4</v>
      </c>
      <c r="M180" s="489">
        <f>VLOOKUP($AH180,'Cty Population Vehicle Miles'!$A:$F,5,FALSE)</f>
        <v>386020.57900000003</v>
      </c>
      <c r="N180" s="488">
        <f t="shared" si="52"/>
        <v>6.321664826867484E-4</v>
      </c>
      <c r="O180" s="490">
        <f t="shared" si="53"/>
        <v>31.955345943708611</v>
      </c>
      <c r="P180" s="489">
        <f>VLOOKUP($AH180,'Cty ctr Mile Ln Mile '!$A:$F,3,FALSE)</f>
        <v>272.69299999999998</v>
      </c>
      <c r="Q180" s="488">
        <f t="shared" si="54"/>
        <v>3.3651396763175754E-3</v>
      </c>
      <c r="R180" s="490">
        <f t="shared" si="43"/>
        <v>2.25739238410596E-2</v>
      </c>
      <c r="S180" s="489">
        <f>VLOOKUP($AH180,'Cty ctr Mile Ln Mile '!$A:$F,5,FALSE)</f>
        <v>553.64300000000003</v>
      </c>
      <c r="T180" s="488">
        <f t="shared" si="55"/>
        <v>2.7582468338547901E-3</v>
      </c>
      <c r="U180" s="491">
        <f t="shared" si="44"/>
        <v>4.5831374172185434E-2</v>
      </c>
      <c r="V180" s="492">
        <f>VLOOKUP($AH180,'FIN-County Cst NonCont &amp; Cont M'!$B:$I,3,FALSE)</f>
        <v>2766759.67</v>
      </c>
      <c r="W180" s="488">
        <f t="shared" si="56"/>
        <v>2.4392773274958969E-4</v>
      </c>
      <c r="X180" s="493">
        <f t="shared" si="45"/>
        <v>229.03639652317881</v>
      </c>
      <c r="Y180" s="494">
        <f>VLOOKUP($AH180,'FIN-County Cst NonCont &amp; Cont M'!$B:$I,5,FALSE)</f>
        <v>1927774.31</v>
      </c>
      <c r="Z180" s="488">
        <f t="shared" si="57"/>
        <v>3.2049490263437595E-3</v>
      </c>
      <c r="AA180" s="493">
        <f t="shared" si="46"/>
        <v>159.58396605960266</v>
      </c>
      <c r="AB180" s="492">
        <f>VLOOKUP($AH180,'FIN-County Cst NonCont &amp; Cont M'!$B:$I,7,FALSE)</f>
        <v>5566124.3699999992</v>
      </c>
      <c r="AC180" s="488">
        <f t="shared" si="58"/>
        <v>1.4330886919153797E-3</v>
      </c>
      <c r="AD180" s="495">
        <f t="shared" si="47"/>
        <v>460.77188493377474</v>
      </c>
      <c r="AE180" s="496">
        <f t="shared" si="48"/>
        <v>10260658.35</v>
      </c>
      <c r="AF180" s="497">
        <f t="shared" si="59"/>
        <v>6.4825817626300503E-4</v>
      </c>
      <c r="AG180" s="498">
        <f t="shared" si="49"/>
        <v>849.39224751655627</v>
      </c>
      <c r="AH180" s="403" t="str">
        <f>IFERROR(IFERROR(IFERROR(VLOOKUP(B180,'TX Counties'!$A:$C,2,FALSE),VLOOKUP(B180,'TX Counties'!$E:$G,2,FALSE)),VLOOKUP(B180,'TX Counties'!$I:$K,2,FALSE)),VLOOKUP(B180,'TX Counties'!$M:$O,2,FALSE))</f>
        <v>Newton</v>
      </c>
    </row>
    <row r="181" spans="1:34" s="403" customFormat="1" ht="15" x14ac:dyDescent="0.2">
      <c r="A181" s="509" t="s">
        <v>269</v>
      </c>
      <c r="B181" s="509">
        <v>177</v>
      </c>
      <c r="C181" s="510" t="s">
        <v>82</v>
      </c>
      <c r="D181" s="511" t="s">
        <v>83</v>
      </c>
      <c r="E181" s="481">
        <f>VLOOKUP($AH181,'DMV-County Square Miles'!$B:$G,3,FALSE)</f>
        <v>912</v>
      </c>
      <c r="F181" s="482">
        <f t="shared" si="50"/>
        <v>3.4906401279013416E-3</v>
      </c>
      <c r="G181" s="483">
        <f t="shared" si="40"/>
        <v>6.394166725092898E-2</v>
      </c>
      <c r="H181" s="484">
        <f>VLOOKUP($AH181,'DMV-County Square Miles'!$B:$G,5,FALSE)</f>
        <v>13863</v>
      </c>
      <c r="I181" s="485">
        <f t="shared" si="41"/>
        <v>5.3389956033296103E-4</v>
      </c>
      <c r="J181" s="486">
        <f t="shared" si="42"/>
        <v>0.97195540910046974</v>
      </c>
      <c r="K181" s="487">
        <f>VLOOKUP($AH181,'Cty Population Vehicle Miles'!$A:$F,3,FALSE)</f>
        <v>14263</v>
      </c>
      <c r="L181" s="488">
        <f t="shared" si="51"/>
        <v>4.6739081494305752E-4</v>
      </c>
      <c r="M181" s="489">
        <f>VLOOKUP($AH181,'Cty Population Vehicle Miles'!$A:$F,5,FALSE)</f>
        <v>1197248.2069999999</v>
      </c>
      <c r="N181" s="488">
        <f t="shared" si="52"/>
        <v>1.9606731586250641E-3</v>
      </c>
      <c r="O181" s="490">
        <f t="shared" si="53"/>
        <v>83.940840426277774</v>
      </c>
      <c r="P181" s="489">
        <f>VLOOKUP($AH181,'Cty ctr Mile Ln Mile '!$A:$F,3,FALSE)</f>
        <v>290.90600000000001</v>
      </c>
      <c r="Q181" s="488">
        <f t="shared" si="54"/>
        <v>3.5898953133334582E-3</v>
      </c>
      <c r="R181" s="490">
        <f t="shared" si="43"/>
        <v>2.0395849400546871E-2</v>
      </c>
      <c r="S181" s="489">
        <f>VLOOKUP($AH181,'Cty ctr Mile Ln Mile '!$A:$F,5,FALSE)</f>
        <v>693.71</v>
      </c>
      <c r="T181" s="488">
        <f t="shared" si="55"/>
        <v>3.4560599720639589E-3</v>
      </c>
      <c r="U181" s="491">
        <f t="shared" si="44"/>
        <v>4.8637032882282834E-2</v>
      </c>
      <c r="V181" s="492">
        <f>VLOOKUP($AH181,'FIN-County Cst NonCont &amp; Cont M'!$B:$I,3,FALSE)</f>
        <v>63867182.200000003</v>
      </c>
      <c r="W181" s="488">
        <f t="shared" si="56"/>
        <v>5.6307662425739181E-3</v>
      </c>
      <c r="X181" s="493">
        <f t="shared" si="45"/>
        <v>4477.8224917619018</v>
      </c>
      <c r="Y181" s="494">
        <f>VLOOKUP($AH181,'FIN-County Cst NonCont &amp; Cont M'!$B:$I,5,FALSE)</f>
        <v>2062101.65</v>
      </c>
      <c r="Z181" s="488">
        <f t="shared" si="57"/>
        <v>3.4282699178563906E-3</v>
      </c>
      <c r="AA181" s="493">
        <f t="shared" si="46"/>
        <v>144.57699291874079</v>
      </c>
      <c r="AB181" s="492">
        <f>VLOOKUP($AH181,'FIN-County Cst NonCont &amp; Cont M'!$B:$I,7,FALSE)</f>
        <v>12967729.17</v>
      </c>
      <c r="AC181" s="488">
        <f t="shared" si="58"/>
        <v>3.3387514899075482E-3</v>
      </c>
      <c r="AD181" s="495">
        <f t="shared" si="47"/>
        <v>909.1866486713875</v>
      </c>
      <c r="AE181" s="496">
        <f t="shared" si="48"/>
        <v>78897013.019999996</v>
      </c>
      <c r="AF181" s="497">
        <f t="shared" si="59"/>
        <v>4.9846347113724687E-3</v>
      </c>
      <c r="AG181" s="498">
        <f t="shared" si="49"/>
        <v>5531.5861333520297</v>
      </c>
      <c r="AH181" s="403" t="str">
        <f>IFERROR(IFERROR(IFERROR(VLOOKUP(B181,'TX Counties'!$A:$C,2,FALSE),VLOOKUP(B181,'TX Counties'!$E:$G,2,FALSE)),VLOOKUP(B181,'TX Counties'!$I:$K,2,FALSE)),VLOOKUP(B181,'TX Counties'!$M:$O,2,FALSE))</f>
        <v>Nolan</v>
      </c>
    </row>
    <row r="182" spans="1:34" s="403" customFormat="1" ht="15" x14ac:dyDescent="0.2">
      <c r="A182" s="509" t="s">
        <v>270</v>
      </c>
      <c r="B182" s="509">
        <v>178</v>
      </c>
      <c r="C182" s="510" t="s">
        <v>53</v>
      </c>
      <c r="D182" s="511" t="s">
        <v>54</v>
      </c>
      <c r="E182" s="481">
        <f>VLOOKUP($AH182,'DMV-County Square Miles'!$B:$G,3,FALSE)</f>
        <v>839.25</v>
      </c>
      <c r="F182" s="482">
        <f t="shared" si="50"/>
        <v>3.2121926834881589E-3</v>
      </c>
      <c r="G182" s="483">
        <f t="shared" si="40"/>
        <v>2.3793323410588986E-3</v>
      </c>
      <c r="H182" s="484">
        <f>VLOOKUP($AH182,'DMV-County Square Miles'!$B:$G,5,FALSE)</f>
        <v>283645</v>
      </c>
      <c r="I182" s="485">
        <f t="shared" si="41"/>
        <v>1.0923893875109482E-2</v>
      </c>
      <c r="J182" s="486">
        <f t="shared" si="42"/>
        <v>0.80415337727691549</v>
      </c>
      <c r="K182" s="487">
        <f>VLOOKUP($AH182,'Cty Population Vehicle Miles'!$A:$F,3,FALSE)</f>
        <v>352725</v>
      </c>
      <c r="L182" s="488">
        <f t="shared" si="51"/>
        <v>1.1558607950696905E-2</v>
      </c>
      <c r="M182" s="489">
        <f>VLOOKUP($AH182,'Cty Population Vehicle Miles'!$A:$F,5,FALSE)</f>
        <v>6496501.7000000002</v>
      </c>
      <c r="N182" s="488">
        <f t="shared" si="52"/>
        <v>1.0638994014506884E-2</v>
      </c>
      <c r="O182" s="490">
        <f t="shared" si="53"/>
        <v>18.418035863633143</v>
      </c>
      <c r="P182" s="489">
        <f>VLOOKUP($AH182,'Cty ctr Mile Ln Mile '!$A:$F,3,FALSE)</f>
        <v>559.19799999999998</v>
      </c>
      <c r="Q182" s="488">
        <f t="shared" si="54"/>
        <v>6.9007249057270832E-3</v>
      </c>
      <c r="R182" s="490">
        <f t="shared" si="43"/>
        <v>1.585365369622227E-3</v>
      </c>
      <c r="S182" s="489">
        <f>VLOOKUP($AH182,'Cty ctr Mile Ln Mile '!$A:$F,5,FALSE)</f>
        <v>1626.866</v>
      </c>
      <c r="T182" s="488">
        <f t="shared" si="55"/>
        <v>8.1050387950466398E-3</v>
      </c>
      <c r="U182" s="491">
        <f t="shared" si="44"/>
        <v>4.6122786873626764E-3</v>
      </c>
      <c r="V182" s="492">
        <f>VLOOKUP($AH182,'FIN-County Cst NonCont &amp; Cont M'!$B:$I,3,FALSE)</f>
        <v>73560027.529999897</v>
      </c>
      <c r="W182" s="488">
        <f t="shared" si="56"/>
        <v>6.4853232215829849E-3</v>
      </c>
      <c r="X182" s="493">
        <f t="shared" si="45"/>
        <v>208.54781353745807</v>
      </c>
      <c r="Y182" s="494">
        <f>VLOOKUP($AH182,'FIN-County Cst NonCont &amp; Cont M'!$B:$I,5,FALSE)</f>
        <v>6651362.3300000001</v>
      </c>
      <c r="Z182" s="488">
        <f t="shared" si="57"/>
        <v>1.1057973494518173E-2</v>
      </c>
      <c r="AA182" s="493">
        <f t="shared" si="46"/>
        <v>18.857076561060317</v>
      </c>
      <c r="AB182" s="492">
        <f>VLOOKUP($AH182,'FIN-County Cst NonCont &amp; Cont M'!$B:$I,7,FALSE)</f>
        <v>41029121.75</v>
      </c>
      <c r="AC182" s="488">
        <f t="shared" si="58"/>
        <v>1.0563610604184965E-2</v>
      </c>
      <c r="AD182" s="495">
        <f t="shared" si="47"/>
        <v>116.32042455170459</v>
      </c>
      <c r="AE182" s="496">
        <f t="shared" si="48"/>
        <v>121240511.6099999</v>
      </c>
      <c r="AF182" s="497">
        <f t="shared" si="59"/>
        <v>7.6598547836350317E-3</v>
      </c>
      <c r="AG182" s="498">
        <f t="shared" si="49"/>
        <v>343.72531465022297</v>
      </c>
      <c r="AH182" s="403" t="str">
        <f>IFERROR(IFERROR(IFERROR(VLOOKUP(B182,'TX Counties'!$A:$C,2,FALSE),VLOOKUP(B182,'TX Counties'!$E:$G,2,FALSE)),VLOOKUP(B182,'TX Counties'!$I:$K,2,FALSE)),VLOOKUP(B182,'TX Counties'!$M:$O,2,FALSE))</f>
        <v>Nueces</v>
      </c>
    </row>
    <row r="183" spans="1:34" s="403" customFormat="1" ht="15" x14ac:dyDescent="0.2">
      <c r="A183" s="509" t="s">
        <v>271</v>
      </c>
      <c r="B183" s="509">
        <v>179</v>
      </c>
      <c r="C183" s="510" t="s">
        <v>59</v>
      </c>
      <c r="D183" s="511" t="s">
        <v>60</v>
      </c>
      <c r="E183" s="481">
        <f>VLOOKUP($AH183,'DMV-County Square Miles'!$B:$G,3,FALSE)</f>
        <v>917.69</v>
      </c>
      <c r="F183" s="482">
        <f t="shared" si="50"/>
        <v>3.5124183541379193E-3</v>
      </c>
      <c r="G183" s="483">
        <f t="shared" si="40"/>
        <v>9.5602666944473391E-2</v>
      </c>
      <c r="H183" s="484">
        <f>VLOOKUP($AH183,'DMV-County Square Miles'!$B:$G,5,FALSE)</f>
        <v>11818</v>
      </c>
      <c r="I183" s="485">
        <f t="shared" si="41"/>
        <v>4.5514138382853162E-4</v>
      </c>
      <c r="J183" s="486">
        <f t="shared" si="42"/>
        <v>1.2311699135326597</v>
      </c>
      <c r="K183" s="487">
        <f>VLOOKUP($AH183,'Cty Population Vehicle Miles'!$A:$F,3,FALSE)</f>
        <v>9599</v>
      </c>
      <c r="L183" s="488">
        <f t="shared" si="51"/>
        <v>3.1455405122613817E-4</v>
      </c>
      <c r="M183" s="489">
        <f>VLOOKUP($AH183,'Cty Population Vehicle Miles'!$A:$F,5,FALSE)</f>
        <v>244591.18100000001</v>
      </c>
      <c r="N183" s="488">
        <f t="shared" si="52"/>
        <v>4.0055467247244309E-4</v>
      </c>
      <c r="O183" s="490">
        <f t="shared" si="53"/>
        <v>25.480902281487655</v>
      </c>
      <c r="P183" s="489">
        <f>VLOOKUP($AH183,'Cty ctr Mile Ln Mile '!$A:$F,3,FALSE)</f>
        <v>212.04</v>
      </c>
      <c r="Q183" s="488">
        <f t="shared" si="54"/>
        <v>2.6166576221845765E-3</v>
      </c>
      <c r="R183" s="490">
        <f t="shared" si="43"/>
        <v>2.208980102093968E-2</v>
      </c>
      <c r="S183" s="489">
        <f>VLOOKUP($AH183,'Cty ctr Mile Ln Mile '!$A:$F,5,FALSE)</f>
        <v>431.61900000000003</v>
      </c>
      <c r="T183" s="488">
        <f t="shared" si="55"/>
        <v>2.1503238371686642E-3</v>
      </c>
      <c r="U183" s="491">
        <f t="shared" si="44"/>
        <v>4.4964996353786854E-2</v>
      </c>
      <c r="V183" s="492">
        <f>VLOOKUP($AH183,'FIN-County Cst NonCont &amp; Cont M'!$B:$I,3,FALSE)</f>
        <v>109238.12</v>
      </c>
      <c r="W183" s="488">
        <f t="shared" si="56"/>
        <v>9.630835388542297E-6</v>
      </c>
      <c r="X183" s="493">
        <f t="shared" si="45"/>
        <v>11.380156266277737</v>
      </c>
      <c r="Y183" s="494">
        <f>VLOOKUP($AH183,'FIN-County Cst NonCont &amp; Cont M'!$B:$I,5,FALSE)</f>
        <v>900289.84</v>
      </c>
      <c r="Z183" s="488">
        <f t="shared" si="57"/>
        <v>1.496743177439261E-3</v>
      </c>
      <c r="AA183" s="493">
        <f t="shared" si="46"/>
        <v>93.78996145431816</v>
      </c>
      <c r="AB183" s="492">
        <f>VLOOKUP($AH183,'FIN-County Cst NonCont &amp; Cont M'!$B:$I,7,FALSE)</f>
        <v>855608.12</v>
      </c>
      <c r="AC183" s="488">
        <f t="shared" si="58"/>
        <v>2.2029014085486151E-4</v>
      </c>
      <c r="AD183" s="495">
        <f t="shared" si="47"/>
        <v>89.135130742785705</v>
      </c>
      <c r="AE183" s="496">
        <f t="shared" si="48"/>
        <v>1865136.08</v>
      </c>
      <c r="AF183" s="497">
        <f t="shared" si="59"/>
        <v>1.1783744009984802E-4</v>
      </c>
      <c r="AG183" s="498">
        <f t="shared" si="49"/>
        <v>194.30524846338162</v>
      </c>
      <c r="AH183" s="403" t="str">
        <f>IFERROR(IFERROR(IFERROR(VLOOKUP(B183,'TX Counties'!$A:$C,2,FALSE),VLOOKUP(B183,'TX Counties'!$E:$G,2,FALSE)),VLOOKUP(B183,'TX Counties'!$I:$K,2,FALSE)),VLOOKUP(B183,'TX Counties'!$M:$O,2,FALSE))</f>
        <v>Ochiltree</v>
      </c>
    </row>
    <row r="184" spans="1:34" s="403" customFormat="1" ht="15" x14ac:dyDescent="0.2">
      <c r="A184" s="509" t="s">
        <v>272</v>
      </c>
      <c r="B184" s="509">
        <v>180</v>
      </c>
      <c r="C184" s="510" t="s">
        <v>59</v>
      </c>
      <c r="D184" s="511" t="s">
        <v>60</v>
      </c>
      <c r="E184" s="481">
        <f>VLOOKUP($AH184,'DMV-County Square Miles'!$B:$G,3,FALSE)</f>
        <v>1500.52</v>
      </c>
      <c r="F184" s="482">
        <f t="shared" si="50"/>
        <v>5.7431746981562734E-3</v>
      </c>
      <c r="G184" s="483">
        <f t="shared" si="40"/>
        <v>0.84488738738738733</v>
      </c>
      <c r="H184" s="484">
        <f>VLOOKUP($AH184,'DMV-County Square Miles'!$B:$G,5,FALSE)</f>
        <v>2926</v>
      </c>
      <c r="I184" s="485">
        <f t="shared" si="41"/>
        <v>1.1268773811831812E-4</v>
      </c>
      <c r="J184" s="486">
        <f t="shared" si="42"/>
        <v>1.6475225225225225</v>
      </c>
      <c r="K184" s="487">
        <f>VLOOKUP($AH184,'Cty Population Vehicle Miles'!$A:$F,3,FALSE)</f>
        <v>1776</v>
      </c>
      <c r="L184" s="488">
        <f t="shared" si="51"/>
        <v>5.8198561827025875E-5</v>
      </c>
      <c r="M184" s="489">
        <f>VLOOKUP($AH184,'Cty Population Vehicle Miles'!$A:$F,5,FALSE)</f>
        <v>828328.87199999997</v>
      </c>
      <c r="N184" s="488">
        <f t="shared" si="52"/>
        <v>1.3565125229246439E-3</v>
      </c>
      <c r="O184" s="490">
        <f t="shared" si="53"/>
        <v>466.40139189189188</v>
      </c>
      <c r="P184" s="489">
        <f>VLOOKUP($AH184,'Cty ctr Mile Ln Mile '!$A:$F,3,FALSE)</f>
        <v>177.423</v>
      </c>
      <c r="Q184" s="488">
        <f t="shared" si="54"/>
        <v>2.1894701249804477E-3</v>
      </c>
      <c r="R184" s="490">
        <f t="shared" si="43"/>
        <v>9.9900337837837833E-2</v>
      </c>
      <c r="S184" s="489">
        <f>VLOOKUP($AH184,'Cty ctr Mile Ln Mile '!$A:$F,5,FALSE)</f>
        <v>471.72899999999998</v>
      </c>
      <c r="T184" s="488">
        <f t="shared" si="55"/>
        <v>2.3501516693744638E-3</v>
      </c>
      <c r="U184" s="491">
        <f t="shared" si="44"/>
        <v>0.26561317567567566</v>
      </c>
      <c r="V184" s="492">
        <f>VLOOKUP($AH184,'FIN-County Cst NonCont &amp; Cont M'!$B:$I,3,FALSE)</f>
        <v>8629697.4100000001</v>
      </c>
      <c r="W184" s="488">
        <f t="shared" si="56"/>
        <v>7.6082593886309851E-4</v>
      </c>
      <c r="X184" s="493">
        <f t="shared" si="45"/>
        <v>4859.0638569819821</v>
      </c>
      <c r="Y184" s="494">
        <f>VLOOKUP($AH184,'FIN-County Cst NonCont &amp; Cont M'!$B:$I,5,FALSE)</f>
        <v>1330534.3799999999</v>
      </c>
      <c r="Z184" s="488">
        <f t="shared" si="57"/>
        <v>2.2120301342214159E-3</v>
      </c>
      <c r="AA184" s="493">
        <f t="shared" si="46"/>
        <v>749.17476351351343</v>
      </c>
      <c r="AB184" s="492">
        <f>VLOOKUP($AH184,'FIN-County Cst NonCont &amp; Cont M'!$B:$I,7,FALSE)</f>
        <v>2408341.54</v>
      </c>
      <c r="AC184" s="488">
        <f t="shared" si="58"/>
        <v>6.200664587816372E-4</v>
      </c>
      <c r="AD184" s="495">
        <f t="shared" si="47"/>
        <v>1356.0481644144145</v>
      </c>
      <c r="AE184" s="496">
        <f t="shared" si="48"/>
        <v>12368573.329999998</v>
      </c>
      <c r="AF184" s="497">
        <f t="shared" si="59"/>
        <v>7.8143414548843663E-4</v>
      </c>
      <c r="AG184" s="498">
        <f t="shared" si="49"/>
        <v>6964.2867849099093</v>
      </c>
      <c r="AH184" s="403" t="str">
        <f>IFERROR(IFERROR(IFERROR(VLOOKUP(B184,'TX Counties'!$A:$C,2,FALSE),VLOOKUP(B184,'TX Counties'!$E:$G,2,FALSE)),VLOOKUP(B184,'TX Counties'!$I:$K,2,FALSE)),VLOOKUP(B184,'TX Counties'!$M:$O,2,FALSE))</f>
        <v>Oldham</v>
      </c>
    </row>
    <row r="185" spans="1:34" s="403" customFormat="1" ht="15" x14ac:dyDescent="0.2">
      <c r="A185" s="509" t="s">
        <v>273</v>
      </c>
      <c r="B185" s="509">
        <v>181</v>
      </c>
      <c r="C185" s="510" t="s">
        <v>117</v>
      </c>
      <c r="D185" s="511" t="s">
        <v>118</v>
      </c>
      <c r="E185" s="481">
        <f>VLOOKUP($AH185,'DMV-County Square Miles'!$B:$G,3,FALSE)</f>
        <v>333.79</v>
      </c>
      <c r="F185" s="482">
        <f t="shared" si="50"/>
        <v>1.2775666318993299E-3</v>
      </c>
      <c r="G185" s="483">
        <f t="shared" si="40"/>
        <v>3.9118918982268217E-3</v>
      </c>
      <c r="H185" s="484">
        <f>VLOOKUP($AH185,'DMV-County Square Miles'!$B:$G,5,FALSE)</f>
        <v>79338</v>
      </c>
      <c r="I185" s="485">
        <f t="shared" si="41"/>
        <v>3.0555091479258795E-3</v>
      </c>
      <c r="J185" s="486">
        <f t="shared" si="42"/>
        <v>0.92981119692477177</v>
      </c>
      <c r="K185" s="487">
        <f>VLOOKUP($AH185,'Cty Population Vehicle Miles'!$A:$F,3,FALSE)</f>
        <v>85327</v>
      </c>
      <c r="L185" s="488">
        <f t="shared" si="51"/>
        <v>2.7961197550758093E-3</v>
      </c>
      <c r="M185" s="489">
        <f>VLOOKUP($AH185,'Cty Population Vehicle Miles'!$A:$F,5,FALSE)</f>
        <v>2814890.4109999998</v>
      </c>
      <c r="N185" s="488">
        <f t="shared" si="52"/>
        <v>4.6098044173715552E-3</v>
      </c>
      <c r="O185" s="490">
        <f t="shared" si="53"/>
        <v>32.989445439309947</v>
      </c>
      <c r="P185" s="489">
        <f>VLOOKUP($AH185,'Cty ctr Mile Ln Mile '!$A:$F,3,FALSE)</f>
        <v>234.798</v>
      </c>
      <c r="Q185" s="488">
        <f t="shared" si="54"/>
        <v>2.8975003601853151E-3</v>
      </c>
      <c r="R185" s="490">
        <f t="shared" si="43"/>
        <v>2.7517432934475606E-3</v>
      </c>
      <c r="S185" s="489">
        <f>VLOOKUP($AH185,'Cty ctr Mile Ln Mile '!$A:$F,5,FALSE)</f>
        <v>657.2</v>
      </c>
      <c r="T185" s="488">
        <f t="shared" si="55"/>
        <v>3.2741673230030329E-3</v>
      </c>
      <c r="U185" s="491">
        <f t="shared" si="44"/>
        <v>7.7021341427684093E-3</v>
      </c>
      <c r="V185" s="492">
        <f>VLOOKUP($AH185,'FIN-County Cst NonCont &amp; Cont M'!$B:$I,3,FALSE)</f>
        <v>27742497.469999999</v>
      </c>
      <c r="W185" s="488">
        <f t="shared" si="56"/>
        <v>2.4458808555165648E-3</v>
      </c>
      <c r="X185" s="493">
        <f t="shared" si="45"/>
        <v>325.13152308179122</v>
      </c>
      <c r="Y185" s="494">
        <f>VLOOKUP($AH185,'FIN-County Cst NonCont &amp; Cont M'!$B:$I,5,FALSE)</f>
        <v>2120111.5</v>
      </c>
      <c r="Z185" s="488">
        <f t="shared" si="57"/>
        <v>3.5247120227809279E-3</v>
      </c>
      <c r="AA185" s="493">
        <f t="shared" si="46"/>
        <v>24.846900746539781</v>
      </c>
      <c r="AB185" s="492">
        <f>VLOOKUP($AH185,'FIN-County Cst NonCont &amp; Cont M'!$B:$I,7,FALSE)</f>
        <v>26520981.719999999</v>
      </c>
      <c r="AC185" s="488">
        <f t="shared" si="58"/>
        <v>6.8282554386089826E-3</v>
      </c>
      <c r="AD185" s="495">
        <f t="shared" si="47"/>
        <v>310.81582289310535</v>
      </c>
      <c r="AE185" s="496">
        <f t="shared" si="48"/>
        <v>56383590.689999998</v>
      </c>
      <c r="AF185" s="497">
        <f t="shared" si="59"/>
        <v>3.5622591090228779E-3</v>
      </c>
      <c r="AG185" s="498">
        <f t="shared" si="49"/>
        <v>660.79424672143637</v>
      </c>
      <c r="AH185" s="403" t="str">
        <f>IFERROR(IFERROR(IFERROR(VLOOKUP(B185,'TX Counties'!$A:$C,2,FALSE),VLOOKUP(B185,'TX Counties'!$E:$G,2,FALSE)),VLOOKUP(B185,'TX Counties'!$I:$K,2,FALSE)),VLOOKUP(B185,'TX Counties'!$M:$O,2,FALSE))</f>
        <v>Orange</v>
      </c>
    </row>
    <row r="186" spans="1:34" s="403" customFormat="1" ht="15" x14ac:dyDescent="0.2">
      <c r="A186" s="509" t="s">
        <v>274</v>
      </c>
      <c r="B186" s="509">
        <v>182</v>
      </c>
      <c r="C186" s="510" t="s">
        <v>163</v>
      </c>
      <c r="D186" s="511" t="s">
        <v>164</v>
      </c>
      <c r="E186" s="481">
        <f>VLOOKUP($AH186,'DMV-County Square Miles'!$B:$G,3,FALSE)</f>
        <v>952.55</v>
      </c>
      <c r="F186" s="482">
        <f t="shared" si="50"/>
        <v>3.6458434800794113E-3</v>
      </c>
      <c r="G186" s="483">
        <f t="shared" si="40"/>
        <v>3.2289830508474573E-2</v>
      </c>
      <c r="H186" s="484">
        <f>VLOOKUP($AH186,'DMV-County Square Miles'!$B:$G,5,FALSE)</f>
        <v>33232</v>
      </c>
      <c r="I186" s="485">
        <f t="shared" si="41"/>
        <v>1.2798492526137895E-3</v>
      </c>
      <c r="J186" s="486">
        <f t="shared" si="42"/>
        <v>1.1265084745762712</v>
      </c>
      <c r="K186" s="487">
        <f>VLOOKUP($AH186,'Cty Population Vehicle Miles'!$A:$F,3,FALSE)</f>
        <v>29500</v>
      </c>
      <c r="L186" s="488">
        <f t="shared" si="51"/>
        <v>9.6669908440161234E-4</v>
      </c>
      <c r="M186" s="489">
        <f>VLOOKUP($AH186,'Cty Population Vehicle Miles'!$A:$F,5,FALSE)</f>
        <v>1205199.9569999999</v>
      </c>
      <c r="N186" s="488">
        <f t="shared" si="52"/>
        <v>1.9736953395712883E-3</v>
      </c>
      <c r="O186" s="490">
        <f t="shared" si="53"/>
        <v>40.854235830508472</v>
      </c>
      <c r="P186" s="489">
        <f>VLOOKUP($AH186,'Cty ctr Mile Ln Mile '!$A:$F,3,FALSE)</f>
        <v>384.34</v>
      </c>
      <c r="Q186" s="488">
        <f t="shared" si="54"/>
        <v>4.7429078971440303E-3</v>
      </c>
      <c r="R186" s="490">
        <f t="shared" si="43"/>
        <v>1.3028474576271185E-2</v>
      </c>
      <c r="S186" s="489">
        <f>VLOOKUP($AH186,'Cty ctr Mile Ln Mile '!$A:$F,5,FALSE)</f>
        <v>837.68200000000002</v>
      </c>
      <c r="T186" s="488">
        <f t="shared" si="55"/>
        <v>4.173327801989998E-3</v>
      </c>
      <c r="U186" s="491">
        <f t="shared" si="44"/>
        <v>2.8396000000000001E-2</v>
      </c>
      <c r="V186" s="492">
        <f>VLOOKUP($AH186,'FIN-County Cst NonCont &amp; Cont M'!$B:$I,3,FALSE)</f>
        <v>13666298.449999999</v>
      </c>
      <c r="W186" s="488">
        <f t="shared" si="56"/>
        <v>1.2048712550402803E-3</v>
      </c>
      <c r="X186" s="493">
        <f t="shared" si="45"/>
        <v>463.2643542372881</v>
      </c>
      <c r="Y186" s="494">
        <f>VLOOKUP($AH186,'FIN-County Cst NonCont &amp; Cont M'!$B:$I,5,FALSE)</f>
        <v>1122457.53</v>
      </c>
      <c r="Z186" s="488">
        <f t="shared" si="57"/>
        <v>1.8660997551553228E-3</v>
      </c>
      <c r="AA186" s="493">
        <f t="shared" si="46"/>
        <v>38.049407796610168</v>
      </c>
      <c r="AB186" s="492">
        <f>VLOOKUP($AH186,'FIN-County Cst NonCont &amp; Cont M'!$B:$I,7,FALSE)</f>
        <v>8115186.209999999</v>
      </c>
      <c r="AC186" s="488">
        <f t="shared" si="58"/>
        <v>2.0893858665861301E-3</v>
      </c>
      <c r="AD186" s="495">
        <f t="shared" si="47"/>
        <v>275.09105796610169</v>
      </c>
      <c r="AE186" s="496">
        <f t="shared" si="48"/>
        <v>22903942.189999998</v>
      </c>
      <c r="AF186" s="497">
        <f t="shared" si="59"/>
        <v>1.4470482581970675E-3</v>
      </c>
      <c r="AG186" s="498">
        <f t="shared" si="49"/>
        <v>776.40481999999997</v>
      </c>
      <c r="AH186" s="403" t="str">
        <f>IFERROR(IFERROR(IFERROR(VLOOKUP(B186,'TX Counties'!$A:$C,2,FALSE),VLOOKUP(B186,'TX Counties'!$E:$G,2,FALSE)),VLOOKUP(B186,'TX Counties'!$I:$K,2,FALSE)),VLOOKUP(B186,'TX Counties'!$M:$O,2,FALSE))</f>
        <v>Palo Pinto</v>
      </c>
    </row>
    <row r="187" spans="1:34" s="403" customFormat="1" ht="15" x14ac:dyDescent="0.2">
      <c r="A187" s="509" t="s">
        <v>275</v>
      </c>
      <c r="B187" s="509">
        <v>183</v>
      </c>
      <c r="C187" s="510" t="s">
        <v>86</v>
      </c>
      <c r="D187" s="511" t="s">
        <v>87</v>
      </c>
      <c r="E187" s="481">
        <f>VLOOKUP($AH187,'DMV-County Square Miles'!$B:$G,3,FALSE)</f>
        <v>811.36</v>
      </c>
      <c r="F187" s="482">
        <f t="shared" si="50"/>
        <v>3.1054449278224041E-3</v>
      </c>
      <c r="G187" s="483">
        <f t="shared" si="40"/>
        <v>3.5498774938746938E-2</v>
      </c>
      <c r="H187" s="484">
        <f>VLOOKUP($AH187,'DMV-County Square Miles'!$B:$G,5,FALSE)</f>
        <v>26603</v>
      </c>
      <c r="I187" s="485">
        <f t="shared" si="41"/>
        <v>1.0245495205610448E-3</v>
      </c>
      <c r="J187" s="486">
        <f t="shared" si="42"/>
        <v>1.1639394469723485</v>
      </c>
      <c r="K187" s="487">
        <f>VLOOKUP($AH187,'Cty Population Vehicle Miles'!$A:$F,3,FALSE)</f>
        <v>22856</v>
      </c>
      <c r="L187" s="488">
        <f t="shared" si="51"/>
        <v>7.4897878891807624E-4</v>
      </c>
      <c r="M187" s="489">
        <f>VLOOKUP($AH187,'Cty Population Vehicle Miles'!$A:$F,5,FALSE)</f>
        <v>1086354.1029999999</v>
      </c>
      <c r="N187" s="488">
        <f t="shared" si="52"/>
        <v>1.7790674632551845E-3</v>
      </c>
      <c r="O187" s="490">
        <f t="shared" si="53"/>
        <v>47.530368524676227</v>
      </c>
      <c r="P187" s="489">
        <f>VLOOKUP($AH187,'Cty ctr Mile Ln Mile '!$A:$F,3,FALSE)</f>
        <v>318.14400000000001</v>
      </c>
      <c r="Q187" s="488">
        <f t="shared" si="54"/>
        <v>3.9260230265623936E-3</v>
      </c>
      <c r="R187" s="490">
        <f t="shared" si="43"/>
        <v>1.391949597479874E-2</v>
      </c>
      <c r="S187" s="489">
        <f>VLOOKUP($AH187,'Cty ctr Mile Ln Mile '!$A:$F,5,FALSE)</f>
        <v>774.93</v>
      </c>
      <c r="T187" s="488">
        <f t="shared" si="55"/>
        <v>3.8606976317935786E-3</v>
      </c>
      <c r="U187" s="491">
        <f t="shared" si="44"/>
        <v>3.3904882744137207E-2</v>
      </c>
      <c r="V187" s="492">
        <f>VLOOKUP($AH187,'FIN-County Cst NonCont &amp; Cont M'!$B:$I,3,FALSE)</f>
        <v>30801382.030000001</v>
      </c>
      <c r="W187" s="488">
        <f t="shared" si="56"/>
        <v>2.7155633955485026E-3</v>
      </c>
      <c r="X187" s="493">
        <f t="shared" si="45"/>
        <v>1347.6278452047602</v>
      </c>
      <c r="Y187" s="494">
        <f>VLOOKUP($AH187,'FIN-County Cst NonCont &amp; Cont M'!$B:$I,5,FALSE)</f>
        <v>2468879.96</v>
      </c>
      <c r="Z187" s="488">
        <f t="shared" si="57"/>
        <v>4.1045439722462223E-3</v>
      </c>
      <c r="AA187" s="493">
        <f t="shared" si="46"/>
        <v>108.01889919495974</v>
      </c>
      <c r="AB187" s="492">
        <f>VLOOKUP($AH187,'FIN-County Cst NonCont &amp; Cont M'!$B:$I,7,FALSE)</f>
        <v>5314376.43</v>
      </c>
      <c r="AC187" s="488">
        <f t="shared" si="58"/>
        <v>1.3682721154171095E-3</v>
      </c>
      <c r="AD187" s="495">
        <f t="shared" si="47"/>
        <v>232.5155945922296</v>
      </c>
      <c r="AE187" s="496">
        <f t="shared" si="48"/>
        <v>38584638.420000002</v>
      </c>
      <c r="AF187" s="497">
        <f t="shared" si="59"/>
        <v>2.437739030061037E-3</v>
      </c>
      <c r="AG187" s="498">
        <f t="shared" si="49"/>
        <v>1688.1623389919496</v>
      </c>
      <c r="AH187" s="403" t="str">
        <f>IFERROR(IFERROR(IFERROR(VLOOKUP(B187,'TX Counties'!$A:$C,2,FALSE),VLOOKUP(B187,'TX Counties'!$E:$G,2,FALSE)),VLOOKUP(B187,'TX Counties'!$I:$K,2,FALSE)),VLOOKUP(B187,'TX Counties'!$M:$O,2,FALSE))</f>
        <v>Panola</v>
      </c>
    </row>
    <row r="188" spans="1:34" s="403" customFormat="1" ht="15" x14ac:dyDescent="0.2">
      <c r="A188" s="509" t="s">
        <v>276</v>
      </c>
      <c r="B188" s="509">
        <v>184</v>
      </c>
      <c r="C188" s="510" t="s">
        <v>163</v>
      </c>
      <c r="D188" s="511" t="s">
        <v>164</v>
      </c>
      <c r="E188" s="481">
        <f>VLOOKUP($AH188,'DMV-County Square Miles'!$B:$G,3,FALSE)</f>
        <v>903.72</v>
      </c>
      <c r="F188" s="482">
        <f t="shared" si="50"/>
        <v>3.4589487898980271E-3</v>
      </c>
      <c r="G188" s="483">
        <f t="shared" si="40"/>
        <v>5.2143809177615068E-3</v>
      </c>
      <c r="H188" s="484">
        <f>VLOOKUP($AH188,'DMV-County Square Miles'!$B:$G,5,FALSE)</f>
        <v>183421</v>
      </c>
      <c r="I188" s="485">
        <f t="shared" si="41"/>
        <v>7.0640114878332289E-3</v>
      </c>
      <c r="J188" s="486">
        <f t="shared" si="42"/>
        <v>1.0583222262611576</v>
      </c>
      <c r="K188" s="487">
        <f>VLOOKUP($AH188,'Cty Population Vehicle Miles'!$A:$F,3,FALSE)</f>
        <v>173313</v>
      </c>
      <c r="L188" s="488">
        <f t="shared" si="51"/>
        <v>5.6793735055897165E-3</v>
      </c>
      <c r="M188" s="489">
        <f>VLOOKUP($AH188,'Cty Population Vehicle Miles'!$A:$F,5,FALSE)</f>
        <v>4473591.0760000004</v>
      </c>
      <c r="N188" s="488">
        <f t="shared" si="52"/>
        <v>7.3261750521692948E-3</v>
      </c>
      <c r="O188" s="490">
        <f t="shared" si="53"/>
        <v>25.812207255081848</v>
      </c>
      <c r="P188" s="489">
        <f>VLOOKUP($AH188,'Cty ctr Mile Ln Mile '!$A:$F,3,FALSE)</f>
        <v>358.37599999999998</v>
      </c>
      <c r="Q188" s="488">
        <f t="shared" si="54"/>
        <v>4.4225018487456125E-3</v>
      </c>
      <c r="R188" s="490">
        <f t="shared" si="43"/>
        <v>2.0677964145794023E-3</v>
      </c>
      <c r="S188" s="489">
        <f>VLOOKUP($AH188,'Cty ctr Mile Ln Mile '!$A:$F,5,FALSE)</f>
        <v>903.43899999999996</v>
      </c>
      <c r="T188" s="488">
        <f t="shared" si="55"/>
        <v>4.5009288681170673E-3</v>
      </c>
      <c r="U188" s="491">
        <f t="shared" si="44"/>
        <v>5.2127595737192249E-3</v>
      </c>
      <c r="V188" s="492">
        <f>VLOOKUP($AH188,'FIN-County Cst NonCont &amp; Cont M'!$B:$I,3,FALSE)</f>
        <v>40527667.159999996</v>
      </c>
      <c r="W188" s="488">
        <f t="shared" si="56"/>
        <v>3.573068550608446E-3</v>
      </c>
      <c r="X188" s="493">
        <f t="shared" si="45"/>
        <v>233.84089572045949</v>
      </c>
      <c r="Y188" s="494">
        <f>VLOOKUP($AH188,'FIN-County Cst NonCont &amp; Cont M'!$B:$I,5,FALSE)</f>
        <v>2220670.58</v>
      </c>
      <c r="Z188" s="488">
        <f t="shared" si="57"/>
        <v>3.6918927575091669E-3</v>
      </c>
      <c r="AA188" s="493">
        <f t="shared" si="46"/>
        <v>12.813064109443609</v>
      </c>
      <c r="AB188" s="492">
        <f>VLOOKUP($AH188,'FIN-County Cst NonCont &amp; Cont M'!$B:$I,7,FALSE)</f>
        <v>10535559.77</v>
      </c>
      <c r="AC188" s="488">
        <f t="shared" si="58"/>
        <v>2.712550163406715E-3</v>
      </c>
      <c r="AD188" s="495">
        <f t="shared" si="47"/>
        <v>60.789206637701724</v>
      </c>
      <c r="AE188" s="496">
        <f t="shared" si="48"/>
        <v>53283897.50999999</v>
      </c>
      <c r="AF188" s="497">
        <f t="shared" si="59"/>
        <v>3.3664235808043906E-3</v>
      </c>
      <c r="AG188" s="498">
        <f t="shared" si="49"/>
        <v>307.44316646760478</v>
      </c>
      <c r="AH188" s="403" t="str">
        <f>IFERROR(IFERROR(IFERROR(VLOOKUP(B188,'TX Counties'!$A:$C,2,FALSE),VLOOKUP(B188,'TX Counties'!$E:$G,2,FALSE)),VLOOKUP(B188,'TX Counties'!$I:$K,2,FALSE)),VLOOKUP(B188,'TX Counties'!$M:$O,2,FALSE))</f>
        <v>Parker</v>
      </c>
    </row>
    <row r="189" spans="1:34" s="403" customFormat="1" ht="15" x14ac:dyDescent="0.2">
      <c r="A189" s="509" t="s">
        <v>277</v>
      </c>
      <c r="B189" s="509">
        <v>185</v>
      </c>
      <c r="C189" s="510" t="s">
        <v>68</v>
      </c>
      <c r="D189" s="511" t="s">
        <v>69</v>
      </c>
      <c r="E189" s="481">
        <f>VLOOKUP($AH189,'DMV-County Square Miles'!$B:$G,3,FALSE)</f>
        <v>880.82</v>
      </c>
      <c r="F189" s="482">
        <f t="shared" si="50"/>
        <v>3.3713000410724343E-3</v>
      </c>
      <c r="G189" s="483">
        <f t="shared" si="40"/>
        <v>9.2805816036244868E-2</v>
      </c>
      <c r="H189" s="484">
        <f>VLOOKUP($AH189,'DMV-County Square Miles'!$B:$G,5,FALSE)</f>
        <v>9986</v>
      </c>
      <c r="I189" s="485">
        <f t="shared" si="41"/>
        <v>3.8458638169840218E-4</v>
      </c>
      <c r="J189" s="486">
        <f t="shared" si="42"/>
        <v>1.0521546728479612</v>
      </c>
      <c r="K189" s="487">
        <f>VLOOKUP($AH189,'Cty Population Vehicle Miles'!$A:$F,3,FALSE)</f>
        <v>9491</v>
      </c>
      <c r="L189" s="488">
        <f t="shared" si="51"/>
        <v>3.1101494949341361E-4</v>
      </c>
      <c r="M189" s="489">
        <f>VLOOKUP($AH189,'Cty Population Vehicle Miles'!$A:$F,5,FALSE)</f>
        <v>428347.09899999999</v>
      </c>
      <c r="N189" s="488">
        <f t="shared" si="52"/>
        <v>7.0148249517003704E-4</v>
      </c>
      <c r="O189" s="490">
        <f t="shared" si="53"/>
        <v>45.131924876198504</v>
      </c>
      <c r="P189" s="489">
        <f>VLOOKUP($AH189,'Cty ctr Mile Ln Mile '!$A:$F,3,FALSE)</f>
        <v>253.44399999999999</v>
      </c>
      <c r="Q189" s="488">
        <f t="shared" si="54"/>
        <v>3.1275993887801726E-3</v>
      </c>
      <c r="R189" s="490">
        <f t="shared" si="43"/>
        <v>2.670361395005795E-2</v>
      </c>
      <c r="S189" s="489">
        <f>VLOOKUP($AH189,'Cty ctr Mile Ln Mile '!$A:$F,5,FALSE)</f>
        <v>612.226</v>
      </c>
      <c r="T189" s="488">
        <f t="shared" si="55"/>
        <v>3.0501070655703814E-3</v>
      </c>
      <c r="U189" s="491">
        <f t="shared" si="44"/>
        <v>6.4505953008112946E-2</v>
      </c>
      <c r="V189" s="492">
        <f>VLOOKUP($AH189,'FIN-County Cst NonCont &amp; Cont M'!$B:$I,3,FALSE)</f>
        <v>2919558.32</v>
      </c>
      <c r="W189" s="488">
        <f t="shared" si="56"/>
        <v>2.5739902505800261E-4</v>
      </c>
      <c r="X189" s="493">
        <f t="shared" si="45"/>
        <v>307.61335159624906</v>
      </c>
      <c r="Y189" s="494">
        <f>VLOOKUP($AH189,'FIN-County Cst NonCont &amp; Cont M'!$B:$I,5,FALSE)</f>
        <v>2522870.41</v>
      </c>
      <c r="Z189" s="488">
        <f t="shared" si="57"/>
        <v>4.1943037741388831E-3</v>
      </c>
      <c r="AA189" s="493">
        <f t="shared" si="46"/>
        <v>265.81713307343801</v>
      </c>
      <c r="AB189" s="492">
        <f>VLOOKUP($AH189,'FIN-County Cst NonCont &amp; Cont M'!$B:$I,7,FALSE)</f>
        <v>11802039.350000001</v>
      </c>
      <c r="AC189" s="488">
        <f t="shared" si="58"/>
        <v>3.0386258031143026E-3</v>
      </c>
      <c r="AD189" s="495">
        <f t="shared" si="47"/>
        <v>1243.4979822990204</v>
      </c>
      <c r="AE189" s="496">
        <f t="shared" si="48"/>
        <v>17244468.080000002</v>
      </c>
      <c r="AF189" s="497">
        <f t="shared" si="59"/>
        <v>1.0894883200322527E-3</v>
      </c>
      <c r="AG189" s="498">
        <f t="shared" si="49"/>
        <v>1816.9284669687074</v>
      </c>
      <c r="AH189" s="403" t="str">
        <f>IFERROR(IFERROR(IFERROR(VLOOKUP(B189,'TX Counties'!$A:$C,2,FALSE),VLOOKUP(B189,'TX Counties'!$E:$G,2,FALSE)),VLOOKUP(B189,'TX Counties'!$I:$K,2,FALSE)),VLOOKUP(B189,'TX Counties'!$M:$O,2,FALSE))</f>
        <v>Parmer</v>
      </c>
    </row>
    <row r="190" spans="1:34" s="403" customFormat="1" ht="15" x14ac:dyDescent="0.2">
      <c r="A190" s="509" t="s">
        <v>278</v>
      </c>
      <c r="B190" s="509">
        <v>186</v>
      </c>
      <c r="C190" s="510" t="s">
        <v>47</v>
      </c>
      <c r="D190" s="511" t="s">
        <v>48</v>
      </c>
      <c r="E190" s="481">
        <f>VLOOKUP($AH190,'DMV-County Square Miles'!$B:$G,3,FALSE)</f>
        <v>4763.84</v>
      </c>
      <c r="F190" s="482">
        <f t="shared" si="50"/>
        <v>1.8233389327742905E-2</v>
      </c>
      <c r="G190" s="483">
        <f t="shared" si="40"/>
        <v>0.3262904109589041</v>
      </c>
      <c r="H190" s="484">
        <f>VLOOKUP($AH190,'DMV-County Square Miles'!$B:$G,5,FALSE)</f>
        <v>15804</v>
      </c>
      <c r="I190" s="485">
        <f t="shared" si="41"/>
        <v>6.0865243103961025E-4</v>
      </c>
      <c r="J190" s="486">
        <f t="shared" si="42"/>
        <v>1.0824657534246576</v>
      </c>
      <c r="K190" s="487">
        <f>VLOOKUP($AH190,'Cty Population Vehicle Miles'!$A:$F,3,FALSE)</f>
        <v>14600</v>
      </c>
      <c r="L190" s="488">
        <f t="shared" si="51"/>
        <v>4.784341231275776E-4</v>
      </c>
      <c r="M190" s="489">
        <f>VLOOKUP($AH190,'Cty Population Vehicle Miles'!$A:$F,5,FALSE)</f>
        <v>1371200.7830000001</v>
      </c>
      <c r="N190" s="488">
        <f t="shared" si="52"/>
        <v>2.245546541306093E-3</v>
      </c>
      <c r="O190" s="490">
        <f t="shared" si="53"/>
        <v>93.917861849315074</v>
      </c>
      <c r="P190" s="489">
        <f>VLOOKUP($AH190,'Cty ctr Mile Ln Mile '!$A:$F,3,FALSE)</f>
        <v>719.29200000000003</v>
      </c>
      <c r="Q190" s="488">
        <f t="shared" si="54"/>
        <v>8.8763483039822136E-3</v>
      </c>
      <c r="R190" s="490">
        <f t="shared" si="43"/>
        <v>4.9266575342465757E-2</v>
      </c>
      <c r="S190" s="489">
        <f>VLOOKUP($AH190,'Cty ctr Mile Ln Mile '!$A:$F,5,FALSE)</f>
        <v>1685.8109999999999</v>
      </c>
      <c r="T190" s="488">
        <f t="shared" si="55"/>
        <v>8.3987025090673535E-3</v>
      </c>
      <c r="U190" s="491">
        <f t="shared" si="44"/>
        <v>0.11546650684931506</v>
      </c>
      <c r="V190" s="492">
        <f>VLOOKUP($AH190,'FIN-County Cst NonCont &amp; Cont M'!$B:$I,3,FALSE)</f>
        <v>26286817.57</v>
      </c>
      <c r="W190" s="488">
        <f t="shared" si="56"/>
        <v>2.3175427488619491E-3</v>
      </c>
      <c r="X190" s="493">
        <f t="shared" si="45"/>
        <v>1800.466956849315</v>
      </c>
      <c r="Y190" s="494">
        <f>VLOOKUP($AH190,'FIN-County Cst NonCont &amp; Cont M'!$B:$I,5,FALSE)</f>
        <v>2347578.0499999998</v>
      </c>
      <c r="Z190" s="488">
        <f t="shared" si="57"/>
        <v>3.9028780218642299E-3</v>
      </c>
      <c r="AA190" s="493">
        <f t="shared" si="46"/>
        <v>160.79301712328765</v>
      </c>
      <c r="AB190" s="492">
        <f>VLOOKUP($AH190,'FIN-County Cst NonCont &amp; Cont M'!$B:$I,7,FALSE)</f>
        <v>26303616.190000001</v>
      </c>
      <c r="AC190" s="488">
        <f t="shared" si="58"/>
        <v>6.7722911693349945E-3</v>
      </c>
      <c r="AD190" s="495">
        <f t="shared" si="47"/>
        <v>1801.617547260274</v>
      </c>
      <c r="AE190" s="496">
        <f t="shared" si="48"/>
        <v>54938011.810000002</v>
      </c>
      <c r="AF190" s="497">
        <f t="shared" si="59"/>
        <v>3.4709288749942674E-3</v>
      </c>
      <c r="AG190" s="498">
        <f t="shared" si="49"/>
        <v>3762.8775212328769</v>
      </c>
      <c r="AH190" s="403" t="str">
        <f>IFERROR(IFERROR(IFERROR(VLOOKUP(B190,'TX Counties'!$A:$C,2,FALSE),VLOOKUP(B190,'TX Counties'!$E:$G,2,FALSE)),VLOOKUP(B190,'TX Counties'!$I:$K,2,FALSE)),VLOOKUP(B190,'TX Counties'!$M:$O,2,FALSE))</f>
        <v>Pecos</v>
      </c>
    </row>
    <row r="191" spans="1:34" s="403" customFormat="1" ht="15" x14ac:dyDescent="0.2">
      <c r="A191" s="509" t="s">
        <v>279</v>
      </c>
      <c r="B191" s="509">
        <v>187</v>
      </c>
      <c r="C191" s="510" t="s">
        <v>50</v>
      </c>
      <c r="D191" s="511" t="s">
        <v>51</v>
      </c>
      <c r="E191" s="481">
        <f>VLOOKUP($AH191,'DMV-County Square Miles'!$B:$G,3,FALSE)</f>
        <v>1057.05</v>
      </c>
      <c r="F191" s="482">
        <f t="shared" si="50"/>
        <v>4.0458126614014399E-3</v>
      </c>
      <c r="G191" s="483">
        <f t="shared" si="40"/>
        <v>1.9647404323339713E-2</v>
      </c>
      <c r="H191" s="484">
        <f>VLOOKUP($AH191,'DMV-County Square Miles'!$B:$G,5,FALSE)</f>
        <v>57870</v>
      </c>
      <c r="I191" s="485">
        <f t="shared" si="41"/>
        <v>2.2287216011302358E-3</v>
      </c>
      <c r="J191" s="486">
        <f t="shared" si="42"/>
        <v>1.0756305644876489</v>
      </c>
      <c r="K191" s="487">
        <f>VLOOKUP($AH191,'Cty Population Vehicle Miles'!$A:$F,3,FALSE)</f>
        <v>53801</v>
      </c>
      <c r="L191" s="488">
        <f t="shared" si="51"/>
        <v>1.7630297437251235E-3</v>
      </c>
      <c r="M191" s="489">
        <f>VLOOKUP($AH191,'Cty Population Vehicle Miles'!$A:$F,5,FALSE)</f>
        <v>1926395.996</v>
      </c>
      <c r="N191" s="488">
        <f t="shared" si="52"/>
        <v>3.1547618114244509E-3</v>
      </c>
      <c r="O191" s="490">
        <f t="shared" si="53"/>
        <v>35.80595148789056</v>
      </c>
      <c r="P191" s="489">
        <f>VLOOKUP($AH191,'Cty ctr Mile Ln Mile '!$A:$F,3,FALSE)</f>
        <v>364.91800000000001</v>
      </c>
      <c r="Q191" s="488">
        <f t="shared" si="54"/>
        <v>4.5032327210542886E-3</v>
      </c>
      <c r="R191" s="490">
        <f t="shared" si="43"/>
        <v>6.7827363803646774E-3</v>
      </c>
      <c r="S191" s="489">
        <f>VLOOKUP($AH191,'Cty ctr Mile Ln Mile '!$A:$F,5,FALSE)</f>
        <v>866.74400000000003</v>
      </c>
      <c r="T191" s="488">
        <f t="shared" si="55"/>
        <v>4.3181145499223078E-3</v>
      </c>
      <c r="U191" s="491">
        <f t="shared" si="44"/>
        <v>1.6110183825579452E-2</v>
      </c>
      <c r="V191" s="492">
        <f>VLOOKUP($AH191,'FIN-County Cst NonCont &amp; Cont M'!$B:$I,3,FALSE)</f>
        <v>60556620.740000002</v>
      </c>
      <c r="W191" s="488">
        <f t="shared" si="56"/>
        <v>5.3388949391780681E-3</v>
      </c>
      <c r="X191" s="493">
        <f t="shared" si="45"/>
        <v>1125.5668247802087</v>
      </c>
      <c r="Y191" s="494">
        <f>VLOOKUP($AH191,'FIN-County Cst NonCont &amp; Cont M'!$B:$I,5,FALSE)</f>
        <v>3475536.31</v>
      </c>
      <c r="Z191" s="488">
        <f t="shared" si="57"/>
        <v>5.7781228097997022E-3</v>
      </c>
      <c r="AA191" s="493">
        <f t="shared" si="46"/>
        <v>64.599845913644728</v>
      </c>
      <c r="AB191" s="492">
        <f>VLOOKUP($AH191,'FIN-County Cst NonCont &amp; Cont M'!$B:$I,7,FALSE)</f>
        <v>5192179.68</v>
      </c>
      <c r="AC191" s="488">
        <f t="shared" si="58"/>
        <v>1.3368105868968958E-3</v>
      </c>
      <c r="AD191" s="495">
        <f t="shared" si="47"/>
        <v>96.507122172450323</v>
      </c>
      <c r="AE191" s="496">
        <f t="shared" si="48"/>
        <v>69224336.730000004</v>
      </c>
      <c r="AF191" s="497">
        <f t="shared" si="59"/>
        <v>4.3735246561061028E-3</v>
      </c>
      <c r="AG191" s="498">
        <f t="shared" si="49"/>
        <v>1286.6737928663038</v>
      </c>
      <c r="AH191" s="403" t="str">
        <f>IFERROR(IFERROR(IFERROR(VLOOKUP(B191,'TX Counties'!$A:$C,2,FALSE),VLOOKUP(B191,'TX Counties'!$E:$G,2,FALSE)),VLOOKUP(B191,'TX Counties'!$I:$K,2,FALSE)),VLOOKUP(B191,'TX Counties'!$M:$O,2,FALSE))</f>
        <v>Polk</v>
      </c>
    </row>
    <row r="192" spans="1:34" s="403" customFormat="1" ht="15" x14ac:dyDescent="0.2">
      <c r="A192" s="509" t="s">
        <v>280</v>
      </c>
      <c r="B192" s="509">
        <v>188</v>
      </c>
      <c r="C192" s="510" t="s">
        <v>59</v>
      </c>
      <c r="D192" s="511" t="s">
        <v>60</v>
      </c>
      <c r="E192" s="481">
        <f>VLOOKUP($AH192,'DMV-County Square Miles'!$B:$G,3,FALSE)</f>
        <v>908.39</v>
      </c>
      <c r="F192" s="482">
        <f t="shared" si="50"/>
        <v>3.4768230107283991E-3</v>
      </c>
      <c r="G192" s="483">
        <f t="shared" si="40"/>
        <v>7.8581129594546672E-3</v>
      </c>
      <c r="H192" s="484">
        <f>VLOOKUP($AH192,'DMV-County Square Miles'!$B:$G,5,FALSE)</f>
        <v>102983</v>
      </c>
      <c r="I192" s="485">
        <f t="shared" si="41"/>
        <v>3.9661385285846736E-3</v>
      </c>
      <c r="J192" s="486">
        <f t="shared" si="42"/>
        <v>0.89086410782100189</v>
      </c>
      <c r="K192" s="487">
        <f>VLOOKUP($AH192,'Cty Population Vehicle Miles'!$A:$F,3,FALSE)</f>
        <v>115599</v>
      </c>
      <c r="L192" s="488">
        <f t="shared" si="51"/>
        <v>3.7881168629743042E-3</v>
      </c>
      <c r="M192" s="489">
        <f>VLOOKUP($AH192,'Cty Population Vehicle Miles'!$A:$F,5,FALSE)</f>
        <v>2882962.3689999999</v>
      </c>
      <c r="N192" s="488">
        <f t="shared" si="52"/>
        <v>4.7212824384914092E-3</v>
      </c>
      <c r="O192" s="490">
        <f t="shared" si="53"/>
        <v>24.939336577306033</v>
      </c>
      <c r="P192" s="489">
        <f>VLOOKUP($AH192,'Cty ctr Mile Ln Mile '!$A:$F,3,FALSE)</f>
        <v>306.06700000000001</v>
      </c>
      <c r="Q192" s="488">
        <f t="shared" si="54"/>
        <v>3.7769880609751314E-3</v>
      </c>
      <c r="R192" s="490">
        <f t="shared" si="43"/>
        <v>2.6476613119490655E-3</v>
      </c>
      <c r="S192" s="489">
        <f>VLOOKUP($AH192,'Cty ctr Mile Ln Mile '!$A:$F,5,FALSE)</f>
        <v>915.36599999999999</v>
      </c>
      <c r="T192" s="488">
        <f t="shared" si="55"/>
        <v>4.5603491262750971E-3</v>
      </c>
      <c r="U192" s="491">
        <f t="shared" si="44"/>
        <v>7.9184595022448283E-3</v>
      </c>
      <c r="V192" s="492">
        <f>VLOOKUP($AH192,'FIN-County Cst NonCont &amp; Cont M'!$B:$I,3,FALSE)</f>
        <v>118064263.13</v>
      </c>
      <c r="W192" s="488">
        <f t="shared" si="56"/>
        <v>1.0408980706319128E-2</v>
      </c>
      <c r="X192" s="493">
        <f t="shared" si="45"/>
        <v>1021.3259901037205</v>
      </c>
      <c r="Y192" s="494">
        <f>VLOOKUP($AH192,'FIN-County Cst NonCont &amp; Cont M'!$B:$I,5,FALSE)</f>
        <v>3816861.04</v>
      </c>
      <c r="Z192" s="488">
        <f t="shared" si="57"/>
        <v>6.3455794645574616E-3</v>
      </c>
      <c r="AA192" s="493">
        <f t="shared" si="46"/>
        <v>33.018114689573437</v>
      </c>
      <c r="AB192" s="492">
        <f>VLOOKUP($AH192,'FIN-County Cst NonCont &amp; Cont M'!$B:$I,7,FALSE)</f>
        <v>32257656.789999999</v>
      </c>
      <c r="AC192" s="488">
        <f t="shared" si="58"/>
        <v>8.3052551650829119E-3</v>
      </c>
      <c r="AD192" s="495">
        <f t="shared" si="47"/>
        <v>279.04788787100233</v>
      </c>
      <c r="AE192" s="496">
        <f t="shared" si="48"/>
        <v>154138780.96000001</v>
      </c>
      <c r="AF192" s="497">
        <f t="shared" si="59"/>
        <v>9.7383346787423657E-3</v>
      </c>
      <c r="AG192" s="498">
        <f t="shared" si="49"/>
        <v>1333.3919926642964</v>
      </c>
      <c r="AH192" s="403" t="str">
        <f>IFERROR(IFERROR(IFERROR(VLOOKUP(B192,'TX Counties'!$A:$C,2,FALSE),VLOOKUP(B192,'TX Counties'!$E:$G,2,FALSE)),VLOOKUP(B192,'TX Counties'!$I:$K,2,FALSE)),VLOOKUP(B192,'TX Counties'!$M:$O,2,FALSE))</f>
        <v>Potter</v>
      </c>
    </row>
    <row r="193" spans="1:34" s="403" customFormat="1" ht="15" x14ac:dyDescent="0.2">
      <c r="A193" s="509" t="s">
        <v>281</v>
      </c>
      <c r="B193" s="509">
        <v>189</v>
      </c>
      <c r="C193" s="510" t="s">
        <v>95</v>
      </c>
      <c r="D193" s="511" t="s">
        <v>96</v>
      </c>
      <c r="E193" s="481">
        <f>VLOOKUP($AH193,'DMV-County Square Miles'!$B:$G,3,FALSE)</f>
        <v>3855.25</v>
      </c>
      <c r="F193" s="482">
        <f t="shared" si="50"/>
        <v>1.4755800825758386E-2</v>
      </c>
      <c r="G193" s="483">
        <f t="shared" si="40"/>
        <v>0.64372182334279515</v>
      </c>
      <c r="H193" s="484">
        <f>VLOOKUP($AH193,'DMV-County Square Miles'!$B:$G,5,FALSE)</f>
        <v>7793</v>
      </c>
      <c r="I193" s="485">
        <f t="shared" si="41"/>
        <v>3.0012834694328539E-4</v>
      </c>
      <c r="J193" s="486">
        <f t="shared" si="42"/>
        <v>1.3012189013190849</v>
      </c>
      <c r="K193" s="487">
        <f>VLOOKUP($AH193,'Cty Population Vehicle Miles'!$A:$F,3,FALSE)</f>
        <v>5989</v>
      </c>
      <c r="L193" s="488">
        <f t="shared" si="51"/>
        <v>1.9625629886377139E-4</v>
      </c>
      <c r="M193" s="489">
        <f>VLOOKUP($AH193,'Cty Population Vehicle Miles'!$A:$F,5,FALSE)</f>
        <v>209582.78400000001</v>
      </c>
      <c r="N193" s="488">
        <f t="shared" si="52"/>
        <v>3.432231818733595E-4</v>
      </c>
      <c r="O193" s="490">
        <f t="shared" si="53"/>
        <v>34.994620804808818</v>
      </c>
      <c r="P193" s="489">
        <f>VLOOKUP($AH193,'Cty ctr Mile Ln Mile '!$A:$F,3,FALSE)</f>
        <v>270.60899999999998</v>
      </c>
      <c r="Q193" s="488">
        <f t="shared" si="54"/>
        <v>3.3394222905194586E-3</v>
      </c>
      <c r="R193" s="490">
        <f t="shared" si="43"/>
        <v>4.518433795291367E-2</v>
      </c>
      <c r="S193" s="489">
        <f>VLOOKUP($AH193,'Cty ctr Mile Ln Mile '!$A:$F,5,FALSE)</f>
        <v>553.93100000000004</v>
      </c>
      <c r="T193" s="488">
        <f t="shared" si="55"/>
        <v>2.75968164850638E-3</v>
      </c>
      <c r="U193" s="491">
        <f t="shared" si="44"/>
        <v>9.2491400901653031E-2</v>
      </c>
      <c r="V193" s="492">
        <f>VLOOKUP($AH193,'FIN-County Cst NonCont &amp; Cont M'!$B:$I,3,FALSE)</f>
        <v>8936911.8199999891</v>
      </c>
      <c r="W193" s="488">
        <f t="shared" si="56"/>
        <v>7.8791109385934009E-4</v>
      </c>
      <c r="X193" s="493">
        <f t="shared" si="45"/>
        <v>1492.2210419101668</v>
      </c>
      <c r="Y193" s="494">
        <f>VLOOKUP($AH193,'FIN-County Cst NonCont &amp; Cont M'!$B:$I,5,FALSE)</f>
        <v>3471024.11</v>
      </c>
      <c r="Z193" s="488">
        <f t="shared" si="57"/>
        <v>5.7706212205723469E-3</v>
      </c>
      <c r="AA193" s="493">
        <f t="shared" si="46"/>
        <v>579.56655702120554</v>
      </c>
      <c r="AB193" s="492">
        <f>VLOOKUP($AH193,'FIN-County Cst NonCont &amp; Cont M'!$B:$I,7,FALSE)</f>
        <v>1670750.26</v>
      </c>
      <c r="AC193" s="488">
        <f t="shared" si="58"/>
        <v>4.3016166105190362E-4</v>
      </c>
      <c r="AD193" s="495">
        <f t="shared" si="47"/>
        <v>278.96982133912172</v>
      </c>
      <c r="AE193" s="496">
        <f t="shared" si="48"/>
        <v>14078686.189999988</v>
      </c>
      <c r="AF193" s="497">
        <f t="shared" si="59"/>
        <v>8.8947737293178155E-4</v>
      </c>
      <c r="AG193" s="498">
        <f t="shared" si="49"/>
        <v>2350.7574202704941</v>
      </c>
      <c r="AH193" s="403" t="str">
        <f>IFERROR(IFERROR(IFERROR(VLOOKUP(B193,'TX Counties'!$A:$C,2,FALSE),VLOOKUP(B193,'TX Counties'!$E:$G,2,FALSE)),VLOOKUP(B193,'TX Counties'!$I:$K,2,FALSE)),VLOOKUP(B193,'TX Counties'!$M:$O,2,FALSE))</f>
        <v>Presidio</v>
      </c>
    </row>
    <row r="194" spans="1:34" s="403" customFormat="1" ht="15" x14ac:dyDescent="0.2">
      <c r="A194" s="509" t="s">
        <v>282</v>
      </c>
      <c r="B194" s="509">
        <v>190</v>
      </c>
      <c r="C194" s="510" t="s">
        <v>147</v>
      </c>
      <c r="D194" s="511" t="s">
        <v>148</v>
      </c>
      <c r="E194" s="481">
        <f>VLOOKUP($AH194,'DMV-County Square Miles'!$B:$G,3,FALSE)</f>
        <v>229.49</v>
      </c>
      <c r="F194" s="482">
        <f t="shared" si="50"/>
        <v>8.7836294183341989E-4</v>
      </c>
      <c r="G194" s="483">
        <f t="shared" si="40"/>
        <v>1.7722604062089739E-2</v>
      </c>
      <c r="H194" s="484">
        <f>VLOOKUP($AH194,'DMV-County Square Miles'!$B:$G,5,FALSE)</f>
        <v>16715</v>
      </c>
      <c r="I194" s="485">
        <f t="shared" si="41"/>
        <v>6.4373736932593552E-4</v>
      </c>
      <c r="J194" s="486">
        <f t="shared" si="42"/>
        <v>1.2908332689782995</v>
      </c>
      <c r="K194" s="487">
        <f>VLOOKUP($AH194,'Cty Population Vehicle Miles'!$A:$F,3,FALSE)</f>
        <v>12949</v>
      </c>
      <c r="L194" s="488">
        <f t="shared" si="51"/>
        <v>4.2433174386157549E-4</v>
      </c>
      <c r="M194" s="489">
        <f>VLOOKUP($AH194,'Cty Population Vehicle Miles'!$A:$F,5,FALSE)</f>
        <v>378199.21</v>
      </c>
      <c r="N194" s="488">
        <f t="shared" si="52"/>
        <v>6.1935782014514555E-4</v>
      </c>
      <c r="O194" s="490">
        <f t="shared" si="53"/>
        <v>29.206827554251294</v>
      </c>
      <c r="P194" s="489">
        <f>VLOOKUP($AH194,'Cty ctr Mile Ln Mile '!$A:$F,3,FALSE)</f>
        <v>133.56299999999999</v>
      </c>
      <c r="Q194" s="488">
        <f t="shared" si="54"/>
        <v>1.6482203451793935E-3</v>
      </c>
      <c r="R194" s="490">
        <f t="shared" si="43"/>
        <v>1.0314541663448914E-2</v>
      </c>
      <c r="S194" s="489">
        <f>VLOOKUP($AH194,'Cty ctr Mile Ln Mile '!$A:$F,5,FALSE)</f>
        <v>268.63400000000001</v>
      </c>
      <c r="T194" s="488">
        <f t="shared" si="55"/>
        <v>1.3383333302611027E-3</v>
      </c>
      <c r="U194" s="491">
        <f t="shared" si="44"/>
        <v>2.0745540196154145E-2</v>
      </c>
      <c r="V194" s="492">
        <f>VLOOKUP($AH194,'FIN-County Cst NonCont &amp; Cont M'!$B:$I,3,FALSE)</f>
        <v>3668652.91</v>
      </c>
      <c r="W194" s="488">
        <f t="shared" si="56"/>
        <v>3.2344196580741852E-4</v>
      </c>
      <c r="X194" s="493">
        <f t="shared" si="45"/>
        <v>283.31553865163335</v>
      </c>
      <c r="Y194" s="494">
        <f>VLOOKUP($AH194,'FIN-County Cst NonCont &amp; Cont M'!$B:$I,5,FALSE)</f>
        <v>946393.97</v>
      </c>
      <c r="Z194" s="488">
        <f t="shared" si="57"/>
        <v>1.5733918731851474E-3</v>
      </c>
      <c r="AA194" s="493">
        <f t="shared" si="46"/>
        <v>73.086259170592328</v>
      </c>
      <c r="AB194" s="492">
        <f>VLOOKUP($AH194,'FIN-County Cst NonCont &amp; Cont M'!$B:$I,7,FALSE)</f>
        <v>1997138.6800000002</v>
      </c>
      <c r="AC194" s="488">
        <f t="shared" si="58"/>
        <v>5.1419563564204167E-4</v>
      </c>
      <c r="AD194" s="495">
        <f t="shared" si="47"/>
        <v>154.23111282724537</v>
      </c>
      <c r="AE194" s="496">
        <f t="shared" si="48"/>
        <v>6612185.5600000005</v>
      </c>
      <c r="AF194" s="497">
        <f t="shared" si="59"/>
        <v>4.1775129879830539E-4</v>
      </c>
      <c r="AG194" s="498">
        <f t="shared" si="49"/>
        <v>510.63291064947106</v>
      </c>
      <c r="AH194" s="403" t="str">
        <f>IFERROR(IFERROR(IFERROR(VLOOKUP(B194,'TX Counties'!$A:$C,2,FALSE),VLOOKUP(B194,'TX Counties'!$E:$G,2,FALSE)),VLOOKUP(B194,'TX Counties'!$I:$K,2,FALSE)),VLOOKUP(B194,'TX Counties'!$M:$O,2,FALSE))</f>
        <v>Rains</v>
      </c>
    </row>
    <row r="195" spans="1:34" s="403" customFormat="1" ht="15" x14ac:dyDescent="0.2">
      <c r="A195" s="509" t="s">
        <v>283</v>
      </c>
      <c r="B195" s="509">
        <v>191</v>
      </c>
      <c r="C195" s="510" t="s">
        <v>59</v>
      </c>
      <c r="D195" s="511" t="s">
        <v>60</v>
      </c>
      <c r="E195" s="481">
        <f>VLOOKUP($AH195,'DMV-County Square Miles'!$B:$G,3,FALSE)</f>
        <v>912.71</v>
      </c>
      <c r="F195" s="482">
        <f t="shared" si="50"/>
        <v>3.4933576218605634E-3</v>
      </c>
      <c r="G195" s="483">
        <f t="shared" si="40"/>
        <v>6.1097834454597183E-3</v>
      </c>
      <c r="H195" s="484">
        <f>VLOOKUP($AH195,'DMV-County Square Miles'!$B:$G,5,FALSE)</f>
        <v>148480</v>
      </c>
      <c r="I195" s="485">
        <f t="shared" si="41"/>
        <v>5.7183442774463005E-3</v>
      </c>
      <c r="J195" s="486">
        <f t="shared" si="42"/>
        <v>0.99394182816213139</v>
      </c>
      <c r="K195" s="487">
        <f>VLOOKUP($AH195,'Cty Population Vehicle Miles'!$A:$F,3,FALSE)</f>
        <v>149385</v>
      </c>
      <c r="L195" s="488">
        <f t="shared" si="51"/>
        <v>4.8952658550283001E-3</v>
      </c>
      <c r="M195" s="489">
        <f>VLOOKUP($AH195,'Cty Population Vehicle Miles'!$A:$F,5,FALSE)</f>
        <v>1835733.923</v>
      </c>
      <c r="N195" s="488">
        <f t="shared" si="52"/>
        <v>3.0062890954102636E-3</v>
      </c>
      <c r="O195" s="490">
        <f t="shared" si="53"/>
        <v>12.28860945208689</v>
      </c>
      <c r="P195" s="489">
        <f>VLOOKUP($AH195,'Cty ctr Mile Ln Mile '!$A:$F,3,FALSE)</f>
        <v>369.52100000000002</v>
      </c>
      <c r="Q195" s="488">
        <f t="shared" si="54"/>
        <v>4.5600355650220097E-3</v>
      </c>
      <c r="R195" s="490">
        <f t="shared" si="43"/>
        <v>2.4736151554707636E-3</v>
      </c>
      <c r="S195" s="489">
        <f>VLOOKUP($AH195,'Cty ctr Mile Ln Mile '!$A:$F,5,FALSE)</f>
        <v>933.279</v>
      </c>
      <c r="T195" s="488">
        <f t="shared" si="55"/>
        <v>4.649591608406797E-3</v>
      </c>
      <c r="U195" s="491">
        <f t="shared" si="44"/>
        <v>6.2474746460487998E-3</v>
      </c>
      <c r="V195" s="492">
        <f>VLOOKUP($AH195,'FIN-County Cst NonCont &amp; Cont M'!$B:$I,3,FALSE)</f>
        <v>16609375.529999999</v>
      </c>
      <c r="W195" s="488">
        <f t="shared" si="56"/>
        <v>1.4643437806867463E-3</v>
      </c>
      <c r="X195" s="493">
        <f t="shared" si="45"/>
        <v>111.18502881815444</v>
      </c>
      <c r="Y195" s="494">
        <f>VLOOKUP($AH195,'FIN-County Cst NonCont &amp; Cont M'!$B:$I,5,FALSE)</f>
        <v>2951754.05</v>
      </c>
      <c r="Z195" s="488">
        <f t="shared" si="57"/>
        <v>4.9073282175618104E-3</v>
      </c>
      <c r="AA195" s="493">
        <f t="shared" si="46"/>
        <v>19.759373765773002</v>
      </c>
      <c r="AB195" s="492">
        <f>VLOOKUP($AH195,'FIN-County Cst NonCont &amp; Cont M'!$B:$I,7,FALSE)</f>
        <v>42209551.560000002</v>
      </c>
      <c r="AC195" s="488">
        <f t="shared" si="58"/>
        <v>1.0867531339666272E-2</v>
      </c>
      <c r="AD195" s="495">
        <f t="shared" si="47"/>
        <v>282.5554879003916</v>
      </c>
      <c r="AE195" s="496">
        <f t="shared" si="48"/>
        <v>61770681.140000001</v>
      </c>
      <c r="AF195" s="497">
        <f t="shared" si="59"/>
        <v>3.9026101188078255E-3</v>
      </c>
      <c r="AG195" s="498">
        <f t="shared" si="49"/>
        <v>413.49989048431905</v>
      </c>
      <c r="AH195" s="403" t="str">
        <f>IFERROR(IFERROR(IFERROR(VLOOKUP(B195,'TX Counties'!$A:$C,2,FALSE),VLOOKUP(B195,'TX Counties'!$E:$G,2,FALSE)),VLOOKUP(B195,'TX Counties'!$I:$K,2,FALSE)),VLOOKUP(B195,'TX Counties'!$M:$O,2,FALSE))</f>
        <v>Randall</v>
      </c>
    </row>
    <row r="196" spans="1:34" s="403" customFormat="1" ht="15" x14ac:dyDescent="0.2">
      <c r="A196" s="509" t="s">
        <v>284</v>
      </c>
      <c r="B196" s="509">
        <v>192</v>
      </c>
      <c r="C196" s="510" t="s">
        <v>124</v>
      </c>
      <c r="D196" s="511" t="s">
        <v>125</v>
      </c>
      <c r="E196" s="481">
        <f>VLOOKUP($AH196,'DMV-County Square Miles'!$B:$G,3,FALSE)</f>
        <v>1175.31</v>
      </c>
      <c r="F196" s="482">
        <f t="shared" si="50"/>
        <v>4.4984476411444362E-3</v>
      </c>
      <c r="G196" s="483">
        <f t="shared" si="40"/>
        <v>0.36694036840462063</v>
      </c>
      <c r="H196" s="484">
        <f>VLOOKUP($AH196,'DMV-County Square Miles'!$B:$G,5,FALSE)</f>
        <v>5095</v>
      </c>
      <c r="I196" s="485">
        <f t="shared" si="41"/>
        <v>1.9622147153548557E-4</v>
      </c>
      <c r="J196" s="486">
        <f t="shared" si="42"/>
        <v>1.5906962222916017</v>
      </c>
      <c r="K196" s="487">
        <f>VLOOKUP($AH196,'Cty Population Vehicle Miles'!$A:$F,3,FALSE)</f>
        <v>3203</v>
      </c>
      <c r="L196" s="488">
        <f t="shared" si="51"/>
        <v>1.0496058194367336E-4</v>
      </c>
      <c r="M196" s="489">
        <f>VLOOKUP($AH196,'Cty Population Vehicle Miles'!$A:$F,5,FALSE)</f>
        <v>322793.33399999997</v>
      </c>
      <c r="N196" s="488">
        <f t="shared" si="52"/>
        <v>5.2862240432396425E-4</v>
      </c>
      <c r="O196" s="490">
        <f t="shared" si="53"/>
        <v>100.7784370902279</v>
      </c>
      <c r="P196" s="489">
        <f>VLOOKUP($AH196,'Cty ctr Mile Ln Mile '!$A:$F,3,FALSE)</f>
        <v>158.54599999999999</v>
      </c>
      <c r="Q196" s="488">
        <f t="shared" si="54"/>
        <v>1.9565204648503863E-3</v>
      </c>
      <c r="R196" s="490">
        <f t="shared" si="43"/>
        <v>4.949921948173587E-2</v>
      </c>
      <c r="S196" s="489">
        <f>VLOOKUP($AH196,'Cty ctr Mile Ln Mile '!$A:$F,5,FALSE)</f>
        <v>319.19600000000003</v>
      </c>
      <c r="T196" s="488">
        <f t="shared" si="55"/>
        <v>1.5902329775308523E-3</v>
      </c>
      <c r="U196" s="491">
        <f t="shared" si="44"/>
        <v>9.9655323134561352E-2</v>
      </c>
      <c r="V196" s="492">
        <f>VLOOKUP($AH196,'FIN-County Cst NonCont &amp; Cont M'!$B:$I,3,FALSE)</f>
        <v>23902704.84</v>
      </c>
      <c r="W196" s="488">
        <f t="shared" si="56"/>
        <v>2.1073505810513147E-3</v>
      </c>
      <c r="X196" s="493">
        <f t="shared" si="45"/>
        <v>7462.5990758663756</v>
      </c>
      <c r="Y196" s="494">
        <f>VLOOKUP($AH196,'FIN-County Cst NonCont &amp; Cont M'!$B:$I,5,FALSE)</f>
        <v>692301.24</v>
      </c>
      <c r="Z196" s="488">
        <f t="shared" si="57"/>
        <v>1.1509595151076462E-3</v>
      </c>
      <c r="AA196" s="493">
        <f t="shared" si="46"/>
        <v>216.14150483921324</v>
      </c>
      <c r="AB196" s="492">
        <f>VLOOKUP($AH196,'FIN-County Cst NonCont &amp; Cont M'!$B:$I,7,FALSE)</f>
        <v>5555001.1499999994</v>
      </c>
      <c r="AC196" s="488">
        <f t="shared" si="58"/>
        <v>1.4302248391266058E-3</v>
      </c>
      <c r="AD196" s="495">
        <f t="shared" si="47"/>
        <v>1734.311941929441</v>
      </c>
      <c r="AE196" s="496">
        <f t="shared" si="48"/>
        <v>30150007.229999997</v>
      </c>
      <c r="AF196" s="497">
        <f t="shared" si="59"/>
        <v>1.9048474312797108E-3</v>
      </c>
      <c r="AG196" s="498">
        <f t="shared" si="49"/>
        <v>9413.0525226350292</v>
      </c>
      <c r="AH196" s="403" t="str">
        <f>IFERROR(IFERROR(IFERROR(VLOOKUP(B196,'TX Counties'!$A:$C,2,FALSE),VLOOKUP(B196,'TX Counties'!$E:$G,2,FALSE)),VLOOKUP(B196,'TX Counties'!$I:$K,2,FALSE)),VLOOKUP(B196,'TX Counties'!$M:$O,2,FALSE))</f>
        <v>Reagan</v>
      </c>
    </row>
    <row r="197" spans="1:34" s="403" customFormat="1" ht="15" x14ac:dyDescent="0.2">
      <c r="A197" s="509" t="s">
        <v>285</v>
      </c>
      <c r="B197" s="509">
        <v>193</v>
      </c>
      <c r="C197" s="510" t="s">
        <v>124</v>
      </c>
      <c r="D197" s="511" t="s">
        <v>125</v>
      </c>
      <c r="E197" s="481">
        <f>VLOOKUP($AH197,'DMV-County Square Miles'!$B:$G,3,FALSE)</f>
        <v>699.16</v>
      </c>
      <c r="F197" s="482">
        <f t="shared" si="50"/>
        <v>2.6760043331398049E-3</v>
      </c>
      <c r="G197" s="483">
        <f t="shared" si="40"/>
        <v>0.24819311324103654</v>
      </c>
      <c r="H197" s="484">
        <f>VLOOKUP($AH197,'DMV-County Square Miles'!$B:$G,5,FALSE)</f>
        <v>4593</v>
      </c>
      <c r="I197" s="485">
        <f t="shared" si="41"/>
        <v>1.7688816855004617E-4</v>
      </c>
      <c r="J197" s="486">
        <f t="shared" si="42"/>
        <v>1.6304579339723109</v>
      </c>
      <c r="K197" s="487">
        <f>VLOOKUP($AH197,'Cty Population Vehicle Miles'!$A:$F,3,FALSE)</f>
        <v>2817</v>
      </c>
      <c r="L197" s="488">
        <f t="shared" si="51"/>
        <v>9.2311570195231923E-5</v>
      </c>
      <c r="M197" s="489">
        <f>VLOOKUP($AH197,'Cty Population Vehicle Miles'!$A:$F,5,FALSE)</f>
        <v>107881.049</v>
      </c>
      <c r="N197" s="488">
        <f t="shared" si="52"/>
        <v>1.7667136677417076E-4</v>
      </c>
      <c r="O197" s="490">
        <f t="shared" si="53"/>
        <v>38.296432019879305</v>
      </c>
      <c r="P197" s="489">
        <f>VLOOKUP($AH197,'Cty ctr Mile Ln Mile '!$A:$F,3,FALSE)</f>
        <v>147.66200000000001</v>
      </c>
      <c r="Q197" s="488">
        <f t="shared" si="54"/>
        <v>1.8222075919968825E-3</v>
      </c>
      <c r="R197" s="490">
        <f t="shared" si="43"/>
        <v>5.2418175363862264E-2</v>
      </c>
      <c r="S197" s="489">
        <f>VLOOKUP($AH197,'Cty ctr Mile Ln Mile '!$A:$F,5,FALSE)</f>
        <v>295.32400000000001</v>
      </c>
      <c r="T197" s="488">
        <f t="shared" si="55"/>
        <v>1.4713027852990682E-3</v>
      </c>
      <c r="U197" s="491">
        <f t="shared" si="44"/>
        <v>0.10483635072772453</v>
      </c>
      <c r="V197" s="492">
        <f>VLOOKUP($AH197,'FIN-County Cst NonCont &amp; Cont M'!$B:$I,3,FALSE)</f>
        <v>2002398.92</v>
      </c>
      <c r="W197" s="488">
        <f t="shared" si="56"/>
        <v>1.7653887105265889E-4</v>
      </c>
      <c r="X197" s="493">
        <f t="shared" si="45"/>
        <v>710.82673766418168</v>
      </c>
      <c r="Y197" s="494">
        <f>VLOOKUP($AH197,'FIN-County Cst NonCont &amp; Cont M'!$B:$I,5,FALSE)</f>
        <v>562583.28</v>
      </c>
      <c r="Z197" s="488">
        <f t="shared" si="57"/>
        <v>9.3530177579411703E-4</v>
      </c>
      <c r="AA197" s="493">
        <f t="shared" si="46"/>
        <v>199.71007454739086</v>
      </c>
      <c r="AB197" s="492">
        <f>VLOOKUP($AH197,'FIN-County Cst NonCont &amp; Cont M'!$B:$I,7,FALSE)</f>
        <v>1044319.95</v>
      </c>
      <c r="AC197" s="488">
        <f t="shared" si="58"/>
        <v>2.6887705189502169E-4</v>
      </c>
      <c r="AD197" s="495">
        <f t="shared" si="47"/>
        <v>370.72060702875399</v>
      </c>
      <c r="AE197" s="496">
        <f t="shared" si="48"/>
        <v>3609302.1500000004</v>
      </c>
      <c r="AF197" s="497">
        <f t="shared" si="59"/>
        <v>2.2803211543839615E-4</v>
      </c>
      <c r="AG197" s="498">
        <f t="shared" si="49"/>
        <v>1281.2574192403267</v>
      </c>
      <c r="AH197" s="403" t="str">
        <f>IFERROR(IFERROR(IFERROR(VLOOKUP(B197,'TX Counties'!$A:$C,2,FALSE),VLOOKUP(B197,'TX Counties'!$E:$G,2,FALSE)),VLOOKUP(B197,'TX Counties'!$I:$K,2,FALSE)),VLOOKUP(B197,'TX Counties'!$M:$O,2,FALSE))</f>
        <v>Real</v>
      </c>
    </row>
    <row r="198" spans="1:34" s="403" customFormat="1" ht="15" x14ac:dyDescent="0.2">
      <c r="A198" s="509" t="s">
        <v>286</v>
      </c>
      <c r="B198" s="509">
        <v>194</v>
      </c>
      <c r="C198" s="510" t="s">
        <v>147</v>
      </c>
      <c r="D198" s="511" t="s">
        <v>148</v>
      </c>
      <c r="E198" s="481">
        <f>VLOOKUP($AH198,'DMV-County Square Miles'!$B:$G,3,FALSE)</f>
        <v>1043.9000000000001</v>
      </c>
      <c r="F198" s="482">
        <f t="shared" si="50"/>
        <v>3.9954816113116345E-3</v>
      </c>
      <c r="G198" s="483">
        <f t="shared" ref="G198:G257" si="60">E198/K198</f>
        <v>9.033402561439946E-2</v>
      </c>
      <c r="H198" s="484">
        <f>VLOOKUP($AH198,'DMV-County Square Miles'!$B:$G,5,FALSE)</f>
        <v>14032</v>
      </c>
      <c r="I198" s="485">
        <f t="shared" ref="I198:I258" si="61">H198/$H$260</f>
        <v>5.40408182254354E-4</v>
      </c>
      <c r="J198" s="486">
        <f t="shared" ref="J198:J260" si="62">H198/K198</f>
        <v>1.2142609899619246</v>
      </c>
      <c r="K198" s="487">
        <f>VLOOKUP($AH198,'Cty Population Vehicle Miles'!$A:$F,3,FALSE)</f>
        <v>11556</v>
      </c>
      <c r="L198" s="488">
        <f t="shared" si="51"/>
        <v>3.786838854015265E-4</v>
      </c>
      <c r="M198" s="489">
        <f>VLOOKUP($AH198,'Cty Population Vehicle Miles'!$A:$F,5,FALSE)</f>
        <v>441871.28600000002</v>
      </c>
      <c r="N198" s="488">
        <f t="shared" si="52"/>
        <v>7.2363037585851159E-4</v>
      </c>
      <c r="O198" s="490">
        <f t="shared" si="53"/>
        <v>38.237390619591558</v>
      </c>
      <c r="P198" s="489">
        <f>VLOOKUP($AH198,'Cty ctr Mile Ln Mile '!$A:$F,3,FALSE)</f>
        <v>374.21499999999997</v>
      </c>
      <c r="Q198" s="488">
        <f t="shared" si="54"/>
        <v>4.6179613850490537E-3</v>
      </c>
      <c r="R198" s="490">
        <f t="shared" ref="R198:R258" si="63">P198/K198</f>
        <v>3.2382744894427135E-2</v>
      </c>
      <c r="S198" s="489">
        <f>VLOOKUP($AH198,'Cty ctr Mile Ln Mile '!$A:$F,5,FALSE)</f>
        <v>759.85</v>
      </c>
      <c r="T198" s="488">
        <f t="shared" si="55"/>
        <v>3.7855691423978309E-3</v>
      </c>
      <c r="U198" s="491">
        <f t="shared" ref="U198:U258" si="64">S198/K198</f>
        <v>6.5753721010730362E-2</v>
      </c>
      <c r="V198" s="492">
        <f>VLOOKUP($AH198,'FIN-County Cst NonCont &amp; Cont M'!$B:$I,3,FALSE)</f>
        <v>4782194.04</v>
      </c>
      <c r="W198" s="488">
        <f t="shared" si="56"/>
        <v>4.2161585713218117E-4</v>
      </c>
      <c r="X198" s="493">
        <f t="shared" ref="X198:X257" si="65">V198/K198</f>
        <v>413.82779854620975</v>
      </c>
      <c r="Y198" s="494">
        <f>VLOOKUP($AH198,'FIN-County Cst NonCont &amp; Cont M'!$B:$I,5,FALSE)</f>
        <v>2947865.63</v>
      </c>
      <c r="Z198" s="488">
        <f t="shared" si="57"/>
        <v>4.9008636704266136E-3</v>
      </c>
      <c r="AA198" s="493">
        <f t="shared" ref="AA198:AA260" si="66">Y198/K198</f>
        <v>255.09394513672549</v>
      </c>
      <c r="AB198" s="492">
        <f>VLOOKUP($AH198,'FIN-County Cst NonCont &amp; Cont M'!$B:$I,7,FALSE)</f>
        <v>9813163.0899999999</v>
      </c>
      <c r="AC198" s="488">
        <f t="shared" si="58"/>
        <v>2.5265574610580229E-3</v>
      </c>
      <c r="AD198" s="495">
        <f t="shared" ref="AD198:AD258" si="67">AB198/K198</f>
        <v>849.18337573554857</v>
      </c>
      <c r="AE198" s="496">
        <f t="shared" ref="AE198:AE258" si="68">+V198+Y198+AB198</f>
        <v>17543222.759999998</v>
      </c>
      <c r="AF198" s="497">
        <f t="shared" si="59"/>
        <v>1.1083633431935916E-3</v>
      </c>
      <c r="AG198" s="498">
        <f t="shared" ref="AG198:AG260" si="69">AE198/K198</f>
        <v>1518.1051194184838</v>
      </c>
      <c r="AH198" s="403" t="str">
        <f>IFERROR(IFERROR(IFERROR(VLOOKUP(B198,'TX Counties'!$A:$C,2,FALSE),VLOOKUP(B198,'TX Counties'!$E:$G,2,FALSE)),VLOOKUP(B198,'TX Counties'!$I:$K,2,FALSE)),VLOOKUP(B198,'TX Counties'!$M:$O,2,FALSE))</f>
        <v>Red River</v>
      </c>
    </row>
    <row r="199" spans="1:34" s="403" customFormat="1" ht="15" x14ac:dyDescent="0.2">
      <c r="A199" s="509" t="s">
        <v>287</v>
      </c>
      <c r="B199" s="509">
        <v>195</v>
      </c>
      <c r="C199" s="510" t="s">
        <v>47</v>
      </c>
      <c r="D199" s="511" t="s">
        <v>48</v>
      </c>
      <c r="E199" s="481">
        <f>VLOOKUP($AH199,'DMV-County Square Miles'!$B:$G,3,FALSE)</f>
        <v>2635.35</v>
      </c>
      <c r="F199" s="482">
        <f t="shared" ref="F199:F258" si="70">E199/$E$260</f>
        <v>1.0086686909062281E-2</v>
      </c>
      <c r="G199" s="483">
        <f t="shared" si="60"/>
        <v>0.17702357761805601</v>
      </c>
      <c r="H199" s="484">
        <f>VLOOKUP($AH199,'DMV-County Square Miles'!$B:$G,5,FALSE)</f>
        <v>16855</v>
      </c>
      <c r="I199" s="485">
        <f t="shared" si="61"/>
        <v>6.491291271306397E-4</v>
      </c>
      <c r="J199" s="486">
        <f t="shared" si="62"/>
        <v>1.1321958755961576</v>
      </c>
      <c r="K199" s="487">
        <f>VLOOKUP($AH199,'Cty Population Vehicle Miles'!$A:$F,3,FALSE)</f>
        <v>14887</v>
      </c>
      <c r="L199" s="488">
        <f t="shared" ref="L199:L258" si="71">K199/$K$260</f>
        <v>4.8783895828768823E-4</v>
      </c>
      <c r="M199" s="489">
        <f>VLOOKUP($AH199,'Cty Population Vehicle Miles'!$A:$F,5,FALSE)</f>
        <v>1765531.409</v>
      </c>
      <c r="N199" s="488">
        <f t="shared" ref="N199:N258" si="72">M199/$M$260</f>
        <v>2.8913219699111146E-3</v>
      </c>
      <c r="O199" s="490">
        <f t="shared" ref="O199:O258" si="73">SUM(M199/K199)</f>
        <v>118.59551346812655</v>
      </c>
      <c r="P199" s="489">
        <f>VLOOKUP($AH199,'Cty ctr Mile Ln Mile '!$A:$F,3,FALSE)</f>
        <v>490.38799999999998</v>
      </c>
      <c r="Q199" s="488">
        <f t="shared" ref="Q199:Q258" si="74">P199/$P$260</f>
        <v>6.0515822393314945E-3</v>
      </c>
      <c r="R199" s="490">
        <f t="shared" si="63"/>
        <v>3.2940686505004362E-2</v>
      </c>
      <c r="S199" s="489">
        <f>VLOOKUP($AH199,'Cty ctr Mile Ln Mile '!$A:$F,5,FALSE)</f>
        <v>1177.046</v>
      </c>
      <c r="T199" s="488">
        <f t="shared" ref="T199:T258" si="75">S199/$S$260</f>
        <v>5.8640376610946858E-3</v>
      </c>
      <c r="U199" s="491">
        <f t="shared" si="64"/>
        <v>7.9065359038086924E-2</v>
      </c>
      <c r="V199" s="492">
        <f>VLOOKUP($AH199,'FIN-County Cst NonCont &amp; Cont M'!$B:$I,3,FALSE)</f>
        <v>87036422.160000101</v>
      </c>
      <c r="W199" s="488">
        <f t="shared" ref="W199:W258" si="76">V199/$V$260</f>
        <v>7.6734518557316439E-3</v>
      </c>
      <c r="X199" s="493">
        <f t="shared" si="65"/>
        <v>5846.4715631087593</v>
      </c>
      <c r="Y199" s="494">
        <f>VLOOKUP($AH199,'FIN-County Cst NonCont &amp; Cont M'!$B:$I,5,FALSE)</f>
        <v>1623680.84</v>
      </c>
      <c r="Z199" s="488">
        <f t="shared" ref="Z199:Z258" si="77">Y199/$Y$260</f>
        <v>2.6993898094072109E-3</v>
      </c>
      <c r="AA199" s="493">
        <f t="shared" si="66"/>
        <v>109.06702760798012</v>
      </c>
      <c r="AB199" s="492">
        <f>VLOOKUP($AH199,'FIN-County Cst NonCont &amp; Cont M'!$B:$I,7,FALSE)</f>
        <v>49483031.970000006</v>
      </c>
      <c r="AC199" s="488">
        <f t="shared" ref="AC199:AC258" si="78">AB199/$AB$260</f>
        <v>1.2740206442403699E-2</v>
      </c>
      <c r="AD199" s="495">
        <f t="shared" si="67"/>
        <v>3323.9089118022439</v>
      </c>
      <c r="AE199" s="496">
        <f t="shared" si="68"/>
        <v>138143134.97000012</v>
      </c>
      <c r="AF199" s="497">
        <f t="shared" ref="AF199:AF258" si="79">AE199/$AE$260</f>
        <v>8.7277456946908711E-3</v>
      </c>
      <c r="AG199" s="498">
        <f t="shared" si="69"/>
        <v>9279.447502518984</v>
      </c>
      <c r="AH199" s="403" t="str">
        <f>IFERROR(IFERROR(IFERROR(VLOOKUP(B199,'TX Counties'!$A:$C,2,FALSE),VLOOKUP(B199,'TX Counties'!$E:$G,2,FALSE)),VLOOKUP(B199,'TX Counties'!$I:$K,2,FALSE)),VLOOKUP(B199,'TX Counties'!$M:$O,2,FALSE))</f>
        <v>Reeves</v>
      </c>
    </row>
    <row r="200" spans="1:34" s="403" customFormat="1" ht="15" x14ac:dyDescent="0.2">
      <c r="A200" s="509" t="s">
        <v>288</v>
      </c>
      <c r="B200" s="509">
        <v>196</v>
      </c>
      <c r="C200" s="510" t="s">
        <v>53</v>
      </c>
      <c r="D200" s="511" t="s">
        <v>54</v>
      </c>
      <c r="E200" s="481">
        <f>VLOOKUP($AH200,'DMV-County Square Miles'!$B:$G,3,FALSE)</f>
        <v>770.48</v>
      </c>
      <c r="F200" s="482">
        <f t="shared" si="70"/>
        <v>2.9489785150717388E-3</v>
      </c>
      <c r="G200" s="483">
        <f t="shared" si="60"/>
        <v>0.11421286688407946</v>
      </c>
      <c r="H200" s="484">
        <f>VLOOKUP($AH200,'DMV-County Square Miles'!$B:$G,5,FALSE)</f>
        <v>8002</v>
      </c>
      <c r="I200" s="485">
        <f t="shared" si="61"/>
        <v>3.0817747109459386E-4</v>
      </c>
      <c r="J200" s="486">
        <f t="shared" si="62"/>
        <v>1.1861844055736732</v>
      </c>
      <c r="K200" s="487">
        <f>VLOOKUP($AH200,'Cty Population Vehicle Miles'!$A:$F,3,FALSE)</f>
        <v>6746</v>
      </c>
      <c r="L200" s="488">
        <f t="shared" si="71"/>
        <v>2.2106278045333142E-4</v>
      </c>
      <c r="M200" s="489">
        <f>VLOOKUP($AH200,'Cty Population Vehicle Miles'!$A:$F,5,FALSE)</f>
        <v>773425.353</v>
      </c>
      <c r="N200" s="488">
        <f t="shared" si="72"/>
        <v>1.2665997918902836E-3</v>
      </c>
      <c r="O200" s="490">
        <f t="shared" si="73"/>
        <v>114.64947420693744</v>
      </c>
      <c r="P200" s="489">
        <f>VLOOKUP($AH200,'Cty ctr Mile Ln Mile '!$A:$F,3,FALSE)</f>
        <v>193.71199999999999</v>
      </c>
      <c r="Q200" s="488">
        <f t="shared" si="74"/>
        <v>2.3904828395992202E-3</v>
      </c>
      <c r="R200" s="490">
        <f t="shared" si="63"/>
        <v>2.8715090423954936E-2</v>
      </c>
      <c r="S200" s="489">
        <f>VLOOKUP($AH200,'Cty ctr Mile Ln Mile '!$A:$F,5,FALSE)</f>
        <v>491.32799999999997</v>
      </c>
      <c r="T200" s="488">
        <f t="shared" si="75"/>
        <v>2.4477937956123462E-3</v>
      </c>
      <c r="U200" s="491">
        <f t="shared" si="64"/>
        <v>7.2832493329380368E-2</v>
      </c>
      <c r="V200" s="492">
        <f>VLOOKUP($AH200,'FIN-County Cst NonCont &amp; Cont M'!$B:$I,3,FALSE)</f>
        <v>5309975.67</v>
      </c>
      <c r="W200" s="488">
        <f t="shared" si="76"/>
        <v>4.6814703141114655E-4</v>
      </c>
      <c r="X200" s="493">
        <f t="shared" si="65"/>
        <v>787.12950933886748</v>
      </c>
      <c r="Y200" s="494">
        <f>VLOOKUP($AH200,'FIN-County Cst NonCont &amp; Cont M'!$B:$I,5,FALSE)</f>
        <v>1582624.24</v>
      </c>
      <c r="Z200" s="488">
        <f t="shared" si="77"/>
        <v>2.6311326957438458E-3</v>
      </c>
      <c r="AA200" s="493">
        <f t="shared" si="66"/>
        <v>234.60187370293508</v>
      </c>
      <c r="AB200" s="492">
        <f>VLOOKUP($AH200,'FIN-County Cst NonCont &amp; Cont M'!$B:$I,7,FALSE)</f>
        <v>2955132.84</v>
      </c>
      <c r="AC200" s="488">
        <f t="shared" si="78"/>
        <v>7.6084671750009441E-4</v>
      </c>
      <c r="AD200" s="495">
        <f t="shared" si="67"/>
        <v>438.05704713904532</v>
      </c>
      <c r="AE200" s="496">
        <f t="shared" si="68"/>
        <v>9847732.75</v>
      </c>
      <c r="AF200" s="497">
        <f t="shared" si="79"/>
        <v>6.221699480755509E-4</v>
      </c>
      <c r="AG200" s="498">
        <f t="shared" si="69"/>
        <v>1459.7884301808479</v>
      </c>
      <c r="AH200" s="403" t="str">
        <f>IFERROR(IFERROR(IFERROR(VLOOKUP(B200,'TX Counties'!$A:$C,2,FALSE),VLOOKUP(B200,'TX Counties'!$E:$G,2,FALSE)),VLOOKUP(B200,'TX Counties'!$I:$K,2,FALSE)),VLOOKUP(B200,'TX Counties'!$M:$O,2,FALSE))</f>
        <v>Refugio</v>
      </c>
    </row>
    <row r="201" spans="1:34" s="403" customFormat="1" ht="15" x14ac:dyDescent="0.2">
      <c r="A201" s="509" t="s">
        <v>289</v>
      </c>
      <c r="B201" s="509">
        <v>197</v>
      </c>
      <c r="C201" s="510" t="s">
        <v>59</v>
      </c>
      <c r="D201" s="511" t="s">
        <v>60</v>
      </c>
      <c r="E201" s="481">
        <f>VLOOKUP($AH201,'DMV-County Square Miles'!$B:$G,3,FALSE)</f>
        <v>924.06</v>
      </c>
      <c r="F201" s="482">
        <f t="shared" si="70"/>
        <v>3.5367992506453003E-3</v>
      </c>
      <c r="G201" s="483">
        <f t="shared" si="60"/>
        <v>1.153632958801498</v>
      </c>
      <c r="H201" s="484">
        <f>VLOOKUP($AH201,'DMV-County Square Miles'!$B:$G,5,FALSE)</f>
        <v>1252</v>
      </c>
      <c r="I201" s="485">
        <f t="shared" si="61"/>
        <v>4.8217719796354847E-5</v>
      </c>
      <c r="J201" s="486">
        <f t="shared" si="62"/>
        <v>1.5630461922596754</v>
      </c>
      <c r="K201" s="487">
        <f>VLOOKUP($AH201,'Cty Population Vehicle Miles'!$A:$F,3,FALSE)</f>
        <v>801</v>
      </c>
      <c r="L201" s="488">
        <f t="shared" si="71"/>
        <v>2.6248337851040387E-5</v>
      </c>
      <c r="M201" s="489">
        <f>VLOOKUP($AH201,'Cty Population Vehicle Miles'!$A:$F,5,FALSE)</f>
        <v>78515.534</v>
      </c>
      <c r="N201" s="488">
        <f t="shared" si="72"/>
        <v>1.2858094014995975E-4</v>
      </c>
      <c r="O201" s="490">
        <f t="shared" si="73"/>
        <v>98.021890137328342</v>
      </c>
      <c r="P201" s="489">
        <f>VLOOKUP($AH201,'Cty ctr Mile Ln Mile '!$A:$F,3,FALSE)</f>
        <v>120.319</v>
      </c>
      <c r="Q201" s="488">
        <f t="shared" si="74"/>
        <v>1.4847841371610361E-3</v>
      </c>
      <c r="R201" s="490">
        <f t="shared" si="63"/>
        <v>0.15021098626716606</v>
      </c>
      <c r="S201" s="489">
        <f>VLOOKUP($AH201,'Cty ctr Mile Ln Mile '!$A:$F,5,FALSE)</f>
        <v>243.505</v>
      </c>
      <c r="T201" s="488">
        <f t="shared" si="75"/>
        <v>1.2131407699145669E-3</v>
      </c>
      <c r="U201" s="491">
        <f t="shared" si="64"/>
        <v>0.3040012484394507</v>
      </c>
      <c r="V201" s="492">
        <f>VLOOKUP($AH201,'FIN-County Cst NonCont &amp; Cont M'!$B:$I,3,FALSE)</f>
        <v>712437.94</v>
      </c>
      <c r="W201" s="488">
        <f t="shared" si="76"/>
        <v>6.2811155342953296E-5</v>
      </c>
      <c r="X201" s="493">
        <f t="shared" si="65"/>
        <v>889.43563046192253</v>
      </c>
      <c r="Y201" s="494">
        <f>VLOOKUP($AH201,'FIN-County Cst NonCont &amp; Cont M'!$B:$I,5,FALSE)</f>
        <v>292988.62</v>
      </c>
      <c r="Z201" s="488">
        <f t="shared" si="77"/>
        <v>4.8709726420143122E-4</v>
      </c>
      <c r="AA201" s="493">
        <f t="shared" si="66"/>
        <v>365.77855181023722</v>
      </c>
      <c r="AB201" s="492">
        <f>VLOOKUP($AH201,'FIN-County Cst NonCont &amp; Cont M'!$B:$I,7,FALSE)</f>
        <v>842771.5</v>
      </c>
      <c r="AC201" s="488">
        <f t="shared" si="78"/>
        <v>2.1698514554006678E-4</v>
      </c>
      <c r="AD201" s="495">
        <f t="shared" si="67"/>
        <v>1052.1491885143571</v>
      </c>
      <c r="AE201" s="496">
        <f t="shared" si="68"/>
        <v>1848198.06</v>
      </c>
      <c r="AF201" s="497">
        <f t="shared" si="79"/>
        <v>1.1676731286432748E-4</v>
      </c>
      <c r="AG201" s="498">
        <f t="shared" si="69"/>
        <v>2307.363370786517</v>
      </c>
      <c r="AH201" s="403" t="str">
        <f>IFERROR(IFERROR(IFERROR(VLOOKUP(B201,'TX Counties'!$A:$C,2,FALSE),VLOOKUP(B201,'TX Counties'!$E:$G,2,FALSE)),VLOOKUP(B201,'TX Counties'!$I:$K,2,FALSE)),VLOOKUP(B201,'TX Counties'!$M:$O,2,FALSE))</f>
        <v>Roberts</v>
      </c>
    </row>
    <row r="202" spans="1:34" s="403" customFormat="1" ht="15" x14ac:dyDescent="0.2">
      <c r="A202" s="509" t="s">
        <v>290</v>
      </c>
      <c r="B202" s="509">
        <v>198</v>
      </c>
      <c r="C202" s="510" t="s">
        <v>92</v>
      </c>
      <c r="D202" s="511" t="s">
        <v>93</v>
      </c>
      <c r="E202" s="481">
        <f>VLOOKUP($AH202,'DMV-County Square Miles'!$B:$G,3,FALSE)</f>
        <v>855.16</v>
      </c>
      <c r="F202" s="482">
        <f t="shared" si="70"/>
        <v>3.2730875129124027E-3</v>
      </c>
      <c r="G202" s="483">
        <f t="shared" si="60"/>
        <v>4.9939266526512496E-2</v>
      </c>
      <c r="H202" s="484">
        <f>VLOOKUP($AH202,'DMV-County Square Miles'!$B:$G,5,FALSE)</f>
        <v>21533</v>
      </c>
      <c r="I202" s="485">
        <f t="shared" si="61"/>
        <v>8.2929086291925634E-4</v>
      </c>
      <c r="J202" s="486">
        <f t="shared" si="62"/>
        <v>1.2574748890446157</v>
      </c>
      <c r="K202" s="487">
        <f>VLOOKUP($AH202,'Cty Population Vehicle Miles'!$A:$F,3,FALSE)</f>
        <v>17124</v>
      </c>
      <c r="L202" s="488">
        <f t="shared" si="71"/>
        <v>5.6114424139976982E-4</v>
      </c>
      <c r="M202" s="489">
        <f>VLOOKUP($AH202,'Cty Population Vehicle Miles'!$A:$F,5,FALSE)</f>
        <v>958076.42099999997</v>
      </c>
      <c r="N202" s="488">
        <f t="shared" si="72"/>
        <v>1.5689935567105564E-3</v>
      </c>
      <c r="O202" s="490">
        <f t="shared" si="73"/>
        <v>55.949335494043446</v>
      </c>
      <c r="P202" s="489">
        <f>VLOOKUP($AH202,'Cty ctr Mile Ln Mile '!$A:$F,3,FALSE)</f>
        <v>294.52100000000002</v>
      </c>
      <c r="Q202" s="488">
        <f t="shared" si="74"/>
        <v>3.634505845799961E-3</v>
      </c>
      <c r="R202" s="490">
        <f t="shared" si="63"/>
        <v>1.71993109086662E-2</v>
      </c>
      <c r="S202" s="489">
        <f>VLOOKUP($AH202,'Cty ctr Mile Ln Mile '!$A:$F,5,FALSE)</f>
        <v>660.85799999999995</v>
      </c>
      <c r="T202" s="488">
        <f t="shared" si="75"/>
        <v>3.2923914618763509E-3</v>
      </c>
      <c r="U202" s="491">
        <f t="shared" si="64"/>
        <v>3.8592501751927119E-2</v>
      </c>
      <c r="V202" s="492">
        <f>VLOOKUP($AH202,'FIN-County Cst NonCont &amp; Cont M'!$B:$I,3,FALSE)</f>
        <v>6315836.75</v>
      </c>
      <c r="W202" s="488">
        <f t="shared" si="76"/>
        <v>5.5682745254272018E-4</v>
      </c>
      <c r="X202" s="493">
        <f t="shared" si="65"/>
        <v>368.82952289184772</v>
      </c>
      <c r="Y202" s="494">
        <f>VLOOKUP($AH202,'FIN-County Cst NonCont &amp; Cont M'!$B:$I,5,FALSE)</f>
        <v>2217929.2400000002</v>
      </c>
      <c r="Z202" s="488">
        <f t="shared" si="77"/>
        <v>3.687335245295055E-3</v>
      </c>
      <c r="AA202" s="493">
        <f t="shared" si="66"/>
        <v>129.52167951413222</v>
      </c>
      <c r="AB202" s="492">
        <f>VLOOKUP($AH202,'FIN-County Cst NonCont &amp; Cont M'!$B:$I,7,FALSE)</f>
        <v>14054920.58</v>
      </c>
      <c r="AC202" s="488">
        <f t="shared" si="78"/>
        <v>3.6186664921694432E-3</v>
      </c>
      <c r="AD202" s="495">
        <f t="shared" si="67"/>
        <v>820.77321770614344</v>
      </c>
      <c r="AE202" s="496">
        <f t="shared" si="68"/>
        <v>22588686.57</v>
      </c>
      <c r="AF202" s="497">
        <f t="shared" si="79"/>
        <v>1.4271307220793329E-3</v>
      </c>
      <c r="AG202" s="498">
        <f t="shared" si="69"/>
        <v>1319.1244201121233</v>
      </c>
      <c r="AH202" s="403" t="str">
        <f>IFERROR(IFERROR(IFERROR(VLOOKUP(B202,'TX Counties'!$A:$C,2,FALSE),VLOOKUP(B202,'TX Counties'!$E:$G,2,FALSE)),VLOOKUP(B202,'TX Counties'!$I:$K,2,FALSE)),VLOOKUP(B202,'TX Counties'!$M:$O,2,FALSE))</f>
        <v>Robertson</v>
      </c>
    </row>
    <row r="203" spans="1:34" s="403" customFormat="1" ht="15" x14ac:dyDescent="0.2">
      <c r="A203" s="509" t="s">
        <v>291</v>
      </c>
      <c r="B203" s="509">
        <v>199</v>
      </c>
      <c r="C203" s="510" t="s">
        <v>128</v>
      </c>
      <c r="D203" s="511" t="s">
        <v>129</v>
      </c>
      <c r="E203" s="481">
        <f>VLOOKUP($AH203,'DMV-County Square Miles'!$B:$G,3,FALSE)</f>
        <v>127.21</v>
      </c>
      <c r="F203" s="482">
        <f t="shared" si="70"/>
        <v>4.8689071345430884E-4</v>
      </c>
      <c r="G203" s="483">
        <f t="shared" si="60"/>
        <v>9.7741067998463301E-4</v>
      </c>
      <c r="H203" s="484">
        <f>VLOOKUP($AH203,'DMV-County Square Miles'!$B:$G,5,FALSE)</f>
        <v>113291</v>
      </c>
      <c r="I203" s="485">
        <f t="shared" si="61"/>
        <v>4.3631259532338953E-3</v>
      </c>
      <c r="J203" s="486">
        <f t="shared" si="62"/>
        <v>0.87046484825201687</v>
      </c>
      <c r="K203" s="487">
        <f>VLOOKUP($AH203,'Cty Population Vehicle Miles'!$A:$F,3,FALSE)</f>
        <v>130150</v>
      </c>
      <c r="L203" s="488">
        <f t="shared" si="71"/>
        <v>4.2649452825379609E-3</v>
      </c>
      <c r="M203" s="489">
        <f>VLOOKUP($AH203,'Cty Population Vehicle Miles'!$A:$F,5,FALSE)</f>
        <v>2872798.9380000001</v>
      </c>
      <c r="N203" s="488">
        <f t="shared" si="72"/>
        <v>4.7046382988345454E-3</v>
      </c>
      <c r="O203" s="490">
        <f t="shared" si="73"/>
        <v>22.07298454091433</v>
      </c>
      <c r="P203" s="489">
        <f>VLOOKUP($AH203,'Cty ctr Mile Ln Mile '!$A:$F,3,FALSE)</f>
        <v>141.77099999999999</v>
      </c>
      <c r="Q203" s="488">
        <f t="shared" si="74"/>
        <v>1.7495103176510545E-3</v>
      </c>
      <c r="R203" s="490">
        <f t="shared" si="63"/>
        <v>1.0892892815981558E-3</v>
      </c>
      <c r="S203" s="489">
        <f>VLOOKUP($AH203,'Cty ctr Mile Ln Mile '!$A:$F,5,FALSE)</f>
        <v>366.233</v>
      </c>
      <c r="T203" s="488">
        <f t="shared" si="75"/>
        <v>1.8245710913045794E-3</v>
      </c>
      <c r="U203" s="491">
        <f t="shared" si="64"/>
        <v>2.8139300806761429E-3</v>
      </c>
      <c r="V203" s="492">
        <f>VLOOKUP($AH203,'FIN-County Cst NonCont &amp; Cont M'!$B:$I,3,FALSE)</f>
        <v>150946366.84</v>
      </c>
      <c r="W203" s="488">
        <f t="shared" si="76"/>
        <v>1.3307988196195244E-2</v>
      </c>
      <c r="X203" s="493">
        <f t="shared" si="65"/>
        <v>1159.7876822128314</v>
      </c>
      <c r="Y203" s="494">
        <f>VLOOKUP($AH203,'FIN-County Cst NonCont &amp; Cont M'!$B:$I,5,FALSE)</f>
        <v>1499676.23</v>
      </c>
      <c r="Z203" s="488">
        <f t="shared" si="77"/>
        <v>2.4932305862968886E-3</v>
      </c>
      <c r="AA203" s="493">
        <f t="shared" si="66"/>
        <v>11.522675605071072</v>
      </c>
      <c r="AB203" s="492">
        <f>VLOOKUP($AH203,'FIN-County Cst NonCont &amp; Cont M'!$B:$I,7,FALSE)</f>
        <v>14205482.469999999</v>
      </c>
      <c r="AC203" s="488">
        <f t="shared" si="78"/>
        <v>3.6574310844870966E-3</v>
      </c>
      <c r="AD203" s="495">
        <f t="shared" si="67"/>
        <v>109.1470032270457</v>
      </c>
      <c r="AE203" s="496">
        <f t="shared" si="68"/>
        <v>166651525.53999999</v>
      </c>
      <c r="AF203" s="497">
        <f t="shared" si="79"/>
        <v>1.0528877420229864E-2</v>
      </c>
      <c r="AG203" s="498">
        <f t="shared" si="69"/>
        <v>1280.4573610449481</v>
      </c>
      <c r="AH203" s="403" t="str">
        <f>IFERROR(IFERROR(IFERROR(VLOOKUP(B203,'TX Counties'!$A:$C,2,FALSE),VLOOKUP(B203,'TX Counties'!$E:$G,2,FALSE)),VLOOKUP(B203,'TX Counties'!$I:$K,2,FALSE)),VLOOKUP(B203,'TX Counties'!$M:$O,2,FALSE))</f>
        <v>Rockwall</v>
      </c>
    </row>
    <row r="204" spans="1:34" s="403" customFormat="1" ht="15" x14ac:dyDescent="0.2">
      <c r="A204" s="509" t="s">
        <v>292</v>
      </c>
      <c r="B204" s="509">
        <v>200</v>
      </c>
      <c r="C204" s="510" t="s">
        <v>124</v>
      </c>
      <c r="D204" s="511" t="s">
        <v>125</v>
      </c>
      <c r="E204" s="481">
        <f>VLOOKUP($AH204,'DMV-County Square Miles'!$B:$G,3,FALSE)</f>
        <v>1051.07</v>
      </c>
      <c r="F204" s="482">
        <f t="shared" si="70"/>
        <v>4.0229244728434898E-3</v>
      </c>
      <c r="G204" s="483">
        <f t="shared" si="60"/>
        <v>0.10675096485882592</v>
      </c>
      <c r="H204" s="484">
        <f>VLOOKUP($AH204,'DMV-County Square Miles'!$B:$G,5,FALSE)</f>
        <v>12625</v>
      </c>
      <c r="I204" s="485">
        <f t="shared" si="61"/>
        <v>4.8622101631707666E-4</v>
      </c>
      <c r="J204" s="486">
        <f t="shared" si="62"/>
        <v>1.2822465976030875</v>
      </c>
      <c r="K204" s="487">
        <f>VLOOKUP($AH204,'Cty Population Vehicle Miles'!$A:$F,3,FALSE)</f>
        <v>9846</v>
      </c>
      <c r="L204" s="488">
        <f t="shared" si="71"/>
        <v>3.2264810796672115E-4</v>
      </c>
      <c r="M204" s="489">
        <f>VLOOKUP($AH204,'Cty Population Vehicle Miles'!$A:$F,5,FALSE)</f>
        <v>383342.72100000002</v>
      </c>
      <c r="N204" s="488">
        <f t="shared" si="72"/>
        <v>6.2778108935518059E-4</v>
      </c>
      <c r="O204" s="490">
        <f t="shared" si="73"/>
        <v>38.933853443022549</v>
      </c>
      <c r="P204" s="489">
        <f>VLOOKUP($AH204,'Cty ctr Mile Ln Mile '!$A:$F,3,FALSE)</f>
        <v>342.70299999999997</v>
      </c>
      <c r="Q204" s="488">
        <f t="shared" si="74"/>
        <v>4.2290908182207173E-3</v>
      </c>
      <c r="R204" s="490">
        <f t="shared" si="63"/>
        <v>3.4806317286207596E-2</v>
      </c>
      <c r="S204" s="489">
        <f>VLOOKUP($AH204,'Cty ctr Mile Ln Mile '!$A:$F,5,FALSE)</f>
        <v>734.37800000000004</v>
      </c>
      <c r="T204" s="488">
        <f t="shared" si="75"/>
        <v>3.6586677576572143E-3</v>
      </c>
      <c r="U204" s="491">
        <f t="shared" si="64"/>
        <v>7.4586431037984971E-2</v>
      </c>
      <c r="V204" s="492">
        <f>VLOOKUP($AH204,'FIN-County Cst NonCont &amp; Cont M'!$B:$I,3,FALSE)</f>
        <v>3057240.96</v>
      </c>
      <c r="W204" s="488">
        <f t="shared" si="76"/>
        <v>2.6953763419646024E-4</v>
      </c>
      <c r="X204" s="493">
        <f t="shared" si="65"/>
        <v>310.50588665447896</v>
      </c>
      <c r="Y204" s="494">
        <f>VLOOKUP($AH204,'FIN-County Cst NonCont &amp; Cont M'!$B:$I,5,FALSE)</f>
        <v>1492852.08</v>
      </c>
      <c r="Z204" s="488">
        <f t="shared" si="77"/>
        <v>2.48188535112871E-3</v>
      </c>
      <c r="AA204" s="493">
        <f t="shared" si="66"/>
        <v>151.62015843997563</v>
      </c>
      <c r="AB204" s="492">
        <f>VLOOKUP($AH204,'FIN-County Cst NonCont &amp; Cont M'!$B:$I,7,FALSE)</f>
        <v>7997334.4199999999</v>
      </c>
      <c r="AC204" s="488">
        <f t="shared" si="78"/>
        <v>2.0590430182514307E-3</v>
      </c>
      <c r="AD204" s="495">
        <f t="shared" si="67"/>
        <v>812.24196831200481</v>
      </c>
      <c r="AE204" s="496">
        <f t="shared" si="68"/>
        <v>12547427.460000001</v>
      </c>
      <c r="AF204" s="497">
        <f t="shared" si="79"/>
        <v>7.9273397130623206E-4</v>
      </c>
      <c r="AG204" s="498">
        <f t="shared" si="69"/>
        <v>1274.3680134064596</v>
      </c>
      <c r="AH204" s="403" t="str">
        <f>IFERROR(IFERROR(IFERROR(VLOOKUP(B204,'TX Counties'!$A:$C,2,FALSE),VLOOKUP(B204,'TX Counties'!$E:$G,2,FALSE)),VLOOKUP(B204,'TX Counties'!$I:$K,2,FALSE)),VLOOKUP(B204,'TX Counties'!$M:$O,2,FALSE))</f>
        <v>Runnels</v>
      </c>
    </row>
    <row r="205" spans="1:34" s="403" customFormat="1" ht="15" x14ac:dyDescent="0.2">
      <c r="A205" s="509" t="s">
        <v>293</v>
      </c>
      <c r="B205" s="509">
        <v>201</v>
      </c>
      <c r="C205" s="510" t="s">
        <v>44</v>
      </c>
      <c r="D205" s="511" t="s">
        <v>45</v>
      </c>
      <c r="E205" s="481">
        <f>VLOOKUP($AH205,'DMV-County Square Miles'!$B:$G,3,FALSE)</f>
        <v>924.2</v>
      </c>
      <c r="F205" s="482">
        <f t="shared" si="70"/>
        <v>3.5373350945245834E-3</v>
      </c>
      <c r="G205" s="483">
        <f t="shared" si="60"/>
        <v>1.7287045003928025E-2</v>
      </c>
      <c r="H205" s="484">
        <f>VLOOKUP($AH205,'DMV-County Square Miles'!$B:$G,5,FALSE)</f>
        <v>52582</v>
      </c>
      <c r="I205" s="485">
        <f t="shared" si="61"/>
        <v>2.0250672063354077E-3</v>
      </c>
      <c r="J205" s="486">
        <f t="shared" si="62"/>
        <v>0.98353971044854294</v>
      </c>
      <c r="K205" s="487">
        <f>VLOOKUP($AH205,'Cty Population Vehicle Miles'!$A:$F,3,FALSE)</f>
        <v>53462</v>
      </c>
      <c r="L205" s="488">
        <f t="shared" si="71"/>
        <v>1.751920896619627E-3</v>
      </c>
      <c r="M205" s="489">
        <f>VLOOKUP($AH205,'Cty Population Vehicle Miles'!$A:$F,5,FALSE)</f>
        <v>1428181.7320000001</v>
      </c>
      <c r="N205" s="488">
        <f t="shared" si="72"/>
        <v>2.3388613749421592E-3</v>
      </c>
      <c r="O205" s="490">
        <f t="shared" si="73"/>
        <v>26.713960046388092</v>
      </c>
      <c r="P205" s="489">
        <f>VLOOKUP($AH205,'Cty ctr Mile Ln Mile '!$A:$F,3,FALSE)</f>
        <v>520.62599999999998</v>
      </c>
      <c r="Q205" s="488">
        <f t="shared" si="74"/>
        <v>6.4247311413293123E-3</v>
      </c>
      <c r="R205" s="490">
        <f t="shared" si="63"/>
        <v>9.738243986382851E-3</v>
      </c>
      <c r="S205" s="489">
        <f>VLOOKUP($AH205,'Cty ctr Mile Ln Mile '!$A:$F,5,FALSE)</f>
        <v>1175.4839999999999</v>
      </c>
      <c r="T205" s="488">
        <f t="shared" si="75"/>
        <v>5.8562557844079374E-3</v>
      </c>
      <c r="U205" s="491">
        <f t="shared" si="64"/>
        <v>2.19872806853466E-2</v>
      </c>
      <c r="V205" s="492">
        <f>VLOOKUP($AH205,'FIN-County Cst NonCont &amp; Cont M'!$B:$I,3,FALSE)</f>
        <v>17301782.850000001</v>
      </c>
      <c r="W205" s="488">
        <f t="shared" si="76"/>
        <v>1.5253889627233994E-3</v>
      </c>
      <c r="X205" s="493">
        <f t="shared" si="65"/>
        <v>323.62767666753956</v>
      </c>
      <c r="Y205" s="494">
        <f>VLOOKUP($AH205,'FIN-County Cst NonCont &amp; Cont M'!$B:$I,5,FALSE)</f>
        <v>5573419.3700000001</v>
      </c>
      <c r="Z205" s="488">
        <f t="shared" si="77"/>
        <v>9.2658797716247965E-3</v>
      </c>
      <c r="AA205" s="493">
        <f t="shared" si="66"/>
        <v>104.25010979761326</v>
      </c>
      <c r="AB205" s="492">
        <f>VLOOKUP($AH205,'FIN-County Cst NonCont &amp; Cont M'!$B:$I,7,FALSE)</f>
        <v>16340628.649999999</v>
      </c>
      <c r="AC205" s="488">
        <f t="shared" si="78"/>
        <v>4.2071589818075657E-3</v>
      </c>
      <c r="AD205" s="495">
        <f t="shared" si="67"/>
        <v>305.64940799072235</v>
      </c>
      <c r="AE205" s="496">
        <f t="shared" si="68"/>
        <v>39215830.870000005</v>
      </c>
      <c r="AF205" s="497">
        <f t="shared" si="79"/>
        <v>2.4776171404659098E-3</v>
      </c>
      <c r="AG205" s="498">
        <f t="shared" si="69"/>
        <v>733.52719445587525</v>
      </c>
      <c r="AH205" s="403" t="str">
        <f>IFERROR(IFERROR(IFERROR(VLOOKUP(B205,'TX Counties'!$A:$C,2,FALSE),VLOOKUP(B205,'TX Counties'!$E:$G,2,FALSE)),VLOOKUP(B205,'TX Counties'!$I:$K,2,FALSE)),VLOOKUP(B205,'TX Counties'!$M:$O,2,FALSE))</f>
        <v>Rusk</v>
      </c>
    </row>
    <row r="206" spans="1:34" s="403" customFormat="1" ht="15" x14ac:dyDescent="0.2">
      <c r="A206" s="509" t="s">
        <v>294</v>
      </c>
      <c r="B206" s="509">
        <v>202</v>
      </c>
      <c r="C206" s="510" t="s">
        <v>50</v>
      </c>
      <c r="D206" s="511" t="s">
        <v>51</v>
      </c>
      <c r="E206" s="481">
        <f>VLOOKUP($AH206,'DMV-County Square Miles'!$B:$G,3,FALSE)</f>
        <v>491.71</v>
      </c>
      <c r="F206" s="482">
        <f t="shared" si="70"/>
        <v>1.8819985277306675E-3</v>
      </c>
      <c r="G206" s="483">
        <f t="shared" si="60"/>
        <v>4.8511247040252566E-2</v>
      </c>
      <c r="H206" s="484">
        <f>VLOOKUP($AH206,'DMV-County Square Miles'!$B:$G,5,FALSE)</f>
        <v>13043</v>
      </c>
      <c r="I206" s="485">
        <f t="shared" si="61"/>
        <v>5.0231926461969355E-4</v>
      </c>
      <c r="J206" s="486">
        <f t="shared" si="62"/>
        <v>1.2867995264404104</v>
      </c>
      <c r="K206" s="487">
        <f>VLOOKUP($AH206,'Cty Population Vehicle Miles'!$A:$F,3,FALSE)</f>
        <v>10136</v>
      </c>
      <c r="L206" s="488">
        <f t="shared" si="71"/>
        <v>3.3215125150829632E-4</v>
      </c>
      <c r="M206" s="489">
        <f>VLOOKUP($AH206,'Cty Population Vehicle Miles'!$A:$F,5,FALSE)</f>
        <v>296840.53700000001</v>
      </c>
      <c r="N206" s="488">
        <f t="shared" si="72"/>
        <v>4.8612081428471099E-4</v>
      </c>
      <c r="O206" s="490">
        <f t="shared" si="73"/>
        <v>29.285767265193371</v>
      </c>
      <c r="P206" s="489">
        <f>VLOOKUP($AH206,'Cty ctr Mile Ln Mile '!$A:$F,3,FALSE)</f>
        <v>237.16399999999999</v>
      </c>
      <c r="Q206" s="488">
        <f t="shared" si="74"/>
        <v>2.9266977377277064E-3</v>
      </c>
      <c r="R206" s="490">
        <f t="shared" si="63"/>
        <v>2.3398184688239936E-2</v>
      </c>
      <c r="S206" s="489">
        <f>VLOOKUP($AH206,'Cty ctr Mile Ln Mile '!$A:$F,5,FALSE)</f>
        <v>482.48599999999999</v>
      </c>
      <c r="T206" s="488">
        <f t="shared" si="75"/>
        <v>2.4037429930104095E-3</v>
      </c>
      <c r="U206" s="491">
        <f t="shared" si="64"/>
        <v>4.7601223362273085E-2</v>
      </c>
      <c r="V206" s="492">
        <f>VLOOKUP($AH206,'FIN-County Cst NonCont &amp; Cont M'!$B:$I,3,FALSE)</f>
        <v>1985324.11</v>
      </c>
      <c r="W206" s="488">
        <f t="shared" si="76"/>
        <v>1.7503349285317472E-4</v>
      </c>
      <c r="X206" s="493">
        <f t="shared" si="65"/>
        <v>195.86859806629835</v>
      </c>
      <c r="Y206" s="494">
        <f>VLOOKUP($AH206,'FIN-County Cst NonCont &amp; Cont M'!$B:$I,5,FALSE)</f>
        <v>1990594.99</v>
      </c>
      <c r="Z206" s="488">
        <f t="shared" si="77"/>
        <v>3.3093891966250268E-3</v>
      </c>
      <c r="AA206" s="493">
        <f t="shared" si="66"/>
        <v>196.388613851618</v>
      </c>
      <c r="AB206" s="492">
        <f>VLOOKUP($AH206,'FIN-County Cst NonCont &amp; Cont M'!$B:$I,7,FALSE)</f>
        <v>2434484.4500000002</v>
      </c>
      <c r="AC206" s="488">
        <f t="shared" si="78"/>
        <v>6.2679737354464347E-4</v>
      </c>
      <c r="AD206" s="495">
        <f t="shared" si="67"/>
        <v>240.18197020520918</v>
      </c>
      <c r="AE206" s="496">
        <f t="shared" si="68"/>
        <v>6410403.5500000007</v>
      </c>
      <c r="AF206" s="497">
        <f t="shared" si="79"/>
        <v>4.0500291235531625E-4</v>
      </c>
      <c r="AG206" s="498">
        <f t="shared" si="69"/>
        <v>632.43918212312553</v>
      </c>
      <c r="AH206" s="403" t="str">
        <f>IFERROR(IFERROR(IFERROR(VLOOKUP(B206,'TX Counties'!$A:$C,2,FALSE),VLOOKUP(B206,'TX Counties'!$E:$G,2,FALSE)),VLOOKUP(B206,'TX Counties'!$I:$K,2,FALSE)),VLOOKUP(B206,'TX Counties'!$M:$O,2,FALSE))</f>
        <v>Sabine</v>
      </c>
    </row>
    <row r="207" spans="1:34" s="403" customFormat="1" ht="15" x14ac:dyDescent="0.2">
      <c r="A207" s="509" t="s">
        <v>295</v>
      </c>
      <c r="B207" s="509">
        <v>203</v>
      </c>
      <c r="C207" s="510" t="s">
        <v>50</v>
      </c>
      <c r="D207" s="511" t="s">
        <v>51</v>
      </c>
      <c r="E207" s="481">
        <f>VLOOKUP($AH207,'DMV-County Square Miles'!$B:$G,3,FALSE)</f>
        <v>530.66</v>
      </c>
      <c r="F207" s="482">
        <f t="shared" si="70"/>
        <v>2.0310779498597872E-3</v>
      </c>
      <c r="G207" s="483">
        <f t="shared" si="60"/>
        <v>6.7513994910941469E-2</v>
      </c>
      <c r="H207" s="484">
        <f>VLOOKUP($AH207,'DMV-County Square Miles'!$B:$G,5,FALSE)</f>
        <v>9387</v>
      </c>
      <c r="I207" s="485">
        <f t="shared" si="61"/>
        <v>3.6151736080541772E-4</v>
      </c>
      <c r="J207" s="486">
        <f t="shared" si="62"/>
        <v>1.1942748091603053</v>
      </c>
      <c r="K207" s="487">
        <f>VLOOKUP($AH207,'Cty Population Vehicle Miles'!$A:$F,3,FALSE)</f>
        <v>7860</v>
      </c>
      <c r="L207" s="488">
        <f t="shared" si="71"/>
        <v>2.5756795943717532E-4</v>
      </c>
      <c r="M207" s="489">
        <f>VLOOKUP($AH207,'Cty Population Vehicle Miles'!$A:$F,5,FALSE)</f>
        <v>305223.527</v>
      </c>
      <c r="N207" s="488">
        <f t="shared" si="72"/>
        <v>4.9984921528454E-4</v>
      </c>
      <c r="O207" s="490">
        <f t="shared" si="73"/>
        <v>38.832509796437662</v>
      </c>
      <c r="P207" s="489">
        <f>VLOOKUP($AH207,'Cty ctr Mile Ln Mile '!$A:$F,3,FALSE)</f>
        <v>263.85399999999998</v>
      </c>
      <c r="Q207" s="488">
        <f t="shared" si="74"/>
        <v>3.2560629138081928E-3</v>
      </c>
      <c r="R207" s="490">
        <f t="shared" si="63"/>
        <v>3.3569211195928754E-2</v>
      </c>
      <c r="S207" s="489">
        <f>VLOOKUP($AH207,'Cty ctr Mile Ln Mile '!$A:$F,5,FALSE)</f>
        <v>536.44600000000003</v>
      </c>
      <c r="T207" s="488">
        <f t="shared" si="75"/>
        <v>2.6725714603707926E-3</v>
      </c>
      <c r="U207" s="491">
        <f t="shared" si="64"/>
        <v>6.8250127226463106E-2</v>
      </c>
      <c r="V207" s="492">
        <f>VLOOKUP($AH207,'FIN-County Cst NonCont &amp; Cont M'!$B:$I,3,FALSE)</f>
        <v>9233313.0299999993</v>
      </c>
      <c r="W207" s="488">
        <f t="shared" si="76"/>
        <v>8.140429172784437E-4</v>
      </c>
      <c r="X207" s="493">
        <f t="shared" si="65"/>
        <v>1174.7217595419847</v>
      </c>
      <c r="Y207" s="494">
        <f>VLOOKUP($AH207,'FIN-County Cst NonCont &amp; Cont M'!$B:$I,5,FALSE)</f>
        <v>2884346.98</v>
      </c>
      <c r="Z207" s="488">
        <f t="shared" si="77"/>
        <v>4.7952631162454717E-3</v>
      </c>
      <c r="AA207" s="493">
        <f t="shared" si="66"/>
        <v>366.96526463104328</v>
      </c>
      <c r="AB207" s="492">
        <f>VLOOKUP($AH207,'FIN-County Cst NonCont &amp; Cont M'!$B:$I,7,FALSE)</f>
        <v>5248544.3</v>
      </c>
      <c r="AC207" s="488">
        <f t="shared" si="78"/>
        <v>1.3513225694141151E-3</v>
      </c>
      <c r="AD207" s="495">
        <f t="shared" si="67"/>
        <v>667.7537277353689</v>
      </c>
      <c r="AE207" s="496">
        <f t="shared" si="68"/>
        <v>17366204.309999999</v>
      </c>
      <c r="AF207" s="497">
        <f t="shared" si="79"/>
        <v>1.0971794938100963E-3</v>
      </c>
      <c r="AG207" s="498">
        <f t="shared" si="69"/>
        <v>2209.4407519083966</v>
      </c>
      <c r="AH207" s="403" t="str">
        <f>IFERROR(IFERROR(IFERROR(VLOOKUP(B207,'TX Counties'!$A:$C,2,FALSE),VLOOKUP(B207,'TX Counties'!$E:$G,2,FALSE)),VLOOKUP(B207,'TX Counties'!$I:$K,2,FALSE)),VLOOKUP(B207,'TX Counties'!$M:$O,2,FALSE))</f>
        <v>San Augustine</v>
      </c>
    </row>
    <row r="208" spans="1:34" s="403" customFormat="1" ht="15" x14ac:dyDescent="0.2">
      <c r="A208" s="509" t="s">
        <v>296</v>
      </c>
      <c r="B208" s="509">
        <v>204</v>
      </c>
      <c r="C208" s="510" t="s">
        <v>50</v>
      </c>
      <c r="D208" s="511" t="s">
        <v>51</v>
      </c>
      <c r="E208" s="481">
        <f>VLOOKUP($AH208,'DMV-County Square Miles'!$B:$G,3,FALSE)</f>
        <v>569.24</v>
      </c>
      <c r="F208" s="482">
        <f t="shared" si="70"/>
        <v>2.1787412131650877E-3</v>
      </c>
      <c r="G208" s="483">
        <f t="shared" si="60"/>
        <v>1.918441628471286E-2</v>
      </c>
      <c r="H208" s="484">
        <f>VLOOKUP($AH208,'DMV-County Square Miles'!$B:$G,5,FALSE)</f>
        <v>30242</v>
      </c>
      <c r="I208" s="485">
        <f t="shared" si="61"/>
        <v>1.1646967109276065E-3</v>
      </c>
      <c r="J208" s="486">
        <f t="shared" si="62"/>
        <v>1.0192100296575897</v>
      </c>
      <c r="K208" s="487">
        <f>VLOOKUP($AH208,'Cty Population Vehicle Miles'!$A:$F,3,FALSE)</f>
        <v>29672</v>
      </c>
      <c r="L208" s="488">
        <f t="shared" si="71"/>
        <v>9.7233543160558098E-4</v>
      </c>
      <c r="M208" s="489">
        <f>VLOOKUP($AH208,'Cty Population Vehicle Miles'!$A:$F,5,FALSE)</f>
        <v>930573.54500000004</v>
      </c>
      <c r="N208" s="488">
        <f t="shared" si="72"/>
        <v>1.5239534802728447E-3</v>
      </c>
      <c r="O208" s="490">
        <f t="shared" si="73"/>
        <v>31.362009470207603</v>
      </c>
      <c r="P208" s="489">
        <f>VLOOKUP($AH208,'Cty ctr Mile Ln Mile '!$A:$F,3,FALSE)</f>
        <v>243.78800000000001</v>
      </c>
      <c r="Q208" s="488">
        <f t="shared" si="74"/>
        <v>3.008440522529398E-3</v>
      </c>
      <c r="R208" s="490">
        <f t="shared" si="63"/>
        <v>8.2160959827446752E-3</v>
      </c>
      <c r="S208" s="489">
        <f>VLOOKUP($AH208,'Cty ctr Mile Ln Mile '!$A:$F,5,FALSE)</f>
        <v>534.24699999999996</v>
      </c>
      <c r="T208" s="488">
        <f t="shared" si="75"/>
        <v>2.6616160526664653E-3</v>
      </c>
      <c r="U208" s="491">
        <f t="shared" si="64"/>
        <v>1.8005088972768937E-2</v>
      </c>
      <c r="V208" s="492">
        <f>VLOOKUP($AH208,'FIN-County Cst NonCont &amp; Cont M'!$B:$I,3,FALSE)</f>
        <v>26977424.59</v>
      </c>
      <c r="W208" s="488">
        <f t="shared" si="76"/>
        <v>2.3784292098134167E-3</v>
      </c>
      <c r="X208" s="493">
        <f t="shared" si="65"/>
        <v>909.18794115664605</v>
      </c>
      <c r="Y208" s="494">
        <f>VLOOKUP($AH208,'FIN-County Cst NonCont &amp; Cont M'!$B:$I,5,FALSE)</f>
        <v>2318497.9</v>
      </c>
      <c r="Z208" s="488">
        <f t="shared" si="77"/>
        <v>3.8545319068937333E-3</v>
      </c>
      <c r="AA208" s="493">
        <f t="shared" si="66"/>
        <v>78.137567403612834</v>
      </c>
      <c r="AB208" s="492">
        <f>VLOOKUP($AH208,'FIN-County Cst NonCont &amp; Cont M'!$B:$I,7,FALSE)</f>
        <v>13172236.75</v>
      </c>
      <c r="AC208" s="488">
        <f t="shared" si="78"/>
        <v>3.3914052721134569E-3</v>
      </c>
      <c r="AD208" s="495">
        <f t="shared" si="67"/>
        <v>443.92817302507416</v>
      </c>
      <c r="AE208" s="496">
        <f t="shared" si="68"/>
        <v>42468159.239999995</v>
      </c>
      <c r="AF208" s="497">
        <f t="shared" si="79"/>
        <v>2.6830960079836674E-3</v>
      </c>
      <c r="AG208" s="498">
        <f t="shared" si="69"/>
        <v>1431.2536815853327</v>
      </c>
      <c r="AH208" s="403" t="str">
        <f>IFERROR(IFERROR(IFERROR(VLOOKUP(B208,'TX Counties'!$A:$C,2,FALSE),VLOOKUP(B208,'TX Counties'!$E:$G,2,FALSE)),VLOOKUP(B208,'TX Counties'!$I:$K,2,FALSE)),VLOOKUP(B208,'TX Counties'!$M:$O,2,FALSE))</f>
        <v>San Jacinto</v>
      </c>
    </row>
    <row r="209" spans="1:34" s="403" customFormat="1" ht="15" x14ac:dyDescent="0.2">
      <c r="A209" s="509" t="s">
        <v>297</v>
      </c>
      <c r="B209" s="509">
        <v>205</v>
      </c>
      <c r="C209" s="510" t="s">
        <v>53</v>
      </c>
      <c r="D209" s="511" t="s">
        <v>54</v>
      </c>
      <c r="E209" s="481">
        <f>VLOOKUP($AH209,'DMV-County Square Miles'!$B:$G,3,FALSE)</f>
        <v>693.32</v>
      </c>
      <c r="F209" s="482">
        <f t="shared" si="70"/>
        <v>2.6536519884611388E-3</v>
      </c>
      <c r="G209" s="483">
        <f t="shared" si="60"/>
        <v>9.9376496051141669E-3</v>
      </c>
      <c r="H209" s="484">
        <f>VLOOKUP($AH209,'DMV-County Square Miles'!$B:$G,5,FALSE)</f>
        <v>68639</v>
      </c>
      <c r="I209" s="485">
        <f t="shared" si="61"/>
        <v>2.6434633139792336E-3</v>
      </c>
      <c r="J209" s="486">
        <f t="shared" si="62"/>
        <v>0.98383189760201817</v>
      </c>
      <c r="K209" s="487">
        <f>VLOOKUP($AH209,'Cty Population Vehicle Miles'!$A:$F,3,FALSE)</f>
        <v>69767</v>
      </c>
      <c r="L209" s="488">
        <f t="shared" si="71"/>
        <v>2.2862269498795688E-3</v>
      </c>
      <c r="M209" s="489">
        <f>VLOOKUP($AH209,'Cty Population Vehicle Miles'!$A:$F,5,FALSE)</f>
        <v>2339026.5929999999</v>
      </c>
      <c r="N209" s="488">
        <f t="shared" si="72"/>
        <v>3.8305061819193286E-3</v>
      </c>
      <c r="O209" s="490">
        <f t="shared" si="73"/>
        <v>33.52626016598105</v>
      </c>
      <c r="P209" s="489">
        <f>VLOOKUP($AH209,'Cty ctr Mile Ln Mile '!$A:$F,3,FALSE)</f>
        <v>376.22899999999998</v>
      </c>
      <c r="Q209" s="488">
        <f t="shared" si="74"/>
        <v>4.6428149431092299E-3</v>
      </c>
      <c r="R209" s="490">
        <f t="shared" si="63"/>
        <v>5.3926498201155269E-3</v>
      </c>
      <c r="S209" s="489">
        <f>VLOOKUP($AH209,'Cty ctr Mile Ln Mile '!$A:$F,5,FALSE)</f>
        <v>995.29300000000001</v>
      </c>
      <c r="T209" s="488">
        <f t="shared" si="75"/>
        <v>4.9585450660585171E-3</v>
      </c>
      <c r="U209" s="491">
        <f t="shared" si="64"/>
        <v>1.4265956684392334E-2</v>
      </c>
      <c r="V209" s="492">
        <f>VLOOKUP($AH209,'FIN-County Cst NonCont &amp; Cont M'!$B:$I,3,FALSE)</f>
        <v>36297905.609999999</v>
      </c>
      <c r="W209" s="488">
        <f t="shared" si="76"/>
        <v>3.2001571784534191E-3</v>
      </c>
      <c r="X209" s="493">
        <f t="shared" si="65"/>
        <v>520.27327547407799</v>
      </c>
      <c r="Y209" s="494">
        <f>VLOOKUP($AH209,'FIN-County Cst NonCont &amp; Cont M'!$B:$I,5,FALSE)</f>
        <v>3538047.66</v>
      </c>
      <c r="Z209" s="488">
        <f t="shared" si="77"/>
        <v>5.882048715067075E-3</v>
      </c>
      <c r="AA209" s="493">
        <f t="shared" si="66"/>
        <v>50.712337638138379</v>
      </c>
      <c r="AB209" s="492">
        <f>VLOOKUP($AH209,'FIN-County Cst NonCont &amp; Cont M'!$B:$I,7,FALSE)</f>
        <v>18377840.02</v>
      </c>
      <c r="AC209" s="488">
        <f t="shared" si="78"/>
        <v>4.731671979239644E-3</v>
      </c>
      <c r="AD209" s="495">
        <f t="shared" si="67"/>
        <v>263.41737526337664</v>
      </c>
      <c r="AE209" s="496">
        <f t="shared" si="68"/>
        <v>58213793.289999992</v>
      </c>
      <c r="AF209" s="497">
        <f t="shared" si="79"/>
        <v>3.6778894866455578E-3</v>
      </c>
      <c r="AG209" s="498">
        <f t="shared" si="69"/>
        <v>834.40298837559294</v>
      </c>
      <c r="AH209" s="403" t="str">
        <f>IFERROR(IFERROR(IFERROR(VLOOKUP(B209,'TX Counties'!$A:$C,2,FALSE),VLOOKUP(B209,'TX Counties'!$E:$G,2,FALSE)),VLOOKUP(B209,'TX Counties'!$I:$K,2,FALSE)),VLOOKUP(B209,'TX Counties'!$M:$O,2,FALSE))</f>
        <v>San Patricio</v>
      </c>
    </row>
    <row r="210" spans="1:34" s="403" customFormat="1" ht="15" x14ac:dyDescent="0.2">
      <c r="A210" s="509" t="s">
        <v>298</v>
      </c>
      <c r="B210" s="509">
        <v>206</v>
      </c>
      <c r="C210" s="510" t="s">
        <v>104</v>
      </c>
      <c r="D210" s="511" t="s">
        <v>105</v>
      </c>
      <c r="E210" s="481">
        <f>VLOOKUP($AH210,'DMV-County Square Miles'!$B:$G,3,FALSE)</f>
        <v>1135.31</v>
      </c>
      <c r="F210" s="482">
        <f t="shared" si="70"/>
        <v>4.345349389920693E-3</v>
      </c>
      <c r="G210" s="483">
        <f t="shared" si="60"/>
        <v>0.19466906721536351</v>
      </c>
      <c r="H210" s="484">
        <f>VLOOKUP($AH210,'DMV-County Square Miles'!$B:$G,5,FALSE)</f>
        <v>8149</v>
      </c>
      <c r="I210" s="485">
        <f t="shared" si="61"/>
        <v>3.1383881678953329E-4</v>
      </c>
      <c r="J210" s="486">
        <f t="shared" si="62"/>
        <v>1.3972908093278464</v>
      </c>
      <c r="K210" s="487">
        <f>VLOOKUP($AH210,'Cty Population Vehicle Miles'!$A:$F,3,FALSE)</f>
        <v>5832</v>
      </c>
      <c r="L210" s="488">
        <f t="shared" si="71"/>
        <v>1.9111149356712553E-4</v>
      </c>
      <c r="M210" s="489">
        <f>VLOOKUP($AH210,'Cty Population Vehicle Miles'!$A:$F,5,FALSE)</f>
        <v>195579.26699999999</v>
      </c>
      <c r="N210" s="488">
        <f t="shared" si="72"/>
        <v>3.2029032655754455E-4</v>
      </c>
      <c r="O210" s="490">
        <f t="shared" si="73"/>
        <v>33.535539609053494</v>
      </c>
      <c r="P210" s="489">
        <f>VLOOKUP($AH210,'Cty ctr Mile Ln Mile '!$A:$F,3,FALSE)</f>
        <v>216.036</v>
      </c>
      <c r="Q210" s="488">
        <f t="shared" si="74"/>
        <v>2.6659698456247272E-3</v>
      </c>
      <c r="R210" s="490">
        <f t="shared" si="63"/>
        <v>3.7043209876543214E-2</v>
      </c>
      <c r="S210" s="489">
        <f>VLOOKUP($AH210,'Cty ctr Mile Ln Mile '!$A:$F,5,FALSE)</f>
        <v>436.976</v>
      </c>
      <c r="T210" s="488">
        <f t="shared" si="75"/>
        <v>2.1770123860872996E-3</v>
      </c>
      <c r="U210" s="491">
        <f t="shared" si="64"/>
        <v>7.4927297668038406E-2</v>
      </c>
      <c r="V210" s="492">
        <f>VLOOKUP($AH210,'FIN-County Cst NonCont &amp; Cont M'!$B:$I,3,FALSE)</f>
        <v>5992862.1699999999</v>
      </c>
      <c r="W210" s="488">
        <f t="shared" si="76"/>
        <v>5.2835282285609083E-4</v>
      </c>
      <c r="X210" s="493">
        <f t="shared" si="65"/>
        <v>1027.5826766117971</v>
      </c>
      <c r="Y210" s="494">
        <f>VLOOKUP($AH210,'FIN-County Cst NonCont &amp; Cont M'!$B:$I,5,FALSE)</f>
        <v>2137726.83</v>
      </c>
      <c r="Z210" s="488">
        <f t="shared" si="77"/>
        <v>3.5539977303657667E-3</v>
      </c>
      <c r="AA210" s="493">
        <f t="shared" si="66"/>
        <v>366.55123971193416</v>
      </c>
      <c r="AB210" s="492">
        <f>VLOOKUP($AH210,'FIN-County Cst NonCont &amp; Cont M'!$B:$I,7,FALSE)</f>
        <v>5444823.04</v>
      </c>
      <c r="AC210" s="488">
        <f t="shared" si="78"/>
        <v>1.4018577037480608E-3</v>
      </c>
      <c r="AD210" s="495">
        <f t="shared" si="67"/>
        <v>933.61163237311382</v>
      </c>
      <c r="AE210" s="496">
        <f t="shared" si="68"/>
        <v>13575412.039999999</v>
      </c>
      <c r="AF210" s="497">
        <f t="shared" si="79"/>
        <v>8.5768101333081042E-4</v>
      </c>
      <c r="AG210" s="498">
        <f t="shared" si="69"/>
        <v>2327.7455486968447</v>
      </c>
      <c r="AH210" s="403" t="str">
        <f>IFERROR(IFERROR(IFERROR(VLOOKUP(B210,'TX Counties'!$A:$C,2,FALSE),VLOOKUP(B210,'TX Counties'!$E:$G,2,FALSE)),VLOOKUP(B210,'TX Counties'!$I:$K,2,FALSE)),VLOOKUP(B210,'TX Counties'!$M:$O,2,FALSE))</f>
        <v>San Saba</v>
      </c>
    </row>
    <row r="211" spans="1:34" s="403" customFormat="1" ht="15" x14ac:dyDescent="0.2">
      <c r="A211" s="509" t="s">
        <v>299</v>
      </c>
      <c r="B211" s="509">
        <v>207</v>
      </c>
      <c r="C211" s="510" t="s">
        <v>124</v>
      </c>
      <c r="D211" s="511" t="s">
        <v>125</v>
      </c>
      <c r="E211" s="481">
        <f>VLOOKUP($AH211,'DMV-County Square Miles'!$B:$G,3,FALSE)</f>
        <v>1310.6400000000001</v>
      </c>
      <c r="F211" s="482">
        <f t="shared" si="70"/>
        <v>5.0164172995971652E-3</v>
      </c>
      <c r="G211" s="483">
        <f t="shared" si="60"/>
        <v>0.54861448304730021</v>
      </c>
      <c r="H211" s="484">
        <f>VLOOKUP($AH211,'DMV-County Square Miles'!$B:$G,5,FALSE)</f>
        <v>4172</v>
      </c>
      <c r="I211" s="485">
        <f t="shared" si="61"/>
        <v>1.6067438258018566E-4</v>
      </c>
      <c r="J211" s="486">
        <f t="shared" si="62"/>
        <v>1.7463373796567601</v>
      </c>
      <c r="K211" s="487">
        <f>VLOOKUP($AH211,'Cty Population Vehicle Miles'!$A:$F,3,FALSE)</f>
        <v>2389</v>
      </c>
      <c r="L211" s="488">
        <f t="shared" si="71"/>
        <v>7.8286241106286495E-5</v>
      </c>
      <c r="M211" s="489">
        <f>VLOOKUP($AH211,'Cty Population Vehicle Miles'!$A:$F,5,FALSE)</f>
        <v>111023.539</v>
      </c>
      <c r="N211" s="488">
        <f t="shared" si="72"/>
        <v>1.8181766455789146E-4</v>
      </c>
      <c r="O211" s="490">
        <f t="shared" si="73"/>
        <v>46.472808287986609</v>
      </c>
      <c r="P211" s="489">
        <f>VLOOKUP($AH211,'Cty ctr Mile Ln Mile '!$A:$F,3,FALSE)</f>
        <v>178.62200000000001</v>
      </c>
      <c r="Q211" s="488">
        <f t="shared" si="74"/>
        <v>2.2042662600917444E-3</v>
      </c>
      <c r="R211" s="490">
        <f t="shared" si="63"/>
        <v>7.4768522394307244E-2</v>
      </c>
      <c r="S211" s="489">
        <f>VLOOKUP($AH211,'Cty ctr Mile Ln Mile '!$A:$F,5,FALSE)</f>
        <v>361.46800000000002</v>
      </c>
      <c r="T211" s="488">
        <f t="shared" si="75"/>
        <v>1.8008318836142121E-3</v>
      </c>
      <c r="U211" s="491">
        <f t="shared" si="64"/>
        <v>0.15130514859773964</v>
      </c>
      <c r="V211" s="492">
        <f>VLOOKUP($AH211,'FIN-County Cst NonCont &amp; Cont M'!$B:$I,3,FALSE)</f>
        <v>53548.37</v>
      </c>
      <c r="W211" s="488">
        <f t="shared" si="76"/>
        <v>4.7210217165469044E-6</v>
      </c>
      <c r="X211" s="493">
        <f t="shared" si="65"/>
        <v>22.41455420678108</v>
      </c>
      <c r="Y211" s="494">
        <f>VLOOKUP($AH211,'FIN-County Cst NonCont &amp; Cont M'!$B:$I,5,FALSE)</f>
        <v>754345.67</v>
      </c>
      <c r="Z211" s="488">
        <f t="shared" si="77"/>
        <v>1.2541091600049028E-3</v>
      </c>
      <c r="AA211" s="493">
        <f t="shared" si="66"/>
        <v>315.75791963164505</v>
      </c>
      <c r="AB211" s="492">
        <f>VLOOKUP($AH211,'FIN-County Cst NonCont &amp; Cont M'!$B:$I,7,FALSE)</f>
        <v>335656.17000000004</v>
      </c>
      <c r="AC211" s="488">
        <f t="shared" si="78"/>
        <v>8.6420106634919918E-5</v>
      </c>
      <c r="AD211" s="495">
        <f t="shared" si="67"/>
        <v>140.50069903725409</v>
      </c>
      <c r="AE211" s="496">
        <f t="shared" si="68"/>
        <v>1143550.21</v>
      </c>
      <c r="AF211" s="497">
        <f t="shared" si="79"/>
        <v>7.2248363439542503E-5</v>
      </c>
      <c r="AG211" s="498">
        <f t="shared" si="69"/>
        <v>478.67317287568017</v>
      </c>
      <c r="AH211" s="403" t="str">
        <f>IFERROR(IFERROR(IFERROR(VLOOKUP(B211,'TX Counties'!$A:$C,2,FALSE),VLOOKUP(B211,'TX Counties'!$E:$G,2,FALSE)),VLOOKUP(B211,'TX Counties'!$I:$K,2,FALSE)),VLOOKUP(B211,'TX Counties'!$M:$O,2,FALSE))</f>
        <v>Schleicher</v>
      </c>
    </row>
    <row r="212" spans="1:34" s="403" customFormat="1" ht="15" x14ac:dyDescent="0.2">
      <c r="A212" s="509" t="s">
        <v>300</v>
      </c>
      <c r="B212" s="509">
        <v>208</v>
      </c>
      <c r="C212" s="510" t="s">
        <v>82</v>
      </c>
      <c r="D212" s="511" t="s">
        <v>83</v>
      </c>
      <c r="E212" s="481">
        <f>VLOOKUP($AH212,'DMV-County Square Miles'!$B:$G,3,FALSE)</f>
        <v>905.45</v>
      </c>
      <c r="F212" s="482">
        <f t="shared" si="70"/>
        <v>3.4655702892634542E-3</v>
      </c>
      <c r="G212" s="483">
        <f t="shared" si="60"/>
        <v>5.5126331811263321E-2</v>
      </c>
      <c r="H212" s="484">
        <f>VLOOKUP($AH212,'DMV-County Square Miles'!$B:$G,5,FALSE)</f>
        <v>24053</v>
      </c>
      <c r="I212" s="485">
        <f t="shared" si="61"/>
        <v>9.2634250340393228E-4</v>
      </c>
      <c r="J212" s="486">
        <f t="shared" si="62"/>
        <v>1.4644140030441399</v>
      </c>
      <c r="K212" s="487">
        <f>VLOOKUP($AH212,'Cty Population Vehicle Miles'!$A:$F,3,FALSE)</f>
        <v>16425</v>
      </c>
      <c r="L212" s="488">
        <f t="shared" si="71"/>
        <v>5.3823838851852477E-4</v>
      </c>
      <c r="M212" s="489">
        <f>VLOOKUP($AH212,'Cty Population Vehicle Miles'!$A:$F,5,FALSE)</f>
        <v>656802.90800000005</v>
      </c>
      <c r="N212" s="488">
        <f t="shared" si="72"/>
        <v>1.0756130806404184E-3</v>
      </c>
      <c r="O212" s="490">
        <f t="shared" si="73"/>
        <v>39.988000487062408</v>
      </c>
      <c r="P212" s="489">
        <f>VLOOKUP($AH212,'Cty ctr Mile Ln Mile '!$A:$F,3,FALSE)</f>
        <v>289.84800000000001</v>
      </c>
      <c r="Q212" s="488">
        <f t="shared" si="74"/>
        <v>3.5768391740942989E-3</v>
      </c>
      <c r="R212" s="490">
        <f t="shared" si="63"/>
        <v>1.7646757990867581E-2</v>
      </c>
      <c r="S212" s="489">
        <f>VLOOKUP($AH212,'Cty ctr Mile Ln Mile '!$A:$F,5,FALSE)</f>
        <v>687.04700000000003</v>
      </c>
      <c r="T212" s="488">
        <f t="shared" si="75"/>
        <v>3.4228649372599887E-3</v>
      </c>
      <c r="U212" s="491">
        <f t="shared" si="64"/>
        <v>4.1829345509893458E-2</v>
      </c>
      <c r="V212" s="492">
        <f>VLOOKUP($AH212,'FIN-County Cst NonCont &amp; Cont M'!$B:$I,3,FALSE)</f>
        <v>2516860.2999999998</v>
      </c>
      <c r="W212" s="488">
        <f t="shared" si="76"/>
        <v>2.2189568298371651E-4</v>
      </c>
      <c r="X212" s="493">
        <f t="shared" si="65"/>
        <v>153.23350380517502</v>
      </c>
      <c r="Y212" s="494">
        <f>VLOOKUP($AH212,'FIN-County Cst NonCont &amp; Cont M'!$B:$I,5,FALSE)</f>
        <v>3153718.4</v>
      </c>
      <c r="Z212" s="488">
        <f t="shared" si="77"/>
        <v>5.243096488531585E-3</v>
      </c>
      <c r="AA212" s="493">
        <f t="shared" si="66"/>
        <v>192.00720852359208</v>
      </c>
      <c r="AB212" s="492">
        <f>VLOOKUP($AH212,'FIN-County Cst NonCont &amp; Cont M'!$B:$I,7,FALSE)</f>
        <v>6864395.46</v>
      </c>
      <c r="AC212" s="488">
        <f t="shared" si="78"/>
        <v>1.7673495697619979E-3</v>
      </c>
      <c r="AD212" s="495">
        <f t="shared" si="67"/>
        <v>417.92362009132421</v>
      </c>
      <c r="AE212" s="496">
        <f t="shared" si="68"/>
        <v>12534974.16</v>
      </c>
      <c r="AF212" s="497">
        <f t="shared" si="79"/>
        <v>7.9194718421410988E-4</v>
      </c>
      <c r="AG212" s="498">
        <f t="shared" si="69"/>
        <v>763.16433242009134</v>
      </c>
      <c r="AH212" s="403" t="str">
        <f>IFERROR(IFERROR(IFERROR(VLOOKUP(B212,'TX Counties'!$A:$C,2,FALSE),VLOOKUP(B212,'TX Counties'!$E:$G,2,FALSE)),VLOOKUP(B212,'TX Counties'!$I:$K,2,FALSE)),VLOOKUP(B212,'TX Counties'!$M:$O,2,FALSE))</f>
        <v>Scurry</v>
      </c>
    </row>
    <row r="213" spans="1:34" s="403" customFormat="1" ht="15" x14ac:dyDescent="0.2">
      <c r="A213" s="509" t="s">
        <v>301</v>
      </c>
      <c r="B213" s="509">
        <v>209</v>
      </c>
      <c r="C213" s="510" t="s">
        <v>82</v>
      </c>
      <c r="D213" s="511" t="s">
        <v>83</v>
      </c>
      <c r="E213" s="481">
        <f>VLOOKUP($AH213,'DMV-County Square Miles'!$B:$G,3,FALSE)</f>
        <v>914.29</v>
      </c>
      <c r="F213" s="482">
        <f t="shared" si="70"/>
        <v>3.4994050027839009E-3</v>
      </c>
      <c r="G213" s="483">
        <f t="shared" si="60"/>
        <v>0.27522275737507523</v>
      </c>
      <c r="H213" s="484">
        <f>VLOOKUP($AH213,'DMV-County Square Miles'!$B:$G,5,FALSE)</f>
        <v>4349</v>
      </c>
      <c r="I213" s="485">
        <f t="shared" si="61"/>
        <v>1.6749110494756168E-4</v>
      </c>
      <c r="J213" s="486">
        <f t="shared" si="62"/>
        <v>1.3091511137868754</v>
      </c>
      <c r="K213" s="487">
        <f>VLOOKUP($AH213,'Cty Population Vehicle Miles'!$A:$F,3,FALSE)</f>
        <v>3322</v>
      </c>
      <c r="L213" s="488">
        <f t="shared" si="71"/>
        <v>1.08860147741768E-4</v>
      </c>
      <c r="M213" s="489">
        <f>VLOOKUP($AH213,'Cty Population Vehicle Miles'!$A:$F,5,FALSE)</f>
        <v>152267.14600000001</v>
      </c>
      <c r="N213" s="488">
        <f t="shared" si="72"/>
        <v>2.4936024489919642E-4</v>
      </c>
      <c r="O213" s="490">
        <f t="shared" si="73"/>
        <v>45.835986152919929</v>
      </c>
      <c r="P213" s="489">
        <f>VLOOKUP($AH213,'Cty ctr Mile Ln Mile '!$A:$F,3,FALSE)</f>
        <v>174.524</v>
      </c>
      <c r="Q213" s="488">
        <f t="shared" si="74"/>
        <v>2.1536953162334515E-3</v>
      </c>
      <c r="R213" s="490">
        <f t="shared" si="63"/>
        <v>5.2535821794099942E-2</v>
      </c>
      <c r="S213" s="489">
        <f>VLOOKUP($AH213,'Cty ctr Mile Ln Mile '!$A:$F,5,FALSE)</f>
        <v>355.00599999999997</v>
      </c>
      <c r="T213" s="488">
        <f t="shared" si="75"/>
        <v>1.768638229869164E-3</v>
      </c>
      <c r="U213" s="491">
        <f t="shared" si="64"/>
        <v>0.10686514148103551</v>
      </c>
      <c r="V213" s="492">
        <f>VLOOKUP($AH213,'FIN-County Cst NonCont &amp; Cont M'!$B:$I,3,FALSE)</f>
        <v>295915.87</v>
      </c>
      <c r="W213" s="488">
        <f t="shared" si="76"/>
        <v>2.60890340553946E-5</v>
      </c>
      <c r="X213" s="493">
        <f t="shared" si="65"/>
        <v>89.077624924744129</v>
      </c>
      <c r="Y213" s="494">
        <f>VLOOKUP($AH213,'FIN-County Cst NonCont &amp; Cont M'!$B:$I,5,FALSE)</f>
        <v>1225745.95</v>
      </c>
      <c r="Z213" s="488">
        <f t="shared" si="77"/>
        <v>2.0378180519468104E-3</v>
      </c>
      <c r="AA213" s="493">
        <f t="shared" si="66"/>
        <v>368.97831125827815</v>
      </c>
      <c r="AB213" s="492">
        <f>VLOOKUP($AH213,'FIN-County Cst NonCont &amp; Cont M'!$B:$I,7,FALSE)</f>
        <v>1542603.48</v>
      </c>
      <c r="AC213" s="488">
        <f t="shared" si="78"/>
        <v>3.9716820112974094E-4</v>
      </c>
      <c r="AD213" s="495">
        <f t="shared" si="67"/>
        <v>464.35986754966888</v>
      </c>
      <c r="AE213" s="496">
        <f t="shared" si="68"/>
        <v>3064265.3</v>
      </c>
      <c r="AF213" s="497">
        <f t="shared" si="79"/>
        <v>1.935972300416776E-4</v>
      </c>
      <c r="AG213" s="498">
        <f t="shared" si="69"/>
        <v>922.41580373269107</v>
      </c>
      <c r="AH213" s="403" t="str">
        <f>IFERROR(IFERROR(IFERROR(VLOOKUP(B213,'TX Counties'!$A:$C,2,FALSE),VLOOKUP(B213,'TX Counties'!$E:$G,2,FALSE)),VLOOKUP(B213,'TX Counties'!$I:$K,2,FALSE)),VLOOKUP(B213,'TX Counties'!$M:$O,2,FALSE))</f>
        <v>Shackelford</v>
      </c>
    </row>
    <row r="214" spans="1:34" s="403" customFormat="1" ht="15" x14ac:dyDescent="0.2">
      <c r="A214" s="509" t="s">
        <v>302</v>
      </c>
      <c r="B214" s="509">
        <v>210</v>
      </c>
      <c r="C214" s="510" t="s">
        <v>50</v>
      </c>
      <c r="D214" s="511" t="s">
        <v>51</v>
      </c>
      <c r="E214" s="481">
        <f>VLOOKUP($AH214,'DMV-County Square Miles'!$B:$G,3,FALSE)</f>
        <v>795.59</v>
      </c>
      <c r="F214" s="482">
        <f t="shared" si="70"/>
        <v>3.0450859422774435E-3</v>
      </c>
      <c r="G214" s="483">
        <f t="shared" si="60"/>
        <v>3.312473977849946E-2</v>
      </c>
      <c r="H214" s="484">
        <f>VLOOKUP($AH214,'DMV-County Square Miles'!$B:$G,5,FALSE)</f>
        <v>27797</v>
      </c>
      <c r="I214" s="485">
        <f t="shared" si="61"/>
        <v>1.070533512124022E-3</v>
      </c>
      <c r="J214" s="486">
        <f t="shared" si="62"/>
        <v>1.1573403280872678</v>
      </c>
      <c r="K214" s="487">
        <f>VLOOKUP($AH214,'Cty Population Vehicle Miles'!$A:$F,3,FALSE)</f>
        <v>24018</v>
      </c>
      <c r="L214" s="488">
        <f t="shared" si="71"/>
        <v>7.8705690200535339E-4</v>
      </c>
      <c r="M214" s="489">
        <f>VLOOKUP($AH214,'Cty Population Vehicle Miles'!$A:$F,5,FALSE)</f>
        <v>818013.826</v>
      </c>
      <c r="N214" s="488">
        <f t="shared" si="72"/>
        <v>1.3396200910095776E-3</v>
      </c>
      <c r="O214" s="490">
        <f t="shared" si="73"/>
        <v>34.058365642434843</v>
      </c>
      <c r="P214" s="489">
        <f>VLOOKUP($AH214,'Cty ctr Mile Ln Mile '!$A:$F,3,FALSE)</f>
        <v>383.43900000000002</v>
      </c>
      <c r="Q214" s="488">
        <f t="shared" si="74"/>
        <v>4.7317892001171096E-3</v>
      </c>
      <c r="R214" s="490">
        <f t="shared" si="63"/>
        <v>1.5964651511366477E-2</v>
      </c>
      <c r="S214" s="489">
        <f>VLOOKUP($AH214,'Cty ctr Mile Ln Mile '!$A:$F,5,FALSE)</f>
        <v>876.67399999999998</v>
      </c>
      <c r="T214" s="488">
        <f t="shared" si="75"/>
        <v>4.3675857634302507E-3</v>
      </c>
      <c r="U214" s="491">
        <f t="shared" si="64"/>
        <v>3.650070780248147E-2</v>
      </c>
      <c r="V214" s="492">
        <f>VLOOKUP($AH214,'FIN-County Cst NonCont &amp; Cont M'!$B:$I,3,FALSE)</f>
        <v>12740590.42</v>
      </c>
      <c r="W214" s="488">
        <f t="shared" si="76"/>
        <v>1.1232574222978112E-3</v>
      </c>
      <c r="X214" s="493">
        <f t="shared" si="65"/>
        <v>530.46008909984175</v>
      </c>
      <c r="Y214" s="494">
        <f>VLOOKUP($AH214,'FIN-County Cst NonCont &amp; Cont M'!$B:$I,5,FALSE)</f>
        <v>4468196.3499999996</v>
      </c>
      <c r="Z214" s="488">
        <f t="shared" si="77"/>
        <v>7.4284326060166444E-3</v>
      </c>
      <c r="AA214" s="493">
        <f t="shared" si="66"/>
        <v>186.03532142559746</v>
      </c>
      <c r="AB214" s="492">
        <f>VLOOKUP($AH214,'FIN-County Cst NonCont &amp; Cont M'!$B:$I,7,FALSE)</f>
        <v>5487784.6899999995</v>
      </c>
      <c r="AC214" s="488">
        <f t="shared" si="78"/>
        <v>1.4129188749882977E-3</v>
      </c>
      <c r="AD214" s="495">
        <f t="shared" si="67"/>
        <v>228.48633066866515</v>
      </c>
      <c r="AE214" s="496">
        <f t="shared" si="68"/>
        <v>22696571.460000001</v>
      </c>
      <c r="AF214" s="497">
        <f t="shared" si="79"/>
        <v>1.4339467819901217E-3</v>
      </c>
      <c r="AG214" s="498">
        <f t="shared" si="69"/>
        <v>944.98174119410442</v>
      </c>
      <c r="AH214" s="403" t="str">
        <f>IFERROR(IFERROR(IFERROR(VLOOKUP(B214,'TX Counties'!$A:$C,2,FALSE),VLOOKUP(B214,'TX Counties'!$E:$G,2,FALSE)),VLOOKUP(B214,'TX Counties'!$I:$K,2,FALSE)),VLOOKUP(B214,'TX Counties'!$M:$O,2,FALSE))</f>
        <v>Shelby</v>
      </c>
    </row>
    <row r="215" spans="1:34" s="403" customFormat="1" ht="15" x14ac:dyDescent="0.2">
      <c r="A215" s="509" t="s">
        <v>303</v>
      </c>
      <c r="B215" s="509">
        <v>211</v>
      </c>
      <c r="C215" s="510" t="s">
        <v>59</v>
      </c>
      <c r="D215" s="511" t="s">
        <v>60</v>
      </c>
      <c r="E215" s="481">
        <f>VLOOKUP($AH215,'DMV-County Square Miles'!$B:$G,3,FALSE)</f>
        <v>922.86</v>
      </c>
      <c r="F215" s="482">
        <f t="shared" si="70"/>
        <v>3.5322063031085881E-3</v>
      </c>
      <c r="G215" s="483">
        <f t="shared" si="60"/>
        <v>0.34028761061946905</v>
      </c>
      <c r="H215" s="484">
        <f>VLOOKUP($AH215,'DMV-County Square Miles'!$B:$G,5,FALSE)</f>
        <v>3038</v>
      </c>
      <c r="I215" s="485">
        <f t="shared" si="61"/>
        <v>1.1700114436208149E-4</v>
      </c>
      <c r="J215" s="486">
        <f t="shared" si="62"/>
        <v>1.1202064896755162</v>
      </c>
      <c r="K215" s="487">
        <f>VLOOKUP($AH215,'Cty Population Vehicle Miles'!$A:$F,3,FALSE)</f>
        <v>2712</v>
      </c>
      <c r="L215" s="488">
        <f t="shared" si="71"/>
        <v>8.8870776843971944E-5</v>
      </c>
      <c r="M215" s="489">
        <f>VLOOKUP($AH215,'Cty Population Vehicle Miles'!$A:$F,5,FALSE)</f>
        <v>260273.51699999999</v>
      </c>
      <c r="N215" s="488">
        <f t="shared" si="72"/>
        <v>4.2623684520819188E-4</v>
      </c>
      <c r="O215" s="490">
        <f t="shared" si="73"/>
        <v>95.971060840707963</v>
      </c>
      <c r="P215" s="489">
        <f>VLOOKUP($AH215,'Cty ctr Mile Ln Mile '!$A:$F,3,FALSE)</f>
        <v>194.87100000000001</v>
      </c>
      <c r="Q215" s="488">
        <f t="shared" si="74"/>
        <v>2.4047853588602653E-3</v>
      </c>
      <c r="R215" s="490">
        <f t="shared" si="63"/>
        <v>7.1855088495575231E-2</v>
      </c>
      <c r="S215" s="489">
        <f>VLOOKUP($AH215,'Cty ctr Mile Ln Mile '!$A:$F,5,FALSE)</f>
        <v>444.77300000000002</v>
      </c>
      <c r="T215" s="488">
        <f t="shared" si="75"/>
        <v>2.2158570035819051E-3</v>
      </c>
      <c r="U215" s="491">
        <f t="shared" si="64"/>
        <v>0.16400184365781711</v>
      </c>
      <c r="V215" s="492">
        <f>VLOOKUP($AH215,'FIN-County Cst NonCont &amp; Cont M'!$B:$I,3,FALSE)</f>
        <v>4077199.38</v>
      </c>
      <c r="W215" s="488">
        <f t="shared" si="76"/>
        <v>3.5946092879524761E-4</v>
      </c>
      <c r="X215" s="493">
        <f t="shared" si="65"/>
        <v>1503.3921017699115</v>
      </c>
      <c r="Y215" s="494">
        <f>VLOOKUP($AH215,'FIN-County Cst NonCont &amp; Cont M'!$B:$I,5,FALSE)</f>
        <v>1768267</v>
      </c>
      <c r="Z215" s="488">
        <f t="shared" si="77"/>
        <v>2.9397661181436744E-3</v>
      </c>
      <c r="AA215" s="493">
        <f t="shared" si="66"/>
        <v>652.01585545722719</v>
      </c>
      <c r="AB215" s="492">
        <f>VLOOKUP($AH215,'FIN-County Cst NonCont &amp; Cont M'!$B:$I,7,FALSE)</f>
        <v>1119625.06</v>
      </c>
      <c r="AC215" s="488">
        <f t="shared" si="78"/>
        <v>2.8826556972371043E-4</v>
      </c>
      <c r="AD215" s="495">
        <f t="shared" si="67"/>
        <v>412.84109882005902</v>
      </c>
      <c r="AE215" s="496">
        <f t="shared" si="68"/>
        <v>6965091.4399999995</v>
      </c>
      <c r="AF215" s="497">
        <f t="shared" si="79"/>
        <v>4.4004754084804582E-4</v>
      </c>
      <c r="AG215" s="498">
        <f t="shared" si="69"/>
        <v>2568.2490560471974</v>
      </c>
      <c r="AH215" s="403" t="str">
        <f>IFERROR(IFERROR(IFERROR(VLOOKUP(B215,'TX Counties'!$A:$C,2,FALSE),VLOOKUP(B215,'TX Counties'!$E:$G,2,FALSE)),VLOOKUP(B215,'TX Counties'!$I:$K,2,FALSE)),VLOOKUP(B215,'TX Counties'!$M:$O,2,FALSE))</f>
        <v>Sherman</v>
      </c>
    </row>
    <row r="216" spans="1:34" s="403" customFormat="1" ht="15" x14ac:dyDescent="0.2">
      <c r="A216" s="509" t="s">
        <v>304</v>
      </c>
      <c r="B216" s="509">
        <v>212</v>
      </c>
      <c r="C216" s="510" t="s">
        <v>44</v>
      </c>
      <c r="D216" s="511" t="s">
        <v>45</v>
      </c>
      <c r="E216" s="481">
        <f>VLOOKUP($AH216,'DMV-County Square Miles'!$B:$G,3,FALSE)</f>
        <v>921.47</v>
      </c>
      <c r="F216" s="482">
        <f t="shared" si="70"/>
        <v>3.5268861388785631E-3</v>
      </c>
      <c r="G216" s="483">
        <f t="shared" si="60"/>
        <v>3.7625149035556212E-3</v>
      </c>
      <c r="H216" s="484">
        <f>VLOOKUP($AH216,'DMV-County Square Miles'!$B:$G,5,FALSE)</f>
        <v>236945</v>
      </c>
      <c r="I216" s="485">
        <f t="shared" si="61"/>
        <v>9.1253575216831469E-3</v>
      </c>
      <c r="J216" s="486">
        <f t="shared" si="62"/>
        <v>0.96748574975092683</v>
      </c>
      <c r="K216" s="487">
        <f>VLOOKUP($AH216,'Cty Population Vehicle Miles'!$A:$F,3,FALSE)</f>
        <v>244908</v>
      </c>
      <c r="L216" s="488">
        <f t="shared" si="71"/>
        <v>8.0255030292416974E-3</v>
      </c>
      <c r="M216" s="489">
        <f>VLOOKUP($AH216,'Cty Population Vehicle Miles'!$A:$F,5,FALSE)</f>
        <v>6014951.3159999996</v>
      </c>
      <c r="N216" s="488">
        <f t="shared" si="72"/>
        <v>9.8503831759905944E-3</v>
      </c>
      <c r="O216" s="490">
        <f t="shared" si="73"/>
        <v>24.560044245185946</v>
      </c>
      <c r="P216" s="489">
        <f>VLOOKUP($AH216,'Cty ctr Mile Ln Mile '!$A:$F,3,FALSE)</f>
        <v>595.58399999999995</v>
      </c>
      <c r="Q216" s="488">
        <f t="shared" si="74"/>
        <v>7.3497425639085963E-3</v>
      </c>
      <c r="R216" s="490">
        <f t="shared" si="63"/>
        <v>2.4318682933999703E-3</v>
      </c>
      <c r="S216" s="489">
        <f>VLOOKUP($AH216,'Cty ctr Mile Ln Mile '!$A:$F,5,FALSE)</f>
        <v>1616.296</v>
      </c>
      <c r="T216" s="488">
        <f t="shared" si="75"/>
        <v>8.0523791045351636E-3</v>
      </c>
      <c r="U216" s="491">
        <f t="shared" si="64"/>
        <v>6.5996047495386024E-3</v>
      </c>
      <c r="V216" s="492">
        <f>VLOOKUP($AH216,'FIN-County Cst NonCont &amp; Cont M'!$B:$I,3,FALSE)</f>
        <v>87268533.359999999</v>
      </c>
      <c r="W216" s="488">
        <f t="shared" si="76"/>
        <v>7.6939156348504725E-3</v>
      </c>
      <c r="X216" s="493">
        <f t="shared" si="65"/>
        <v>356.3319016120339</v>
      </c>
      <c r="Y216" s="494">
        <f>VLOOKUP($AH216,'FIN-County Cst NonCont &amp; Cont M'!$B:$I,5,FALSE)</f>
        <v>6503673.0300000003</v>
      </c>
      <c r="Z216" s="488">
        <f t="shared" si="77"/>
        <v>1.081243817651905E-2</v>
      </c>
      <c r="AA216" s="493">
        <f t="shared" si="66"/>
        <v>26.555576093880152</v>
      </c>
      <c r="AB216" s="492">
        <f>VLOOKUP($AH216,'FIN-County Cst NonCont &amp; Cont M'!$B:$I,7,FALSE)</f>
        <v>39132165.619999997</v>
      </c>
      <c r="AC216" s="488">
        <f t="shared" si="78"/>
        <v>1.0075208585427601E-2</v>
      </c>
      <c r="AD216" s="495">
        <f t="shared" si="67"/>
        <v>159.78312517353453</v>
      </c>
      <c r="AE216" s="496">
        <f t="shared" si="68"/>
        <v>132904372.00999999</v>
      </c>
      <c r="AF216" s="497">
        <f t="shared" si="79"/>
        <v>8.3967658680091008E-3</v>
      </c>
      <c r="AG216" s="498">
        <f t="shared" si="69"/>
        <v>542.67060287944855</v>
      </c>
      <c r="AH216" s="403" t="str">
        <f>IFERROR(IFERROR(IFERROR(VLOOKUP(B216,'TX Counties'!$A:$C,2,FALSE),VLOOKUP(B216,'TX Counties'!$E:$G,2,FALSE)),VLOOKUP(B216,'TX Counties'!$I:$K,2,FALSE)),VLOOKUP(B216,'TX Counties'!$M:$O,2,FALSE))</f>
        <v>Smith</v>
      </c>
    </row>
    <row r="217" spans="1:34" s="403" customFormat="1" ht="15" x14ac:dyDescent="0.2">
      <c r="A217" s="509" t="s">
        <v>305</v>
      </c>
      <c r="B217" s="509">
        <v>213</v>
      </c>
      <c r="C217" s="510" t="s">
        <v>163</v>
      </c>
      <c r="D217" s="511" t="s">
        <v>164</v>
      </c>
      <c r="E217" s="481">
        <f>VLOOKUP($AH217,'DMV-County Square Miles'!$B:$G,3,FALSE)</f>
        <v>186.21</v>
      </c>
      <c r="F217" s="482">
        <f t="shared" si="70"/>
        <v>7.1271063400932992E-4</v>
      </c>
      <c r="G217" s="483">
        <f t="shared" si="60"/>
        <v>1.8847165991902833E-2</v>
      </c>
      <c r="H217" s="484">
        <f>VLOOKUP($AH217,'DMV-County Square Miles'!$B:$G,5,FALSE)</f>
        <v>11739</v>
      </c>
      <c r="I217" s="485">
        <f t="shared" si="61"/>
        <v>4.5209889192444853E-4</v>
      </c>
      <c r="J217" s="486">
        <f t="shared" si="62"/>
        <v>1.1881578947368421</v>
      </c>
      <c r="K217" s="487">
        <f>VLOOKUP($AH217,'Cty Population Vehicle Miles'!$A:$F,3,FALSE)</f>
        <v>9880</v>
      </c>
      <c r="L217" s="488">
        <f t="shared" si="71"/>
        <v>3.2376226962331966E-4</v>
      </c>
      <c r="M217" s="489">
        <f>VLOOKUP($AH217,'Cty Population Vehicle Miles'!$A:$F,5,FALSE)</f>
        <v>280531.26500000001</v>
      </c>
      <c r="N217" s="488">
        <f t="shared" si="72"/>
        <v>4.594119400010385E-4</v>
      </c>
      <c r="O217" s="490">
        <f t="shared" si="73"/>
        <v>28.393852732793523</v>
      </c>
      <c r="P217" s="489">
        <f>VLOOKUP($AH217,'Cty ctr Mile Ln Mile '!$A:$F,3,FALSE)</f>
        <v>91.405000000000001</v>
      </c>
      <c r="Q217" s="488">
        <f t="shared" si="74"/>
        <v>1.1279739198065517E-3</v>
      </c>
      <c r="R217" s="490">
        <f t="shared" si="63"/>
        <v>9.2515182186234824E-3</v>
      </c>
      <c r="S217" s="489">
        <f>VLOOKUP($AH217,'Cty ctr Mile Ln Mile '!$A:$F,5,FALSE)</f>
        <v>199.494</v>
      </c>
      <c r="T217" s="488">
        <f t="shared" si="75"/>
        <v>9.9387817397316954E-4</v>
      </c>
      <c r="U217" s="491">
        <f t="shared" si="64"/>
        <v>2.01917004048583E-2</v>
      </c>
      <c r="V217" s="492">
        <f>VLOOKUP($AH217,'FIN-County Cst NonCont &amp; Cont M'!$B:$I,3,FALSE)</f>
        <v>1927686.94</v>
      </c>
      <c r="W217" s="488">
        <f t="shared" si="76"/>
        <v>1.6995198745440522E-4</v>
      </c>
      <c r="X217" s="493">
        <f t="shared" si="65"/>
        <v>195.11001417004047</v>
      </c>
      <c r="Y217" s="494">
        <f>VLOOKUP($AH217,'FIN-County Cst NonCont &amp; Cont M'!$B:$I,5,FALSE)</f>
        <v>581509.28</v>
      </c>
      <c r="Z217" s="488">
        <f t="shared" si="77"/>
        <v>9.6676648873169225E-4</v>
      </c>
      <c r="AA217" s="493">
        <f t="shared" si="66"/>
        <v>58.857214574898791</v>
      </c>
      <c r="AB217" s="492">
        <f>VLOOKUP($AH217,'FIN-County Cst NonCont &amp; Cont M'!$B:$I,7,FALSE)</f>
        <v>1581865.3</v>
      </c>
      <c r="AC217" s="488">
        <f t="shared" si="78"/>
        <v>4.0727679133108013E-4</v>
      </c>
      <c r="AD217" s="495">
        <f t="shared" si="67"/>
        <v>160.10782388663969</v>
      </c>
      <c r="AE217" s="496">
        <f t="shared" si="68"/>
        <v>4091061.5199999996</v>
      </c>
      <c r="AF217" s="497">
        <f t="shared" si="79"/>
        <v>2.5846919266490898E-4</v>
      </c>
      <c r="AG217" s="498">
        <f t="shared" si="69"/>
        <v>414.0750526315789</v>
      </c>
      <c r="AH217" s="403" t="str">
        <f>IFERROR(IFERROR(IFERROR(VLOOKUP(B217,'TX Counties'!$A:$C,2,FALSE),VLOOKUP(B217,'TX Counties'!$E:$G,2,FALSE)),VLOOKUP(B217,'TX Counties'!$I:$K,2,FALSE)),VLOOKUP(B217,'TX Counties'!$M:$O,2,FALSE))</f>
        <v>Somervell</v>
      </c>
    </row>
    <row r="218" spans="1:34" s="403" customFormat="1" ht="15" x14ac:dyDescent="0.2">
      <c r="A218" s="509" t="s">
        <v>306</v>
      </c>
      <c r="B218" s="509">
        <v>214</v>
      </c>
      <c r="C218" s="510" t="s">
        <v>101</v>
      </c>
      <c r="D218" s="511" t="s">
        <v>102</v>
      </c>
      <c r="E218" s="481">
        <f>VLOOKUP($AH218,'DMV-County Square Miles'!$B:$G,3,FALSE)</f>
        <v>1223.18</v>
      </c>
      <c r="F218" s="482">
        <f t="shared" si="70"/>
        <v>4.6816679732964508E-3</v>
      </c>
      <c r="G218" s="483">
        <f t="shared" si="60"/>
        <v>1.8606327958624887E-2</v>
      </c>
      <c r="H218" s="484">
        <f>VLOOKUP($AH218,'DMV-County Square Miles'!$B:$G,5,FALSE)</f>
        <v>58728</v>
      </c>
      <c r="I218" s="485">
        <f t="shared" si="61"/>
        <v>2.2617653739619228E-3</v>
      </c>
      <c r="J218" s="486">
        <f t="shared" si="62"/>
        <v>0.89333738971706722</v>
      </c>
      <c r="K218" s="487">
        <f>VLOOKUP($AH218,'Cty Population Vehicle Miles'!$A:$F,3,FALSE)</f>
        <v>65740</v>
      </c>
      <c r="L218" s="488">
        <f t="shared" si="71"/>
        <v>2.1542643324936267E-3</v>
      </c>
      <c r="M218" s="489">
        <f>VLOOKUP($AH218,'Cty Population Vehicle Miles'!$A:$F,5,FALSE)</f>
        <v>1067562.6580000001</v>
      </c>
      <c r="N218" s="488">
        <f t="shared" si="72"/>
        <v>1.7482936591201167E-3</v>
      </c>
      <c r="O218" s="490">
        <f t="shared" si="73"/>
        <v>16.239164253118346</v>
      </c>
      <c r="P218" s="489">
        <f>VLOOKUP($AH218,'Cty ctr Mile Ln Mile '!$A:$F,3,FALSE)</f>
        <v>232.65799999999999</v>
      </c>
      <c r="Q218" s="488">
        <f t="shared" si="74"/>
        <v>2.8710919121968459E-3</v>
      </c>
      <c r="R218" s="490">
        <f t="shared" si="63"/>
        <v>3.5390629753574688E-3</v>
      </c>
      <c r="S218" s="489">
        <f>VLOOKUP($AH218,'Cty ctr Mile Ln Mile '!$A:$F,5,FALSE)</f>
        <v>546.60599999999999</v>
      </c>
      <c r="T218" s="488">
        <f t="shared" si="75"/>
        <v>2.72318853280188E-3</v>
      </c>
      <c r="U218" s="491">
        <f t="shared" si="64"/>
        <v>8.314663827198053E-3</v>
      </c>
      <c r="V218" s="492">
        <f>VLOOKUP($AH218,'FIN-County Cst NonCont &amp; Cont M'!$B:$I,3,FALSE)</f>
        <v>22488444.829999998</v>
      </c>
      <c r="W218" s="488">
        <f t="shared" si="76"/>
        <v>1.9826642046022495E-3</v>
      </c>
      <c r="X218" s="493">
        <f t="shared" si="65"/>
        <v>342.08160678430175</v>
      </c>
      <c r="Y218" s="494">
        <f>VLOOKUP($AH218,'FIN-County Cst NonCont &amp; Cont M'!$B:$I,5,FALSE)</f>
        <v>1338391.21</v>
      </c>
      <c r="Z218" s="488">
        <f t="shared" si="77"/>
        <v>2.2250922128724425E-3</v>
      </c>
      <c r="AA218" s="493">
        <f t="shared" si="66"/>
        <v>20.358856251901429</v>
      </c>
      <c r="AB218" s="492">
        <f>VLOOKUP($AH218,'FIN-County Cst NonCont &amp; Cont M'!$B:$I,7,FALSE)</f>
        <v>4888299.1400000006</v>
      </c>
      <c r="AC218" s="488">
        <f t="shared" si="78"/>
        <v>1.2585716298383173E-3</v>
      </c>
      <c r="AD218" s="495">
        <f t="shared" si="67"/>
        <v>74.358064192272593</v>
      </c>
      <c r="AE218" s="496">
        <f t="shared" si="68"/>
        <v>28715135.18</v>
      </c>
      <c r="AF218" s="497">
        <f t="shared" si="79"/>
        <v>1.8141936441078811E-3</v>
      </c>
      <c r="AG218" s="498">
        <f t="shared" si="69"/>
        <v>436.79852722847579</v>
      </c>
      <c r="AH218" s="403" t="str">
        <f>IFERROR(IFERROR(IFERROR(VLOOKUP(B218,'TX Counties'!$A:$C,2,FALSE),VLOOKUP(B218,'TX Counties'!$E:$G,2,FALSE)),VLOOKUP(B218,'TX Counties'!$I:$K,2,FALSE)),VLOOKUP(B218,'TX Counties'!$M:$O,2,FALSE))</f>
        <v>Starr</v>
      </c>
    </row>
    <row r="219" spans="1:34" s="403" customFormat="1" ht="15" x14ac:dyDescent="0.2">
      <c r="A219" s="509" t="s">
        <v>307</v>
      </c>
      <c r="B219" s="509">
        <v>215</v>
      </c>
      <c r="C219" s="510" t="s">
        <v>104</v>
      </c>
      <c r="D219" s="511" t="s">
        <v>105</v>
      </c>
      <c r="E219" s="481">
        <f>VLOOKUP($AH219,'DMV-County Square Miles'!$B:$G,3,FALSE)</f>
        <v>896.72</v>
      </c>
      <c r="F219" s="482">
        <f t="shared" si="70"/>
        <v>3.4321565959338721E-3</v>
      </c>
      <c r="G219" s="483">
        <f t="shared" si="60"/>
        <v>9.7948661933369749E-2</v>
      </c>
      <c r="H219" s="484">
        <f>VLOOKUP($AH219,'DMV-County Square Miles'!$B:$G,5,FALSE)</f>
        <v>9554</v>
      </c>
      <c r="I219" s="485">
        <f t="shared" si="61"/>
        <v>3.6794895761531489E-4</v>
      </c>
      <c r="J219" s="486">
        <f t="shared" si="62"/>
        <v>1.043582741671218</v>
      </c>
      <c r="K219" s="487">
        <f>VLOOKUP($AH219,'Cty Population Vehicle Miles'!$A:$F,3,FALSE)</f>
        <v>9155</v>
      </c>
      <c r="L219" s="488">
        <f t="shared" si="71"/>
        <v>3.0000441076938171E-4</v>
      </c>
      <c r="M219" s="489">
        <f>VLOOKUP($AH219,'Cty Population Vehicle Miles'!$A:$F,5,FALSE)</f>
        <v>230315.128</v>
      </c>
      <c r="N219" s="488">
        <f t="shared" si="72"/>
        <v>3.7717549865989977E-4</v>
      </c>
      <c r="O219" s="490">
        <f t="shared" si="73"/>
        <v>25.157305079191698</v>
      </c>
      <c r="P219" s="489">
        <f>VLOOKUP($AH219,'Cty ctr Mile Ln Mile '!$A:$F,3,FALSE)</f>
        <v>266.38499999999999</v>
      </c>
      <c r="Q219" s="488">
        <f t="shared" si="74"/>
        <v>3.2872964567328732E-3</v>
      </c>
      <c r="R219" s="490">
        <f t="shared" si="63"/>
        <v>2.9097214636810486E-2</v>
      </c>
      <c r="S219" s="489">
        <f>VLOOKUP($AH219,'Cty ctr Mile Ln Mile '!$A:$F,5,FALSE)</f>
        <v>559.27700000000004</v>
      </c>
      <c r="T219" s="488">
        <f t="shared" si="75"/>
        <v>2.7863153954765171E-3</v>
      </c>
      <c r="U219" s="491">
        <f t="shared" si="64"/>
        <v>6.1089787001638453E-2</v>
      </c>
      <c r="V219" s="492">
        <f>VLOOKUP($AH219,'FIN-County Cst NonCont &amp; Cont M'!$B:$I,3,FALSE)</f>
        <v>3723188.18</v>
      </c>
      <c r="W219" s="488">
        <f t="shared" si="76"/>
        <v>3.2824999626638018E-4</v>
      </c>
      <c r="X219" s="493">
        <f t="shared" si="65"/>
        <v>406.68358055707267</v>
      </c>
      <c r="Y219" s="494">
        <f>VLOOKUP($AH219,'FIN-County Cst NonCont &amp; Cont M'!$B:$I,5,FALSE)</f>
        <v>1255627.82</v>
      </c>
      <c r="Z219" s="488">
        <f t="shared" si="77"/>
        <v>2.0874970364965274E-3</v>
      </c>
      <c r="AA219" s="493">
        <f t="shared" si="66"/>
        <v>137.15213762971055</v>
      </c>
      <c r="AB219" s="492">
        <f>VLOOKUP($AH219,'FIN-County Cst NonCont &amp; Cont M'!$B:$I,7,FALSE)</f>
        <v>10636286.92</v>
      </c>
      <c r="AC219" s="488">
        <f t="shared" si="78"/>
        <v>2.7384839963645051E-3</v>
      </c>
      <c r="AD219" s="495">
        <f t="shared" si="67"/>
        <v>1161.8008651010377</v>
      </c>
      <c r="AE219" s="496">
        <f t="shared" si="68"/>
        <v>15615102.92</v>
      </c>
      <c r="AF219" s="497">
        <f t="shared" si="79"/>
        <v>9.8654665186063083E-4</v>
      </c>
      <c r="AG219" s="498">
        <f t="shared" si="69"/>
        <v>1705.6365832878209</v>
      </c>
      <c r="AH219" s="403" t="str">
        <f>IFERROR(IFERROR(IFERROR(VLOOKUP(B219,'TX Counties'!$A:$C,2,FALSE),VLOOKUP(B219,'TX Counties'!$E:$G,2,FALSE)),VLOOKUP(B219,'TX Counties'!$I:$K,2,FALSE)),VLOOKUP(B219,'TX Counties'!$M:$O,2,FALSE))</f>
        <v>Stephens</v>
      </c>
    </row>
    <row r="220" spans="1:34" s="403" customFormat="1" ht="15" x14ac:dyDescent="0.2">
      <c r="A220" s="509" t="s">
        <v>308</v>
      </c>
      <c r="B220" s="509">
        <v>216</v>
      </c>
      <c r="C220" s="510" t="s">
        <v>124</v>
      </c>
      <c r="D220" s="511" t="s">
        <v>125</v>
      </c>
      <c r="E220" s="481">
        <f>VLOOKUP($AH220,'DMV-County Square Miles'!$B:$G,3,FALSE)</f>
        <v>923.45</v>
      </c>
      <c r="F220" s="482">
        <f t="shared" si="70"/>
        <v>3.5344645023141384E-3</v>
      </c>
      <c r="G220" s="483">
        <f t="shared" si="60"/>
        <v>0.66244619799139171</v>
      </c>
      <c r="H220" s="484">
        <f>VLOOKUP($AH220,'DMV-County Square Miles'!$B:$G,5,FALSE)</f>
        <v>2328</v>
      </c>
      <c r="I220" s="485">
        <f t="shared" si="61"/>
        <v>8.9657229781081544E-5</v>
      </c>
      <c r="J220" s="486">
        <f t="shared" si="62"/>
        <v>1.6700143472022955</v>
      </c>
      <c r="K220" s="487">
        <f>VLOOKUP($AH220,'Cty Population Vehicle Miles'!$A:$F,3,FALSE)</f>
        <v>1394</v>
      </c>
      <c r="L220" s="488">
        <f t="shared" si="71"/>
        <v>4.5680627920537204E-5</v>
      </c>
      <c r="M220" s="489">
        <f>VLOOKUP($AH220,'Cty Population Vehicle Miles'!$A:$F,5,FALSE)</f>
        <v>264130.70500000002</v>
      </c>
      <c r="N220" s="488">
        <f t="shared" si="72"/>
        <v>4.325535679521924E-4</v>
      </c>
      <c r="O220" s="490">
        <f t="shared" si="73"/>
        <v>189.47683285509328</v>
      </c>
      <c r="P220" s="489">
        <f>VLOOKUP($AH220,'Cty ctr Mile Ln Mile '!$A:$F,3,FALSE)</f>
        <v>108.539</v>
      </c>
      <c r="Q220" s="488">
        <f t="shared" si="74"/>
        <v>1.3394142692618929E-3</v>
      </c>
      <c r="R220" s="490">
        <f t="shared" si="63"/>
        <v>7.7861549497847918E-2</v>
      </c>
      <c r="S220" s="489">
        <f>VLOOKUP($AH220,'Cty ctr Mile Ln Mile '!$A:$F,5,FALSE)</f>
        <v>308.78899999999999</v>
      </c>
      <c r="T220" s="488">
        <f t="shared" si="75"/>
        <v>1.5383853522562133E-3</v>
      </c>
      <c r="U220" s="491">
        <f t="shared" si="64"/>
        <v>0.22151291248206598</v>
      </c>
      <c r="V220" s="492">
        <f>VLOOKUP($AH220,'FIN-County Cst NonCont &amp; Cont M'!$B:$I,3,FALSE)</f>
        <v>1086626.26</v>
      </c>
      <c r="W220" s="488">
        <f t="shared" si="76"/>
        <v>9.5800977158224288E-5</v>
      </c>
      <c r="X220" s="493">
        <f t="shared" si="65"/>
        <v>779.50233859397417</v>
      </c>
      <c r="Y220" s="494">
        <f>VLOOKUP($AH220,'FIN-County Cst NonCont &amp; Cont M'!$B:$I,5,FALSE)</f>
        <v>461898.28</v>
      </c>
      <c r="Z220" s="488">
        <f t="shared" si="77"/>
        <v>7.6791169748281231E-4</v>
      </c>
      <c r="AA220" s="493">
        <f t="shared" si="66"/>
        <v>331.34740315638453</v>
      </c>
      <c r="AB220" s="492">
        <f>VLOOKUP($AH220,'FIN-County Cst NonCont &amp; Cont M'!$B:$I,7,FALSE)</f>
        <v>1982342.56</v>
      </c>
      <c r="AC220" s="488">
        <f t="shared" si="78"/>
        <v>5.1038613537817616E-4</v>
      </c>
      <c r="AD220" s="495">
        <f t="shared" si="67"/>
        <v>1422.0534863701578</v>
      </c>
      <c r="AE220" s="496">
        <f t="shared" si="68"/>
        <v>3530867.1</v>
      </c>
      <c r="AF220" s="497">
        <f t="shared" si="79"/>
        <v>2.230766670905718E-4</v>
      </c>
      <c r="AG220" s="498">
        <f t="shared" si="69"/>
        <v>2532.9032281205164</v>
      </c>
      <c r="AH220" s="403" t="str">
        <f>IFERROR(IFERROR(IFERROR(VLOOKUP(B220,'TX Counties'!$A:$C,2,FALSE),VLOOKUP(B220,'TX Counties'!$E:$G,2,FALSE)),VLOOKUP(B220,'TX Counties'!$I:$K,2,FALSE)),VLOOKUP(B220,'TX Counties'!$M:$O,2,FALSE))</f>
        <v>Sterling</v>
      </c>
    </row>
    <row r="221" spans="1:34" s="403" customFormat="1" ht="15" x14ac:dyDescent="0.2">
      <c r="A221" s="509" t="s">
        <v>309</v>
      </c>
      <c r="B221" s="509">
        <v>217</v>
      </c>
      <c r="C221" s="510" t="s">
        <v>82</v>
      </c>
      <c r="D221" s="511" t="s">
        <v>83</v>
      </c>
      <c r="E221" s="481">
        <f>VLOOKUP($AH221,'DMV-County Square Miles'!$B:$G,3,FALSE)</f>
        <v>916.31</v>
      </c>
      <c r="F221" s="482">
        <f t="shared" si="70"/>
        <v>3.5071364644706999E-3</v>
      </c>
      <c r="G221" s="483">
        <f t="shared" si="60"/>
        <v>0.73776972624798709</v>
      </c>
      <c r="H221" s="484">
        <f>VLOOKUP($AH221,'DMV-County Square Miles'!$B:$G,5,FALSE)</f>
        <v>1844</v>
      </c>
      <c r="I221" s="485">
        <f t="shared" si="61"/>
        <v>7.10171527991041E-5</v>
      </c>
      <c r="J221" s="486">
        <f t="shared" si="62"/>
        <v>1.4847020933977455</v>
      </c>
      <c r="K221" s="487">
        <f>VLOOKUP($AH221,'Cty Population Vehicle Miles'!$A:$F,3,FALSE)</f>
        <v>1242</v>
      </c>
      <c r="L221" s="488">
        <f t="shared" si="71"/>
        <v>4.0699669926332288E-5</v>
      </c>
      <c r="M221" s="489">
        <f>VLOOKUP($AH221,'Cty Population Vehicle Miles'!$A:$F,5,FALSE)</f>
        <v>75759.607000000004</v>
      </c>
      <c r="N221" s="488">
        <f t="shared" si="72"/>
        <v>1.240676971445099E-4</v>
      </c>
      <c r="O221" s="490">
        <f t="shared" si="73"/>
        <v>60.998073268921097</v>
      </c>
      <c r="P221" s="489">
        <f>VLOOKUP($AH221,'Cty ctr Mile Ln Mile '!$A:$F,3,FALSE)</f>
        <v>163.28700000000001</v>
      </c>
      <c r="Q221" s="488">
        <f t="shared" si="74"/>
        <v>2.0150262835014758E-3</v>
      </c>
      <c r="R221" s="490">
        <f t="shared" si="63"/>
        <v>0.13147101449275364</v>
      </c>
      <c r="S221" s="489">
        <f>VLOOKUP($AH221,'Cty ctr Mile Ln Mile '!$A:$F,5,FALSE)</f>
        <v>326.94200000000001</v>
      </c>
      <c r="T221" s="488">
        <f t="shared" si="75"/>
        <v>1.6288235132642383E-3</v>
      </c>
      <c r="U221" s="491">
        <f t="shared" si="64"/>
        <v>0.26323832528180358</v>
      </c>
      <c r="V221" s="492">
        <f>VLOOKUP($AH221,'FIN-County Cst NonCont &amp; Cont M'!$B:$I,3,FALSE)</f>
        <v>22985444.579999998</v>
      </c>
      <c r="W221" s="488">
        <f t="shared" si="76"/>
        <v>2.0264815348565294E-3</v>
      </c>
      <c r="X221" s="493">
        <f t="shared" si="65"/>
        <v>18506.799178743961</v>
      </c>
      <c r="Y221" s="494">
        <f>VLOOKUP($AH221,'FIN-County Cst NonCont &amp; Cont M'!$B:$I,5,FALSE)</f>
        <v>1076088.1200000001</v>
      </c>
      <c r="Z221" s="488">
        <f t="shared" si="77"/>
        <v>1.7890100280743377E-3</v>
      </c>
      <c r="AA221" s="493">
        <f t="shared" si="66"/>
        <v>866.41555555555567</v>
      </c>
      <c r="AB221" s="492">
        <f>VLOOKUP($AH221,'FIN-County Cst NonCont &amp; Cont M'!$B:$I,7,FALSE)</f>
        <v>5378809.75</v>
      </c>
      <c r="AC221" s="488">
        <f t="shared" si="78"/>
        <v>1.3848615151747304E-3</v>
      </c>
      <c r="AD221" s="495">
        <f t="shared" si="67"/>
        <v>4330.7646940418681</v>
      </c>
      <c r="AE221" s="496">
        <f t="shared" si="68"/>
        <v>29440342.449999999</v>
      </c>
      <c r="AF221" s="497">
        <f t="shared" si="79"/>
        <v>1.8600115172137401E-3</v>
      </c>
      <c r="AG221" s="498">
        <f t="shared" si="69"/>
        <v>23703.979428341383</v>
      </c>
      <c r="AH221" s="403" t="str">
        <f>IFERROR(IFERROR(IFERROR(VLOOKUP(B221,'TX Counties'!$A:$C,2,FALSE),VLOOKUP(B221,'TX Counties'!$E:$G,2,FALSE)),VLOOKUP(B221,'TX Counties'!$I:$K,2,FALSE)),VLOOKUP(B221,'TX Counties'!$M:$O,2,FALSE))</f>
        <v>Stonewall</v>
      </c>
    </row>
    <row r="222" spans="1:34" s="403" customFormat="1" ht="15" x14ac:dyDescent="0.2">
      <c r="A222" s="509" t="s">
        <v>310</v>
      </c>
      <c r="B222" s="509">
        <v>218</v>
      </c>
      <c r="C222" s="510" t="s">
        <v>124</v>
      </c>
      <c r="D222" s="511" t="s">
        <v>125</v>
      </c>
      <c r="E222" s="481">
        <f>VLOOKUP($AH222,'DMV-County Square Miles'!$B:$G,3,FALSE)</f>
        <v>1453.94</v>
      </c>
      <c r="F222" s="482">
        <f t="shared" si="70"/>
        <v>5.5648917846062244E-3</v>
      </c>
      <c r="G222" s="483">
        <f t="shared" si="60"/>
        <v>0.44985767326732673</v>
      </c>
      <c r="H222" s="484">
        <f>VLOOKUP($AH222,'DMV-County Square Miles'!$B:$G,5,FALSE)</f>
        <v>5363</v>
      </c>
      <c r="I222" s="485">
        <f t="shared" si="61"/>
        <v>2.0654283647591936E-4</v>
      </c>
      <c r="J222" s="486">
        <f t="shared" si="62"/>
        <v>1.6593440594059405</v>
      </c>
      <c r="K222" s="487">
        <f>VLOOKUP($AH222,'Cty Population Vehicle Miles'!$A:$F,3,FALSE)</f>
        <v>3232</v>
      </c>
      <c r="L222" s="488">
        <f t="shared" si="71"/>
        <v>1.0591089629783088E-4</v>
      </c>
      <c r="M222" s="489">
        <f>VLOOKUP($AH222,'Cty Population Vehicle Miles'!$A:$F,5,FALSE)</f>
        <v>701445.55799999996</v>
      </c>
      <c r="N222" s="488">
        <f t="shared" si="72"/>
        <v>1.1487221027071293E-3</v>
      </c>
      <c r="O222" s="490">
        <f t="shared" si="73"/>
        <v>217.03142264851485</v>
      </c>
      <c r="P222" s="489">
        <f>VLOOKUP($AH222,'Cty ctr Mile Ln Mile '!$A:$F,3,FALSE)</f>
        <v>240.655</v>
      </c>
      <c r="Q222" s="488">
        <f t="shared" si="74"/>
        <v>2.9697780610584289E-3</v>
      </c>
      <c r="R222" s="490">
        <f t="shared" si="63"/>
        <v>7.4460086633663367E-2</v>
      </c>
      <c r="S222" s="489">
        <f>VLOOKUP($AH222,'Cty ctr Mile Ln Mile '!$A:$F,5,FALSE)</f>
        <v>591.32399999999996</v>
      </c>
      <c r="T222" s="488">
        <f t="shared" si="75"/>
        <v>2.9459733994331178E-3</v>
      </c>
      <c r="U222" s="491">
        <f t="shared" si="64"/>
        <v>0.18295915841584157</v>
      </c>
      <c r="V222" s="492">
        <f>VLOOKUP($AH222,'FIN-County Cst NonCont &amp; Cont M'!$B:$I,3,FALSE)</f>
        <v>27026368.34</v>
      </c>
      <c r="W222" s="488">
        <f t="shared" si="76"/>
        <v>2.3827442712548619E-3</v>
      </c>
      <c r="X222" s="493">
        <f t="shared" si="65"/>
        <v>8362.1189170792077</v>
      </c>
      <c r="Y222" s="494">
        <f>VLOOKUP($AH222,'FIN-County Cst NonCont &amp; Cont M'!$B:$I,5,FALSE)</f>
        <v>1178347.76</v>
      </c>
      <c r="Z222" s="488">
        <f t="shared" si="77"/>
        <v>1.9590179651820085E-3</v>
      </c>
      <c r="AA222" s="493">
        <f t="shared" si="66"/>
        <v>364.58779702970298</v>
      </c>
      <c r="AB222" s="492">
        <f>VLOOKUP($AH222,'FIN-County Cst NonCont &amp; Cont M'!$B:$I,7,FALSE)</f>
        <v>5746948.9700000007</v>
      </c>
      <c r="AC222" s="488">
        <f t="shared" si="78"/>
        <v>1.4796449080999856E-3</v>
      </c>
      <c r="AD222" s="495">
        <f t="shared" si="67"/>
        <v>1778.1401516089111</v>
      </c>
      <c r="AE222" s="496">
        <f t="shared" si="68"/>
        <v>33951665.07</v>
      </c>
      <c r="AF222" s="497">
        <f t="shared" si="79"/>
        <v>2.145032387650893E-3</v>
      </c>
      <c r="AG222" s="498">
        <f t="shared" si="69"/>
        <v>10504.846865717822</v>
      </c>
      <c r="AH222" s="403" t="str">
        <f>IFERROR(IFERROR(IFERROR(VLOOKUP(B222,'TX Counties'!$A:$C,2,FALSE),VLOOKUP(B222,'TX Counties'!$E:$G,2,FALSE)),VLOOKUP(B222,'TX Counties'!$I:$K,2,FALSE)),VLOOKUP(B222,'TX Counties'!$M:$O,2,FALSE))</f>
        <v>Sutton</v>
      </c>
    </row>
    <row r="223" spans="1:34" s="403" customFormat="1" ht="15" x14ac:dyDescent="0.2">
      <c r="A223" s="509" t="s">
        <v>311</v>
      </c>
      <c r="B223" s="509">
        <v>219</v>
      </c>
      <c r="C223" s="510" t="s">
        <v>68</v>
      </c>
      <c r="D223" s="511" t="s">
        <v>69</v>
      </c>
      <c r="E223" s="481">
        <f>VLOOKUP($AH223,'DMV-County Square Miles'!$B:$G,3,FALSE)</f>
        <v>890.16</v>
      </c>
      <c r="F223" s="482">
        <f t="shared" si="70"/>
        <v>3.4070484827331778E-3</v>
      </c>
      <c r="G223" s="483">
        <f t="shared" si="60"/>
        <v>0.13027367188643349</v>
      </c>
      <c r="H223" s="484">
        <f>VLOOKUP($AH223,'DMV-County Square Miles'!$B:$G,5,FALSE)</f>
        <v>6671</v>
      </c>
      <c r="I223" s="485">
        <f t="shared" si="61"/>
        <v>2.569172593941559E-4</v>
      </c>
      <c r="J223" s="486">
        <f t="shared" si="62"/>
        <v>0.97629152641592276</v>
      </c>
      <c r="K223" s="487">
        <f>VLOOKUP($AH223,'Cty Population Vehicle Miles'!$A:$F,3,FALSE)</f>
        <v>6833</v>
      </c>
      <c r="L223" s="488">
        <f t="shared" si="71"/>
        <v>2.2391372351580395E-4</v>
      </c>
      <c r="M223" s="489">
        <f>VLOOKUP($AH223,'Cty Population Vehicle Miles'!$A:$F,5,FALSE)</f>
        <v>414305.26899999997</v>
      </c>
      <c r="N223" s="488">
        <f t="shared" si="72"/>
        <v>6.7848689658153466E-4</v>
      </c>
      <c r="O223" s="490">
        <f t="shared" si="73"/>
        <v>60.632997073027951</v>
      </c>
      <c r="P223" s="489">
        <f>VLOOKUP($AH223,'Cty ctr Mile Ln Mile '!$A:$F,3,FALSE)</f>
        <v>351.19400000000002</v>
      </c>
      <c r="Q223" s="488">
        <f t="shared" si="74"/>
        <v>4.3338731228329099E-3</v>
      </c>
      <c r="R223" s="490">
        <f t="shared" si="63"/>
        <v>5.1396751061027368E-2</v>
      </c>
      <c r="S223" s="489">
        <f>VLOOKUP($AH223,'Cty ctr Mile Ln Mile '!$A:$F,5,FALSE)</f>
        <v>818.99300000000005</v>
      </c>
      <c r="T223" s="488">
        <f t="shared" si="75"/>
        <v>4.0802192914915136E-3</v>
      </c>
      <c r="U223" s="491">
        <f t="shared" si="64"/>
        <v>0.1198584809015074</v>
      </c>
      <c r="V223" s="492">
        <f>VLOOKUP($AH223,'FIN-County Cst NonCont &amp; Cont M'!$B:$I,3,FALSE)</f>
        <v>1409545.46</v>
      </c>
      <c r="W223" s="488">
        <f t="shared" si="76"/>
        <v>1.2427072433988365E-4</v>
      </c>
      <c r="X223" s="493">
        <f t="shared" si="65"/>
        <v>206.28500804917311</v>
      </c>
      <c r="Y223" s="494">
        <f>VLOOKUP($AH223,'FIN-County Cst NonCont &amp; Cont M'!$B:$I,5,FALSE)</f>
        <v>1961661.62</v>
      </c>
      <c r="Z223" s="488">
        <f t="shared" si="77"/>
        <v>3.2612871052498478E-3</v>
      </c>
      <c r="AA223" s="493">
        <f t="shared" si="66"/>
        <v>287.0864364115323</v>
      </c>
      <c r="AB223" s="492">
        <f>VLOOKUP($AH223,'FIN-County Cst NonCont &amp; Cont M'!$B:$I,7,FALSE)</f>
        <v>4630475.34</v>
      </c>
      <c r="AC223" s="488">
        <f t="shared" si="78"/>
        <v>1.1921907249706357E-3</v>
      </c>
      <c r="AD223" s="495">
        <f t="shared" si="67"/>
        <v>677.66359432167417</v>
      </c>
      <c r="AE223" s="496">
        <f t="shared" si="68"/>
        <v>8001682.4199999999</v>
      </c>
      <c r="AF223" s="497">
        <f t="shared" si="79"/>
        <v>5.055383266537618E-4</v>
      </c>
      <c r="AG223" s="498">
        <f t="shared" si="69"/>
        <v>1171.0350387823796</v>
      </c>
      <c r="AH223" s="403" t="str">
        <f>IFERROR(IFERROR(IFERROR(VLOOKUP(B223,'TX Counties'!$A:$C,2,FALSE),VLOOKUP(B223,'TX Counties'!$E:$G,2,FALSE)),VLOOKUP(B223,'TX Counties'!$I:$K,2,FALSE)),VLOOKUP(B223,'TX Counties'!$M:$O,2,FALSE))</f>
        <v>Swisher</v>
      </c>
    </row>
    <row r="224" spans="1:34" s="403" customFormat="1" ht="15" x14ac:dyDescent="0.2">
      <c r="A224" s="509" t="s">
        <v>312</v>
      </c>
      <c r="B224" s="509">
        <v>220</v>
      </c>
      <c r="C224" s="510" t="s">
        <v>163</v>
      </c>
      <c r="D224" s="511" t="s">
        <v>164</v>
      </c>
      <c r="E224" s="481">
        <f>VLOOKUP($AH224,'DMV-County Square Miles'!$B:$G,3,FALSE)</f>
        <v>865.25</v>
      </c>
      <c r="F224" s="482">
        <f t="shared" si="70"/>
        <v>3.3117065467835921E-3</v>
      </c>
      <c r="G224" s="483">
        <f t="shared" si="60"/>
        <v>3.9572357844794032E-4</v>
      </c>
      <c r="H224" s="484">
        <f>VLOOKUP($AH224,'DMV-County Square Miles'!$B:$G,5,FALSE)</f>
        <v>1720389</v>
      </c>
      <c r="I224" s="485">
        <f t="shared" si="61"/>
        <v>6.6256577270552008E-2</v>
      </c>
      <c r="J224" s="486">
        <f t="shared" si="62"/>
        <v>0.7868228736231998</v>
      </c>
      <c r="K224" s="487">
        <f>VLOOKUP($AH224,'Cty Population Vehicle Miles'!$A:$F,3,FALSE)</f>
        <v>2186501</v>
      </c>
      <c r="L224" s="488">
        <f t="shared" si="71"/>
        <v>7.1650458126888458E-2</v>
      </c>
      <c r="M224" s="489">
        <f>VLOOKUP($AH224,'Cty Population Vehicle Miles'!$A:$F,5,FALSE)</f>
        <v>36942754.402999997</v>
      </c>
      <c r="N224" s="488">
        <f t="shared" si="72"/>
        <v>6.0499290406237374E-2</v>
      </c>
      <c r="O224" s="490">
        <f t="shared" si="73"/>
        <v>16.895832383794929</v>
      </c>
      <c r="P224" s="489">
        <f>VLOOKUP($AH224,'Cty ctr Mile Ln Mile '!$A:$F,3,FALSE)</f>
        <v>887.6</v>
      </c>
      <c r="Q224" s="488">
        <f t="shared" si="74"/>
        <v>1.0953335717086541E-2</v>
      </c>
      <c r="R224" s="490">
        <f t="shared" si="63"/>
        <v>4.0594538946014659E-4</v>
      </c>
      <c r="S224" s="489">
        <f>VLOOKUP($AH224,'Cty ctr Mile Ln Mile '!$A:$F,5,FALSE)</f>
        <v>3480.9389999999999</v>
      </c>
      <c r="T224" s="488">
        <f t="shared" si="75"/>
        <v>1.7342021800314748E-2</v>
      </c>
      <c r="U224" s="491">
        <f t="shared" si="64"/>
        <v>1.5920134497994741E-3</v>
      </c>
      <c r="V224" s="492">
        <f>VLOOKUP($AH224,'FIN-County Cst NonCont &amp; Cont M'!$B:$I,3,FALSE)</f>
        <v>624896697.75999999</v>
      </c>
      <c r="W224" s="488">
        <f t="shared" si="76"/>
        <v>5.5093196687843293E-2</v>
      </c>
      <c r="X224" s="493">
        <f t="shared" si="65"/>
        <v>285.79758150579397</v>
      </c>
      <c r="Y224" s="494">
        <f>VLOOKUP($AH224,'FIN-County Cst NonCont &amp; Cont M'!$B:$I,5,FALSE)</f>
        <v>8074178.4299999997</v>
      </c>
      <c r="Z224" s="488">
        <f t="shared" si="77"/>
        <v>1.34234231484049E-2</v>
      </c>
      <c r="AA224" s="493">
        <f t="shared" si="66"/>
        <v>3.6927394179101678</v>
      </c>
      <c r="AB224" s="492">
        <f>VLOOKUP($AH224,'FIN-County Cst NonCont &amp; Cont M'!$B:$I,7,FALSE)</f>
        <v>116459005.56000009</v>
      </c>
      <c r="AC224" s="488">
        <f t="shared" si="78"/>
        <v>2.9984253467147462E-2</v>
      </c>
      <c r="AD224" s="495">
        <f t="shared" si="67"/>
        <v>53.26272686817893</v>
      </c>
      <c r="AE224" s="496">
        <f t="shared" si="68"/>
        <v>749429881.75</v>
      </c>
      <c r="AF224" s="497">
        <f t="shared" si="79"/>
        <v>4.7348233593632376E-2</v>
      </c>
      <c r="AG224" s="498">
        <f t="shared" si="69"/>
        <v>342.75304779188303</v>
      </c>
      <c r="AH224" s="403" t="str">
        <f>IFERROR(IFERROR(IFERROR(VLOOKUP(B224,'TX Counties'!$A:$C,2,FALSE),VLOOKUP(B224,'TX Counties'!$E:$G,2,FALSE)),VLOOKUP(B224,'TX Counties'!$I:$K,2,FALSE)),VLOOKUP(B224,'TX Counties'!$M:$O,2,FALSE))</f>
        <v>Tarrant</v>
      </c>
    </row>
    <row r="225" spans="1:34" s="403" customFormat="1" ht="15" x14ac:dyDescent="0.2">
      <c r="A225" s="509" t="s">
        <v>313</v>
      </c>
      <c r="B225" s="509">
        <v>221</v>
      </c>
      <c r="C225" s="510" t="s">
        <v>82</v>
      </c>
      <c r="D225" s="511" t="s">
        <v>83</v>
      </c>
      <c r="E225" s="481">
        <f>VLOOKUP($AH225,'DMV-County Square Miles'!$B:$G,3,FALSE)</f>
        <v>915.54</v>
      </c>
      <c r="F225" s="482">
        <f t="shared" si="70"/>
        <v>3.5041893231346427E-3</v>
      </c>
      <c r="G225" s="483">
        <f t="shared" si="60"/>
        <v>6.2703924388740496E-3</v>
      </c>
      <c r="H225" s="484">
        <f>VLOOKUP($AH225,'DMV-County Square Miles'!$B:$G,5,FALSE)</f>
        <v>133212</v>
      </c>
      <c r="I225" s="485">
        <f t="shared" si="61"/>
        <v>5.1303345762875579E-3</v>
      </c>
      <c r="J225" s="486">
        <f t="shared" si="62"/>
        <v>0.91234846928292579</v>
      </c>
      <c r="K225" s="487">
        <f>VLOOKUP($AH225,'Cty Population Vehicle Miles'!$A:$F,3,FALSE)</f>
        <v>146010</v>
      </c>
      <c r="L225" s="488">
        <f t="shared" si="71"/>
        <v>4.7846689258806583E-3</v>
      </c>
      <c r="M225" s="489">
        <f>VLOOKUP($AH225,'Cty Population Vehicle Miles'!$A:$F,5,FALSE)</f>
        <v>2928007.855</v>
      </c>
      <c r="N225" s="488">
        <f t="shared" si="72"/>
        <v>4.7950511648098453E-3</v>
      </c>
      <c r="O225" s="490">
        <f t="shared" si="73"/>
        <v>20.053474796246832</v>
      </c>
      <c r="P225" s="489">
        <f>VLOOKUP($AH225,'Cty ctr Mile Ln Mile '!$A:$F,3,FALSE)</f>
        <v>484.36399999999998</v>
      </c>
      <c r="Q225" s="488">
        <f t="shared" si="74"/>
        <v>5.9772436922835796E-3</v>
      </c>
      <c r="R225" s="490">
        <f t="shared" si="63"/>
        <v>3.3173344291486883E-3</v>
      </c>
      <c r="S225" s="489">
        <f>VLOOKUP($AH225,'Cty ctr Mile Ln Mile '!$A:$F,5,FALSE)</f>
        <v>1199.6110000000001</v>
      </c>
      <c r="T225" s="488">
        <f t="shared" si="75"/>
        <v>5.9764563854458174E-3</v>
      </c>
      <c r="U225" s="491">
        <f t="shared" si="64"/>
        <v>8.2159509622628593E-3</v>
      </c>
      <c r="V225" s="492">
        <f>VLOOKUP($AH225,'FIN-County Cst NonCont &amp; Cont M'!$B:$I,3,FALSE)</f>
        <v>43602889.960000001</v>
      </c>
      <c r="W225" s="488">
        <f t="shared" si="76"/>
        <v>3.8441915301131481E-3</v>
      </c>
      <c r="X225" s="493">
        <f t="shared" si="65"/>
        <v>298.62947715909871</v>
      </c>
      <c r="Y225" s="494">
        <f>VLOOKUP($AH225,'FIN-County Cst NonCont &amp; Cont M'!$B:$I,5,FALSE)</f>
        <v>3482032.5</v>
      </c>
      <c r="Z225" s="488">
        <f t="shared" si="77"/>
        <v>5.7889228073447702E-3</v>
      </c>
      <c r="AA225" s="493">
        <f t="shared" si="66"/>
        <v>23.847904253133347</v>
      </c>
      <c r="AB225" s="492">
        <f>VLOOKUP($AH225,'FIN-County Cst NonCont &amp; Cont M'!$B:$I,7,FALSE)</f>
        <v>19698791.02</v>
      </c>
      <c r="AC225" s="488">
        <f t="shared" si="78"/>
        <v>5.0717721665220769E-3</v>
      </c>
      <c r="AD225" s="495">
        <f t="shared" si="67"/>
        <v>134.91398548044654</v>
      </c>
      <c r="AE225" s="496">
        <f t="shared" si="68"/>
        <v>66783713.480000004</v>
      </c>
      <c r="AF225" s="497">
        <f t="shared" si="79"/>
        <v>4.2193285097165203E-3</v>
      </c>
      <c r="AG225" s="498">
        <f t="shared" si="69"/>
        <v>457.3913668926786</v>
      </c>
      <c r="AH225" s="403" t="str">
        <f>IFERROR(IFERROR(IFERROR(VLOOKUP(B225,'TX Counties'!$A:$C,2,FALSE),VLOOKUP(B225,'TX Counties'!$E:$G,2,FALSE)),VLOOKUP(B225,'TX Counties'!$I:$K,2,FALSE)),VLOOKUP(B225,'TX Counties'!$M:$O,2,FALSE))</f>
        <v>Taylor</v>
      </c>
    </row>
    <row r="226" spans="1:34" s="403" customFormat="1" ht="15" x14ac:dyDescent="0.2">
      <c r="A226" s="509" t="s">
        <v>314</v>
      </c>
      <c r="B226" s="509">
        <v>222</v>
      </c>
      <c r="C226" s="510" t="s">
        <v>47</v>
      </c>
      <c r="D226" s="511" t="s">
        <v>48</v>
      </c>
      <c r="E226" s="481">
        <f>VLOOKUP($AH226,'DMV-County Square Miles'!$B:$G,3,FALSE)</f>
        <v>2357.96</v>
      </c>
      <c r="F226" s="482">
        <f t="shared" si="70"/>
        <v>9.0249888113884298E-3</v>
      </c>
      <c r="G226" s="483">
        <f t="shared" si="60"/>
        <v>3.5618731117824773</v>
      </c>
      <c r="H226" s="484">
        <f>VLOOKUP($AH226,'DMV-County Square Miles'!$B:$G,5,FALSE)</f>
        <v>1135</v>
      </c>
      <c r="I226" s="485">
        <f t="shared" si="61"/>
        <v>4.3711750773852039E-5</v>
      </c>
      <c r="J226" s="486">
        <f t="shared" si="62"/>
        <v>1.7145015105740182</v>
      </c>
      <c r="K226" s="487">
        <f>VLOOKUP($AH226,'Cty Population Vehicle Miles'!$A:$F,3,FALSE)</f>
        <v>662</v>
      </c>
      <c r="L226" s="488">
        <f t="shared" si="71"/>
        <v>2.1693382843181945E-5</v>
      </c>
      <c r="M226" s="489">
        <f>VLOOKUP($AH226,'Cty Population Vehicle Miles'!$A:$F,5,FALSE)</f>
        <v>95079.286999999997</v>
      </c>
      <c r="N226" s="488">
        <f t="shared" si="72"/>
        <v>1.5570656516515375E-4</v>
      </c>
      <c r="O226" s="490">
        <f t="shared" si="73"/>
        <v>143.6243006042296</v>
      </c>
      <c r="P226" s="489">
        <f>VLOOKUP($AH226,'Cty ctr Mile Ln Mile '!$A:$F,3,FALSE)</f>
        <v>175.83099999999999</v>
      </c>
      <c r="Q226" s="488">
        <f t="shared" si="74"/>
        <v>2.1698242141404275E-3</v>
      </c>
      <c r="R226" s="490">
        <f t="shared" si="63"/>
        <v>0.26560574018126887</v>
      </c>
      <c r="S226" s="489">
        <f>VLOOKUP($AH226,'Cty ctr Mile Ln Mile '!$A:$F,5,FALSE)</f>
        <v>374.61599999999999</v>
      </c>
      <c r="T226" s="488">
        <f t="shared" si="75"/>
        <v>1.8663351580555448E-3</v>
      </c>
      <c r="U226" s="491">
        <f t="shared" si="64"/>
        <v>0.56588519637462231</v>
      </c>
      <c r="V226" s="492">
        <f>VLOOKUP($AH226,'FIN-County Cst NonCont &amp; Cont M'!$B:$I,3,FALSE)</f>
        <v>671633.01</v>
      </c>
      <c r="W226" s="488">
        <f t="shared" si="76"/>
        <v>5.9213642278182588E-5</v>
      </c>
      <c r="X226" s="493">
        <f t="shared" si="65"/>
        <v>1014.5513746223565</v>
      </c>
      <c r="Y226" s="494">
        <f>VLOOKUP($AH226,'FIN-County Cst NonCont &amp; Cont M'!$B:$I,5,FALSE)</f>
        <v>621473.98</v>
      </c>
      <c r="Z226" s="488">
        <f t="shared" si="77"/>
        <v>1.033208304917696E-3</v>
      </c>
      <c r="AA226" s="493">
        <f t="shared" si="66"/>
        <v>938.78244712990931</v>
      </c>
      <c r="AB226" s="492">
        <f>VLOOKUP($AH226,'FIN-County Cst NonCont &amp; Cont M'!$B:$I,7,FALSE)</f>
        <v>626382.22</v>
      </c>
      <c r="AC226" s="488">
        <f t="shared" si="78"/>
        <v>1.6127222760903772E-4</v>
      </c>
      <c r="AD226" s="495">
        <f t="shared" si="67"/>
        <v>946.19670694864044</v>
      </c>
      <c r="AE226" s="496">
        <f t="shared" si="68"/>
        <v>1919489.21</v>
      </c>
      <c r="AF226" s="497">
        <f t="shared" si="79"/>
        <v>1.2127141672455319E-4</v>
      </c>
      <c r="AG226" s="498">
        <f t="shared" si="69"/>
        <v>2899.5305287009064</v>
      </c>
      <c r="AH226" s="403" t="str">
        <f>IFERROR(IFERROR(IFERROR(VLOOKUP(B226,'TX Counties'!$A:$C,2,FALSE),VLOOKUP(B226,'TX Counties'!$E:$G,2,FALSE)),VLOOKUP(B226,'TX Counties'!$I:$K,2,FALSE)),VLOOKUP(B226,'TX Counties'!$M:$O,2,FALSE))</f>
        <v>Terrell</v>
      </c>
    </row>
    <row r="227" spans="1:34" s="403" customFormat="1" ht="15" x14ac:dyDescent="0.2">
      <c r="A227" s="509" t="s">
        <v>315</v>
      </c>
      <c r="B227" s="509">
        <v>223</v>
      </c>
      <c r="C227" s="510" t="s">
        <v>68</v>
      </c>
      <c r="D227" s="511" t="s">
        <v>69</v>
      </c>
      <c r="E227" s="481">
        <f>VLOOKUP($AH227,'DMV-County Square Miles'!$B:$G,3,FALSE)</f>
        <v>888.85</v>
      </c>
      <c r="F227" s="482">
        <f t="shared" si="70"/>
        <v>3.4020345150056006E-3</v>
      </c>
      <c r="G227" s="483">
        <f t="shared" si="60"/>
        <v>7.7860021023125434E-2</v>
      </c>
      <c r="H227" s="484">
        <f>VLOOKUP($AH227,'DMV-County Square Miles'!$B:$G,5,FALSE)</f>
        <v>11410</v>
      </c>
      <c r="I227" s="485">
        <f t="shared" si="61"/>
        <v>4.3942826108339363E-4</v>
      </c>
      <c r="J227" s="486">
        <f t="shared" si="62"/>
        <v>0.99947442186405044</v>
      </c>
      <c r="K227" s="487">
        <f>VLOOKUP($AH227,'Cty Population Vehicle Miles'!$A:$F,3,FALSE)</f>
        <v>11416</v>
      </c>
      <c r="L227" s="488">
        <f t="shared" si="71"/>
        <v>3.7409616093317985E-4</v>
      </c>
      <c r="M227" s="489">
        <f>VLOOKUP($AH227,'Cty Population Vehicle Miles'!$A:$F,5,FALSE)</f>
        <v>561354.49600000004</v>
      </c>
      <c r="N227" s="488">
        <f t="shared" si="72"/>
        <v>9.1930201803234015E-4</v>
      </c>
      <c r="O227" s="490">
        <f t="shared" si="73"/>
        <v>49.17260826909601</v>
      </c>
      <c r="P227" s="489">
        <f>VLOOKUP($AH227,'Cty ctr Mile Ln Mile '!$A:$F,3,FALSE)</f>
        <v>275.04000000000002</v>
      </c>
      <c r="Q227" s="488">
        <f t="shared" si="74"/>
        <v>3.3941025863310978E-3</v>
      </c>
      <c r="R227" s="490">
        <f t="shared" si="63"/>
        <v>2.409250175192712E-2</v>
      </c>
      <c r="S227" s="489">
        <f>VLOOKUP($AH227,'Cty ctr Mile Ln Mile '!$A:$F,5,FALSE)</f>
        <v>628.12199999999996</v>
      </c>
      <c r="T227" s="488">
        <f t="shared" si="75"/>
        <v>3.1293008631456342E-3</v>
      </c>
      <c r="U227" s="491">
        <f t="shared" si="64"/>
        <v>5.5021198318149958E-2</v>
      </c>
      <c r="V227" s="492">
        <f>VLOOKUP($AH227,'FIN-County Cst NonCont &amp; Cont M'!$B:$I,3,FALSE)</f>
        <v>5580692.0099999998</v>
      </c>
      <c r="W227" s="488">
        <f t="shared" si="76"/>
        <v>4.9201438199836505E-4</v>
      </c>
      <c r="X227" s="493">
        <f t="shared" si="65"/>
        <v>488.84828398738608</v>
      </c>
      <c r="Y227" s="494">
        <f>VLOOKUP($AH227,'FIN-County Cst NonCont &amp; Cont M'!$B:$I,5,FALSE)</f>
        <v>1178771.1200000001</v>
      </c>
      <c r="Z227" s="488">
        <f t="shared" si="77"/>
        <v>1.9597218065044884E-3</v>
      </c>
      <c r="AA227" s="493">
        <f t="shared" si="66"/>
        <v>103.25605466012615</v>
      </c>
      <c r="AB227" s="492">
        <f>VLOOKUP($AH227,'FIN-County Cst NonCont &amp; Cont M'!$B:$I,7,FALSE)</f>
        <v>14051462.34</v>
      </c>
      <c r="AC227" s="488">
        <f t="shared" si="78"/>
        <v>3.6177761123811938E-3</v>
      </c>
      <c r="AD227" s="495">
        <f t="shared" si="67"/>
        <v>1230.8568973370707</v>
      </c>
      <c r="AE227" s="496">
        <f t="shared" si="68"/>
        <v>20810925.469999999</v>
      </c>
      <c r="AF227" s="497">
        <f t="shared" si="79"/>
        <v>1.3148135462016939E-3</v>
      </c>
      <c r="AG227" s="498">
        <f t="shared" si="69"/>
        <v>1822.961235984583</v>
      </c>
      <c r="AH227" s="403" t="str">
        <f>IFERROR(IFERROR(IFERROR(VLOOKUP(B227,'TX Counties'!$A:$C,2,FALSE),VLOOKUP(B227,'TX Counties'!$E:$G,2,FALSE)),VLOOKUP(B227,'TX Counties'!$I:$K,2,FALSE)),VLOOKUP(B227,'TX Counties'!$M:$O,2,FALSE))</f>
        <v>Terry</v>
      </c>
    </row>
    <row r="228" spans="1:34" s="403" customFormat="1" ht="15" x14ac:dyDescent="0.2">
      <c r="A228" s="509" t="s">
        <v>316</v>
      </c>
      <c r="B228" s="509">
        <v>224</v>
      </c>
      <c r="C228" s="510" t="s">
        <v>56</v>
      </c>
      <c r="D228" s="511" t="s">
        <v>57</v>
      </c>
      <c r="E228" s="481">
        <f>VLOOKUP($AH228,'DMV-County Square Miles'!$B:$G,3,FALSE)</f>
        <v>912.55</v>
      </c>
      <c r="F228" s="482">
        <f t="shared" si="70"/>
        <v>3.4927452288556681E-3</v>
      </c>
      <c r="G228" s="483">
        <f t="shared" si="60"/>
        <v>0.5983934426229508</v>
      </c>
      <c r="H228" s="484">
        <f>VLOOKUP($AH228,'DMV-County Square Miles'!$B:$G,5,FALSE)</f>
        <v>2213</v>
      </c>
      <c r="I228" s="485">
        <f t="shared" si="61"/>
        <v>8.5228285870074497E-5</v>
      </c>
      <c r="J228" s="486">
        <f t="shared" si="62"/>
        <v>1.4511475409836065</v>
      </c>
      <c r="K228" s="487">
        <f>VLOOKUP($AH228,'Cty Population Vehicle Miles'!$A:$F,3,FALSE)</f>
        <v>1525</v>
      </c>
      <c r="L228" s="488">
        <f t="shared" si="71"/>
        <v>4.997342724449013E-5</v>
      </c>
      <c r="M228" s="489">
        <f>VLOOKUP($AH228,'Cty Population Vehicle Miles'!$A:$F,5,FALSE)</f>
        <v>65562.096999999994</v>
      </c>
      <c r="N228" s="488">
        <f t="shared" si="72"/>
        <v>1.0736774802375863E-4</v>
      </c>
      <c r="O228" s="490">
        <f t="shared" si="73"/>
        <v>42.991539016393439</v>
      </c>
      <c r="P228" s="489">
        <f>VLOOKUP($AH228,'Cty ctr Mile Ln Mile '!$A:$F,3,FALSE)</f>
        <v>169.41800000000001</v>
      </c>
      <c r="Q228" s="488">
        <f t="shared" si="74"/>
        <v>2.0906852529488144E-3</v>
      </c>
      <c r="R228" s="490">
        <f t="shared" si="63"/>
        <v>0.11109377049180329</v>
      </c>
      <c r="S228" s="489">
        <f>VLOOKUP($AH228,'Cty ctr Mile Ln Mile '!$A:$F,5,FALSE)</f>
        <v>342.88</v>
      </c>
      <c r="T228" s="488">
        <f t="shared" si="75"/>
        <v>1.7082265546428481E-3</v>
      </c>
      <c r="U228" s="491">
        <f t="shared" si="64"/>
        <v>0.22483934426229507</v>
      </c>
      <c r="V228" s="492">
        <f>VLOOKUP($AH228,'FIN-County Cst NonCont &amp; Cont M'!$B:$I,3,FALSE)</f>
        <v>1170111.21</v>
      </c>
      <c r="W228" s="488">
        <f t="shared" si="76"/>
        <v>1.0316131813508003E-4</v>
      </c>
      <c r="X228" s="493">
        <f t="shared" si="65"/>
        <v>767.28603934426224</v>
      </c>
      <c r="Y228" s="494">
        <f>VLOOKUP($AH228,'FIN-County Cst NonCont &amp; Cont M'!$B:$I,5,FALSE)</f>
        <v>1488128.28</v>
      </c>
      <c r="Z228" s="488">
        <f t="shared" si="77"/>
        <v>2.4740319742411203E-3</v>
      </c>
      <c r="AA228" s="493">
        <f t="shared" si="66"/>
        <v>975.82182295081964</v>
      </c>
      <c r="AB228" s="492">
        <f>VLOOKUP($AH228,'FIN-County Cst NonCont &amp; Cont M'!$B:$I,7,FALSE)</f>
        <v>4768550.1899999995</v>
      </c>
      <c r="AC228" s="488">
        <f t="shared" si="78"/>
        <v>1.2277403269952329E-3</v>
      </c>
      <c r="AD228" s="495">
        <f t="shared" si="67"/>
        <v>3126.9181573770488</v>
      </c>
      <c r="AE228" s="496">
        <f t="shared" si="68"/>
        <v>7426789.6799999997</v>
      </c>
      <c r="AF228" s="497">
        <f t="shared" si="79"/>
        <v>4.6921717585945223E-4</v>
      </c>
      <c r="AG228" s="498">
        <f t="shared" si="69"/>
        <v>4870.026019672131</v>
      </c>
      <c r="AH228" s="403" t="str">
        <f>IFERROR(IFERROR(IFERROR(VLOOKUP(B228,'TX Counties'!$A:$C,2,FALSE),VLOOKUP(B228,'TX Counties'!$E:$G,2,FALSE)),VLOOKUP(B228,'TX Counties'!$I:$K,2,FALSE)),VLOOKUP(B228,'TX Counties'!$M:$O,2,FALSE))</f>
        <v>Throckmorton</v>
      </c>
    </row>
    <row r="229" spans="1:34" s="403" customFormat="1" ht="15" x14ac:dyDescent="0.2">
      <c r="A229" s="509" t="s">
        <v>317</v>
      </c>
      <c r="B229" s="509">
        <v>225</v>
      </c>
      <c r="C229" s="510" t="s">
        <v>86</v>
      </c>
      <c r="D229" s="511" t="s">
        <v>87</v>
      </c>
      <c r="E229" s="481">
        <f>VLOOKUP($AH229,'DMV-County Square Miles'!$B:$G,3,FALSE)</f>
        <v>406.3</v>
      </c>
      <c r="F229" s="482">
        <f t="shared" si="70"/>
        <v>1.5550954868051702E-3</v>
      </c>
      <c r="G229" s="483">
        <f t="shared" si="60"/>
        <v>1.2972955713783966E-2</v>
      </c>
      <c r="H229" s="484">
        <f>VLOOKUP($AH229,'DMV-County Square Miles'!$B:$G,5,FALSE)</f>
        <v>31956</v>
      </c>
      <c r="I229" s="485">
        <f t="shared" si="61"/>
        <v>1.2307072314794853E-3</v>
      </c>
      <c r="J229" s="486">
        <f t="shared" si="62"/>
        <v>1.0203390912864396</v>
      </c>
      <c r="K229" s="487">
        <f>VLOOKUP($AH229,'Cty Population Vehicle Miles'!$A:$F,3,FALSE)</f>
        <v>31319</v>
      </c>
      <c r="L229" s="488">
        <f t="shared" si="71"/>
        <v>1.0263067330296303E-3</v>
      </c>
      <c r="M229" s="489">
        <f>VLOOKUP($AH229,'Cty Population Vehicle Miles'!$A:$F,5,FALSE)</f>
        <v>1169760.0149999999</v>
      </c>
      <c r="N229" s="488">
        <f t="shared" si="72"/>
        <v>1.9156571294354438E-3</v>
      </c>
      <c r="O229" s="490">
        <f t="shared" si="73"/>
        <v>37.349852006769048</v>
      </c>
      <c r="P229" s="489">
        <f>VLOOKUP($AH229,'Cty ctr Mile Ln Mile '!$A:$F,3,FALSE)</f>
        <v>235.60599999999999</v>
      </c>
      <c r="Q229" s="488">
        <f t="shared" si="74"/>
        <v>2.9074714003604007E-3</v>
      </c>
      <c r="R229" s="490">
        <f t="shared" si="63"/>
        <v>7.5227816980107916E-3</v>
      </c>
      <c r="S229" s="489">
        <f>VLOOKUP($AH229,'Cty ctr Mile Ln Mile '!$A:$F,5,FALSE)</f>
        <v>586.83000000000004</v>
      </c>
      <c r="T229" s="488">
        <f t="shared" si="75"/>
        <v>2.9235843124739347E-3</v>
      </c>
      <c r="U229" s="491">
        <f t="shared" si="64"/>
        <v>1.8737188288259526E-2</v>
      </c>
      <c r="V229" s="492">
        <f>VLOOKUP($AH229,'FIN-County Cst NonCont &amp; Cont M'!$B:$I,3,FALSE)</f>
        <v>18590962.77</v>
      </c>
      <c r="W229" s="488">
        <f t="shared" si="76"/>
        <v>1.6390478173039626E-3</v>
      </c>
      <c r="X229" s="493">
        <f t="shared" si="65"/>
        <v>593.60013953191356</v>
      </c>
      <c r="Y229" s="494">
        <f>VLOOKUP($AH229,'FIN-County Cst NonCont &amp; Cont M'!$B:$I,5,FALSE)</f>
        <v>2525033.2799999998</v>
      </c>
      <c r="Z229" s="488">
        <f t="shared" si="77"/>
        <v>4.1978995727054731E-3</v>
      </c>
      <c r="AA229" s="493">
        <f t="shared" si="66"/>
        <v>80.623049267217979</v>
      </c>
      <c r="AB229" s="492">
        <f>VLOOKUP($AH229,'FIN-County Cst NonCont &amp; Cont M'!$B:$I,7,FALSE)</f>
        <v>8258694.0300000003</v>
      </c>
      <c r="AC229" s="488">
        <f t="shared" si="78"/>
        <v>2.1263342745577308E-3</v>
      </c>
      <c r="AD229" s="495">
        <f t="shared" si="67"/>
        <v>263.69596826207732</v>
      </c>
      <c r="AE229" s="496">
        <f t="shared" si="68"/>
        <v>29374690.080000002</v>
      </c>
      <c r="AF229" s="497">
        <f t="shared" si="79"/>
        <v>1.8558636658584182E-3</v>
      </c>
      <c r="AG229" s="498">
        <f t="shared" si="69"/>
        <v>937.91915706120892</v>
      </c>
      <c r="AH229" s="403" t="str">
        <f>IFERROR(IFERROR(IFERROR(VLOOKUP(B229,'TX Counties'!$A:$C,2,FALSE),VLOOKUP(B229,'TX Counties'!$E:$G,2,FALSE)),VLOOKUP(B229,'TX Counties'!$I:$K,2,FALSE)),VLOOKUP(B229,'TX Counties'!$M:$O,2,FALSE))</f>
        <v>Titus</v>
      </c>
    </row>
    <row r="230" spans="1:34" s="403" customFormat="1" ht="15" x14ac:dyDescent="0.2">
      <c r="A230" s="509" t="s">
        <v>318</v>
      </c>
      <c r="B230" s="509">
        <v>226</v>
      </c>
      <c r="C230" s="510" t="s">
        <v>124</v>
      </c>
      <c r="D230" s="511" t="s">
        <v>125</v>
      </c>
      <c r="E230" s="481">
        <f>VLOOKUP($AH230,'DMV-County Square Miles'!$B:$G,3,FALSE)</f>
        <v>1522.32</v>
      </c>
      <c r="F230" s="482">
        <f t="shared" si="70"/>
        <v>5.826613245073213E-3</v>
      </c>
      <c r="G230" s="483">
        <f t="shared" si="60"/>
        <v>1.2644168874639733E-2</v>
      </c>
      <c r="H230" s="484">
        <f>VLOOKUP($AH230,'DMV-County Square Miles'!$B:$G,5,FALSE)</f>
        <v>121021</v>
      </c>
      <c r="I230" s="485">
        <f t="shared" si="61"/>
        <v>4.6608280091650642E-3</v>
      </c>
      <c r="J230" s="486">
        <f t="shared" si="62"/>
        <v>1.0051828533933569</v>
      </c>
      <c r="K230" s="487">
        <f>VLOOKUP($AH230,'Cty Population Vehicle Miles'!$A:$F,3,FALSE)</f>
        <v>120397</v>
      </c>
      <c r="L230" s="488">
        <f t="shared" si="71"/>
        <v>3.9453447343966415E-3</v>
      </c>
      <c r="M230" s="489">
        <f>VLOOKUP($AH230,'Cty Population Vehicle Miles'!$A:$F,5,FALSE)</f>
        <v>1935676.156</v>
      </c>
      <c r="N230" s="488">
        <f t="shared" si="72"/>
        <v>3.169959462599339E-3</v>
      </c>
      <c r="O230" s="490">
        <f t="shared" si="73"/>
        <v>16.07744508584101</v>
      </c>
      <c r="P230" s="489">
        <f>VLOOKUP($AH230,'Cty ctr Mile Ln Mile '!$A:$F,3,FALSE)</f>
        <v>396.80500000000001</v>
      </c>
      <c r="Q230" s="488">
        <f t="shared" si="74"/>
        <v>4.896730936478735E-3</v>
      </c>
      <c r="R230" s="490">
        <f t="shared" si="63"/>
        <v>3.2958047127420119E-3</v>
      </c>
      <c r="S230" s="489">
        <f>VLOOKUP($AH230,'Cty ctr Mile Ln Mile '!$A:$F,5,FALSE)</f>
        <v>1055.422</v>
      </c>
      <c r="T230" s="488">
        <f t="shared" si="75"/>
        <v>5.2581074625357681E-3</v>
      </c>
      <c r="U230" s="491">
        <f t="shared" si="64"/>
        <v>8.7661818816083467E-3</v>
      </c>
      <c r="V230" s="492">
        <f>VLOOKUP($AH230,'FIN-County Cst NonCont &amp; Cont M'!$B:$I,3,FALSE)</f>
        <v>15592774.300000001</v>
      </c>
      <c r="W230" s="488">
        <f t="shared" si="76"/>
        <v>1.3747164683353473E-3</v>
      </c>
      <c r="X230" s="493">
        <f t="shared" si="65"/>
        <v>129.51131921891741</v>
      </c>
      <c r="Y230" s="494">
        <f>VLOOKUP($AH230,'FIN-County Cst NonCont &amp; Cont M'!$B:$I,5,FALSE)</f>
        <v>2785571.13</v>
      </c>
      <c r="Z230" s="488">
        <f t="shared" si="77"/>
        <v>4.6310470238109906E-3</v>
      </c>
      <c r="AA230" s="493">
        <f t="shared" si="66"/>
        <v>23.136549332624565</v>
      </c>
      <c r="AB230" s="492">
        <f>VLOOKUP($AH230,'FIN-County Cst NonCont &amp; Cont M'!$B:$I,7,FALSE)</f>
        <v>22390056.93</v>
      </c>
      <c r="AC230" s="488">
        <f t="shared" si="78"/>
        <v>5.7646820776526388E-3</v>
      </c>
      <c r="AD230" s="495">
        <f t="shared" si="67"/>
        <v>185.96856175818334</v>
      </c>
      <c r="AE230" s="496">
        <f t="shared" si="68"/>
        <v>40768402.359999999</v>
      </c>
      <c r="AF230" s="497">
        <f t="shared" si="79"/>
        <v>2.5757070610435044E-3</v>
      </c>
      <c r="AG230" s="498">
        <f t="shared" si="69"/>
        <v>338.61643030972533</v>
      </c>
      <c r="AH230" s="403" t="str">
        <f>IFERROR(IFERROR(IFERROR(VLOOKUP(B230,'TX Counties'!$A:$C,2,FALSE),VLOOKUP(B230,'TX Counties'!$E:$G,2,FALSE)),VLOOKUP(B230,'TX Counties'!$I:$K,2,FALSE)),VLOOKUP(B230,'TX Counties'!$M:$O,2,FALSE))</f>
        <v>Tom Green</v>
      </c>
    </row>
    <row r="231" spans="1:34" s="403" customFormat="1" ht="15" x14ac:dyDescent="0.2">
      <c r="A231" s="509" t="s">
        <v>319</v>
      </c>
      <c r="B231" s="509">
        <v>227</v>
      </c>
      <c r="C231" s="510" t="s">
        <v>72</v>
      </c>
      <c r="D231" s="511" t="s">
        <v>73</v>
      </c>
      <c r="E231" s="481">
        <f>VLOOKUP($AH231,'DMV-County Square Miles'!$B:$G,3,FALSE)</f>
        <v>994.29</v>
      </c>
      <c r="F231" s="482">
        <f t="shared" si="70"/>
        <v>3.8056015052313871E-3</v>
      </c>
      <c r="G231" s="483">
        <f t="shared" si="60"/>
        <v>7.3474934545833428E-4</v>
      </c>
      <c r="H231" s="484">
        <f>VLOOKUP($AH231,'DMV-County Square Miles'!$B:$G,5,FALSE)</f>
        <v>993487</v>
      </c>
      <c r="I231" s="485">
        <f t="shared" si="61"/>
        <v>3.8261723472301272E-2</v>
      </c>
      <c r="J231" s="486">
        <f t="shared" si="62"/>
        <v>0.7341559534656531</v>
      </c>
      <c r="K231" s="487">
        <f>VLOOKUP($AH231,'Cty Population Vehicle Miles'!$A:$F,3,FALSE)</f>
        <v>1353237</v>
      </c>
      <c r="L231" s="488">
        <f t="shared" si="71"/>
        <v>4.4344846402657102E-2</v>
      </c>
      <c r="M231" s="489">
        <f>VLOOKUP($AH231,'Cty Population Vehicle Miles'!$A:$F,5,FALSE)</f>
        <v>22557022.359999999</v>
      </c>
      <c r="N231" s="488">
        <f t="shared" si="72"/>
        <v>3.6940500742597811E-2</v>
      </c>
      <c r="O231" s="490">
        <f t="shared" si="73"/>
        <v>16.668937045026112</v>
      </c>
      <c r="P231" s="489">
        <f>VLOOKUP($AH231,'Cty ctr Mile Ln Mile '!$A:$F,3,FALSE)</f>
        <v>621.56299999999999</v>
      </c>
      <c r="Q231" s="488">
        <f t="shared" si="74"/>
        <v>7.6703337182508578E-3</v>
      </c>
      <c r="R231" s="490">
        <f t="shared" si="63"/>
        <v>4.5931570005845241E-4</v>
      </c>
      <c r="S231" s="489">
        <f>VLOOKUP($AH231,'Cty ctr Mile Ln Mile '!$A:$F,5,FALSE)</f>
        <v>2203.46</v>
      </c>
      <c r="T231" s="488">
        <f t="shared" si="75"/>
        <v>1.0977627403445317E-2</v>
      </c>
      <c r="U231" s="491">
        <f t="shared" si="64"/>
        <v>1.6282883190453705E-3</v>
      </c>
      <c r="V231" s="492">
        <f>VLOOKUP($AH231,'FIN-County Cst NonCont &amp; Cont M'!$B:$I,3,FALSE)</f>
        <v>767948877.89999998</v>
      </c>
      <c r="W231" s="488">
        <f t="shared" si="76"/>
        <v>6.7705204280984227E-2</v>
      </c>
      <c r="X231" s="493">
        <f t="shared" si="65"/>
        <v>567.49030502417531</v>
      </c>
      <c r="Y231" s="494">
        <f>VLOOKUP($AH231,'FIN-County Cst NonCont &amp; Cont M'!$B:$I,5,FALSE)</f>
        <v>4043577.66</v>
      </c>
      <c r="Z231" s="488">
        <f t="shared" si="77"/>
        <v>6.7224986955876477E-3</v>
      </c>
      <c r="AA231" s="493">
        <f t="shared" si="66"/>
        <v>2.9880779641703561</v>
      </c>
      <c r="AB231" s="492">
        <f>VLOOKUP($AH231,'FIN-County Cst NonCont &amp; Cont M'!$B:$I,7,FALSE)</f>
        <v>162575043.13999999</v>
      </c>
      <c r="AC231" s="488">
        <f t="shared" si="78"/>
        <v>4.1857572778523637E-2</v>
      </c>
      <c r="AD231" s="495">
        <f t="shared" si="67"/>
        <v>120.13789390919698</v>
      </c>
      <c r="AE231" s="496">
        <f t="shared" si="68"/>
        <v>934567498.69999993</v>
      </c>
      <c r="AF231" s="497">
        <f t="shared" si="79"/>
        <v>5.9045043859387476E-2</v>
      </c>
      <c r="AG231" s="498">
        <f t="shared" si="69"/>
        <v>690.61627689754266</v>
      </c>
      <c r="AH231" s="403" t="str">
        <f>IFERROR(IFERROR(IFERROR(VLOOKUP(B231,'TX Counties'!$A:$C,2,FALSE),VLOOKUP(B231,'TX Counties'!$E:$G,2,FALSE)),VLOOKUP(B231,'TX Counties'!$I:$K,2,FALSE)),VLOOKUP(B231,'TX Counties'!$M:$O,2,FALSE))</f>
        <v>Travis</v>
      </c>
    </row>
    <row r="232" spans="1:34" s="403" customFormat="1" ht="15" x14ac:dyDescent="0.2">
      <c r="A232" s="509" t="s">
        <v>320</v>
      </c>
      <c r="B232" s="509">
        <v>228</v>
      </c>
      <c r="C232" s="510" t="s">
        <v>50</v>
      </c>
      <c r="D232" s="511" t="s">
        <v>51</v>
      </c>
      <c r="E232" s="481">
        <f>VLOOKUP($AH232,'DMV-County Square Miles'!$B:$G,3,FALSE)</f>
        <v>693.8</v>
      </c>
      <c r="F232" s="482">
        <f t="shared" si="70"/>
        <v>2.6554891674758232E-3</v>
      </c>
      <c r="G232" s="483">
        <f t="shared" si="60"/>
        <v>4.8527663146114564E-2</v>
      </c>
      <c r="H232" s="484">
        <f>VLOOKUP($AH232,'DMV-County Square Miles'!$B:$G,5,FALSE)</f>
        <v>16636</v>
      </c>
      <c r="I232" s="485">
        <f t="shared" si="61"/>
        <v>6.4069487742185243E-4</v>
      </c>
      <c r="J232" s="486">
        <f t="shared" si="62"/>
        <v>1.1636007554032315</v>
      </c>
      <c r="K232" s="487">
        <f>VLOOKUP($AH232,'Cty Population Vehicle Miles'!$A:$F,3,FALSE)</f>
        <v>14297</v>
      </c>
      <c r="L232" s="488">
        <f t="shared" si="71"/>
        <v>4.6850497659965597E-4</v>
      </c>
      <c r="M232" s="489">
        <f>VLOOKUP($AH232,'Cty Population Vehicle Miles'!$A:$F,5,FALSE)</f>
        <v>423082.16899999999</v>
      </c>
      <c r="N232" s="488">
        <f t="shared" si="72"/>
        <v>6.9286038417192897E-4</v>
      </c>
      <c r="O232" s="490">
        <f t="shared" si="73"/>
        <v>29.592373854654824</v>
      </c>
      <c r="P232" s="489">
        <f>VLOOKUP($AH232,'Cty ctr Mile Ln Mile '!$A:$F,3,FALSE)</f>
        <v>214.547</v>
      </c>
      <c r="Q232" s="488">
        <f t="shared" si="74"/>
        <v>2.6475949955991054E-3</v>
      </c>
      <c r="R232" s="490">
        <f t="shared" si="63"/>
        <v>1.5006434916416031E-2</v>
      </c>
      <c r="S232" s="489">
        <f>VLOOKUP($AH232,'Cty ctr Mile Ln Mile '!$A:$F,5,FALSE)</f>
        <v>443.63200000000001</v>
      </c>
      <c r="T232" s="488">
        <f t="shared" si="75"/>
        <v>2.2101725469240436E-3</v>
      </c>
      <c r="U232" s="491">
        <f t="shared" si="64"/>
        <v>3.1029726516052319E-2</v>
      </c>
      <c r="V232" s="492">
        <f>VLOOKUP($AH232,'FIN-County Cst NonCont &amp; Cont M'!$B:$I,3,FALSE)</f>
        <v>749478.49</v>
      </c>
      <c r="W232" s="488">
        <f t="shared" si="76"/>
        <v>6.6076786788744123E-5</v>
      </c>
      <c r="X232" s="493">
        <f t="shared" si="65"/>
        <v>52.422080856123664</v>
      </c>
      <c r="Y232" s="494">
        <f>VLOOKUP($AH232,'FIN-County Cst NonCont &amp; Cont M'!$B:$I,5,FALSE)</f>
        <v>2644554.08</v>
      </c>
      <c r="Z232" s="488">
        <f t="shared" si="77"/>
        <v>4.3966044053203599E-3</v>
      </c>
      <c r="AA232" s="493">
        <f t="shared" si="66"/>
        <v>184.97265720081137</v>
      </c>
      <c r="AB232" s="492">
        <f>VLOOKUP($AH232,'FIN-County Cst NonCont &amp; Cont M'!$B:$I,7,FALSE)</f>
        <v>3545656.5700000003</v>
      </c>
      <c r="AC232" s="488">
        <f t="shared" si="78"/>
        <v>9.1288659722895717E-4</v>
      </c>
      <c r="AD232" s="495">
        <f t="shared" si="67"/>
        <v>248.0000398685039</v>
      </c>
      <c r="AE232" s="496">
        <f t="shared" si="68"/>
        <v>6939689.1400000006</v>
      </c>
      <c r="AF232" s="497">
        <f t="shared" si="79"/>
        <v>4.3844264883145464E-4</v>
      </c>
      <c r="AG232" s="498">
        <f t="shared" si="69"/>
        <v>485.39477792543897</v>
      </c>
      <c r="AH232" s="403" t="str">
        <f>IFERROR(IFERROR(IFERROR(VLOOKUP(B232,'TX Counties'!$A:$C,2,FALSE),VLOOKUP(B232,'TX Counties'!$E:$G,2,FALSE)),VLOOKUP(B232,'TX Counties'!$I:$K,2,FALSE)),VLOOKUP(B232,'TX Counties'!$M:$O,2,FALSE))</f>
        <v>Trinity</v>
      </c>
    </row>
    <row r="233" spans="1:34" s="403" customFormat="1" ht="15" x14ac:dyDescent="0.2">
      <c r="A233" s="509" t="s">
        <v>321</v>
      </c>
      <c r="B233" s="509">
        <v>229</v>
      </c>
      <c r="C233" s="510" t="s">
        <v>117</v>
      </c>
      <c r="D233" s="511" t="s">
        <v>118</v>
      </c>
      <c r="E233" s="481">
        <f>VLOOKUP($AH233,'DMV-County Square Miles'!$B:$G,3,FALSE)</f>
        <v>924.39</v>
      </c>
      <c r="F233" s="482">
        <f t="shared" si="70"/>
        <v>3.5380623112178963E-3</v>
      </c>
      <c r="G233" s="483">
        <f t="shared" si="60"/>
        <v>4.5446902654867255E-2</v>
      </c>
      <c r="H233" s="484">
        <f>VLOOKUP($AH233,'DMV-County Square Miles'!$B:$G,5,FALSE)</f>
        <v>22398</v>
      </c>
      <c r="I233" s="485">
        <f t="shared" si="61"/>
        <v>8.6260422364117881E-4</v>
      </c>
      <c r="J233" s="486">
        <f t="shared" si="62"/>
        <v>1.1011799410029499</v>
      </c>
      <c r="K233" s="487">
        <f>VLOOKUP($AH233,'Cty Population Vehicle Miles'!$A:$F,3,FALSE)</f>
        <v>20340</v>
      </c>
      <c r="L233" s="488">
        <f t="shared" si="71"/>
        <v>6.6653082632978967E-4</v>
      </c>
      <c r="M233" s="489">
        <f>VLOOKUP($AH233,'Cty Population Vehicle Miles'!$A:$F,5,FALSE)</f>
        <v>566814.72699999996</v>
      </c>
      <c r="N233" s="488">
        <f t="shared" si="72"/>
        <v>9.2824396365313855E-4</v>
      </c>
      <c r="O233" s="490">
        <f t="shared" si="73"/>
        <v>27.866997394296948</v>
      </c>
      <c r="P233" s="489">
        <f>VLOOKUP($AH233,'Cty ctr Mile Ln Mile '!$A:$F,3,FALSE)</f>
        <v>250.12100000000001</v>
      </c>
      <c r="Q233" s="488">
        <f t="shared" si="74"/>
        <v>3.0865922520205077E-3</v>
      </c>
      <c r="R233" s="490">
        <f t="shared" si="63"/>
        <v>1.229700098328417E-2</v>
      </c>
      <c r="S233" s="489">
        <f>VLOOKUP($AH233,'Cty ctr Mile Ln Mile '!$A:$F,5,FALSE)</f>
        <v>517.00400000000002</v>
      </c>
      <c r="T233" s="488">
        <f t="shared" si="75"/>
        <v>2.5757115073978391E-3</v>
      </c>
      <c r="U233" s="491">
        <f t="shared" si="64"/>
        <v>2.5418092428711899E-2</v>
      </c>
      <c r="V233" s="492">
        <f>VLOOKUP($AH233,'FIN-County Cst NonCont &amp; Cont M'!$B:$I,3,FALSE)</f>
        <v>45120214.579999998</v>
      </c>
      <c r="W233" s="488">
        <f t="shared" si="76"/>
        <v>3.9779644625492104E-3</v>
      </c>
      <c r="X233" s="493">
        <f t="shared" si="65"/>
        <v>2218.299635201573</v>
      </c>
      <c r="Y233" s="494">
        <f>VLOOKUP($AH233,'FIN-County Cst NonCont &amp; Cont M'!$B:$I,5,FALSE)</f>
        <v>1670505.37</v>
      </c>
      <c r="Z233" s="488">
        <f t="shared" si="77"/>
        <v>2.7772361792099626E-3</v>
      </c>
      <c r="AA233" s="493">
        <f t="shared" si="66"/>
        <v>82.129074237954768</v>
      </c>
      <c r="AB233" s="492">
        <f>VLOOKUP($AH233,'FIN-County Cst NonCont &amp; Cont M'!$B:$I,7,FALSE)</f>
        <v>7880617.5800000001</v>
      </c>
      <c r="AC233" s="488">
        <f t="shared" si="78"/>
        <v>2.0289923811399753E-3</v>
      </c>
      <c r="AD233" s="495">
        <f t="shared" si="67"/>
        <v>387.44432546705997</v>
      </c>
      <c r="AE233" s="496">
        <f t="shared" si="68"/>
        <v>54671337.529999994</v>
      </c>
      <c r="AF233" s="497">
        <f t="shared" si="79"/>
        <v>3.4540806595569945E-3</v>
      </c>
      <c r="AG233" s="498">
        <f t="shared" si="69"/>
        <v>2687.8730349065877</v>
      </c>
      <c r="AH233" s="403" t="str">
        <f>IFERROR(IFERROR(IFERROR(VLOOKUP(B233,'TX Counties'!$A:$C,2,FALSE),VLOOKUP(B233,'TX Counties'!$E:$G,2,FALSE)),VLOOKUP(B233,'TX Counties'!$I:$K,2,FALSE)),VLOOKUP(B233,'TX Counties'!$M:$O,2,FALSE))</f>
        <v>Tyler</v>
      </c>
    </row>
    <row r="234" spans="1:34" s="403" customFormat="1" ht="15" x14ac:dyDescent="0.2">
      <c r="A234" s="509" t="s">
        <v>322</v>
      </c>
      <c r="B234" s="509">
        <v>230</v>
      </c>
      <c r="C234" s="510" t="s">
        <v>86</v>
      </c>
      <c r="D234" s="511" t="s">
        <v>87</v>
      </c>
      <c r="E234" s="481">
        <f>VLOOKUP($AH234,'DMV-County Square Miles'!$B:$G,3,FALSE)</f>
        <v>582.98</v>
      </c>
      <c r="F234" s="482">
        <f t="shared" si="70"/>
        <v>2.2313304624604433E-3</v>
      </c>
      <c r="G234" s="483">
        <f t="shared" si="60"/>
        <v>1.347183066044276E-2</v>
      </c>
      <c r="H234" s="484">
        <f>VLOOKUP($AH234,'DMV-County Square Miles'!$B:$G,5,FALSE)</f>
        <v>44995</v>
      </c>
      <c r="I234" s="485">
        <f t="shared" si="61"/>
        <v>1.7328724458761872E-3</v>
      </c>
      <c r="J234" s="486">
        <f t="shared" si="62"/>
        <v>1.0397698387022229</v>
      </c>
      <c r="K234" s="487">
        <f>VLOOKUP($AH234,'Cty Population Vehicle Miles'!$A:$F,3,FALSE)</f>
        <v>43274</v>
      </c>
      <c r="L234" s="488">
        <f t="shared" si="71"/>
        <v>1.4180656331659448E-3</v>
      </c>
      <c r="M234" s="489">
        <f>VLOOKUP($AH234,'Cty Population Vehicle Miles'!$A:$F,5,FALSE)</f>
        <v>1104450.7390000001</v>
      </c>
      <c r="N234" s="488">
        <f t="shared" si="72"/>
        <v>1.8087034136447166E-3</v>
      </c>
      <c r="O234" s="490">
        <f t="shared" si="73"/>
        <v>25.5222706243934</v>
      </c>
      <c r="P234" s="489">
        <f>VLOOKUP($AH234,'Cty ctr Mile Ln Mile '!$A:$F,3,FALSE)</f>
        <v>331.31799999999998</v>
      </c>
      <c r="Q234" s="488">
        <f t="shared" si="74"/>
        <v>4.0885954068428107E-3</v>
      </c>
      <c r="R234" s="490">
        <f t="shared" si="63"/>
        <v>7.6562832185607986E-3</v>
      </c>
      <c r="S234" s="489">
        <f>VLOOKUP($AH234,'Cty ctr Mile Ln Mile '!$A:$F,5,FALSE)</f>
        <v>788.81</v>
      </c>
      <c r="T234" s="488">
        <f t="shared" si="75"/>
        <v>3.9298477268077019E-3</v>
      </c>
      <c r="U234" s="491">
        <f t="shared" si="64"/>
        <v>1.8228266395526181E-2</v>
      </c>
      <c r="V234" s="492">
        <f>VLOOKUP($AH234,'FIN-County Cst NonCont &amp; Cont M'!$B:$I,3,FALSE)</f>
        <v>11500992.300000001</v>
      </c>
      <c r="W234" s="488">
        <f t="shared" si="76"/>
        <v>1.013969881998999E-3</v>
      </c>
      <c r="X234" s="493">
        <f t="shared" si="65"/>
        <v>265.77141701714658</v>
      </c>
      <c r="Y234" s="494">
        <f>VLOOKUP($AH234,'FIN-County Cst NonCont &amp; Cont M'!$B:$I,5,FALSE)</f>
        <v>1877526.19</v>
      </c>
      <c r="Z234" s="488">
        <f t="shared" si="77"/>
        <v>3.1214108951246522E-3</v>
      </c>
      <c r="AA234" s="493">
        <f t="shared" si="66"/>
        <v>43.386934186809633</v>
      </c>
      <c r="AB234" s="492">
        <f>VLOOKUP($AH234,'FIN-County Cst NonCont &amp; Cont M'!$B:$I,7,FALSE)</f>
        <v>7463961.1600000001</v>
      </c>
      <c r="AC234" s="488">
        <f t="shared" si="78"/>
        <v>1.9217174508250525E-3</v>
      </c>
      <c r="AD234" s="495">
        <f t="shared" si="67"/>
        <v>172.48142441188705</v>
      </c>
      <c r="AE234" s="496">
        <f t="shared" si="68"/>
        <v>20842479.649999999</v>
      </c>
      <c r="AF234" s="497">
        <f t="shared" si="79"/>
        <v>1.3168071078702075E-3</v>
      </c>
      <c r="AG234" s="498">
        <f t="shared" si="69"/>
        <v>481.63977561584318</v>
      </c>
      <c r="AH234" s="403" t="str">
        <f>IFERROR(IFERROR(IFERROR(VLOOKUP(B234,'TX Counties'!$A:$C,2,FALSE),VLOOKUP(B234,'TX Counties'!$E:$G,2,FALSE)),VLOOKUP(B234,'TX Counties'!$I:$K,2,FALSE)),VLOOKUP(B234,'TX Counties'!$M:$O,2,FALSE))</f>
        <v>Upshur</v>
      </c>
    </row>
    <row r="235" spans="1:34" s="403" customFormat="1" ht="15" x14ac:dyDescent="0.2">
      <c r="A235" s="509" t="s">
        <v>323</v>
      </c>
      <c r="B235" s="509">
        <v>231</v>
      </c>
      <c r="C235" s="510" t="s">
        <v>47</v>
      </c>
      <c r="D235" s="511" t="s">
        <v>48</v>
      </c>
      <c r="E235" s="481">
        <f>VLOOKUP($AH235,'DMV-County Square Miles'!$B:$G,3,FALSE)</f>
        <v>1241.32</v>
      </c>
      <c r="F235" s="482">
        <f t="shared" si="70"/>
        <v>4.7510980302264182E-3</v>
      </c>
      <c r="G235" s="483">
        <f t="shared" si="60"/>
        <v>0.38383426097711809</v>
      </c>
      <c r="H235" s="484">
        <f>VLOOKUP($AH235,'DMV-County Square Miles'!$B:$G,5,FALSE)</f>
        <v>4990</v>
      </c>
      <c r="I235" s="485">
        <f t="shared" si="61"/>
        <v>1.9217765318195741E-4</v>
      </c>
      <c r="J235" s="486">
        <f t="shared" si="62"/>
        <v>1.5429808286951143</v>
      </c>
      <c r="K235" s="487">
        <f>VLOOKUP($AH235,'Cty Population Vehicle Miles'!$A:$F,3,FALSE)</f>
        <v>3234</v>
      </c>
      <c r="L235" s="488">
        <f t="shared" si="71"/>
        <v>1.0597643521880726E-4</v>
      </c>
      <c r="M235" s="489">
        <f>VLOOKUP($AH235,'Cty Population Vehicle Miles'!$A:$F,5,FALSE)</f>
        <v>339317.99599999998</v>
      </c>
      <c r="N235" s="488">
        <f t="shared" si="72"/>
        <v>5.5568401197500961E-4</v>
      </c>
      <c r="O235" s="490">
        <f t="shared" si="73"/>
        <v>104.92207668521954</v>
      </c>
      <c r="P235" s="489">
        <f>VLOOKUP($AH235,'Cty ctr Mile Ln Mile '!$A:$F,3,FALSE)</f>
        <v>189.91399999999999</v>
      </c>
      <c r="Q235" s="488">
        <f t="shared" si="74"/>
        <v>2.3436140146178156E-3</v>
      </c>
      <c r="R235" s="490">
        <f t="shared" si="63"/>
        <v>5.8724180581323435E-2</v>
      </c>
      <c r="S235" s="489">
        <f>VLOOKUP($AH235,'Cty ctr Mile Ln Mile '!$A:$F,5,FALSE)</f>
        <v>392.29399999999998</v>
      </c>
      <c r="T235" s="488">
        <f t="shared" si="75"/>
        <v>1.9544068712875101E-3</v>
      </c>
      <c r="U235" s="491">
        <f t="shared" si="64"/>
        <v>0.1213030303030303</v>
      </c>
      <c r="V235" s="492">
        <f>VLOOKUP($AH235,'FIN-County Cst NonCont &amp; Cont M'!$B:$I,3,FALSE)</f>
        <v>35535426.990000002</v>
      </c>
      <c r="W235" s="488">
        <f t="shared" si="76"/>
        <v>3.132934252276157E-3</v>
      </c>
      <c r="X235" s="493">
        <f t="shared" si="65"/>
        <v>10988.072662337663</v>
      </c>
      <c r="Y235" s="494">
        <f>VLOOKUP($AH235,'FIN-County Cst NonCont &amp; Cont M'!$B:$I,5,FALSE)</f>
        <v>852403.21</v>
      </c>
      <c r="Z235" s="488">
        <f t="shared" si="77"/>
        <v>1.4171310530337938E-3</v>
      </c>
      <c r="AA235" s="493">
        <f t="shared" si="66"/>
        <v>263.5755132962276</v>
      </c>
      <c r="AB235" s="492">
        <f>VLOOKUP($AH235,'FIN-County Cst NonCont &amp; Cont M'!$B:$I,7,FALSE)</f>
        <v>5468809.9800000004</v>
      </c>
      <c r="AC235" s="488">
        <f t="shared" si="78"/>
        <v>1.4080335291846839E-3</v>
      </c>
      <c r="AD235" s="495">
        <f t="shared" si="67"/>
        <v>1691.0358627087201</v>
      </c>
      <c r="AE235" s="496">
        <f t="shared" si="68"/>
        <v>41856640.180000007</v>
      </c>
      <c r="AF235" s="497">
        <f t="shared" si="79"/>
        <v>2.6444608427668411E-3</v>
      </c>
      <c r="AG235" s="498">
        <f t="shared" si="69"/>
        <v>12942.684038342612</v>
      </c>
      <c r="AH235" s="403" t="str">
        <f>IFERROR(IFERROR(IFERROR(VLOOKUP(B235,'TX Counties'!$A:$C,2,FALSE),VLOOKUP(B235,'TX Counties'!$E:$G,2,FALSE)),VLOOKUP(B235,'TX Counties'!$I:$K,2,FALSE)),VLOOKUP(B235,'TX Counties'!$M:$O,2,FALSE))</f>
        <v>Upton</v>
      </c>
    </row>
    <row r="236" spans="1:34" s="403" customFormat="1" ht="15" x14ac:dyDescent="0.2">
      <c r="A236" s="509" t="s">
        <v>324</v>
      </c>
      <c r="B236" s="509">
        <v>232</v>
      </c>
      <c r="C236" s="510" t="s">
        <v>62</v>
      </c>
      <c r="D236" s="511" t="s">
        <v>63</v>
      </c>
      <c r="E236" s="481">
        <f>VLOOKUP($AH236,'DMV-County Square Miles'!$B:$G,3,FALSE)</f>
        <v>1551.92</v>
      </c>
      <c r="F236" s="482">
        <f t="shared" si="70"/>
        <v>5.9399059509787832E-3</v>
      </c>
      <c r="G236" s="483">
        <f t="shared" si="60"/>
        <v>6.2683577025607881E-2</v>
      </c>
      <c r="H236" s="484">
        <f>VLOOKUP($AH236,'DMV-County Square Miles'!$B:$G,5,FALSE)</f>
        <v>27078</v>
      </c>
      <c r="I236" s="485">
        <f t="shared" si="61"/>
        <v>1.0428429845412911E-3</v>
      </c>
      <c r="J236" s="486">
        <f t="shared" si="62"/>
        <v>1.093707084578722</v>
      </c>
      <c r="K236" s="487">
        <f>VLOOKUP($AH236,'Cty Population Vehicle Miles'!$A:$F,3,FALSE)</f>
        <v>24758</v>
      </c>
      <c r="L236" s="488">
        <f t="shared" si="71"/>
        <v>8.1130630276661411E-4</v>
      </c>
      <c r="M236" s="489">
        <f>VLOOKUP($AH236,'Cty Population Vehicle Miles'!$A:$F,5,FALSE)</f>
        <v>685234.36600000004</v>
      </c>
      <c r="N236" s="488">
        <f t="shared" si="72"/>
        <v>1.1221738491053452E-3</v>
      </c>
      <c r="O236" s="490">
        <f t="shared" si="73"/>
        <v>27.677290815090075</v>
      </c>
      <c r="P236" s="489">
        <f>VLOOKUP($AH236,'Cty ctr Mile Ln Mile '!$A:$F,3,FALSE)</f>
        <v>343.47899999999998</v>
      </c>
      <c r="Q236" s="488">
        <f t="shared" si="74"/>
        <v>4.2386669657156015E-3</v>
      </c>
      <c r="R236" s="490">
        <f t="shared" si="63"/>
        <v>1.3873455044833992E-2</v>
      </c>
      <c r="S236" s="489">
        <f>VLOOKUP($AH236,'Cty ctr Mile Ln Mile '!$A:$F,5,FALSE)</f>
        <v>765.55499999999995</v>
      </c>
      <c r="T236" s="488">
        <f t="shared" si="75"/>
        <v>3.8139914256871371E-3</v>
      </c>
      <c r="U236" s="491">
        <f t="shared" si="64"/>
        <v>3.092152031666532E-2</v>
      </c>
      <c r="V236" s="492">
        <f>VLOOKUP($AH236,'FIN-County Cst NonCont &amp; Cont M'!$B:$I,3,FALSE)</f>
        <v>2075960.94</v>
      </c>
      <c r="W236" s="488">
        <f t="shared" si="76"/>
        <v>1.8302436993774274E-4</v>
      </c>
      <c r="X236" s="493">
        <f t="shared" si="65"/>
        <v>83.850106632199697</v>
      </c>
      <c r="Y236" s="494">
        <f>VLOOKUP($AH236,'FIN-County Cst NonCont &amp; Cont M'!$B:$I,5,FALSE)</f>
        <v>3015824.33</v>
      </c>
      <c r="Z236" s="488">
        <f t="shared" si="77"/>
        <v>5.0138458635530427E-3</v>
      </c>
      <c r="AA236" s="493">
        <f t="shared" si="66"/>
        <v>121.81211446805074</v>
      </c>
      <c r="AB236" s="492">
        <f>VLOOKUP($AH236,'FIN-County Cst NonCont &amp; Cont M'!$B:$I,7,FALSE)</f>
        <v>2804341.38</v>
      </c>
      <c r="AC236" s="488">
        <f t="shared" si="78"/>
        <v>7.2202301867508776E-4</v>
      </c>
      <c r="AD236" s="495">
        <f t="shared" si="67"/>
        <v>113.27010986347847</v>
      </c>
      <c r="AE236" s="496">
        <f t="shared" si="68"/>
        <v>7896126.6499999994</v>
      </c>
      <c r="AF236" s="497">
        <f t="shared" si="79"/>
        <v>4.9886941822507044E-4</v>
      </c>
      <c r="AG236" s="498">
        <f t="shared" si="69"/>
        <v>318.93233096372887</v>
      </c>
      <c r="AH236" s="403" t="str">
        <f>IFERROR(IFERROR(IFERROR(VLOOKUP(B236,'TX Counties'!$A:$C,2,FALSE),VLOOKUP(B236,'TX Counties'!$E:$G,2,FALSE)),VLOOKUP(B236,'TX Counties'!$I:$K,2,FALSE)),VLOOKUP(B236,'TX Counties'!$M:$O,2,FALSE))</f>
        <v>Uvalde</v>
      </c>
    </row>
    <row r="237" spans="1:34" s="403" customFormat="1" ht="15" x14ac:dyDescent="0.2">
      <c r="A237" s="509" t="s">
        <v>325</v>
      </c>
      <c r="B237" s="509">
        <v>233</v>
      </c>
      <c r="C237" s="510" t="s">
        <v>153</v>
      </c>
      <c r="D237" s="511" t="s">
        <v>154</v>
      </c>
      <c r="E237" s="481">
        <f>VLOOKUP($AH237,'DMV-County Square Miles'!$B:$G,3,FALSE)</f>
        <v>3144.75</v>
      </c>
      <c r="F237" s="482">
        <f t="shared" si="70"/>
        <v>1.2036393138396649E-2</v>
      </c>
      <c r="G237" s="483">
        <f t="shared" si="60"/>
        <v>6.618018435119323E-2</v>
      </c>
      <c r="H237" s="484">
        <f>VLOOKUP($AH237,'DMV-County Square Miles'!$B:$G,5,FALSE)</f>
        <v>47838</v>
      </c>
      <c r="I237" s="485">
        <f t="shared" si="61"/>
        <v>1.8423636418674306E-3</v>
      </c>
      <c r="J237" s="486">
        <f t="shared" si="62"/>
        <v>1.0067342901637275</v>
      </c>
      <c r="K237" s="487">
        <f>VLOOKUP($AH237,'Cty Population Vehicle Miles'!$A:$F,3,FALSE)</f>
        <v>47518</v>
      </c>
      <c r="L237" s="488">
        <f t="shared" si="71"/>
        <v>1.5571392234778241E-3</v>
      </c>
      <c r="M237" s="489">
        <f>VLOOKUP($AH237,'Cty Population Vehicle Miles'!$A:$F,5,FALSE)</f>
        <v>566174.09299999999</v>
      </c>
      <c r="N237" s="488">
        <f t="shared" si="72"/>
        <v>9.2719482957972035E-4</v>
      </c>
      <c r="O237" s="490">
        <f t="shared" si="73"/>
        <v>11.914939454522496</v>
      </c>
      <c r="P237" s="489">
        <f>VLOOKUP($AH237,'Cty ctr Mile Ln Mile '!$A:$F,3,FALSE)</f>
        <v>324.38600000000002</v>
      </c>
      <c r="Q237" s="488">
        <f t="shared" si="74"/>
        <v>4.0030517799941809E-3</v>
      </c>
      <c r="R237" s="490">
        <f t="shared" si="63"/>
        <v>6.8265920282840195E-3</v>
      </c>
      <c r="S237" s="489">
        <f>VLOOKUP($AH237,'Cty ctr Mile Ln Mile '!$A:$F,5,FALSE)</f>
        <v>748.45600000000002</v>
      </c>
      <c r="T237" s="488">
        <f t="shared" si="75"/>
        <v>3.7288042877443059E-3</v>
      </c>
      <c r="U237" s="491">
        <f t="shared" si="64"/>
        <v>1.5750999621196179E-2</v>
      </c>
      <c r="V237" s="492">
        <f>VLOOKUP($AH237,'FIN-County Cst NonCont &amp; Cont M'!$B:$I,3,FALSE)</f>
        <v>7691818.6500000004</v>
      </c>
      <c r="W237" s="488">
        <f t="shared" si="76"/>
        <v>6.7813908969386921E-4</v>
      </c>
      <c r="X237" s="493">
        <f t="shared" si="65"/>
        <v>161.87168336209436</v>
      </c>
      <c r="Y237" s="494">
        <f>VLOOKUP($AH237,'FIN-County Cst NonCont &amp; Cont M'!$B:$I,5,FALSE)</f>
        <v>1209576.8700000001</v>
      </c>
      <c r="Z237" s="488">
        <f t="shared" si="77"/>
        <v>2.0109367531692198E-3</v>
      </c>
      <c r="AA237" s="493">
        <f t="shared" si="66"/>
        <v>25.455130055978788</v>
      </c>
      <c r="AB237" s="492">
        <f>VLOOKUP($AH237,'FIN-County Cst NonCont &amp; Cont M'!$B:$I,7,FALSE)</f>
        <v>4528225.01</v>
      </c>
      <c r="AC237" s="488">
        <f t="shared" si="78"/>
        <v>1.1658647247006102E-3</v>
      </c>
      <c r="AD237" s="495">
        <f t="shared" si="67"/>
        <v>95.294941074961059</v>
      </c>
      <c r="AE237" s="496">
        <f t="shared" si="68"/>
        <v>13429620.529999999</v>
      </c>
      <c r="AF237" s="497">
        <f t="shared" si="79"/>
        <v>8.4847005091851749E-4</v>
      </c>
      <c r="AG237" s="498">
        <f t="shared" si="69"/>
        <v>282.62175449303419</v>
      </c>
      <c r="AH237" s="403" t="str">
        <f>IFERROR(IFERROR(IFERROR(VLOOKUP(B237,'TX Counties'!$A:$C,2,FALSE),VLOOKUP(B237,'TX Counties'!$E:$G,2,FALSE)),VLOOKUP(B237,'TX Counties'!$I:$K,2,FALSE)),VLOOKUP(B237,'TX Counties'!$M:$O,2,FALSE))</f>
        <v>Val Verde</v>
      </c>
    </row>
    <row r="238" spans="1:34" s="403" customFormat="1" ht="15" x14ac:dyDescent="0.2">
      <c r="A238" s="509" t="s">
        <v>326</v>
      </c>
      <c r="B238" s="509">
        <v>234</v>
      </c>
      <c r="C238" s="510" t="s">
        <v>44</v>
      </c>
      <c r="D238" s="511" t="s">
        <v>45</v>
      </c>
      <c r="E238" s="481">
        <f>VLOOKUP($AH238,'DMV-County Square Miles'!$B:$G,3,FALSE)</f>
        <v>842.57</v>
      </c>
      <c r="F238" s="482">
        <f t="shared" si="70"/>
        <v>3.2248998383397299E-3</v>
      </c>
      <c r="G238" s="483">
        <f t="shared" si="60"/>
        <v>1.3366913094520419E-2</v>
      </c>
      <c r="H238" s="484">
        <f>VLOOKUP($AH238,'DMV-County Square Miles'!$B:$G,5,FALSE)</f>
        <v>65789</v>
      </c>
      <c r="I238" s="485">
        <f t="shared" si="61"/>
        <v>2.5337025300977548E-3</v>
      </c>
      <c r="J238" s="486">
        <f t="shared" si="62"/>
        <v>1.04370657105689</v>
      </c>
      <c r="K238" s="487">
        <f>VLOOKUP($AH238,'Cty Population Vehicle Miles'!$A:$F,3,FALSE)</f>
        <v>63034</v>
      </c>
      <c r="L238" s="488">
        <f t="shared" si="71"/>
        <v>2.0655901724125842E-3</v>
      </c>
      <c r="M238" s="489">
        <f>VLOOKUP($AH238,'Cty Population Vehicle Miles'!$A:$F,5,FALSE)</f>
        <v>2697885.585</v>
      </c>
      <c r="N238" s="488">
        <f t="shared" si="72"/>
        <v>4.4181914999944357E-3</v>
      </c>
      <c r="O238" s="490">
        <f t="shared" si="73"/>
        <v>42.800482041437952</v>
      </c>
      <c r="P238" s="489">
        <f>VLOOKUP($AH238,'Cty ctr Mile Ln Mile '!$A:$F,3,FALSE)</f>
        <v>519.46600000000001</v>
      </c>
      <c r="Q238" s="488">
        <f t="shared" si="74"/>
        <v>6.4104162816720116E-3</v>
      </c>
      <c r="R238" s="490">
        <f t="shared" si="63"/>
        <v>8.241044515658217E-3</v>
      </c>
      <c r="S238" s="489">
        <f>VLOOKUP($AH238,'Cty ctr Mile Ln Mile '!$A:$F,5,FALSE)</f>
        <v>1173.7159999999999</v>
      </c>
      <c r="T238" s="488">
        <f t="shared" si="75"/>
        <v>5.8474476166856769E-3</v>
      </c>
      <c r="U238" s="491">
        <f t="shared" si="64"/>
        <v>1.8620363613288064E-2</v>
      </c>
      <c r="V238" s="492">
        <f>VLOOKUP($AH238,'FIN-County Cst NonCont &amp; Cont M'!$B:$I,3,FALSE)</f>
        <v>18241140.690000001</v>
      </c>
      <c r="W238" s="488">
        <f t="shared" si="76"/>
        <v>1.6082062130383687E-3</v>
      </c>
      <c r="X238" s="493">
        <f t="shared" si="65"/>
        <v>289.38573928356129</v>
      </c>
      <c r="Y238" s="494">
        <f>VLOOKUP($AH238,'FIN-County Cst NonCont &amp; Cont M'!$B:$I,5,FALSE)</f>
        <v>5191442.54</v>
      </c>
      <c r="Z238" s="488">
        <f t="shared" si="77"/>
        <v>8.6308384895390448E-3</v>
      </c>
      <c r="AA238" s="493">
        <f t="shared" si="66"/>
        <v>82.35940191008028</v>
      </c>
      <c r="AB238" s="492">
        <f>VLOOKUP($AH238,'FIN-County Cst NonCont &amp; Cont M'!$B:$I,7,FALSE)</f>
        <v>30708206.73</v>
      </c>
      <c r="AC238" s="488">
        <f t="shared" si="78"/>
        <v>7.9063242012615623E-3</v>
      </c>
      <c r="AD238" s="495">
        <f t="shared" si="67"/>
        <v>487.16893628835231</v>
      </c>
      <c r="AE238" s="496">
        <f t="shared" si="68"/>
        <v>54140789.960000001</v>
      </c>
      <c r="AF238" s="497">
        <f t="shared" si="79"/>
        <v>3.4205611924412256E-3</v>
      </c>
      <c r="AG238" s="498">
        <f t="shared" si="69"/>
        <v>858.9140774819939</v>
      </c>
      <c r="AH238" s="403" t="str">
        <f>IFERROR(IFERROR(IFERROR(VLOOKUP(B238,'TX Counties'!$A:$C,2,FALSE),VLOOKUP(B238,'TX Counties'!$E:$G,2,FALSE)),VLOOKUP(B238,'TX Counties'!$I:$K,2,FALSE)),VLOOKUP(B238,'TX Counties'!$M:$O,2,FALSE))</f>
        <v>Van Zandt</v>
      </c>
    </row>
    <row r="239" spans="1:34" s="403" customFormat="1" ht="15" x14ac:dyDescent="0.2">
      <c r="A239" s="509" t="s">
        <v>327</v>
      </c>
      <c r="B239" s="509">
        <v>235</v>
      </c>
      <c r="C239" s="510" t="s">
        <v>65</v>
      </c>
      <c r="D239" s="511" t="s">
        <v>66</v>
      </c>
      <c r="E239" s="481">
        <f>VLOOKUP($AH239,'DMV-County Square Miles'!$B:$G,3,FALSE)</f>
        <v>882.09</v>
      </c>
      <c r="F239" s="482">
        <f t="shared" si="70"/>
        <v>3.3761609105487879E-3</v>
      </c>
      <c r="G239" s="483">
        <f t="shared" si="60"/>
        <v>9.6108126954380542E-3</v>
      </c>
      <c r="H239" s="484">
        <f>VLOOKUP($AH239,'DMV-County Square Miles'!$B:$G,5,FALSE)</f>
        <v>88713</v>
      </c>
      <c r="I239" s="485">
        <f t="shared" si="61"/>
        <v>3.4165643580623224E-3</v>
      </c>
      <c r="J239" s="486">
        <f t="shared" si="62"/>
        <v>0.96657260217256291</v>
      </c>
      <c r="K239" s="487">
        <f>VLOOKUP($AH239,'Cty Population Vehicle Miles'!$A:$F,3,FALSE)</f>
        <v>91781</v>
      </c>
      <c r="L239" s="488">
        <f t="shared" si="71"/>
        <v>3.0076138530665888E-3</v>
      </c>
      <c r="M239" s="489">
        <f>VLOOKUP($AH239,'Cty Population Vehicle Miles'!$A:$F,5,FALSE)</f>
        <v>2262000.2549999999</v>
      </c>
      <c r="N239" s="488">
        <f t="shared" si="72"/>
        <v>3.7043640231415689E-3</v>
      </c>
      <c r="O239" s="490">
        <f t="shared" si="73"/>
        <v>24.645626600276746</v>
      </c>
      <c r="P239" s="489">
        <f>VLOOKUP($AH239,'Cty ctr Mile Ln Mile '!$A:$F,3,FALSE)</f>
        <v>324.33300000000003</v>
      </c>
      <c r="Q239" s="488">
        <f t="shared" si="74"/>
        <v>4.0023977389925976E-3</v>
      </c>
      <c r="R239" s="490">
        <f t="shared" si="63"/>
        <v>3.5337706061167348E-3</v>
      </c>
      <c r="S239" s="489">
        <f>VLOOKUP($AH239,'Cty ctr Mile Ln Mile '!$A:$F,5,FALSE)</f>
        <v>935.23</v>
      </c>
      <c r="T239" s="488">
        <f t="shared" si="75"/>
        <v>4.6593114812722557E-3</v>
      </c>
      <c r="U239" s="491">
        <f t="shared" si="64"/>
        <v>1.0189799631732058E-2</v>
      </c>
      <c r="V239" s="492">
        <f>VLOOKUP($AH239,'FIN-County Cst NonCont &amp; Cont M'!$B:$I,3,FALSE)</f>
        <v>46084545.479999997</v>
      </c>
      <c r="W239" s="488">
        <f t="shared" si="76"/>
        <v>4.0629834299022258E-3</v>
      </c>
      <c r="X239" s="493">
        <f t="shared" si="65"/>
        <v>502.11422276941846</v>
      </c>
      <c r="Y239" s="494">
        <f>VLOOKUP($AH239,'FIN-County Cst NonCont &amp; Cont M'!$B:$I,5,FALSE)</f>
        <v>2134396.3199999998</v>
      </c>
      <c r="Z239" s="488">
        <f t="shared" si="77"/>
        <v>3.5484607156196116E-3</v>
      </c>
      <c r="AA239" s="493">
        <f t="shared" si="66"/>
        <v>23.255317767293882</v>
      </c>
      <c r="AB239" s="492">
        <f>VLOOKUP($AH239,'FIN-County Cst NonCont &amp; Cont M'!$B:$I,7,FALSE)</f>
        <v>22202933.690000001</v>
      </c>
      <c r="AC239" s="488">
        <f t="shared" si="78"/>
        <v>5.7165041747865254E-3</v>
      </c>
      <c r="AD239" s="495">
        <f t="shared" si="67"/>
        <v>241.91209171832952</v>
      </c>
      <c r="AE239" s="496">
        <f t="shared" si="68"/>
        <v>70421875.489999995</v>
      </c>
      <c r="AF239" s="497">
        <f t="shared" si="79"/>
        <v>4.4491839623690245E-3</v>
      </c>
      <c r="AG239" s="498">
        <f t="shared" si="69"/>
        <v>767.28163225504181</v>
      </c>
      <c r="AH239" s="403" t="str">
        <f>IFERROR(IFERROR(IFERROR(VLOOKUP(B239,'TX Counties'!$A:$C,2,FALSE),VLOOKUP(B239,'TX Counties'!$E:$G,2,FALSE)),VLOOKUP(B239,'TX Counties'!$I:$K,2,FALSE)),VLOOKUP(B239,'TX Counties'!$M:$O,2,FALSE))</f>
        <v>Victoria</v>
      </c>
    </row>
    <row r="240" spans="1:34" s="403" customFormat="1" ht="15" x14ac:dyDescent="0.2">
      <c r="A240" s="509" t="s">
        <v>328</v>
      </c>
      <c r="B240" s="509">
        <v>236</v>
      </c>
      <c r="C240" s="510" t="s">
        <v>92</v>
      </c>
      <c r="D240" s="511" t="s">
        <v>93</v>
      </c>
      <c r="E240" s="481">
        <f>VLOOKUP($AH240,'DMV-County Square Miles'!$B:$G,3,FALSE)</f>
        <v>784.22</v>
      </c>
      <c r="F240" s="482">
        <f t="shared" si="70"/>
        <v>3.0015677643670945E-3</v>
      </c>
      <c r="G240" s="483">
        <f t="shared" si="60"/>
        <v>9.69489430090246E-3</v>
      </c>
      <c r="H240" s="484">
        <f>VLOOKUP($AH240,'DMV-County Square Miles'!$B:$G,5,FALSE)</f>
        <v>57966</v>
      </c>
      <c r="I240" s="485">
        <f t="shared" si="61"/>
        <v>2.232418806482033E-3</v>
      </c>
      <c r="J240" s="486">
        <f t="shared" si="62"/>
        <v>0.71660279391766601</v>
      </c>
      <c r="K240" s="487">
        <f>VLOOKUP($AH240,'Cty Population Vehicle Miles'!$A:$F,3,FALSE)</f>
        <v>80890</v>
      </c>
      <c r="L240" s="488">
        <f t="shared" si="71"/>
        <v>2.6507216588897093E-3</v>
      </c>
      <c r="M240" s="489">
        <f>VLOOKUP($AH240,'Cty Population Vehicle Miles'!$A:$F,5,FALSE)</f>
        <v>2889647.7310000001</v>
      </c>
      <c r="N240" s="488">
        <f t="shared" si="72"/>
        <v>4.7322307195182293E-3</v>
      </c>
      <c r="O240" s="490">
        <f t="shared" si="73"/>
        <v>35.723176301149714</v>
      </c>
      <c r="P240" s="489">
        <f>VLOOKUP($AH240,'Cty ctr Mile Ln Mile '!$A:$F,3,FALSE)</f>
        <v>346.41800000000001</v>
      </c>
      <c r="Q240" s="488">
        <f t="shared" si="74"/>
        <v>4.2749353903128494E-3</v>
      </c>
      <c r="R240" s="490">
        <f t="shared" si="63"/>
        <v>4.2825812832241314E-3</v>
      </c>
      <c r="S240" s="489">
        <f>VLOOKUP($AH240,'Cty ctr Mile Ln Mile '!$A:$F,5,FALSE)</f>
        <v>838.31700000000001</v>
      </c>
      <c r="T240" s="488">
        <f t="shared" si="75"/>
        <v>4.1764913690169403E-3</v>
      </c>
      <c r="U240" s="491">
        <f t="shared" si="64"/>
        <v>1.0363666707874891E-2</v>
      </c>
      <c r="V240" s="492">
        <f>VLOOKUP($AH240,'FIN-County Cst NonCont &amp; Cont M'!$B:$I,3,FALSE)</f>
        <v>40823481.969999999</v>
      </c>
      <c r="W240" s="488">
        <f t="shared" si="76"/>
        <v>3.5991486748416616E-3</v>
      </c>
      <c r="X240" s="493">
        <f t="shared" si="65"/>
        <v>504.67897107182591</v>
      </c>
      <c r="Y240" s="494">
        <f>VLOOKUP($AH240,'FIN-County Cst NonCont &amp; Cont M'!$B:$I,5,FALSE)</f>
        <v>3483598.23</v>
      </c>
      <c r="Z240" s="488">
        <f t="shared" si="77"/>
        <v>5.7915258531541199E-3</v>
      </c>
      <c r="AA240" s="493">
        <f t="shared" si="66"/>
        <v>43.065870070466062</v>
      </c>
      <c r="AB240" s="492">
        <f>VLOOKUP($AH240,'FIN-County Cst NonCont &amp; Cont M'!$B:$I,7,FALSE)</f>
        <v>10199274.949999999</v>
      </c>
      <c r="AC240" s="488">
        <f t="shared" si="78"/>
        <v>2.6259682006675679E-3</v>
      </c>
      <c r="AD240" s="495">
        <f t="shared" si="67"/>
        <v>126.08820558783532</v>
      </c>
      <c r="AE240" s="496">
        <f t="shared" si="68"/>
        <v>54506355.149999991</v>
      </c>
      <c r="AF240" s="497">
        <f t="shared" si="79"/>
        <v>3.4436572370897282E-3</v>
      </c>
      <c r="AG240" s="498">
        <f t="shared" si="69"/>
        <v>673.83304673012719</v>
      </c>
      <c r="AH240" s="403" t="str">
        <f>IFERROR(IFERROR(IFERROR(VLOOKUP(B240,'TX Counties'!$A:$C,2,FALSE),VLOOKUP(B240,'TX Counties'!$E:$G,2,FALSE)),VLOOKUP(B240,'TX Counties'!$I:$K,2,FALSE)),VLOOKUP(B240,'TX Counties'!$M:$O,2,FALSE))</f>
        <v>Walker</v>
      </c>
    </row>
    <row r="241" spans="1:34" s="403" customFormat="1" ht="15" x14ac:dyDescent="0.2">
      <c r="A241" s="509" t="s">
        <v>329</v>
      </c>
      <c r="B241" s="509">
        <v>237</v>
      </c>
      <c r="C241" s="510" t="s">
        <v>89</v>
      </c>
      <c r="D241" s="511" t="s">
        <v>90</v>
      </c>
      <c r="E241" s="481">
        <f>VLOOKUP($AH241,'DMV-County Square Miles'!$B:$G,3,FALSE)</f>
        <v>513.29999999999995</v>
      </c>
      <c r="F241" s="482">
        <f t="shared" si="70"/>
        <v>1.9646333088286826E-3</v>
      </c>
      <c r="G241" s="483">
        <f t="shared" si="60"/>
        <v>8.0689785267393961E-3</v>
      </c>
      <c r="H241" s="484">
        <f>VLOOKUP($AH241,'DMV-County Square Miles'!$B:$G,5,FALSE)</f>
        <v>62093</v>
      </c>
      <c r="I241" s="485">
        <f t="shared" si="61"/>
        <v>2.3913601240535634E-3</v>
      </c>
      <c r="J241" s="486">
        <f t="shared" si="62"/>
        <v>0.9760901688307605</v>
      </c>
      <c r="K241" s="487">
        <f>VLOOKUP($AH241,'Cty Population Vehicle Miles'!$A:$F,3,FALSE)</f>
        <v>63614</v>
      </c>
      <c r="L241" s="488">
        <f t="shared" si="71"/>
        <v>2.0845964594957342E-3</v>
      </c>
      <c r="M241" s="489">
        <f>VLOOKUP($AH241,'Cty Population Vehicle Miles'!$A:$F,5,FALSE)</f>
        <v>2382736.747</v>
      </c>
      <c r="N241" s="488">
        <f t="shared" si="72"/>
        <v>3.9020881021979261E-3</v>
      </c>
      <c r="O241" s="490">
        <f t="shared" si="73"/>
        <v>37.456169192316153</v>
      </c>
      <c r="P241" s="489">
        <f>VLOOKUP($AH241,'Cty ctr Mile Ln Mile '!$A:$F,3,FALSE)</f>
        <v>237.886</v>
      </c>
      <c r="Q241" s="488">
        <f t="shared" si="74"/>
        <v>2.9356075038247508E-3</v>
      </c>
      <c r="R241" s="490">
        <f t="shared" si="63"/>
        <v>3.7395227465652214E-3</v>
      </c>
      <c r="S241" s="489">
        <f>VLOOKUP($AH241,'Cty ctr Mile Ln Mile '!$A:$F,5,FALSE)</f>
        <v>606.71299999999997</v>
      </c>
      <c r="T241" s="488">
        <f t="shared" si="75"/>
        <v>3.0226413253821344E-3</v>
      </c>
      <c r="U241" s="491">
        <f t="shared" si="64"/>
        <v>9.5374131480491717E-3</v>
      </c>
      <c r="V241" s="492">
        <f>VLOOKUP($AH241,'FIN-County Cst NonCont &amp; Cont M'!$B:$I,3,FALSE)</f>
        <v>51965427.75</v>
      </c>
      <c r="W241" s="488">
        <f t="shared" si="76"/>
        <v>4.5814636919368256E-3</v>
      </c>
      <c r="X241" s="493">
        <f t="shared" si="65"/>
        <v>816.88665623919258</v>
      </c>
      <c r="Y241" s="494">
        <f>VLOOKUP($AH241,'FIN-County Cst NonCont &amp; Cont M'!$B:$I,5,FALSE)</f>
        <v>1741188.98</v>
      </c>
      <c r="Z241" s="488">
        <f t="shared" si="77"/>
        <v>2.8947485694689455E-3</v>
      </c>
      <c r="AA241" s="493">
        <f t="shared" si="66"/>
        <v>27.371160121985724</v>
      </c>
      <c r="AB241" s="492">
        <f>VLOOKUP($AH241,'FIN-County Cst NonCont &amp; Cont M'!$B:$I,7,FALSE)</f>
        <v>17517239.760000002</v>
      </c>
      <c r="AC241" s="488">
        <f t="shared" si="78"/>
        <v>4.5100965312470168E-3</v>
      </c>
      <c r="AD241" s="495">
        <f t="shared" si="67"/>
        <v>275.36768258559437</v>
      </c>
      <c r="AE241" s="496">
        <f t="shared" si="68"/>
        <v>71223856.489999995</v>
      </c>
      <c r="AF241" s="497">
        <f t="shared" si="79"/>
        <v>4.4998523232795675E-3</v>
      </c>
      <c r="AG241" s="498">
        <f t="shared" si="69"/>
        <v>1119.6254989467727</v>
      </c>
      <c r="AH241" s="403" t="str">
        <f>IFERROR(IFERROR(IFERROR(VLOOKUP(B241,'TX Counties'!$A:$C,2,FALSE),VLOOKUP(B241,'TX Counties'!$E:$G,2,FALSE)),VLOOKUP(B241,'TX Counties'!$I:$K,2,FALSE)),VLOOKUP(B241,'TX Counties'!$M:$O,2,FALSE))</f>
        <v>Waller</v>
      </c>
    </row>
    <row r="242" spans="1:34" s="403" customFormat="1" ht="15" x14ac:dyDescent="0.2">
      <c r="A242" s="509" t="s">
        <v>330</v>
      </c>
      <c r="B242" s="509">
        <v>238</v>
      </c>
      <c r="C242" s="510" t="s">
        <v>47</v>
      </c>
      <c r="D242" s="511" t="s">
        <v>48</v>
      </c>
      <c r="E242" s="481">
        <f>VLOOKUP($AH242,'DMV-County Square Miles'!$B:$G,3,FALSE)</f>
        <v>835.6</v>
      </c>
      <c r="F242" s="482">
        <f t="shared" si="70"/>
        <v>3.1982224680639926E-3</v>
      </c>
      <c r="G242" s="483">
        <f t="shared" si="60"/>
        <v>7.2547317242576834E-2</v>
      </c>
      <c r="H242" s="484">
        <f>VLOOKUP($AH242,'DMV-County Square Miles'!$B:$G,5,FALSE)</f>
        <v>15945</v>
      </c>
      <c r="I242" s="485">
        <f t="shared" si="61"/>
        <v>6.1408270140006233E-4</v>
      </c>
      <c r="J242" s="486">
        <f t="shared" si="62"/>
        <v>1.3843549227296406</v>
      </c>
      <c r="K242" s="487">
        <f>VLOOKUP($AH242,'Cty Population Vehicle Miles'!$A:$F,3,FALSE)</f>
        <v>11518</v>
      </c>
      <c r="L242" s="488">
        <f t="shared" si="71"/>
        <v>3.7743864590297527E-4</v>
      </c>
      <c r="M242" s="489">
        <f>VLOOKUP($AH242,'Cty Population Vehicle Miles'!$A:$F,5,FALSE)</f>
        <v>1418484.4350000001</v>
      </c>
      <c r="N242" s="488">
        <f t="shared" si="72"/>
        <v>2.3229805994872867E-3</v>
      </c>
      <c r="O242" s="490">
        <f t="shared" si="73"/>
        <v>123.15371027956243</v>
      </c>
      <c r="P242" s="489">
        <f>VLOOKUP($AH242,'Cty ctr Mile Ln Mile '!$A:$F,3,FALSE)</f>
        <v>278.58499999999998</v>
      </c>
      <c r="Q242" s="488">
        <f t="shared" si="74"/>
        <v>3.4378492910596596E-3</v>
      </c>
      <c r="R242" s="490">
        <f t="shared" si="63"/>
        <v>2.4186924813335647E-2</v>
      </c>
      <c r="S242" s="489">
        <f>VLOOKUP($AH242,'Cty ctr Mile Ln Mile '!$A:$F,5,FALSE)</f>
        <v>669.73199999999997</v>
      </c>
      <c r="T242" s="488">
        <f t="shared" si="75"/>
        <v>3.3366016883284648E-3</v>
      </c>
      <c r="U242" s="491">
        <f t="shared" si="64"/>
        <v>5.8146553221045318E-2</v>
      </c>
      <c r="V242" s="492">
        <f>VLOOKUP($AH242,'FIN-County Cst NonCont &amp; Cont M'!$B:$I,3,FALSE)</f>
        <v>12554440.189999999</v>
      </c>
      <c r="W242" s="488">
        <f t="shared" si="76"/>
        <v>1.1068457317389725E-3</v>
      </c>
      <c r="X242" s="493">
        <f t="shared" si="65"/>
        <v>1089.9843887827747</v>
      </c>
      <c r="Y242" s="494">
        <f>VLOOKUP($AH242,'FIN-County Cst NonCont &amp; Cont M'!$B:$I,5,FALSE)</f>
        <v>872048.59</v>
      </c>
      <c r="Z242" s="488">
        <f t="shared" si="77"/>
        <v>1.4497917442654106E-3</v>
      </c>
      <c r="AA242" s="493">
        <f t="shared" si="66"/>
        <v>75.711806737280781</v>
      </c>
      <c r="AB242" s="492">
        <f>VLOOKUP($AH242,'FIN-County Cst NonCont &amp; Cont M'!$B:$I,7,FALSE)</f>
        <v>37475872.149999999</v>
      </c>
      <c r="AC242" s="488">
        <f t="shared" si="78"/>
        <v>9.6487690586460097E-3</v>
      </c>
      <c r="AD242" s="495">
        <f t="shared" si="67"/>
        <v>3253.678776697343</v>
      </c>
      <c r="AE242" s="496">
        <f t="shared" si="68"/>
        <v>50902360.93</v>
      </c>
      <c r="AF242" s="497">
        <f t="shared" si="79"/>
        <v>3.2159604713827201E-3</v>
      </c>
      <c r="AG242" s="498">
        <f t="shared" si="69"/>
        <v>4419.3749722173989</v>
      </c>
      <c r="AH242" s="403" t="str">
        <f>IFERROR(IFERROR(IFERROR(VLOOKUP(B242,'TX Counties'!$A:$C,2,FALSE),VLOOKUP(B242,'TX Counties'!$E:$G,2,FALSE)),VLOOKUP(B242,'TX Counties'!$I:$K,2,FALSE)),VLOOKUP(B242,'TX Counties'!$M:$O,2,FALSE))</f>
        <v>Ward</v>
      </c>
    </row>
    <row r="243" spans="1:34" s="403" customFormat="1" ht="15" x14ac:dyDescent="0.2">
      <c r="A243" s="509" t="s">
        <v>331</v>
      </c>
      <c r="B243" s="509">
        <v>239</v>
      </c>
      <c r="C243" s="510" t="s">
        <v>92</v>
      </c>
      <c r="D243" s="511" t="s">
        <v>93</v>
      </c>
      <c r="E243" s="481">
        <f>VLOOKUP($AH243,'DMV-County Square Miles'!$B:$G,3,FALSE)</f>
        <v>604.19000000000005</v>
      </c>
      <c r="F243" s="482">
        <f t="shared" si="70"/>
        <v>2.3125108101718331E-3</v>
      </c>
      <c r="G243" s="483">
        <f t="shared" si="60"/>
        <v>1.6365286167014277E-2</v>
      </c>
      <c r="H243" s="484">
        <f>VLOOKUP($AH243,'DMV-County Square Miles'!$B:$G,5,FALSE)</f>
        <v>45174</v>
      </c>
      <c r="I243" s="485">
        <f t="shared" si="61"/>
        <v>1.739766193355059E-3</v>
      </c>
      <c r="J243" s="486">
        <f t="shared" si="62"/>
        <v>1.2235976055689481</v>
      </c>
      <c r="K243" s="487">
        <f>VLOOKUP($AH243,'Cty Population Vehicle Miles'!$A:$F,3,FALSE)</f>
        <v>36919</v>
      </c>
      <c r="L243" s="488">
        <f t="shared" si="71"/>
        <v>1.2098157117634957E-3</v>
      </c>
      <c r="M243" s="489">
        <f>VLOOKUP($AH243,'Cty Population Vehicle Miles'!$A:$F,5,FALSE)</f>
        <v>1539269.297</v>
      </c>
      <c r="N243" s="488">
        <f t="shared" si="72"/>
        <v>2.5207838916592937E-3</v>
      </c>
      <c r="O243" s="490">
        <f t="shared" si="73"/>
        <v>41.693147078739948</v>
      </c>
      <c r="P243" s="489">
        <f>VLOOKUP($AH243,'Cty ctr Mile Ln Mile '!$A:$F,3,FALSE)</f>
        <v>276.00200000000001</v>
      </c>
      <c r="Q243" s="488">
        <f t="shared" si="74"/>
        <v>3.4059740475296525E-3</v>
      </c>
      <c r="R243" s="490">
        <f t="shared" si="63"/>
        <v>7.4758796283756332E-3</v>
      </c>
      <c r="S243" s="489">
        <f>VLOOKUP($AH243,'Cty ctr Mile Ln Mile '!$A:$F,5,FALSE)</f>
        <v>659.65599999999995</v>
      </c>
      <c r="T243" s="488">
        <f t="shared" si="75"/>
        <v>3.2864031035040905E-3</v>
      </c>
      <c r="U243" s="491">
        <f t="shared" si="64"/>
        <v>1.7867656220374332E-2</v>
      </c>
      <c r="V243" s="492">
        <f>VLOOKUP($AH243,'FIN-County Cst NonCont &amp; Cont M'!$B:$I,3,FALSE)</f>
        <v>10253459.5</v>
      </c>
      <c r="W243" s="488">
        <f t="shared" si="76"/>
        <v>9.0398279105851709E-4</v>
      </c>
      <c r="X243" s="493">
        <f t="shared" si="65"/>
        <v>277.72852731655786</v>
      </c>
      <c r="Y243" s="494">
        <f>VLOOKUP($AH243,'FIN-County Cst NonCont &amp; Cont M'!$B:$I,5,FALSE)</f>
        <v>2879427.69</v>
      </c>
      <c r="Z243" s="488">
        <f t="shared" si="77"/>
        <v>4.7870847347751821E-3</v>
      </c>
      <c r="AA243" s="493">
        <f t="shared" si="66"/>
        <v>77.993111676914324</v>
      </c>
      <c r="AB243" s="492">
        <f>VLOOKUP($AH243,'FIN-County Cst NonCont &amp; Cont M'!$B:$I,7,FALSE)</f>
        <v>12290891.199999999</v>
      </c>
      <c r="AC243" s="488">
        <f t="shared" si="78"/>
        <v>3.1644886138759154E-3</v>
      </c>
      <c r="AD243" s="495">
        <f t="shared" si="67"/>
        <v>332.9150627048403</v>
      </c>
      <c r="AE243" s="496">
        <f t="shared" si="68"/>
        <v>25423778.390000001</v>
      </c>
      <c r="AF243" s="497">
        <f t="shared" si="79"/>
        <v>1.6062489998817863E-3</v>
      </c>
      <c r="AG243" s="498">
        <f t="shared" si="69"/>
        <v>688.63670169831255</v>
      </c>
      <c r="AH243" s="403" t="str">
        <f>IFERROR(IFERROR(IFERROR(VLOOKUP(B243,'TX Counties'!$A:$C,2,FALSE),VLOOKUP(B243,'TX Counties'!$E:$G,2,FALSE)),VLOOKUP(B243,'TX Counties'!$I:$K,2,FALSE)),VLOOKUP(B243,'TX Counties'!$M:$O,2,FALSE))</f>
        <v>Washington</v>
      </c>
    </row>
    <row r="244" spans="1:34" s="403" customFormat="1" ht="15" x14ac:dyDescent="0.2">
      <c r="A244" s="509" t="s">
        <v>332</v>
      </c>
      <c r="B244" s="509">
        <v>240</v>
      </c>
      <c r="C244" s="510" t="s">
        <v>153</v>
      </c>
      <c r="D244" s="511" t="s">
        <v>154</v>
      </c>
      <c r="E244" s="481">
        <f>VLOOKUP($AH244,'DMV-County Square Miles'!$B:$G,3,FALSE)</f>
        <v>3361.48</v>
      </c>
      <c r="F244" s="482">
        <f t="shared" si="70"/>
        <v>1.2865917738089696E-2</v>
      </c>
      <c r="G244" s="483">
        <f t="shared" si="60"/>
        <v>1.2330955044845106E-2</v>
      </c>
      <c r="H244" s="484">
        <f>VLOOKUP($AH244,'DMV-County Square Miles'!$B:$G,5,FALSE)</f>
        <v>228508</v>
      </c>
      <c r="I244" s="485">
        <f t="shared" si="61"/>
        <v>8.8004270888382211E-3</v>
      </c>
      <c r="J244" s="486">
        <f t="shared" si="62"/>
        <v>0.83823847691715114</v>
      </c>
      <c r="K244" s="487">
        <f>VLOOKUP($AH244,'Cty Population Vehicle Miles'!$A:$F,3,FALSE)</f>
        <v>272605</v>
      </c>
      <c r="L244" s="488">
        <f t="shared" si="71"/>
        <v>8.9331187763831022E-3</v>
      </c>
      <c r="M244" s="489">
        <f>VLOOKUP($AH244,'Cty Population Vehicle Miles'!$A:$F,5,FALSE)</f>
        <v>3690242.1579999998</v>
      </c>
      <c r="N244" s="488">
        <f t="shared" si="72"/>
        <v>6.043323937103405E-3</v>
      </c>
      <c r="O244" s="490">
        <f t="shared" si="73"/>
        <v>13.536956981713468</v>
      </c>
      <c r="P244" s="489">
        <f>VLOOKUP($AH244,'Cty ctr Mile Ln Mile '!$A:$F,3,FALSE)</f>
        <v>454.19600000000003</v>
      </c>
      <c r="Q244" s="488">
        <f t="shared" si="74"/>
        <v>5.6049586180237036E-3</v>
      </c>
      <c r="R244" s="490">
        <f t="shared" si="63"/>
        <v>1.666132315988335E-3</v>
      </c>
      <c r="S244" s="489">
        <f>VLOOKUP($AH244,'Cty ctr Mile Ln Mile '!$A:$F,5,FALSE)</f>
        <v>1223.0530000000001</v>
      </c>
      <c r="T244" s="488">
        <f t="shared" si="75"/>
        <v>6.093244319690853E-3</v>
      </c>
      <c r="U244" s="491">
        <f t="shared" si="64"/>
        <v>4.4865391317107173E-3</v>
      </c>
      <c r="V244" s="492">
        <f>VLOOKUP($AH244,'FIN-County Cst NonCont &amp; Cont M'!$B:$I,3,FALSE)</f>
        <v>161651323.81999999</v>
      </c>
      <c r="W244" s="488">
        <f t="shared" si="76"/>
        <v>1.4251776669631136E-2</v>
      </c>
      <c r="X244" s="493">
        <f t="shared" si="65"/>
        <v>592.98737668054514</v>
      </c>
      <c r="Y244" s="494">
        <f>VLOOKUP($AH244,'FIN-County Cst NonCont &amp; Cont M'!$B:$I,5,FALSE)</f>
        <v>2542447.85</v>
      </c>
      <c r="Z244" s="488">
        <f t="shared" si="77"/>
        <v>4.2268515142663589E-3</v>
      </c>
      <c r="AA244" s="493">
        <f t="shared" si="66"/>
        <v>9.3264901597549574</v>
      </c>
      <c r="AB244" s="492">
        <f>VLOOKUP($AH244,'FIN-County Cst NonCont &amp; Cont M'!$B:$I,7,FALSE)</f>
        <v>28809312.329999998</v>
      </c>
      <c r="AC244" s="488">
        <f t="shared" si="78"/>
        <v>7.4174231435617955E-3</v>
      </c>
      <c r="AD244" s="495">
        <f t="shared" si="67"/>
        <v>105.68152576071604</v>
      </c>
      <c r="AE244" s="496">
        <f t="shared" si="68"/>
        <v>193003084</v>
      </c>
      <c r="AF244" s="497">
        <f t="shared" si="79"/>
        <v>1.2193742640985173E-2</v>
      </c>
      <c r="AG244" s="498">
        <f t="shared" si="69"/>
        <v>707.99539260101608</v>
      </c>
      <c r="AH244" s="403" t="str">
        <f>IFERROR(IFERROR(IFERROR(VLOOKUP(B244,'TX Counties'!$A:$C,2,FALSE),VLOOKUP(B244,'TX Counties'!$E:$G,2,FALSE)),VLOOKUP(B244,'TX Counties'!$I:$K,2,FALSE)),VLOOKUP(B244,'TX Counties'!$M:$O,2,FALSE))</f>
        <v>Webb</v>
      </c>
    </row>
    <row r="245" spans="1:34" s="403" customFormat="1" ht="15" x14ac:dyDescent="0.2">
      <c r="A245" s="509" t="s">
        <v>333</v>
      </c>
      <c r="B245" s="509">
        <v>241</v>
      </c>
      <c r="C245" s="510" t="s">
        <v>65</v>
      </c>
      <c r="D245" s="511" t="s">
        <v>66</v>
      </c>
      <c r="E245" s="481">
        <f>VLOOKUP($AH245,'DMV-County Square Miles'!$B:$G,3,FALSE)</f>
        <v>1086.1400000000001</v>
      </c>
      <c r="F245" s="482">
        <f t="shared" si="70"/>
        <v>4.1571533646039072E-3</v>
      </c>
      <c r="G245" s="483">
        <f t="shared" si="60"/>
        <v>2.6046522781774582E-2</v>
      </c>
      <c r="H245" s="484">
        <f>VLOOKUP($AH245,'DMV-County Square Miles'!$B:$G,5,FALSE)</f>
        <v>48662</v>
      </c>
      <c r="I245" s="485">
        <f t="shared" si="61"/>
        <v>1.8740979878036899E-3</v>
      </c>
      <c r="J245" s="486">
        <f t="shared" si="62"/>
        <v>1.1669544364508393</v>
      </c>
      <c r="K245" s="487">
        <f>VLOOKUP($AH245,'Cty Population Vehicle Miles'!$A:$F,3,FALSE)</f>
        <v>41700</v>
      </c>
      <c r="L245" s="488">
        <f t="shared" si="71"/>
        <v>1.3664865023575333E-3</v>
      </c>
      <c r="M245" s="489">
        <f>VLOOKUP($AH245,'Cty Population Vehicle Miles'!$A:$F,5,FALSE)</f>
        <v>1697291.4450000001</v>
      </c>
      <c r="N245" s="488">
        <f t="shared" si="72"/>
        <v>2.779568813816941E-3</v>
      </c>
      <c r="O245" s="490">
        <f t="shared" si="73"/>
        <v>40.702432733812948</v>
      </c>
      <c r="P245" s="489">
        <f>VLOOKUP($AH245,'Cty ctr Mile Ln Mile '!$A:$F,3,FALSE)</f>
        <v>401.91399999999999</v>
      </c>
      <c r="Q245" s="488">
        <f t="shared" si="74"/>
        <v>4.9597780209521408E-3</v>
      </c>
      <c r="R245" s="490">
        <f t="shared" si="63"/>
        <v>9.6382254196642689E-3</v>
      </c>
      <c r="S245" s="489">
        <f>VLOOKUP($AH245,'Cty ctr Mile Ln Mile '!$A:$F,5,FALSE)</f>
        <v>922.33299999999997</v>
      </c>
      <c r="T245" s="488">
        <f t="shared" si="75"/>
        <v>4.5950586876557457E-3</v>
      </c>
      <c r="U245" s="491">
        <f t="shared" si="64"/>
        <v>2.2118297362110313E-2</v>
      </c>
      <c r="V245" s="492">
        <f>VLOOKUP($AH245,'FIN-County Cst NonCont &amp; Cont M'!$B:$I,3,FALSE)</f>
        <v>73273703.920000002</v>
      </c>
      <c r="W245" s="488">
        <f t="shared" si="76"/>
        <v>6.4600798765330871E-3</v>
      </c>
      <c r="X245" s="493">
        <f t="shared" si="65"/>
        <v>1757.1631635491608</v>
      </c>
      <c r="Y245" s="494">
        <f>VLOOKUP($AH245,'FIN-County Cst NonCont &amp; Cont M'!$B:$I,5,FALSE)</f>
        <v>2349458.9</v>
      </c>
      <c r="Z245" s="488">
        <f t="shared" si="77"/>
        <v>3.9060049586352669E-3</v>
      </c>
      <c r="AA245" s="493">
        <f t="shared" si="66"/>
        <v>56.341940047961629</v>
      </c>
      <c r="AB245" s="492">
        <f>VLOOKUP($AH245,'FIN-County Cst NonCont &amp; Cont M'!$B:$I,7,FALSE)</f>
        <v>73285188</v>
      </c>
      <c r="AC245" s="488">
        <f t="shared" si="78"/>
        <v>1.886845625903481E-2</v>
      </c>
      <c r="AD245" s="495">
        <f t="shared" si="67"/>
        <v>1757.4385611510791</v>
      </c>
      <c r="AE245" s="496">
        <f t="shared" si="68"/>
        <v>148908350.81999999</v>
      </c>
      <c r="AF245" s="497">
        <f t="shared" si="79"/>
        <v>9.40788131132979E-3</v>
      </c>
      <c r="AG245" s="498">
        <f t="shared" si="69"/>
        <v>3570.9436647482012</v>
      </c>
      <c r="AH245" s="403" t="str">
        <f>IFERROR(IFERROR(IFERROR(VLOOKUP(B245,'TX Counties'!$A:$C,2,FALSE),VLOOKUP(B245,'TX Counties'!$E:$G,2,FALSE)),VLOOKUP(B245,'TX Counties'!$I:$K,2,FALSE)),VLOOKUP(B245,'TX Counties'!$M:$O,2,FALSE))</f>
        <v>Wharton</v>
      </c>
    </row>
    <row r="246" spans="1:34" s="403" customFormat="1" ht="15" x14ac:dyDescent="0.2">
      <c r="A246" s="509" t="s">
        <v>334</v>
      </c>
      <c r="B246" s="509">
        <v>242</v>
      </c>
      <c r="C246" s="510" t="s">
        <v>98</v>
      </c>
      <c r="D246" s="511" t="s">
        <v>99</v>
      </c>
      <c r="E246" s="481">
        <f>VLOOKUP($AH246,'DMV-County Square Miles'!$B:$G,3,FALSE)</f>
        <v>914.53</v>
      </c>
      <c r="F246" s="482">
        <f t="shared" si="70"/>
        <v>3.5003235922912435E-3</v>
      </c>
      <c r="G246" s="483">
        <f t="shared" si="60"/>
        <v>0.18798150051387461</v>
      </c>
      <c r="H246" s="484">
        <f>VLOOKUP($AH246,'DMV-County Square Miles'!$B:$G,5,FALSE)</f>
        <v>6249</v>
      </c>
      <c r="I246" s="485">
        <f t="shared" si="61"/>
        <v>2.4066496086854749E-4</v>
      </c>
      <c r="J246" s="486">
        <f t="shared" si="62"/>
        <v>1.2844809866392599</v>
      </c>
      <c r="K246" s="487">
        <f>VLOOKUP($AH246,'Cty Population Vehicle Miles'!$A:$F,3,FALSE)</f>
        <v>4865</v>
      </c>
      <c r="L246" s="488">
        <f t="shared" si="71"/>
        <v>1.5942342527504555E-4</v>
      </c>
      <c r="M246" s="489">
        <f>VLOOKUP($AH246,'Cty Population Vehicle Miles'!$A:$F,5,FALSE)</f>
        <v>561400.26199999999</v>
      </c>
      <c r="N246" s="488">
        <f t="shared" si="72"/>
        <v>9.1937696670818937E-4</v>
      </c>
      <c r="O246" s="490">
        <f t="shared" si="73"/>
        <v>115.39573730729701</v>
      </c>
      <c r="P246" s="489">
        <f>VLOOKUP($AH246,'Cty ctr Mile Ln Mile '!$A:$F,3,FALSE)</f>
        <v>298.19799999999998</v>
      </c>
      <c r="Q246" s="488">
        <f t="shared" si="74"/>
        <v>3.6798814828343535E-3</v>
      </c>
      <c r="R246" s="490">
        <f t="shared" si="63"/>
        <v>6.1294552929085297E-2</v>
      </c>
      <c r="S246" s="489">
        <f>VLOOKUP($AH246,'Cty ctr Mile Ln Mile '!$A:$F,5,FALSE)</f>
        <v>673.51800000000003</v>
      </c>
      <c r="T246" s="488">
        <f t="shared" si="75"/>
        <v>3.3554635226024903E-3</v>
      </c>
      <c r="U246" s="491">
        <f t="shared" si="64"/>
        <v>0.13844152106885921</v>
      </c>
      <c r="V246" s="492">
        <f>VLOOKUP($AH246,'FIN-County Cst NonCont &amp; Cont M'!$B:$I,3,FALSE)</f>
        <v>1998179.28</v>
      </c>
      <c r="W246" s="488">
        <f t="shared" si="76"/>
        <v>1.761668520336671E-4</v>
      </c>
      <c r="X246" s="493">
        <f t="shared" si="65"/>
        <v>410.72544295991781</v>
      </c>
      <c r="Y246" s="494">
        <f>VLOOKUP($AH246,'FIN-County Cst NonCont &amp; Cont M'!$B:$I,5,FALSE)</f>
        <v>1291905.1399999999</v>
      </c>
      <c r="Z246" s="488">
        <f t="shared" si="77"/>
        <v>2.1478085370748084E-3</v>
      </c>
      <c r="AA246" s="493">
        <f t="shared" si="66"/>
        <v>265.55090236382318</v>
      </c>
      <c r="AB246" s="492">
        <f>VLOOKUP($AH246,'FIN-County Cst NonCont &amp; Cont M'!$B:$I,7,FALSE)</f>
        <v>9738281.7799999993</v>
      </c>
      <c r="AC246" s="488">
        <f t="shared" si="78"/>
        <v>2.5072780573897912E-3</v>
      </c>
      <c r="AD246" s="495">
        <f t="shared" si="67"/>
        <v>2001.7023186022609</v>
      </c>
      <c r="AE246" s="496">
        <f t="shared" si="68"/>
        <v>13028366.199999999</v>
      </c>
      <c r="AF246" s="497">
        <f t="shared" si="79"/>
        <v>8.2311920194658638E-4</v>
      </c>
      <c r="AG246" s="498">
        <f t="shared" si="69"/>
        <v>2677.9786639260019</v>
      </c>
      <c r="AH246" s="403" t="str">
        <f>IFERROR(IFERROR(IFERROR(VLOOKUP(B246,'TX Counties'!$A:$C,2,FALSE),VLOOKUP(B246,'TX Counties'!$E:$G,2,FALSE)),VLOOKUP(B246,'TX Counties'!$I:$K,2,FALSE)),VLOOKUP(B246,'TX Counties'!$M:$O,2,FALSE))</f>
        <v>Wheeler</v>
      </c>
    </row>
    <row r="247" spans="1:34" s="403" customFormat="1" ht="15" x14ac:dyDescent="0.2">
      <c r="A247" s="509" t="s">
        <v>335</v>
      </c>
      <c r="B247" s="509">
        <v>243</v>
      </c>
      <c r="C247" s="510" t="s">
        <v>56</v>
      </c>
      <c r="D247" s="511" t="s">
        <v>57</v>
      </c>
      <c r="E247" s="481">
        <f>VLOOKUP($AH247,'DMV-County Square Miles'!$B:$G,3,FALSE)</f>
        <v>627.59</v>
      </c>
      <c r="F247" s="482">
        <f t="shared" si="70"/>
        <v>2.4020732871377227E-3</v>
      </c>
      <c r="G247" s="483">
        <f t="shared" si="60"/>
        <v>4.8269841636093746E-3</v>
      </c>
      <c r="H247" s="484">
        <f>VLOOKUP($AH247,'DMV-County Square Miles'!$B:$G,5,FALSE)</f>
        <v>109333</v>
      </c>
      <c r="I247" s="485">
        <f t="shared" si="61"/>
        <v>4.2106932575837579E-3</v>
      </c>
      <c r="J247" s="486">
        <f t="shared" si="62"/>
        <v>0.84091311136236035</v>
      </c>
      <c r="K247" s="487">
        <f>VLOOKUP($AH247,'Cty Population Vehicle Miles'!$A:$F,3,FALSE)</f>
        <v>130017</v>
      </c>
      <c r="L247" s="488">
        <f t="shared" si="71"/>
        <v>4.2605869442930312E-3</v>
      </c>
      <c r="M247" s="489">
        <f>VLOOKUP($AH247,'Cty Population Vehicle Miles'!$A:$F,5,FALSE)</f>
        <v>2390126.463</v>
      </c>
      <c r="N247" s="488">
        <f t="shared" si="72"/>
        <v>3.9141898683366016E-3</v>
      </c>
      <c r="O247" s="490">
        <f t="shared" si="73"/>
        <v>18.383184222063267</v>
      </c>
      <c r="P247" s="489">
        <f>VLOOKUP($AH247,'Cty ctr Mile Ln Mile '!$A:$F,3,FALSE)</f>
        <v>434.37099999999998</v>
      </c>
      <c r="Q247" s="488">
        <f t="shared" si="74"/>
        <v>5.3603102622426747E-3</v>
      </c>
      <c r="R247" s="490">
        <f t="shared" si="63"/>
        <v>3.3408785005037802E-3</v>
      </c>
      <c r="S247" s="489">
        <f>VLOOKUP($AH247,'Cty ctr Mile Ln Mile '!$A:$F,5,FALSE)</f>
        <v>1132.182</v>
      </c>
      <c r="T247" s="488">
        <f t="shared" si="75"/>
        <v>5.640525423147017E-3</v>
      </c>
      <c r="U247" s="491">
        <f t="shared" si="64"/>
        <v>8.7079535753016909E-3</v>
      </c>
      <c r="V247" s="492">
        <f>VLOOKUP($AH247,'FIN-County Cst NonCont &amp; Cont M'!$B:$I,3,FALSE)</f>
        <v>17746867.149999999</v>
      </c>
      <c r="W247" s="488">
        <f t="shared" si="76"/>
        <v>1.5646292355084358E-3</v>
      </c>
      <c r="X247" s="493">
        <f t="shared" si="65"/>
        <v>136.4965131482806</v>
      </c>
      <c r="Y247" s="494">
        <f>VLOOKUP($AH247,'FIN-County Cst NonCont &amp; Cont M'!$B:$I,5,FALSE)</f>
        <v>3716160.69</v>
      </c>
      <c r="Z247" s="488">
        <f t="shared" si="77"/>
        <v>6.1781638666781767E-3</v>
      </c>
      <c r="AA247" s="493">
        <f t="shared" si="66"/>
        <v>28.582113800503009</v>
      </c>
      <c r="AB247" s="492">
        <f>VLOOKUP($AH247,'FIN-County Cst NonCont &amp; Cont M'!$B:$I,7,FALSE)</f>
        <v>11618819.92</v>
      </c>
      <c r="AC247" s="488">
        <f t="shared" si="78"/>
        <v>2.9914529992352934E-3</v>
      </c>
      <c r="AD247" s="495">
        <f t="shared" si="67"/>
        <v>89.363851803994862</v>
      </c>
      <c r="AE247" s="496">
        <f t="shared" si="68"/>
        <v>33081847.759999998</v>
      </c>
      <c r="AF247" s="497">
        <f t="shared" si="79"/>
        <v>2.0900781962307495E-3</v>
      </c>
      <c r="AG247" s="498">
        <f t="shared" si="69"/>
        <v>254.44247875277847</v>
      </c>
      <c r="AH247" s="403" t="str">
        <f>IFERROR(IFERROR(IFERROR(VLOOKUP(B247,'TX Counties'!$A:$C,2,FALSE),VLOOKUP(B247,'TX Counties'!$E:$G,2,FALSE)),VLOOKUP(B247,'TX Counties'!$I:$K,2,FALSE)),VLOOKUP(B247,'TX Counties'!$M:$O,2,FALSE))</f>
        <v>Wichita</v>
      </c>
    </row>
    <row r="248" spans="1:34" s="403" customFormat="1" ht="15" x14ac:dyDescent="0.2">
      <c r="A248" s="509" t="s">
        <v>336</v>
      </c>
      <c r="B248" s="509">
        <v>244</v>
      </c>
      <c r="C248" s="510" t="s">
        <v>56</v>
      </c>
      <c r="D248" s="511" t="s">
        <v>57</v>
      </c>
      <c r="E248" s="481">
        <f>VLOOKUP($AH248,'DMV-County Square Miles'!$B:$G,3,FALSE)</f>
        <v>970.95</v>
      </c>
      <c r="F248" s="482">
        <f t="shared" si="70"/>
        <v>3.7162686756423333E-3</v>
      </c>
      <c r="G248" s="483">
        <f t="shared" si="60"/>
        <v>7.7490023942537914E-2</v>
      </c>
      <c r="H248" s="484">
        <f>VLOOKUP($AH248,'DMV-County Square Miles'!$B:$G,5,FALSE)</f>
        <v>12164</v>
      </c>
      <c r="I248" s="485">
        <f t="shared" si="61"/>
        <v>4.6846672811730062E-4</v>
      </c>
      <c r="J248" s="486">
        <f t="shared" si="62"/>
        <v>0.97079010375099761</v>
      </c>
      <c r="K248" s="487">
        <f>VLOOKUP($AH248,'Cty Population Vehicle Miles'!$A:$F,3,FALSE)</f>
        <v>12530</v>
      </c>
      <c r="L248" s="488">
        <f t="shared" si="71"/>
        <v>4.106013399170238E-4</v>
      </c>
      <c r="M248" s="489">
        <f>VLOOKUP($AH248,'Cty Population Vehicle Miles'!$A:$F,5,FALSE)</f>
        <v>683968.3</v>
      </c>
      <c r="N248" s="488">
        <f t="shared" si="72"/>
        <v>1.1201004765091416E-3</v>
      </c>
      <c r="O248" s="490">
        <f t="shared" si="73"/>
        <v>54.586456504389467</v>
      </c>
      <c r="P248" s="489">
        <f>VLOOKUP($AH248,'Cty ctr Mile Ln Mile '!$A:$F,3,FALSE)</f>
        <v>311.09699999999998</v>
      </c>
      <c r="Q248" s="488">
        <f t="shared" si="74"/>
        <v>3.8390602541442894E-3</v>
      </c>
      <c r="R248" s="490">
        <f t="shared" si="63"/>
        <v>2.4828172386272943E-2</v>
      </c>
      <c r="S248" s="489">
        <f>VLOOKUP($AH248,'Cty ctr Mile Ln Mile '!$A:$F,5,FALSE)</f>
        <v>729.399</v>
      </c>
      <c r="T248" s="488">
        <f t="shared" si="75"/>
        <v>3.6338624029687901E-3</v>
      </c>
      <c r="U248" s="491">
        <f t="shared" si="64"/>
        <v>5.8212210694333598E-2</v>
      </c>
      <c r="V248" s="492">
        <f>VLOOKUP($AH248,'FIN-County Cst NonCont &amp; Cont M'!$B:$I,3,FALSE)</f>
        <v>10023650.24</v>
      </c>
      <c r="W248" s="488">
        <f t="shared" si="76"/>
        <v>8.8372195945666675E-4</v>
      </c>
      <c r="X248" s="493">
        <f t="shared" si="65"/>
        <v>799.97208619313653</v>
      </c>
      <c r="Y248" s="494">
        <f>VLOOKUP($AH248,'FIN-County Cst NonCont &amp; Cont M'!$B:$I,5,FALSE)</f>
        <v>3230010.45</v>
      </c>
      <c r="Z248" s="488">
        <f t="shared" si="77"/>
        <v>5.3699329807998476E-3</v>
      </c>
      <c r="AA248" s="493">
        <f t="shared" si="66"/>
        <v>257.78215881883483</v>
      </c>
      <c r="AB248" s="492">
        <f>VLOOKUP($AH248,'FIN-County Cst NonCont &amp; Cont M'!$B:$I,7,FALSE)</f>
        <v>7444108.5999999996</v>
      </c>
      <c r="AC248" s="488">
        <f t="shared" si="78"/>
        <v>1.9166060883490516E-3</v>
      </c>
      <c r="AD248" s="495">
        <f t="shared" si="67"/>
        <v>594.10284118116522</v>
      </c>
      <c r="AE248" s="496">
        <f t="shared" si="68"/>
        <v>20697769.289999999</v>
      </c>
      <c r="AF248" s="497">
        <f t="shared" si="79"/>
        <v>1.3076644514382289E-3</v>
      </c>
      <c r="AG248" s="498">
        <f t="shared" si="69"/>
        <v>1651.8570861931364</v>
      </c>
      <c r="AH248" s="403" t="str">
        <f>IFERROR(IFERROR(IFERROR(VLOOKUP(B248,'TX Counties'!$A:$C,2,FALSE),VLOOKUP(B248,'TX Counties'!$E:$G,2,FALSE)),VLOOKUP(B248,'TX Counties'!$I:$K,2,FALSE)),VLOOKUP(B248,'TX Counties'!$M:$O,2,FALSE))</f>
        <v>Wilbarger</v>
      </c>
    </row>
    <row r="249" spans="1:34" s="403" customFormat="1" ht="15" x14ac:dyDescent="0.2">
      <c r="A249" s="509" t="s">
        <v>337</v>
      </c>
      <c r="B249" s="509">
        <v>245</v>
      </c>
      <c r="C249" s="510" t="s">
        <v>101</v>
      </c>
      <c r="D249" s="511" t="s">
        <v>102</v>
      </c>
      <c r="E249" s="481">
        <f>VLOOKUP($AH249,'DMV-County Square Miles'!$B:$G,3,FALSE)</f>
        <v>590.61</v>
      </c>
      <c r="F249" s="482">
        <f t="shared" si="70"/>
        <v>2.2605339538813722E-3</v>
      </c>
      <c r="G249" s="483">
        <f t="shared" si="60"/>
        <v>2.9348539057841384E-2</v>
      </c>
      <c r="H249" s="484">
        <f>VLOOKUP($AH249,'DMV-County Square Miles'!$B:$G,5,FALSE)</f>
        <v>15855</v>
      </c>
      <c r="I249" s="485">
        <f t="shared" si="61"/>
        <v>6.1061657138275244E-4</v>
      </c>
      <c r="J249" s="486">
        <f t="shared" si="62"/>
        <v>0.78786523553965415</v>
      </c>
      <c r="K249" s="487">
        <f>VLOOKUP($AH249,'Cty Population Vehicle Miles'!$A:$F,3,FALSE)</f>
        <v>20124</v>
      </c>
      <c r="L249" s="488">
        <f t="shared" si="71"/>
        <v>6.5945262286434055E-4</v>
      </c>
      <c r="M249" s="489">
        <f>VLOOKUP($AH249,'Cty Population Vehicle Miles'!$A:$F,5,FALSE)</f>
        <v>564474.79700000002</v>
      </c>
      <c r="N249" s="488">
        <f t="shared" si="72"/>
        <v>9.2441197800702311E-4</v>
      </c>
      <c r="O249" s="490">
        <f t="shared" si="73"/>
        <v>28.049830898429736</v>
      </c>
      <c r="P249" s="489">
        <f>VLOOKUP($AH249,'Cty ctr Mile Ln Mile '!$A:$F,3,FALSE)</f>
        <v>243.78100000000001</v>
      </c>
      <c r="Q249" s="488">
        <f t="shared" si="74"/>
        <v>3.0083541397556042E-3</v>
      </c>
      <c r="R249" s="490">
        <f t="shared" si="63"/>
        <v>1.2113943549990062E-2</v>
      </c>
      <c r="S249" s="489">
        <f>VLOOKUP($AH249,'Cty ctr Mile Ln Mile '!$A:$F,5,FALSE)</f>
        <v>524.71500000000003</v>
      </c>
      <c r="T249" s="488">
        <f t="shared" si="75"/>
        <v>2.614127673295095E-3</v>
      </c>
      <c r="U249" s="491">
        <f t="shared" si="64"/>
        <v>2.6074090638044129E-2</v>
      </c>
      <c r="V249" s="492">
        <f>VLOOKUP($AH249,'FIN-County Cst NonCont &amp; Cont M'!$B:$I,3,FALSE)</f>
        <v>16144274.76</v>
      </c>
      <c r="W249" s="488">
        <f t="shared" si="76"/>
        <v>1.4233387821115761E-3</v>
      </c>
      <c r="X249" s="493">
        <f t="shared" si="65"/>
        <v>802.23985092426949</v>
      </c>
      <c r="Y249" s="494">
        <f>VLOOKUP($AH249,'FIN-County Cst NonCont &amp; Cont M'!$B:$I,5,FALSE)</f>
        <v>1948286.58</v>
      </c>
      <c r="Z249" s="488">
        <f t="shared" si="77"/>
        <v>3.2390509330989131E-3</v>
      </c>
      <c r="AA249" s="493">
        <f t="shared" si="66"/>
        <v>96.814081693500299</v>
      </c>
      <c r="AB249" s="492">
        <f>VLOOKUP($AH249,'FIN-County Cst NonCont &amp; Cont M'!$B:$I,7,FALSE)</f>
        <v>3144130.49</v>
      </c>
      <c r="AC249" s="488">
        <f t="shared" si="78"/>
        <v>8.0950721751935312E-4</v>
      </c>
      <c r="AD249" s="495">
        <f t="shared" si="67"/>
        <v>156.23784983104753</v>
      </c>
      <c r="AE249" s="496">
        <f t="shared" si="68"/>
        <v>21236691.829999998</v>
      </c>
      <c r="AF249" s="497">
        <f t="shared" si="79"/>
        <v>1.3417130408182102E-3</v>
      </c>
      <c r="AG249" s="498">
        <f t="shared" si="69"/>
        <v>1055.2917824488172</v>
      </c>
      <c r="AH249" s="403" t="str">
        <f>IFERROR(IFERROR(IFERROR(VLOOKUP(B249,'TX Counties'!$A:$C,2,FALSE),VLOOKUP(B249,'TX Counties'!$E:$G,2,FALSE)),VLOOKUP(B249,'TX Counties'!$I:$K,2,FALSE)),VLOOKUP(B249,'TX Counties'!$M:$O,2,FALSE))</f>
        <v>Willacy</v>
      </c>
    </row>
    <row r="250" spans="1:34" s="403" customFormat="1" ht="15" x14ac:dyDescent="0.2">
      <c r="A250" s="509" t="s">
        <v>338</v>
      </c>
      <c r="B250" s="509">
        <v>246</v>
      </c>
      <c r="C250" s="510" t="s">
        <v>72</v>
      </c>
      <c r="D250" s="511" t="s">
        <v>73</v>
      </c>
      <c r="E250" s="481">
        <f>VLOOKUP($AH250,'DMV-County Square Miles'!$B:$G,3,FALSE)</f>
        <v>1115.8399999999999</v>
      </c>
      <c r="F250" s="482">
        <f t="shared" si="70"/>
        <v>4.270828816137536E-3</v>
      </c>
      <c r="G250" s="483">
        <f t="shared" si="60"/>
        <v>1.5966345672299568E-3</v>
      </c>
      <c r="H250" s="484">
        <f>VLOOKUP($AH250,'DMV-County Square Miles'!$B:$G,5,FALSE)</f>
        <v>552110</v>
      </c>
      <c r="I250" s="485">
        <f t="shared" si="61"/>
        <v>2.1263167153966034E-2</v>
      </c>
      <c r="J250" s="486">
        <f t="shared" si="62"/>
        <v>0.79000386337945538</v>
      </c>
      <c r="K250" s="487">
        <f>VLOOKUP($AH250,'Cty Population Vehicle Miles'!$A:$F,3,FALSE)</f>
        <v>698870</v>
      </c>
      <c r="L250" s="488">
        <f t="shared" si="71"/>
        <v>2.2901592851381519E-2</v>
      </c>
      <c r="M250" s="489">
        <f>VLOOKUP($AH250,'Cty Population Vehicle Miles'!$A:$F,5,FALSE)</f>
        <v>11215393.655999999</v>
      </c>
      <c r="N250" s="488">
        <f t="shared" si="72"/>
        <v>1.8366885977498085E-2</v>
      </c>
      <c r="O250" s="490">
        <f t="shared" si="73"/>
        <v>16.047896827736203</v>
      </c>
      <c r="P250" s="489">
        <f>VLOOKUP($AH250,'Cty ctr Mile Ln Mile '!$A:$F,3,FALSE)</f>
        <v>575.14</v>
      </c>
      <c r="Q250" s="488">
        <f t="shared" si="74"/>
        <v>7.0974555028449227E-3</v>
      </c>
      <c r="R250" s="490">
        <f t="shared" si="63"/>
        <v>8.2295705925279378E-4</v>
      </c>
      <c r="S250" s="489">
        <f>VLOOKUP($AH250,'Cty ctr Mile Ln Mile '!$A:$F,5,FALSE)</f>
        <v>1733.4090000000001</v>
      </c>
      <c r="T250" s="488">
        <f t="shared" si="75"/>
        <v>8.6358355222144918E-3</v>
      </c>
      <c r="U250" s="491">
        <f t="shared" si="64"/>
        <v>2.4803024883025457E-3</v>
      </c>
      <c r="V250" s="492">
        <f>VLOOKUP($AH250,'FIN-County Cst NonCont &amp; Cont M'!$B:$I,3,FALSE)</f>
        <v>108479212.22</v>
      </c>
      <c r="W250" s="488">
        <f t="shared" si="76"/>
        <v>9.5639272807840903E-3</v>
      </c>
      <c r="X250" s="493">
        <f t="shared" si="65"/>
        <v>155.22087401090332</v>
      </c>
      <c r="Y250" s="494">
        <f>VLOOKUP($AH250,'FIN-County Cst NonCont &amp; Cont M'!$B:$I,5,FALSE)</f>
        <v>5710350.1200000001</v>
      </c>
      <c r="Z250" s="488">
        <f t="shared" si="77"/>
        <v>9.493528864992485E-3</v>
      </c>
      <c r="AA250" s="493">
        <f t="shared" si="66"/>
        <v>8.1708330876987141</v>
      </c>
      <c r="AB250" s="492">
        <f>VLOOKUP($AH250,'FIN-County Cst NonCont &amp; Cont M'!$B:$I,7,FALSE)</f>
        <v>7734012.8999999994</v>
      </c>
      <c r="AC250" s="488">
        <f t="shared" si="78"/>
        <v>1.9912466365026036E-3</v>
      </c>
      <c r="AD250" s="495">
        <f t="shared" si="67"/>
        <v>11.066454276188704</v>
      </c>
      <c r="AE250" s="496">
        <f t="shared" si="68"/>
        <v>121923575.24000001</v>
      </c>
      <c r="AF250" s="497">
        <f t="shared" si="79"/>
        <v>7.7030100635353182E-3</v>
      </c>
      <c r="AG250" s="498">
        <f t="shared" si="69"/>
        <v>174.45816137479073</v>
      </c>
      <c r="AH250" s="403" t="str">
        <f>IFERROR(IFERROR(IFERROR(VLOOKUP(B250,'TX Counties'!$A:$C,2,FALSE),VLOOKUP(B250,'TX Counties'!$E:$G,2,FALSE)),VLOOKUP(B250,'TX Counties'!$I:$K,2,FALSE)),VLOOKUP(B250,'TX Counties'!$M:$O,2,FALSE))</f>
        <v>Williamson</v>
      </c>
    </row>
    <row r="251" spans="1:34" s="403" customFormat="1" ht="15" x14ac:dyDescent="0.2">
      <c r="A251" s="509" t="s">
        <v>339</v>
      </c>
      <c r="B251" s="509">
        <v>247</v>
      </c>
      <c r="C251" s="510" t="s">
        <v>62</v>
      </c>
      <c r="D251" s="511" t="s">
        <v>63</v>
      </c>
      <c r="E251" s="481">
        <f>VLOOKUP($AH251,'DMV-County Square Miles'!$B:$G,3,FALSE)</f>
        <v>803.73</v>
      </c>
      <c r="F251" s="482">
        <f t="shared" si="70"/>
        <v>3.0762414364014752E-3</v>
      </c>
      <c r="G251" s="483">
        <f t="shared" si="60"/>
        <v>1.5176170694864049E-2</v>
      </c>
      <c r="H251" s="484">
        <f>VLOOKUP($AH251,'DMV-County Square Miles'!$B:$G,5,FALSE)</f>
        <v>65757</v>
      </c>
      <c r="I251" s="485">
        <f t="shared" si="61"/>
        <v>2.5324701283138224E-3</v>
      </c>
      <c r="J251" s="486">
        <f t="shared" si="62"/>
        <v>1.2416351963746224</v>
      </c>
      <c r="K251" s="487">
        <f>VLOOKUP($AH251,'Cty Population Vehicle Miles'!$A:$F,3,FALSE)</f>
        <v>52960</v>
      </c>
      <c r="L251" s="488">
        <f t="shared" si="71"/>
        <v>1.7354706274545556E-3</v>
      </c>
      <c r="M251" s="489">
        <f>VLOOKUP($AH251,'Cty Population Vehicle Miles'!$A:$F,5,FALSE)</f>
        <v>1185692.1599999999</v>
      </c>
      <c r="N251" s="488">
        <f t="shared" si="72"/>
        <v>1.9417484018033485E-3</v>
      </c>
      <c r="O251" s="490">
        <f t="shared" si="73"/>
        <v>22.388447129909363</v>
      </c>
      <c r="P251" s="489">
        <f>VLOOKUP($AH251,'Cty ctr Mile Ln Mile '!$A:$F,3,FALSE)</f>
        <v>331.29199999999997</v>
      </c>
      <c r="Q251" s="488">
        <f t="shared" si="74"/>
        <v>4.0882745565401467E-3</v>
      </c>
      <c r="R251" s="490">
        <f t="shared" si="63"/>
        <v>6.2555135951661628E-3</v>
      </c>
      <c r="S251" s="489">
        <f>VLOOKUP($AH251,'Cty ctr Mile Ln Mile '!$A:$F,5,FALSE)</f>
        <v>741.29499999999996</v>
      </c>
      <c r="T251" s="488">
        <f t="shared" si="75"/>
        <v>3.6931282192719612E-3</v>
      </c>
      <c r="U251" s="491">
        <f t="shared" si="64"/>
        <v>1.3997262084592144E-2</v>
      </c>
      <c r="V251" s="492">
        <f>VLOOKUP($AH251,'FIN-County Cst NonCont &amp; Cont M'!$B:$I,3,FALSE)</f>
        <v>9891960.1899999995</v>
      </c>
      <c r="W251" s="488">
        <f t="shared" si="76"/>
        <v>8.7211167914555453E-4</v>
      </c>
      <c r="X251" s="493">
        <f t="shared" si="65"/>
        <v>186.78172564199394</v>
      </c>
      <c r="Y251" s="494">
        <f>VLOOKUP($AH251,'FIN-County Cst NonCont &amp; Cont M'!$B:$I,5,FALSE)</f>
        <v>2395553.85</v>
      </c>
      <c r="Z251" s="488">
        <f t="shared" si="77"/>
        <v>3.9826383925157423E-3</v>
      </c>
      <c r="AA251" s="493">
        <f t="shared" si="66"/>
        <v>45.233267560422959</v>
      </c>
      <c r="AB251" s="492">
        <f>VLOOKUP($AH251,'FIN-County Cst NonCont &amp; Cont M'!$B:$I,7,FALSE)</f>
        <v>12955945.4</v>
      </c>
      <c r="AC251" s="488">
        <f t="shared" si="78"/>
        <v>3.335717567843904E-3</v>
      </c>
      <c r="AD251" s="495">
        <f t="shared" si="67"/>
        <v>244.63643126888218</v>
      </c>
      <c r="AE251" s="496">
        <f t="shared" si="68"/>
        <v>25243459.439999998</v>
      </c>
      <c r="AF251" s="497">
        <f t="shared" si="79"/>
        <v>1.5948566281951623E-3</v>
      </c>
      <c r="AG251" s="498">
        <f t="shared" si="69"/>
        <v>476.65142447129904</v>
      </c>
      <c r="AH251" s="403" t="str">
        <f>IFERROR(IFERROR(IFERROR(VLOOKUP(B251,'TX Counties'!$A:$C,2,FALSE),VLOOKUP(B251,'TX Counties'!$E:$G,2,FALSE)),VLOOKUP(B251,'TX Counties'!$I:$K,2,FALSE)),VLOOKUP(B251,'TX Counties'!$M:$O,2,FALSE))</f>
        <v>Wilson</v>
      </c>
    </row>
    <row r="252" spans="1:34" s="403" customFormat="1" ht="15" x14ac:dyDescent="0.2">
      <c r="A252" s="509" t="s">
        <v>340</v>
      </c>
      <c r="B252" s="509">
        <v>248</v>
      </c>
      <c r="C252" s="510" t="s">
        <v>47</v>
      </c>
      <c r="D252" s="511" t="s">
        <v>48</v>
      </c>
      <c r="E252" s="481">
        <f>VLOOKUP($AH252,'DMV-County Square Miles'!$B:$G,3,FALSE)</f>
        <v>841.27</v>
      </c>
      <c r="F252" s="482">
        <f t="shared" si="70"/>
        <v>3.2199241451749579E-3</v>
      </c>
      <c r="G252" s="483">
        <f t="shared" si="60"/>
        <v>0.11057702418506835</v>
      </c>
      <c r="H252" s="484">
        <f>VLOOKUP($AH252,'DMV-County Square Miles'!$B:$G,5,FALSE)</f>
        <v>10454</v>
      </c>
      <c r="I252" s="485">
        <f t="shared" si="61"/>
        <v>4.0261025778841341E-4</v>
      </c>
      <c r="J252" s="486">
        <f t="shared" si="62"/>
        <v>1.374079915878023</v>
      </c>
      <c r="K252" s="487">
        <f>VLOOKUP($AH252,'Cty Population Vehicle Miles'!$A:$F,3,FALSE)</f>
        <v>7608</v>
      </c>
      <c r="L252" s="488">
        <f t="shared" si="71"/>
        <v>2.4931005539415138E-4</v>
      </c>
      <c r="M252" s="489">
        <f>VLOOKUP($AH252,'Cty Population Vehicle Miles'!$A:$F,5,FALSE)</f>
        <v>594067.51199999999</v>
      </c>
      <c r="N252" s="488">
        <f t="shared" si="72"/>
        <v>9.7287447864148114E-4</v>
      </c>
      <c r="O252" s="490">
        <f t="shared" si="73"/>
        <v>78.084583596214515</v>
      </c>
      <c r="P252" s="489">
        <f>VLOOKUP($AH252,'Cty ctr Mile Ln Mile '!$A:$F,3,FALSE)</f>
        <v>135.065</v>
      </c>
      <c r="Q252" s="488">
        <f t="shared" si="74"/>
        <v>1.666755620356347E-3</v>
      </c>
      <c r="R252" s="490">
        <f t="shared" si="63"/>
        <v>1.7753023133543638E-2</v>
      </c>
      <c r="S252" s="489">
        <f>VLOOKUP($AH252,'Cty ctr Mile Ln Mile '!$A:$F,5,FALSE)</f>
        <v>292.45999999999998</v>
      </c>
      <c r="T252" s="488">
        <f t="shared" si="75"/>
        <v>1.4570343507082574E-3</v>
      </c>
      <c r="U252" s="491">
        <f t="shared" si="64"/>
        <v>3.8441114616193477E-2</v>
      </c>
      <c r="V252" s="492">
        <f>VLOOKUP($AH252,'FIN-County Cst NonCont &amp; Cont M'!$B:$I,3,FALSE)</f>
        <v>28553591.66</v>
      </c>
      <c r="W252" s="488">
        <f t="shared" si="76"/>
        <v>2.5173899095765674E-3</v>
      </c>
      <c r="X252" s="493">
        <f t="shared" si="65"/>
        <v>3753.1009016824396</v>
      </c>
      <c r="Y252" s="494">
        <f>VLOOKUP($AH252,'FIN-County Cst NonCont &amp; Cont M'!$B:$I,5,FALSE)</f>
        <v>710164.29</v>
      </c>
      <c r="Z252" s="488">
        <f t="shared" si="77"/>
        <v>1.1806570603068195E-3</v>
      </c>
      <c r="AA252" s="493">
        <f t="shared" si="66"/>
        <v>93.344412460567824</v>
      </c>
      <c r="AB252" s="492">
        <f>VLOOKUP($AH252,'FIN-County Cst NonCont &amp; Cont M'!$B:$I,7,FALSE)</f>
        <v>26377748.620000001</v>
      </c>
      <c r="AC252" s="488">
        <f t="shared" si="78"/>
        <v>6.7913777617420569E-3</v>
      </c>
      <c r="AD252" s="495">
        <f t="shared" si="67"/>
        <v>3467.1068112513144</v>
      </c>
      <c r="AE252" s="496">
        <f t="shared" si="68"/>
        <v>55641504.57</v>
      </c>
      <c r="AF252" s="497">
        <f t="shared" si="79"/>
        <v>3.5153748469831728E-3</v>
      </c>
      <c r="AG252" s="498">
        <f t="shared" si="69"/>
        <v>7313.5521253943216</v>
      </c>
      <c r="AH252" s="403" t="str">
        <f>IFERROR(IFERROR(IFERROR(VLOOKUP(B252,'TX Counties'!$A:$C,2,FALSE),VLOOKUP(B252,'TX Counties'!$E:$G,2,FALSE)),VLOOKUP(B252,'TX Counties'!$I:$K,2,FALSE)),VLOOKUP(B252,'TX Counties'!$M:$O,2,FALSE))</f>
        <v>Winkler</v>
      </c>
    </row>
    <row r="253" spans="1:34" s="403" customFormat="1" ht="15" x14ac:dyDescent="0.2">
      <c r="A253" s="509" t="s">
        <v>341</v>
      </c>
      <c r="B253" s="509">
        <v>249</v>
      </c>
      <c r="C253" s="510" t="s">
        <v>163</v>
      </c>
      <c r="D253" s="511" t="s">
        <v>164</v>
      </c>
      <c r="E253" s="481">
        <f>VLOOKUP($AH253,'DMV-County Square Miles'!$B:$G,3,FALSE)</f>
        <v>904.4</v>
      </c>
      <c r="F253" s="482">
        <f t="shared" si="70"/>
        <v>3.4615514601688303E-3</v>
      </c>
      <c r="G253" s="483">
        <f t="shared" si="60"/>
        <v>1.1650885668276972E-2</v>
      </c>
      <c r="H253" s="484">
        <f>VLOOKUP($AH253,'DMV-County Square Miles'!$B:$G,5,FALSE)</f>
        <v>99687</v>
      </c>
      <c r="I253" s="485">
        <f t="shared" si="61"/>
        <v>3.8392011448396372E-3</v>
      </c>
      <c r="J253" s="486">
        <f t="shared" si="62"/>
        <v>1.2842125603864734</v>
      </c>
      <c r="K253" s="487">
        <f>VLOOKUP($AH253,'Cty Population Vehicle Miles'!$A:$F,3,FALSE)</f>
        <v>77625</v>
      </c>
      <c r="L253" s="488">
        <f t="shared" si="71"/>
        <v>2.5437293703957681E-3</v>
      </c>
      <c r="M253" s="489">
        <f>VLOOKUP($AH253,'Cty Population Vehicle Miles'!$A:$F,5,FALSE)</f>
        <v>2855698.747</v>
      </c>
      <c r="N253" s="488">
        <f t="shared" si="72"/>
        <v>4.6766341762933435E-3</v>
      </c>
      <c r="O253" s="490">
        <f t="shared" si="73"/>
        <v>36.788389655394525</v>
      </c>
      <c r="P253" s="489">
        <f>VLOOKUP($AH253,'Cty ctr Mile Ln Mile '!$A:$F,3,FALSE)</f>
        <v>383.57799999999997</v>
      </c>
      <c r="Q253" s="488">
        <f t="shared" si="74"/>
        <v>4.7335045151967337E-3</v>
      </c>
      <c r="R253" s="490">
        <f t="shared" si="63"/>
        <v>4.9414235104669885E-3</v>
      </c>
      <c r="S253" s="489">
        <f>VLOOKUP($AH253,'Cty ctr Mile Ln Mile '!$A:$F,5,FALSE)</f>
        <v>914.41499999999996</v>
      </c>
      <c r="T253" s="488">
        <f t="shared" si="75"/>
        <v>4.5556112487276593E-3</v>
      </c>
      <c r="U253" s="491">
        <f t="shared" si="64"/>
        <v>1.1779903381642512E-2</v>
      </c>
      <c r="V253" s="492">
        <f>VLOOKUP($AH253,'FIN-County Cst NonCont &amp; Cont M'!$B:$I,3,FALSE)</f>
        <v>26392285.109999999</v>
      </c>
      <c r="W253" s="488">
        <f t="shared" si="76"/>
        <v>2.3268411560166537E-3</v>
      </c>
      <c r="X253" s="493">
        <f t="shared" si="65"/>
        <v>339.99723169082125</v>
      </c>
      <c r="Y253" s="494">
        <f>VLOOKUP($AH253,'FIN-County Cst NonCont &amp; Cont M'!$B:$I,5,FALSE)</f>
        <v>1514387.82</v>
      </c>
      <c r="Z253" s="488">
        <f t="shared" si="77"/>
        <v>2.5176887896259229E-3</v>
      </c>
      <c r="AA253" s="493">
        <f t="shared" si="66"/>
        <v>19.509021835748793</v>
      </c>
      <c r="AB253" s="492">
        <f>VLOOKUP($AH253,'FIN-County Cst NonCont &amp; Cont M'!$B:$I,7,FALSE)</f>
        <v>9569635.5099999998</v>
      </c>
      <c r="AC253" s="488">
        <f t="shared" si="78"/>
        <v>2.4638573491186414E-3</v>
      </c>
      <c r="AD253" s="495">
        <f t="shared" si="67"/>
        <v>123.28032863123994</v>
      </c>
      <c r="AE253" s="496">
        <f t="shared" si="68"/>
        <v>37476308.439999998</v>
      </c>
      <c r="AF253" s="497">
        <f t="shared" si="79"/>
        <v>2.3677158456780955E-3</v>
      </c>
      <c r="AG253" s="498">
        <f t="shared" si="69"/>
        <v>482.78658215780996</v>
      </c>
      <c r="AH253" s="403" t="str">
        <f>IFERROR(IFERROR(IFERROR(VLOOKUP(B253,'TX Counties'!$A:$C,2,FALSE),VLOOKUP(B253,'TX Counties'!$E:$G,2,FALSE)),VLOOKUP(B253,'TX Counties'!$I:$K,2,FALSE)),VLOOKUP(B253,'TX Counties'!$M:$O,2,FALSE))</f>
        <v>Wise</v>
      </c>
    </row>
    <row r="254" spans="1:34" s="403" customFormat="1" ht="15" x14ac:dyDescent="0.2">
      <c r="A254" s="509" t="s">
        <v>342</v>
      </c>
      <c r="B254" s="509">
        <v>250</v>
      </c>
      <c r="C254" s="510" t="s">
        <v>44</v>
      </c>
      <c r="D254" s="511" t="s">
        <v>45</v>
      </c>
      <c r="E254" s="481">
        <f>VLOOKUP($AH254,'DMV-County Square Miles'!$B:$G,3,FALSE)</f>
        <v>645.24</v>
      </c>
      <c r="F254" s="482">
        <f t="shared" si="70"/>
        <v>2.4696278904901992E-3</v>
      </c>
      <c r="G254" s="483">
        <f t="shared" si="60"/>
        <v>1.3474220560903794E-2</v>
      </c>
      <c r="H254" s="484">
        <f>VLOOKUP($AH254,'DMV-County Square Miles'!$B:$G,5,FALSE)</f>
        <v>56743</v>
      </c>
      <c r="I254" s="485">
        <f t="shared" si="61"/>
        <v>2.1853179508023669E-3</v>
      </c>
      <c r="J254" s="486">
        <f t="shared" si="62"/>
        <v>1.1849353686804351</v>
      </c>
      <c r="K254" s="487">
        <f>VLOOKUP($AH254,'Cty Population Vehicle Miles'!$A:$F,3,FALSE)</f>
        <v>47887</v>
      </c>
      <c r="L254" s="488">
        <f t="shared" si="71"/>
        <v>1.5692311543979663E-3</v>
      </c>
      <c r="M254" s="489">
        <f>VLOOKUP($AH254,'Cty Population Vehicle Miles'!$A:$F,5,FALSE)</f>
        <v>1022171.387</v>
      </c>
      <c r="N254" s="488">
        <f t="shared" si="72"/>
        <v>1.6739586581025906E-3</v>
      </c>
      <c r="O254" s="490">
        <f t="shared" si="73"/>
        <v>21.34548806565456</v>
      </c>
      <c r="P254" s="489">
        <f>VLOOKUP($AH254,'Cty ctr Mile Ln Mile '!$A:$F,3,FALSE)</f>
        <v>417.791</v>
      </c>
      <c r="Q254" s="488">
        <f t="shared" si="74"/>
        <v>5.1557064923133207E-3</v>
      </c>
      <c r="R254" s="490">
        <f t="shared" si="63"/>
        <v>8.7245181364462177E-3</v>
      </c>
      <c r="S254" s="489">
        <f>VLOOKUP($AH254,'Cty ctr Mile Ln Mile '!$A:$F,5,FALSE)</f>
        <v>910.29899999999998</v>
      </c>
      <c r="T254" s="488">
        <f t="shared" si="75"/>
        <v>4.5351053559986873E-3</v>
      </c>
      <c r="U254" s="491">
        <f t="shared" si="64"/>
        <v>1.9009313592415478E-2</v>
      </c>
      <c r="V254" s="492">
        <f>VLOOKUP($AH254,'FIN-County Cst NonCont &amp; Cont M'!$B:$I,3,FALSE)</f>
        <v>4840016.03</v>
      </c>
      <c r="W254" s="488">
        <f t="shared" si="76"/>
        <v>4.2671365694352855E-4</v>
      </c>
      <c r="X254" s="493">
        <f t="shared" si="65"/>
        <v>101.07160669910415</v>
      </c>
      <c r="Y254" s="494">
        <f>VLOOKUP($AH254,'FIN-County Cst NonCont &amp; Cont M'!$B:$I,5,FALSE)</f>
        <v>4263461.4800000004</v>
      </c>
      <c r="Z254" s="488">
        <f t="shared" si="77"/>
        <v>7.0880583107159082E-3</v>
      </c>
      <c r="AA254" s="493">
        <f t="shared" si="66"/>
        <v>89.031709649800575</v>
      </c>
      <c r="AB254" s="492">
        <f>VLOOKUP($AH254,'FIN-County Cst NonCont &amp; Cont M'!$B:$I,7,FALSE)</f>
        <v>8347612.25</v>
      </c>
      <c r="AC254" s="488">
        <f t="shared" si="78"/>
        <v>2.149227707603181E-3</v>
      </c>
      <c r="AD254" s="495">
        <f t="shared" si="67"/>
        <v>174.31896443711236</v>
      </c>
      <c r="AE254" s="496">
        <f t="shared" si="68"/>
        <v>17451089.760000002</v>
      </c>
      <c r="AF254" s="497">
        <f t="shared" si="79"/>
        <v>1.1025424720061559E-3</v>
      </c>
      <c r="AG254" s="498">
        <f t="shared" si="69"/>
        <v>364.4222807860171</v>
      </c>
      <c r="AH254" s="403" t="str">
        <f>IFERROR(IFERROR(IFERROR(VLOOKUP(B254,'TX Counties'!$A:$C,2,FALSE),VLOOKUP(B254,'TX Counties'!$E:$G,2,FALSE)),VLOOKUP(B254,'TX Counties'!$I:$K,2,FALSE)),VLOOKUP(B254,'TX Counties'!$M:$O,2,FALSE))</f>
        <v>Wood</v>
      </c>
    </row>
    <row r="255" spans="1:34" s="403" customFormat="1" ht="15" x14ac:dyDescent="0.2">
      <c r="A255" s="509" t="s">
        <v>343</v>
      </c>
      <c r="B255" s="509">
        <v>251</v>
      </c>
      <c r="C255" s="510" t="s">
        <v>68</v>
      </c>
      <c r="D255" s="511" t="s">
        <v>69</v>
      </c>
      <c r="E255" s="481">
        <f>VLOOKUP($AH255,'DMV-County Square Miles'!$B:$G,3,FALSE)</f>
        <v>799.72</v>
      </c>
      <c r="F255" s="482">
        <f t="shared" si="70"/>
        <v>3.0608933367162949E-3</v>
      </c>
      <c r="G255" s="483">
        <f t="shared" si="60"/>
        <v>0.10562937524765553</v>
      </c>
      <c r="H255" s="484">
        <f>VLOOKUP($AH255,'DMV-County Square Miles'!$B:$G,5,FALSE)</f>
        <v>10961</v>
      </c>
      <c r="I255" s="485">
        <f t="shared" si="61"/>
        <v>4.2213612355259224E-4</v>
      </c>
      <c r="J255" s="486">
        <f t="shared" si="62"/>
        <v>1.4477611940298507</v>
      </c>
      <c r="K255" s="487">
        <f>VLOOKUP($AH255,'Cty Population Vehicle Miles'!$A:$F,3,FALSE)</f>
        <v>7571</v>
      </c>
      <c r="L255" s="488">
        <f t="shared" si="71"/>
        <v>2.4809758535608838E-4</v>
      </c>
      <c r="M255" s="489">
        <f>VLOOKUP($AH255,'Cty Population Vehicle Miles'!$A:$F,5,FALSE)</f>
        <v>311606.37</v>
      </c>
      <c r="N255" s="488">
        <f t="shared" si="72"/>
        <v>5.1030207616388631E-4</v>
      </c>
      <c r="O255" s="490">
        <f t="shared" si="73"/>
        <v>41.157887993660019</v>
      </c>
      <c r="P255" s="489">
        <f>VLOOKUP($AH255,'Cty ctr Mile Ln Mile '!$A:$F,3,FALSE)</f>
        <v>207.83799999999999</v>
      </c>
      <c r="Q255" s="488">
        <f t="shared" si="74"/>
        <v>2.5648032771156291E-3</v>
      </c>
      <c r="R255" s="490">
        <f t="shared" si="63"/>
        <v>2.7451855765420682E-2</v>
      </c>
      <c r="S255" s="489">
        <f>VLOOKUP($AH255,'Cty ctr Mile Ln Mile '!$A:$F,5,FALSE)</f>
        <v>430.738</v>
      </c>
      <c r="T255" s="488">
        <f t="shared" si="75"/>
        <v>2.1459346992934881E-3</v>
      </c>
      <c r="U255" s="491">
        <f t="shared" si="64"/>
        <v>5.6893144894994058E-2</v>
      </c>
      <c r="V255" s="492">
        <f>VLOOKUP($AH255,'FIN-County Cst NonCont &amp; Cont M'!$B:$I,3,FALSE)</f>
        <v>1442177.36</v>
      </c>
      <c r="W255" s="488">
        <f t="shared" si="76"/>
        <v>1.2714767294825751E-4</v>
      </c>
      <c r="X255" s="493">
        <f t="shared" si="65"/>
        <v>190.48703737947432</v>
      </c>
      <c r="Y255" s="494">
        <f>VLOOKUP($AH255,'FIN-County Cst NonCont &amp; Cont M'!$B:$I,5,FALSE)</f>
        <v>1108662.23</v>
      </c>
      <c r="Z255" s="488">
        <f t="shared" si="77"/>
        <v>1.8431648954708817E-3</v>
      </c>
      <c r="AA255" s="493">
        <f t="shared" si="66"/>
        <v>146.43537577598732</v>
      </c>
      <c r="AB255" s="492">
        <f>VLOOKUP($AH255,'FIN-County Cst NonCont &amp; Cont M'!$B:$I,7,FALSE)</f>
        <v>946824.47</v>
      </c>
      <c r="AC255" s="488">
        <f t="shared" si="78"/>
        <v>2.4377526461662099E-4</v>
      </c>
      <c r="AD255" s="495">
        <f t="shared" si="67"/>
        <v>125.05936732267864</v>
      </c>
      <c r="AE255" s="496">
        <f t="shared" si="68"/>
        <v>3497664.0599999996</v>
      </c>
      <c r="AF255" s="497">
        <f t="shared" si="79"/>
        <v>2.2097893208930964E-4</v>
      </c>
      <c r="AG255" s="498">
        <f t="shared" si="69"/>
        <v>461.98178047814019</v>
      </c>
      <c r="AH255" s="403" t="str">
        <f>IFERROR(IFERROR(IFERROR(VLOOKUP(B255,'TX Counties'!$A:$C,2,FALSE),VLOOKUP(B255,'TX Counties'!$E:$G,2,FALSE)),VLOOKUP(B255,'TX Counties'!$I:$K,2,FALSE)),VLOOKUP(B255,'TX Counties'!$M:$O,2,FALSE))</f>
        <v>Yoakum</v>
      </c>
    </row>
    <row r="256" spans="1:34" s="403" customFormat="1" ht="15" x14ac:dyDescent="0.2">
      <c r="A256" s="509" t="s">
        <v>344</v>
      </c>
      <c r="B256" s="509">
        <v>252</v>
      </c>
      <c r="C256" s="510" t="s">
        <v>56</v>
      </c>
      <c r="D256" s="511" t="s">
        <v>57</v>
      </c>
      <c r="E256" s="481">
        <f>VLOOKUP($AH256,'DMV-County Square Miles'!$B:$G,3,FALSE)</f>
        <v>914.5</v>
      </c>
      <c r="F256" s="482">
        <f t="shared" si="70"/>
        <v>3.5002087686028258E-3</v>
      </c>
      <c r="G256" s="483">
        <f t="shared" si="60"/>
        <v>5.0016407788230147E-2</v>
      </c>
      <c r="H256" s="484">
        <f>VLOOKUP($AH256,'DMV-County Square Miles'!$B:$G,5,FALSE)</f>
        <v>23681</v>
      </c>
      <c r="I256" s="485">
        <f t="shared" si="61"/>
        <v>9.1201583266571813E-4</v>
      </c>
      <c r="J256" s="486">
        <f t="shared" si="62"/>
        <v>1.295176110260337</v>
      </c>
      <c r="K256" s="487">
        <f>VLOOKUP($AH256,'Cty Population Vehicle Miles'!$A:$F,3,FALSE)</f>
        <v>18284</v>
      </c>
      <c r="L256" s="488">
        <f t="shared" si="71"/>
        <v>5.9915681556607051E-4</v>
      </c>
      <c r="M256" s="489">
        <f>VLOOKUP($AH256,'Cty Population Vehicle Miles'!$A:$F,5,FALSE)</f>
        <v>395911.29100000003</v>
      </c>
      <c r="N256" s="488">
        <f t="shared" si="72"/>
        <v>6.4836400415699009E-4</v>
      </c>
      <c r="O256" s="490">
        <f t="shared" si="73"/>
        <v>21.653428735506456</v>
      </c>
      <c r="P256" s="489">
        <f>VLOOKUP($AH256,'Cty ctr Mile Ln Mile '!$A:$F,3,FALSE)</f>
        <v>343.10599999999999</v>
      </c>
      <c r="Q256" s="488">
        <f t="shared" si="74"/>
        <v>4.2340639979120036E-3</v>
      </c>
      <c r="R256" s="490">
        <f t="shared" si="63"/>
        <v>1.8765368628308902E-2</v>
      </c>
      <c r="S256" s="489">
        <f>VLOOKUP($AH256,'Cty ctr Mile Ln Mile '!$A:$F,5,FALSE)</f>
        <v>702.31100000000004</v>
      </c>
      <c r="T256" s="488">
        <f t="shared" si="75"/>
        <v>3.4989101137942527E-3</v>
      </c>
      <c r="U256" s="491">
        <f t="shared" si="64"/>
        <v>3.841123386567491E-2</v>
      </c>
      <c r="V256" s="492">
        <f>VLOOKUP($AH256,'FIN-County Cst NonCont &amp; Cont M'!$B:$I,3,FALSE)</f>
        <v>2145191</v>
      </c>
      <c r="W256" s="488">
        <f t="shared" si="76"/>
        <v>1.8912794725854345E-4</v>
      </c>
      <c r="X256" s="493">
        <f t="shared" si="65"/>
        <v>117.32613213738789</v>
      </c>
      <c r="Y256" s="494">
        <f>VLOOKUP($AH256,'FIN-County Cst NonCont &amp; Cont M'!$B:$I,5,FALSE)</f>
        <v>2941855.75</v>
      </c>
      <c r="Z256" s="488">
        <f t="shared" si="77"/>
        <v>4.8908721693704336E-3</v>
      </c>
      <c r="AA256" s="493">
        <f t="shared" si="66"/>
        <v>160.89782049879676</v>
      </c>
      <c r="AB256" s="492">
        <f>VLOOKUP($AH256,'FIN-County Cst NonCont &amp; Cont M'!$B:$I,7,FALSE)</f>
        <v>7886584.0500000007</v>
      </c>
      <c r="AC256" s="488">
        <f t="shared" si="78"/>
        <v>2.0305285452856671E-3</v>
      </c>
      <c r="AD256" s="495">
        <f t="shared" si="67"/>
        <v>431.33800317217242</v>
      </c>
      <c r="AE256" s="496">
        <f t="shared" si="68"/>
        <v>12973630.800000001</v>
      </c>
      <c r="AF256" s="497">
        <f t="shared" si="79"/>
        <v>8.1966107388397279E-4</v>
      </c>
      <c r="AG256" s="498">
        <f t="shared" si="69"/>
        <v>709.56195580835708</v>
      </c>
      <c r="AH256" s="403" t="str">
        <f>IFERROR(IFERROR(IFERROR(VLOOKUP(B256,'TX Counties'!$A:$C,2,FALSE),VLOOKUP(B256,'TX Counties'!$E:$G,2,FALSE)),VLOOKUP(B256,'TX Counties'!$I:$K,2,FALSE)),VLOOKUP(B256,'TX Counties'!$M:$O,2,FALSE))</f>
        <v>Young</v>
      </c>
    </row>
    <row r="257" spans="1:34" s="403" customFormat="1" ht="15" x14ac:dyDescent="0.2">
      <c r="A257" s="509" t="s">
        <v>345</v>
      </c>
      <c r="B257" s="509">
        <v>253</v>
      </c>
      <c r="C257" s="510" t="s">
        <v>101</v>
      </c>
      <c r="D257" s="511" t="s">
        <v>102</v>
      </c>
      <c r="E257" s="481">
        <f>VLOOKUP($AH257,'DMV-County Square Miles'!$B:$G,3,FALSE)</f>
        <v>998.41</v>
      </c>
      <c r="F257" s="482">
        <f t="shared" si="70"/>
        <v>3.8213706251074325E-3</v>
      </c>
      <c r="G257" s="483">
        <f t="shared" si="60"/>
        <v>7.4115507386237095E-2</v>
      </c>
      <c r="H257" s="484">
        <f>VLOOKUP($AH257,'DMV-County Square Miles'!$B:$G,5,FALSE)</f>
        <v>11944</v>
      </c>
      <c r="I257" s="485">
        <f t="shared" si="61"/>
        <v>4.599939658527654E-4</v>
      </c>
      <c r="J257" s="486">
        <f t="shared" si="62"/>
        <v>0.886645386385569</v>
      </c>
      <c r="K257" s="487">
        <f>VLOOKUP($AH257,'Cty Population Vehicle Miles'!$A:$F,3,FALSE)</f>
        <v>13471</v>
      </c>
      <c r="L257" s="488">
        <f t="shared" si="71"/>
        <v>4.4143740223641083E-4</v>
      </c>
      <c r="M257" s="489">
        <f>VLOOKUP($AH257,'Cty Population Vehicle Miles'!$A:$F,5,FALSE)</f>
        <v>299311.891</v>
      </c>
      <c r="N257" s="488">
        <f t="shared" si="72"/>
        <v>4.9016802640407784E-4</v>
      </c>
      <c r="O257" s="490">
        <f t="shared" si="73"/>
        <v>22.218980847747012</v>
      </c>
      <c r="P257" s="489">
        <f>VLOOKUP($AH257,'Cty ctr Mile Ln Mile '!$A:$F,3,FALSE)</f>
        <v>119.28700000000001</v>
      </c>
      <c r="Q257" s="488">
        <f t="shared" si="74"/>
        <v>1.4720488482245406E-3</v>
      </c>
      <c r="R257" s="490">
        <f t="shared" si="63"/>
        <v>8.8550961324326341E-3</v>
      </c>
      <c r="S257" s="489">
        <f>VLOOKUP($AH257,'Cty ctr Mile Ln Mile '!$A:$F,5,FALSE)</f>
        <v>289.142</v>
      </c>
      <c r="T257" s="488">
        <f t="shared" si="75"/>
        <v>1.4405040902430658E-3</v>
      </c>
      <c r="U257" s="491">
        <f t="shared" si="64"/>
        <v>2.1464033850493652E-2</v>
      </c>
      <c r="V257" s="492">
        <f>VLOOKUP($AH257,'FIN-County Cst NonCont &amp; Cont M'!$B:$I,3,FALSE)</f>
        <v>12906347.24</v>
      </c>
      <c r="W257" s="488">
        <f t="shared" si="76"/>
        <v>1.1378711546464477E-3</v>
      </c>
      <c r="X257" s="493">
        <f t="shared" si="65"/>
        <v>958.08382748125609</v>
      </c>
      <c r="Y257" s="494">
        <f>VLOOKUP($AH257,'FIN-County Cst NonCont &amp; Cont M'!$B:$I,5,FALSE)</f>
        <v>608502.30000000005</v>
      </c>
      <c r="Z257" s="488">
        <f t="shared" si="77"/>
        <v>1.0116427238378016E-3</v>
      </c>
      <c r="AA257" s="493">
        <f t="shared" si="66"/>
        <v>45.171279043872026</v>
      </c>
      <c r="AB257" s="492">
        <f>VLOOKUP($AH257,'FIN-County Cst NonCont &amp; Cont M'!$B:$I,7,FALSE)</f>
        <v>2230910.46</v>
      </c>
      <c r="AC257" s="488">
        <f t="shared" si="78"/>
        <v>5.7438395917512315E-4</v>
      </c>
      <c r="AD257" s="495">
        <f t="shared" si="67"/>
        <v>165.60837799717913</v>
      </c>
      <c r="AE257" s="496">
        <f t="shared" si="68"/>
        <v>15745760</v>
      </c>
      <c r="AF257" s="497">
        <f t="shared" si="79"/>
        <v>9.9480143605746077E-4</v>
      </c>
      <c r="AG257" s="498">
        <f t="shared" si="69"/>
        <v>1168.8634845223071</v>
      </c>
      <c r="AH257" s="403" t="str">
        <f>IFERROR(IFERROR(IFERROR(VLOOKUP(B257,'TX Counties'!$A:$C,2,FALSE),VLOOKUP(B257,'TX Counties'!$E:$G,2,FALSE)),VLOOKUP(B257,'TX Counties'!$I:$K,2,FALSE)),VLOOKUP(B257,'TX Counties'!$M:$O,2,FALSE))</f>
        <v>Zapata</v>
      </c>
    </row>
    <row r="258" spans="1:34" s="403" customFormat="1" ht="15" x14ac:dyDescent="0.2">
      <c r="A258" s="509" t="s">
        <v>346</v>
      </c>
      <c r="B258" s="509">
        <v>254</v>
      </c>
      <c r="C258" s="510" t="s">
        <v>153</v>
      </c>
      <c r="D258" s="511" t="s">
        <v>154</v>
      </c>
      <c r="E258" s="506">
        <f>VLOOKUP($AH258,'DMV-County Square Miles'!$B:$G,3,FALSE)</f>
        <v>1297.4100000000001</v>
      </c>
      <c r="F258" s="482">
        <f t="shared" si="70"/>
        <v>4.9657800530049125E-3</v>
      </c>
      <c r="G258" s="483">
        <f>E258/K258</f>
        <v>0.13582600502512562</v>
      </c>
      <c r="H258" s="484">
        <f>VLOOKUP($AH258,'DMV-County Square Miles'!$B:$G,5,FALSE)</f>
        <v>9052</v>
      </c>
      <c r="I258" s="485">
        <f t="shared" si="61"/>
        <v>3.4861565462987546E-4</v>
      </c>
      <c r="J258" s="486">
        <f t="shared" si="62"/>
        <v>0.94765494137353434</v>
      </c>
      <c r="K258" s="487">
        <f>VLOOKUP($AH258,'Cty Population Vehicle Miles'!$A:$F,3,FALSE)</f>
        <v>9552</v>
      </c>
      <c r="L258" s="488">
        <f t="shared" si="71"/>
        <v>3.1301388658319326E-4</v>
      </c>
      <c r="M258" s="489">
        <f>VLOOKUP($AH258,'Cty Population Vehicle Miles'!$A:$F,5,FALSE)</f>
        <v>449537.995</v>
      </c>
      <c r="N258" s="488">
        <f t="shared" si="72"/>
        <v>7.3618575949859681E-4</v>
      </c>
      <c r="O258" s="490">
        <f t="shared" si="73"/>
        <v>47.062185406197656</v>
      </c>
      <c r="P258" s="489">
        <f>VLOOKUP($AH258,'Cty ctr Mile Ln Mile '!$A:$F,3,FALSE)</f>
        <v>264.738</v>
      </c>
      <c r="Q258" s="488">
        <f t="shared" si="74"/>
        <v>3.2669718240987571E-3</v>
      </c>
      <c r="R258" s="490">
        <f t="shared" si="63"/>
        <v>2.7715452261306533E-2</v>
      </c>
      <c r="S258" s="489">
        <f>VLOOKUP($AH258,'Cty ctr Mile Ln Mile '!$A:$F,5,FALSE)</f>
        <v>541.33100000000002</v>
      </c>
      <c r="T258" s="488">
        <f t="shared" si="75"/>
        <v>2.6969085074993225E-3</v>
      </c>
      <c r="U258" s="491">
        <f t="shared" si="64"/>
        <v>5.667200586264657E-2</v>
      </c>
      <c r="V258" s="492">
        <f>VLOOKUP($AH258,'FIN-County Cst NonCont &amp; Cont M'!$B:$I,3,FALSE)</f>
        <v>980001.44</v>
      </c>
      <c r="W258" s="488">
        <f t="shared" si="76"/>
        <v>8.6400539932162971E-5</v>
      </c>
      <c r="X258" s="493">
        <f>V258/K258</f>
        <v>102.59646566164153</v>
      </c>
      <c r="Y258" s="494">
        <f>VLOOKUP($AH258,'FIN-County Cst NonCont &amp; Cont M'!$B:$I,5,FALSE)</f>
        <v>1642053.01</v>
      </c>
      <c r="Z258" s="488">
        <f t="shared" si="77"/>
        <v>2.7299337730070381E-3</v>
      </c>
      <c r="AA258" s="493">
        <f t="shared" si="66"/>
        <v>171.90672215242881</v>
      </c>
      <c r="AB258" s="492">
        <f>VLOOKUP($AH258,'FIN-County Cst NonCont &amp; Cont M'!$B:$I,7,FALSE)</f>
        <v>4293699.21</v>
      </c>
      <c r="AC258" s="488">
        <f t="shared" si="78"/>
        <v>1.1054822665302751E-3</v>
      </c>
      <c r="AD258" s="495">
        <f t="shared" si="67"/>
        <v>449.50787374371856</v>
      </c>
      <c r="AE258" s="492">
        <f t="shared" si="68"/>
        <v>6915753.6600000001</v>
      </c>
      <c r="AF258" s="497">
        <f t="shared" si="79"/>
        <v>4.369304290417001E-4</v>
      </c>
      <c r="AG258" s="498">
        <f t="shared" si="69"/>
        <v>724.01106155778893</v>
      </c>
      <c r="AH258" s="403" t="str">
        <f>IFERROR(IFERROR(IFERROR(VLOOKUP(B258,'TX Counties'!$A:$C,2,FALSE),VLOOKUP(B258,'TX Counties'!$E:$G,2,FALSE)),VLOOKUP(B258,'TX Counties'!$I:$K,2,FALSE)),VLOOKUP(B258,'TX Counties'!$M:$O,2,FALSE))</f>
        <v>Zavala</v>
      </c>
    </row>
    <row r="259" spans="1:34" s="403" customFormat="1" ht="9" customHeight="1" x14ac:dyDescent="0.2">
      <c r="A259" s="478"/>
      <c r="B259" s="478"/>
      <c r="C259" s="479"/>
      <c r="D259" s="480"/>
      <c r="E259" s="506"/>
      <c r="F259" s="482"/>
      <c r="G259" s="483"/>
      <c r="H259" s="484"/>
      <c r="I259" s="485"/>
      <c r="J259" s="486"/>
      <c r="K259" s="487"/>
      <c r="L259" s="488"/>
      <c r="M259" s="489"/>
      <c r="N259" s="488"/>
      <c r="O259" s="490"/>
      <c r="P259" s="507"/>
      <c r="Q259" s="488"/>
      <c r="R259" s="508"/>
      <c r="S259" s="507"/>
      <c r="T259" s="488"/>
      <c r="U259" s="508"/>
      <c r="V259" s="492"/>
      <c r="W259" s="488"/>
      <c r="X259" s="493"/>
      <c r="Y259" s="494"/>
      <c r="Z259" s="488"/>
      <c r="AA259" s="493"/>
      <c r="AB259" s="492"/>
      <c r="AC259" s="488"/>
      <c r="AD259" s="495"/>
      <c r="AE259" s="496"/>
      <c r="AF259" s="497"/>
      <c r="AG259" s="498"/>
    </row>
    <row r="260" spans="1:34" x14ac:dyDescent="0.2">
      <c r="A260" s="515"/>
      <c r="B260" s="515"/>
      <c r="C260" s="515"/>
      <c r="D260" s="516" t="s">
        <v>347</v>
      </c>
      <c r="E260" s="517">
        <f>SUM(E5:E258)</f>
        <v>261270.12999999995</v>
      </c>
      <c r="F260" s="518">
        <f>SUM(F5:F258)</f>
        <v>1.0000000000000002</v>
      </c>
      <c r="G260" s="519">
        <f>E260/K260</f>
        <v>8.5616812017793274E-3</v>
      </c>
      <c r="H260" s="520">
        <f>SUM(H5:H258)</f>
        <v>25965558</v>
      </c>
      <c r="I260" s="518">
        <f>SUM(I5:I258)</f>
        <v>0.99999999999999889</v>
      </c>
      <c r="J260" s="521">
        <f t="shared" si="62"/>
        <v>0.85087732693481222</v>
      </c>
      <c r="K260" s="517">
        <f>SUM(K5:K258)</f>
        <v>30516218</v>
      </c>
      <c r="L260" s="518">
        <f>SUM(L5:L258)</f>
        <v>0.99999999999999956</v>
      </c>
      <c r="M260" s="522">
        <f>SUM(M5:M258)</f>
        <v>610631201.70399988</v>
      </c>
      <c r="N260" s="518">
        <f>SUM(N5:N258)</f>
        <v>1.0000000000000007</v>
      </c>
      <c r="O260" s="523">
        <f>M260/K260</f>
        <v>20.010055037095352</v>
      </c>
      <c r="P260" s="522">
        <f>SUM(P5:P258)</f>
        <v>81034.675000000017</v>
      </c>
      <c r="Q260" s="518">
        <f>SUM(Q5:Q258)</f>
        <v>0.99999999999999978</v>
      </c>
      <c r="R260" s="523">
        <f>P260/K260</f>
        <v>2.6554625805858384E-3</v>
      </c>
      <c r="S260" s="524">
        <f>SUM(S5:S258)</f>
        <v>200722.79000000004</v>
      </c>
      <c r="T260" s="518">
        <f>SUM(T5:T258)</f>
        <v>0.99999999999999967</v>
      </c>
      <c r="U260" s="523">
        <f>S260/K260</f>
        <v>6.5775775359843093E-3</v>
      </c>
      <c r="V260" s="525">
        <f>SUM(V5:V258)</f>
        <v>11342538377.300003</v>
      </c>
      <c r="W260" s="518">
        <f>SUM(W5:W258)</f>
        <v>1.0000000000000002</v>
      </c>
      <c r="X260" s="526">
        <f>V260/K260</f>
        <v>371.68886319071396</v>
      </c>
      <c r="Y260" s="525">
        <f>SUM(Y5:Y258)</f>
        <v>601499210.80000007</v>
      </c>
      <c r="Z260" s="518">
        <f>SUM(Z5:Z258)</f>
        <v>1.0000000000000002</v>
      </c>
      <c r="AA260" s="526">
        <f t="shared" si="66"/>
        <v>19.710804621988217</v>
      </c>
      <c r="AB260" s="525">
        <f>SUM(AB5:AB258)</f>
        <v>3884005506.0099974</v>
      </c>
      <c r="AC260" s="518">
        <f>SUM(AC5:AC258)</f>
        <v>1.0000000000000007</v>
      </c>
      <c r="AD260" s="526">
        <f>AB260/K260</f>
        <v>127.27676496510797</v>
      </c>
      <c r="AE260" s="525">
        <f>SUM(AE5:AE258)</f>
        <v>15828043094.109999</v>
      </c>
      <c r="AF260" s="518">
        <f>SUM(AF5:AF258)</f>
        <v>0.99999999999999967</v>
      </c>
      <c r="AG260" s="527">
        <f t="shared" si="69"/>
        <v>518.67643277781008</v>
      </c>
    </row>
    <row r="261" spans="1:34" x14ac:dyDescent="0.2">
      <c r="A261" s="3"/>
      <c r="B261" s="3"/>
      <c r="C261" s="424"/>
      <c r="D261" s="424"/>
      <c r="E261" s="424"/>
      <c r="F261" s="424"/>
      <c r="G261" s="424"/>
      <c r="H261" s="424"/>
      <c r="I261" s="424"/>
      <c r="J261" s="424"/>
      <c r="K261" s="424"/>
      <c r="L261" s="424"/>
      <c r="M261" s="424"/>
      <c r="N261" s="424"/>
      <c r="O261" s="424"/>
      <c r="P261" s="424"/>
      <c r="Q261" s="424"/>
      <c r="R261" s="424"/>
      <c r="S261" s="424"/>
      <c r="T261" s="424"/>
      <c r="U261" s="424"/>
      <c r="V261" s="424"/>
      <c r="W261" s="424"/>
      <c r="X261" s="424"/>
      <c r="Y261" s="424"/>
      <c r="Z261" s="424"/>
      <c r="AA261" s="424"/>
      <c r="AB261" s="424"/>
      <c r="AC261" s="424"/>
      <c r="AD261" s="424"/>
      <c r="AE261" s="424"/>
      <c r="AF261" s="424"/>
      <c r="AG261" s="424"/>
    </row>
    <row r="262" spans="1:34" x14ac:dyDescent="0.2">
      <c r="A262" s="266" t="s">
        <v>348</v>
      </c>
    </row>
    <row r="263" spans="1:34" x14ac:dyDescent="0.2">
      <c r="A263" s="17" t="s">
        <v>349</v>
      </c>
    </row>
    <row r="264" spans="1:34" x14ac:dyDescent="0.2">
      <c r="A264" s="17" t="s">
        <v>1610</v>
      </c>
    </row>
  </sheetData>
  <conditionalFormatting sqref="A5:AG258">
    <cfRule type="expression" dxfId="184" priority="1">
      <formula>ISODD(ROW())</formula>
    </cfRule>
  </conditionalFormatting>
  <printOptions horizontalCentered="1"/>
  <pageMargins left="1" right="1" top="1" bottom="1" header="0.3" footer="0.3"/>
  <pageSetup scale="20" fitToHeight="0" orientation="portrait" r:id="rId1"/>
  <ignoredErrors>
    <ignoredError sqref="O260 R260 U260 X260 AA260 AD260 G260 J260"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7EDE5-00F2-4CD3-A9B2-A7461D8CEC76}">
  <sheetPr>
    <pageSetUpPr fitToPage="1"/>
  </sheetPr>
  <dimension ref="A1:D32"/>
  <sheetViews>
    <sheetView showGridLines="0" zoomScaleNormal="100" workbookViewId="0"/>
  </sheetViews>
  <sheetFormatPr defaultRowHeight="12.75" x14ac:dyDescent="0.2"/>
  <cols>
    <col min="1" max="1" width="45.28515625" style="2" customWidth="1"/>
    <col min="2" max="2" width="14.85546875" style="2" customWidth="1"/>
    <col min="3" max="3" width="22" style="2" customWidth="1"/>
    <col min="4" max="4" width="20.140625" style="2" customWidth="1"/>
    <col min="5" max="16384" width="9.140625" style="2"/>
  </cols>
  <sheetData>
    <row r="1" spans="1:4" ht="45.75" customHeight="1" x14ac:dyDescent="0.2">
      <c r="A1" s="24" t="s">
        <v>716</v>
      </c>
      <c r="B1" s="1"/>
      <c r="C1" s="1"/>
      <c r="D1" s="1"/>
    </row>
    <row r="2" spans="1:4" ht="45.75" customHeight="1" x14ac:dyDescent="0.2">
      <c r="A2" s="91" t="s">
        <v>717</v>
      </c>
      <c r="B2" s="177" t="s">
        <v>718</v>
      </c>
      <c r="C2" s="93" t="s">
        <v>708</v>
      </c>
      <c r="D2" s="93" t="s">
        <v>709</v>
      </c>
    </row>
    <row r="3" spans="1:4" ht="20.25" customHeight="1" x14ac:dyDescent="0.2">
      <c r="A3" s="28" t="s">
        <v>719</v>
      </c>
      <c r="B3" s="28" t="s">
        <v>720</v>
      </c>
      <c r="C3" s="315">
        <v>25.585266974872955</v>
      </c>
      <c r="D3" s="315">
        <v>0</v>
      </c>
    </row>
    <row r="4" spans="1:4" ht="20.25" customHeight="1" x14ac:dyDescent="0.2">
      <c r="A4" s="28" t="s">
        <v>721</v>
      </c>
      <c r="B4" s="28" t="s">
        <v>722</v>
      </c>
      <c r="C4" s="315">
        <v>128.7747537486668</v>
      </c>
      <c r="D4" s="315">
        <v>0</v>
      </c>
    </row>
    <row r="5" spans="1:4" ht="20.25" customHeight="1" x14ac:dyDescent="0.2">
      <c r="A5" s="28" t="s">
        <v>723</v>
      </c>
      <c r="B5" s="28" t="s">
        <v>724</v>
      </c>
      <c r="C5" s="315">
        <v>50.674618271221533</v>
      </c>
      <c r="D5" s="315">
        <v>0</v>
      </c>
    </row>
    <row r="6" spans="1:4" ht="20.25" customHeight="1" x14ac:dyDescent="0.2">
      <c r="A6" s="28" t="s">
        <v>725</v>
      </c>
      <c r="B6" s="28" t="s">
        <v>726</v>
      </c>
      <c r="C6" s="315">
        <v>125.64588450498778</v>
      </c>
      <c r="D6" s="315">
        <v>0</v>
      </c>
    </row>
    <row r="7" spans="1:4" ht="20.25" customHeight="1" x14ac:dyDescent="0.2">
      <c r="A7" s="28" t="s">
        <v>727</v>
      </c>
      <c r="B7" s="28" t="s">
        <v>728</v>
      </c>
      <c r="C7" s="315">
        <v>101.08617840869877</v>
      </c>
      <c r="D7" s="315">
        <v>0</v>
      </c>
    </row>
    <row r="8" spans="1:4" ht="20.25" customHeight="1" x14ac:dyDescent="0.2">
      <c r="A8" s="28" t="s">
        <v>729</v>
      </c>
      <c r="B8" s="28" t="s">
        <v>730</v>
      </c>
      <c r="C8" s="315">
        <v>24.767257199322415</v>
      </c>
      <c r="D8" s="315">
        <v>0</v>
      </c>
    </row>
    <row r="9" spans="1:4" ht="20.25" customHeight="1" x14ac:dyDescent="0.2">
      <c r="A9" s="28" t="s">
        <v>731</v>
      </c>
      <c r="B9" s="28" t="s">
        <v>732</v>
      </c>
      <c r="C9" s="315">
        <v>0</v>
      </c>
      <c r="D9" s="315">
        <v>421.17454916007921</v>
      </c>
    </row>
    <row r="10" spans="1:4" ht="20.25" customHeight="1" x14ac:dyDescent="0.2">
      <c r="A10" s="28" t="s">
        <v>733</v>
      </c>
      <c r="B10" s="28" t="s">
        <v>734</v>
      </c>
      <c r="C10" s="315">
        <v>0</v>
      </c>
      <c r="D10" s="315">
        <v>110.31969402879719</v>
      </c>
    </row>
    <row r="11" spans="1:4" ht="20.25" customHeight="1" x14ac:dyDescent="0.2">
      <c r="A11" s="28" t="s">
        <v>735</v>
      </c>
      <c r="B11" s="28" t="s">
        <v>736</v>
      </c>
      <c r="C11" s="315">
        <v>9.7327310370788638</v>
      </c>
      <c r="D11" s="315">
        <v>0</v>
      </c>
    </row>
    <row r="12" spans="1:4" ht="20.25" customHeight="1" x14ac:dyDescent="0.2">
      <c r="A12" s="28" t="s">
        <v>737</v>
      </c>
      <c r="B12" s="28" t="s">
        <v>738</v>
      </c>
      <c r="C12" s="315">
        <v>157.36309607135013</v>
      </c>
      <c r="D12" s="315">
        <v>0</v>
      </c>
    </row>
    <row r="13" spans="1:4" ht="20.25" customHeight="1" x14ac:dyDescent="0.2">
      <c r="A13" s="28" t="s">
        <v>739</v>
      </c>
      <c r="B13" s="28" t="s">
        <v>740</v>
      </c>
      <c r="C13" s="315">
        <v>0</v>
      </c>
      <c r="D13" s="315">
        <v>34.271544834995922</v>
      </c>
    </row>
    <row r="14" spans="1:4" ht="20.25" customHeight="1" x14ac:dyDescent="0.2">
      <c r="A14" s="28" t="s">
        <v>741</v>
      </c>
      <c r="B14" s="28" t="s">
        <v>742</v>
      </c>
      <c r="C14" s="315">
        <v>181.10279846210551</v>
      </c>
      <c r="D14" s="315">
        <v>0</v>
      </c>
    </row>
    <row r="15" spans="1:4" ht="20.25" customHeight="1" x14ac:dyDescent="0.2">
      <c r="A15" s="28" t="s">
        <v>743</v>
      </c>
      <c r="B15" s="28" t="s">
        <v>744</v>
      </c>
      <c r="C15" s="315">
        <v>0</v>
      </c>
      <c r="D15" s="315">
        <v>0</v>
      </c>
    </row>
    <row r="16" spans="1:4" ht="20.25" customHeight="1" x14ac:dyDescent="0.2">
      <c r="A16" s="28" t="s">
        <v>745</v>
      </c>
      <c r="B16" s="28" t="s">
        <v>746</v>
      </c>
      <c r="C16" s="315">
        <v>7.2541858805445756</v>
      </c>
      <c r="D16" s="315">
        <v>0</v>
      </c>
    </row>
    <row r="17" spans="1:4" ht="20.25" customHeight="1" x14ac:dyDescent="0.2">
      <c r="A17" s="28" t="s">
        <v>747</v>
      </c>
      <c r="B17" s="28" t="s">
        <v>748</v>
      </c>
      <c r="C17" s="315">
        <v>187.71778234597522</v>
      </c>
      <c r="D17" s="315">
        <v>0</v>
      </c>
    </row>
    <row r="18" spans="1:4" ht="20.25" customHeight="1" x14ac:dyDescent="0.2">
      <c r="A18" s="28" t="s">
        <v>1623</v>
      </c>
      <c r="B18" s="28" t="s">
        <v>749</v>
      </c>
      <c r="C18" s="315">
        <v>9.5524743749607879</v>
      </c>
      <c r="D18" s="315">
        <v>0</v>
      </c>
    </row>
    <row r="19" spans="1:4" ht="20.25" customHeight="1" x14ac:dyDescent="0.2">
      <c r="A19" s="28" t="s">
        <v>750</v>
      </c>
      <c r="B19" s="28" t="s">
        <v>751</v>
      </c>
      <c r="C19" s="315">
        <v>0</v>
      </c>
      <c r="D19" s="315">
        <v>16.326482997678649</v>
      </c>
    </row>
    <row r="20" spans="1:4" ht="20.25" customHeight="1" x14ac:dyDescent="0.2">
      <c r="A20" s="28" t="s">
        <v>752</v>
      </c>
      <c r="B20" s="28" t="s">
        <v>753</v>
      </c>
      <c r="C20" s="315">
        <v>0</v>
      </c>
      <c r="D20" s="315">
        <v>0</v>
      </c>
    </row>
    <row r="21" spans="1:4" ht="20.25" customHeight="1" x14ac:dyDescent="0.2">
      <c r="A21" s="316" t="s">
        <v>754</v>
      </c>
      <c r="B21" s="28" t="s">
        <v>755</v>
      </c>
      <c r="C21" s="315">
        <v>39.510898974214186</v>
      </c>
      <c r="D21" s="315">
        <v>60.108154526632795</v>
      </c>
    </row>
    <row r="22" spans="1:4" ht="20.25" customHeight="1" x14ac:dyDescent="0.2">
      <c r="A22" s="316" t="s">
        <v>1624</v>
      </c>
      <c r="B22" s="28" t="s">
        <v>756</v>
      </c>
      <c r="C22" s="315">
        <v>140.79483009442248</v>
      </c>
      <c r="D22" s="315">
        <v>0</v>
      </c>
    </row>
    <row r="23" spans="1:4" ht="20.25" customHeight="1" x14ac:dyDescent="0.2">
      <c r="A23" s="316" t="s">
        <v>757</v>
      </c>
      <c r="B23" s="28" t="s">
        <v>758</v>
      </c>
      <c r="C23" s="315">
        <v>59.44738946138402</v>
      </c>
      <c r="D23" s="315">
        <v>0</v>
      </c>
    </row>
    <row r="24" spans="1:4" ht="9.9499999999999993" customHeight="1" x14ac:dyDescent="0.2">
      <c r="A24" s="317"/>
      <c r="B24" s="317"/>
      <c r="C24" s="318"/>
      <c r="D24" s="318"/>
    </row>
    <row r="25" spans="1:4" ht="20.25" customHeight="1" x14ac:dyDescent="0.2">
      <c r="A25" s="102" t="s">
        <v>759</v>
      </c>
      <c r="B25" s="101"/>
      <c r="C25" s="323">
        <f>SUM(C3:C23)</f>
        <v>1249.0101458098059</v>
      </c>
      <c r="D25" s="323">
        <f>SUM(D3:D23)</f>
        <v>642.20042554818383</v>
      </c>
    </row>
    <row r="26" spans="1:4" ht="9.9499999999999993" customHeight="1" x14ac:dyDescent="0.2">
      <c r="A26" s="319"/>
      <c r="B26" s="28"/>
      <c r="C26" s="320"/>
      <c r="D26" s="320"/>
    </row>
    <row r="27" spans="1:4" ht="20.25" customHeight="1" x14ac:dyDescent="0.2">
      <c r="A27" s="324" t="s">
        <v>760</v>
      </c>
      <c r="B27" s="325"/>
      <c r="C27" s="326">
        <f>SUM('FIN-DIST FTE'!C29,'FIN-DIV FTE'!C25)</f>
        <v>6674.4396950139962</v>
      </c>
      <c r="D27" s="326">
        <f>SUM('FIN-DIST FTE'!D29,'FIN-DIV FTE'!D25)</f>
        <v>7455.7392949291079</v>
      </c>
    </row>
    <row r="28" spans="1:4" x14ac:dyDescent="0.2">
      <c r="C28" s="321"/>
      <c r="D28" s="283"/>
    </row>
    <row r="29" spans="1:4" ht="15.75" customHeight="1" x14ac:dyDescent="0.2">
      <c r="A29" s="322" t="s">
        <v>712</v>
      </c>
      <c r="B29" s="173"/>
      <c r="C29" s="173"/>
      <c r="D29" s="173"/>
    </row>
    <row r="30" spans="1:4" x14ac:dyDescent="0.2">
      <c r="A30" s="33" t="s">
        <v>1621</v>
      </c>
    </row>
    <row r="31" spans="1:4" x14ac:dyDescent="0.2">
      <c r="A31" s="33" t="s">
        <v>761</v>
      </c>
      <c r="B31" s="3"/>
      <c r="C31" s="3"/>
      <c r="D31" s="3"/>
    </row>
    <row r="32" spans="1:4" x14ac:dyDescent="0.2">
      <c r="A32" s="33" t="s">
        <v>762</v>
      </c>
    </row>
  </sheetData>
  <printOptions horizontalCentered="1"/>
  <pageMargins left="1" right="1" top="1" bottom="1" header="0.3" footer="0.3"/>
  <pageSetup scale="91"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264"/>
  <sheetViews>
    <sheetView showGridLines="0" zoomScaleNormal="100" workbookViewId="0"/>
  </sheetViews>
  <sheetFormatPr defaultRowHeight="12.75" x14ac:dyDescent="0.2"/>
  <cols>
    <col min="1" max="1" width="14.7109375" style="312" customWidth="1"/>
    <col min="2" max="2" width="16.85546875" style="313" customWidth="1"/>
    <col min="3" max="3" width="15.140625" style="33" customWidth="1"/>
    <col min="4" max="4" width="2.140625" style="33" customWidth="1"/>
    <col min="5" max="5" width="14.7109375" style="312" customWidth="1"/>
    <col min="6" max="6" width="16.85546875" style="313" customWidth="1"/>
    <col min="7" max="7" width="15.140625" style="33" customWidth="1"/>
    <col min="8" max="8" width="2.140625" style="2" customWidth="1"/>
    <col min="9" max="9" width="14.7109375" style="312" customWidth="1"/>
    <col min="10" max="10" width="16.85546875" style="313" customWidth="1"/>
    <col min="11" max="11" width="15.140625" style="33" customWidth="1"/>
    <col min="12" max="12" width="2.140625" style="2" customWidth="1"/>
    <col min="13" max="13" width="14.7109375" style="312" customWidth="1"/>
    <col min="14" max="14" width="16.85546875" style="313" customWidth="1"/>
    <col min="15" max="15" width="15.140625" style="33" customWidth="1"/>
    <col min="16" max="16384" width="9.140625" style="2"/>
  </cols>
  <sheetData>
    <row r="1" spans="1:24" ht="45.75" customHeight="1" x14ac:dyDescent="0.2">
      <c r="A1" s="24" t="s">
        <v>763</v>
      </c>
      <c r="B1" s="98"/>
      <c r="C1" s="98"/>
      <c r="D1" s="98"/>
      <c r="E1" s="98"/>
      <c r="F1" s="98"/>
      <c r="G1" s="98"/>
      <c r="H1" s="98"/>
      <c r="I1" s="98"/>
      <c r="J1" s="98"/>
      <c r="K1" s="98"/>
      <c r="L1" s="98"/>
      <c r="M1" s="98"/>
      <c r="N1" s="98"/>
      <c r="O1" s="98"/>
    </row>
    <row r="2" spans="1:24" ht="45.75" customHeight="1" x14ac:dyDescent="0.2">
      <c r="A2" s="288" t="s">
        <v>764</v>
      </c>
      <c r="B2" s="289" t="s">
        <v>765</v>
      </c>
      <c r="C2" s="290" t="s">
        <v>358</v>
      </c>
      <c r="D2" s="291"/>
      <c r="E2" s="288" t="s">
        <v>764</v>
      </c>
      <c r="F2" s="289" t="s">
        <v>765</v>
      </c>
      <c r="G2" s="290" t="s">
        <v>358</v>
      </c>
      <c r="H2" s="292"/>
      <c r="I2" s="288" t="s">
        <v>764</v>
      </c>
      <c r="J2" s="289" t="s">
        <v>765</v>
      </c>
      <c r="K2" s="290" t="s">
        <v>358</v>
      </c>
      <c r="L2" s="292"/>
      <c r="M2" s="288" t="s">
        <v>764</v>
      </c>
      <c r="N2" s="289" t="s">
        <v>765</v>
      </c>
      <c r="O2" s="290" t="s">
        <v>358</v>
      </c>
      <c r="P2" s="258"/>
      <c r="Q2" s="258"/>
      <c r="R2" s="258"/>
      <c r="S2" s="258"/>
      <c r="T2" s="258"/>
      <c r="U2" s="258"/>
      <c r="V2" s="258"/>
      <c r="W2" s="258"/>
      <c r="X2" s="258"/>
    </row>
    <row r="3" spans="1:24" ht="18" customHeight="1" x14ac:dyDescent="0.2">
      <c r="A3" s="293">
        <v>1</v>
      </c>
      <c r="B3" s="294" t="s">
        <v>654</v>
      </c>
      <c r="C3" s="295" t="s">
        <v>44</v>
      </c>
      <c r="D3" s="296"/>
      <c r="E3" s="293">
        <v>65</v>
      </c>
      <c r="F3" s="294" t="s">
        <v>523</v>
      </c>
      <c r="G3" s="295" t="s">
        <v>98</v>
      </c>
      <c r="H3" s="297"/>
      <c r="I3" s="293">
        <v>129</v>
      </c>
      <c r="J3" s="294" t="s">
        <v>535</v>
      </c>
      <c r="K3" s="295" t="s">
        <v>53</v>
      </c>
      <c r="L3" s="297"/>
      <c r="M3" s="293">
        <v>193</v>
      </c>
      <c r="N3" s="294" t="s">
        <v>636</v>
      </c>
      <c r="O3" s="295" t="s">
        <v>124</v>
      </c>
      <c r="P3" s="258"/>
      <c r="Q3" s="258"/>
      <c r="R3" s="258"/>
      <c r="S3" s="258"/>
      <c r="T3" s="258"/>
      <c r="U3" s="258"/>
      <c r="V3" s="258"/>
      <c r="W3" s="258"/>
      <c r="X3" s="258"/>
    </row>
    <row r="4" spans="1:24" ht="18" customHeight="1" x14ac:dyDescent="0.2">
      <c r="A4" s="293">
        <v>2</v>
      </c>
      <c r="B4" s="294" t="s">
        <v>598</v>
      </c>
      <c r="C4" s="295" t="s">
        <v>47</v>
      </c>
      <c r="D4" s="296"/>
      <c r="E4" s="293">
        <v>66</v>
      </c>
      <c r="F4" s="294" t="s">
        <v>623</v>
      </c>
      <c r="G4" s="295" t="s">
        <v>101</v>
      </c>
      <c r="H4" s="297"/>
      <c r="I4" s="293">
        <v>130</v>
      </c>
      <c r="J4" s="294" t="s">
        <v>544</v>
      </c>
      <c r="K4" s="295" t="s">
        <v>128</v>
      </c>
      <c r="L4" s="297"/>
      <c r="M4" s="293">
        <v>194</v>
      </c>
      <c r="N4" s="294" t="s">
        <v>618</v>
      </c>
      <c r="O4" s="295" t="s">
        <v>147</v>
      </c>
      <c r="P4" s="258"/>
      <c r="Q4" s="258"/>
      <c r="R4" s="258"/>
      <c r="S4" s="258"/>
      <c r="T4" s="258"/>
      <c r="U4" s="258"/>
      <c r="V4" s="258"/>
      <c r="W4" s="258"/>
      <c r="X4" s="258"/>
    </row>
    <row r="5" spans="1:24" ht="18" customHeight="1" x14ac:dyDescent="0.2">
      <c r="A5" s="293">
        <v>3</v>
      </c>
      <c r="B5" s="294" t="s">
        <v>590</v>
      </c>
      <c r="C5" s="295" t="s">
        <v>50</v>
      </c>
      <c r="D5" s="296"/>
      <c r="E5" s="293">
        <v>67</v>
      </c>
      <c r="F5" s="294" t="s">
        <v>568</v>
      </c>
      <c r="G5" s="295" t="s">
        <v>153</v>
      </c>
      <c r="H5" s="297"/>
      <c r="I5" s="293">
        <v>131</v>
      </c>
      <c r="J5" s="294" t="s">
        <v>648</v>
      </c>
      <c r="K5" s="295" t="s">
        <v>62</v>
      </c>
      <c r="L5" s="297"/>
      <c r="M5" s="293">
        <v>195</v>
      </c>
      <c r="N5" s="294" t="s">
        <v>605</v>
      </c>
      <c r="O5" s="295" t="s">
        <v>47</v>
      </c>
      <c r="P5" s="258"/>
      <c r="Q5" s="258"/>
      <c r="R5" s="258"/>
      <c r="S5" s="258"/>
      <c r="T5" s="258"/>
      <c r="U5" s="258"/>
      <c r="V5" s="258"/>
      <c r="W5" s="258"/>
      <c r="X5" s="258"/>
    </row>
    <row r="6" spans="1:24" ht="18" customHeight="1" x14ac:dyDescent="0.2">
      <c r="A6" s="293">
        <v>4</v>
      </c>
      <c r="B6" s="294" t="s">
        <v>531</v>
      </c>
      <c r="C6" s="295" t="s">
        <v>53</v>
      </c>
      <c r="D6" s="296"/>
      <c r="E6" s="293">
        <v>68</v>
      </c>
      <c r="F6" s="294" t="s">
        <v>503</v>
      </c>
      <c r="G6" s="295" t="s">
        <v>104</v>
      </c>
      <c r="H6" s="297"/>
      <c r="I6" s="293">
        <v>132</v>
      </c>
      <c r="J6" s="294" t="s">
        <v>448</v>
      </c>
      <c r="K6" s="295" t="s">
        <v>82</v>
      </c>
      <c r="L6" s="297"/>
      <c r="M6" s="293">
        <v>196</v>
      </c>
      <c r="N6" s="294" t="s">
        <v>539</v>
      </c>
      <c r="O6" s="295" t="s">
        <v>53</v>
      </c>
      <c r="P6" s="258"/>
      <c r="Q6" s="258"/>
      <c r="R6" s="258"/>
      <c r="S6" s="258"/>
      <c r="T6" s="258"/>
      <c r="U6" s="258"/>
      <c r="V6" s="258"/>
      <c r="W6" s="258"/>
      <c r="X6" s="258"/>
    </row>
    <row r="7" spans="1:24" ht="18" customHeight="1" x14ac:dyDescent="0.2">
      <c r="A7" s="293">
        <v>5</v>
      </c>
      <c r="B7" s="294" t="s">
        <v>670</v>
      </c>
      <c r="C7" s="295" t="s">
        <v>56</v>
      </c>
      <c r="D7" s="296"/>
      <c r="E7" s="293">
        <v>69</v>
      </c>
      <c r="F7" s="294" t="s">
        <v>600</v>
      </c>
      <c r="G7" s="295" t="s">
        <v>47</v>
      </c>
      <c r="H7" s="297"/>
      <c r="I7" s="293">
        <v>133</v>
      </c>
      <c r="J7" s="294" t="s">
        <v>649</v>
      </c>
      <c r="K7" s="295" t="s">
        <v>62</v>
      </c>
      <c r="L7" s="297"/>
      <c r="M7" s="293">
        <v>197</v>
      </c>
      <c r="N7" s="294" t="s">
        <v>471</v>
      </c>
      <c r="O7" s="295" t="s">
        <v>59</v>
      </c>
      <c r="P7" s="258"/>
      <c r="Q7" s="258"/>
      <c r="R7" s="258"/>
      <c r="S7" s="258"/>
      <c r="T7" s="258"/>
      <c r="U7" s="258"/>
      <c r="V7" s="258"/>
      <c r="W7" s="258"/>
      <c r="X7" s="258"/>
    </row>
    <row r="8" spans="1:24" ht="18" customHeight="1" x14ac:dyDescent="0.2">
      <c r="A8" s="293">
        <v>6</v>
      </c>
      <c r="B8" s="294" t="s">
        <v>456</v>
      </c>
      <c r="C8" s="295" t="s">
        <v>59</v>
      </c>
      <c r="D8" s="296"/>
      <c r="E8" s="293">
        <v>70</v>
      </c>
      <c r="F8" s="294" t="s">
        <v>630</v>
      </c>
      <c r="G8" s="295" t="s">
        <v>124</v>
      </c>
      <c r="H8" s="297"/>
      <c r="I8" s="293">
        <v>134</v>
      </c>
      <c r="J8" s="294" t="s">
        <v>633</v>
      </c>
      <c r="K8" s="295" t="s">
        <v>124</v>
      </c>
      <c r="L8" s="297"/>
      <c r="M8" s="293">
        <v>198</v>
      </c>
      <c r="N8" s="294" t="s">
        <v>516</v>
      </c>
      <c r="O8" s="295" t="s">
        <v>92</v>
      </c>
      <c r="P8" s="258"/>
      <c r="Q8" s="258"/>
      <c r="R8" s="258"/>
      <c r="S8" s="258"/>
      <c r="T8" s="258"/>
      <c r="U8" s="298"/>
      <c r="V8" s="258"/>
      <c r="W8" s="258"/>
      <c r="X8" s="299"/>
    </row>
    <row r="9" spans="1:24" ht="18" customHeight="1" x14ac:dyDescent="0.2">
      <c r="A9" s="293">
        <v>7</v>
      </c>
      <c r="B9" s="294" t="s">
        <v>642</v>
      </c>
      <c r="C9" s="295" t="s">
        <v>62</v>
      </c>
      <c r="D9" s="296"/>
      <c r="E9" s="293">
        <v>71</v>
      </c>
      <c r="F9" s="294" t="s">
        <v>543</v>
      </c>
      <c r="G9" s="295" t="s">
        <v>128</v>
      </c>
      <c r="H9" s="297"/>
      <c r="I9" s="293">
        <v>135</v>
      </c>
      <c r="J9" s="294" t="s">
        <v>527</v>
      </c>
      <c r="K9" s="295" t="s">
        <v>98</v>
      </c>
      <c r="L9" s="297"/>
      <c r="M9" s="293">
        <v>199</v>
      </c>
      <c r="N9" s="294" t="s">
        <v>546</v>
      </c>
      <c r="O9" s="295" t="s">
        <v>128</v>
      </c>
      <c r="P9" s="258"/>
      <c r="Q9" s="258"/>
      <c r="R9" s="258"/>
      <c r="S9" s="258"/>
      <c r="T9" s="258"/>
      <c r="U9" s="300"/>
      <c r="V9" s="258"/>
      <c r="W9" s="258"/>
      <c r="X9" s="299"/>
    </row>
    <row r="10" spans="1:24" ht="18" customHeight="1" x14ac:dyDescent="0.2">
      <c r="A10" s="293">
        <v>8</v>
      </c>
      <c r="B10" s="294" t="s">
        <v>73</v>
      </c>
      <c r="C10" s="295" t="s">
        <v>65</v>
      </c>
      <c r="D10" s="296"/>
      <c r="E10" s="293">
        <v>72</v>
      </c>
      <c r="F10" s="294" t="s">
        <v>96</v>
      </c>
      <c r="G10" s="295" t="s">
        <v>95</v>
      </c>
      <c r="H10" s="297"/>
      <c r="I10" s="293">
        <v>136</v>
      </c>
      <c r="J10" s="294" t="s">
        <v>569</v>
      </c>
      <c r="K10" s="295" t="s">
        <v>153</v>
      </c>
      <c r="L10" s="297"/>
      <c r="M10" s="293">
        <v>200</v>
      </c>
      <c r="N10" s="294" t="s">
        <v>637</v>
      </c>
      <c r="O10" s="295" t="s">
        <v>124</v>
      </c>
      <c r="P10" s="258"/>
      <c r="Q10" s="258"/>
      <c r="R10" s="258"/>
      <c r="S10" s="258"/>
      <c r="T10" s="258"/>
      <c r="U10" s="300"/>
      <c r="V10" s="258"/>
      <c r="W10" s="258"/>
      <c r="X10" s="299"/>
    </row>
    <row r="11" spans="1:24" ht="18" customHeight="1" x14ac:dyDescent="0.2">
      <c r="A11" s="293">
        <v>9</v>
      </c>
      <c r="B11" s="294" t="s">
        <v>575</v>
      </c>
      <c r="C11" s="295" t="s">
        <v>68</v>
      </c>
      <c r="D11" s="296"/>
      <c r="E11" s="293">
        <v>73</v>
      </c>
      <c r="F11" s="294" t="s">
        <v>552</v>
      </c>
      <c r="G11" s="295" t="s">
        <v>163</v>
      </c>
      <c r="H11" s="297"/>
      <c r="I11" s="293">
        <v>137</v>
      </c>
      <c r="J11" s="294" t="s">
        <v>536</v>
      </c>
      <c r="K11" s="295" t="s">
        <v>53</v>
      </c>
      <c r="L11" s="297"/>
      <c r="M11" s="293">
        <v>201</v>
      </c>
      <c r="N11" s="294" t="s">
        <v>658</v>
      </c>
      <c r="O11" s="295" t="s">
        <v>44</v>
      </c>
      <c r="P11" s="258"/>
      <c r="Q11" s="258"/>
      <c r="R11" s="258"/>
      <c r="S11" s="258"/>
      <c r="T11" s="258"/>
      <c r="U11" s="300"/>
      <c r="V11" s="258"/>
      <c r="W11" s="258"/>
      <c r="X11" s="299"/>
    </row>
    <row r="12" spans="1:24" ht="18" customHeight="1" x14ac:dyDescent="0.2">
      <c r="A12" s="293">
        <v>10</v>
      </c>
      <c r="B12" s="294" t="s">
        <v>643</v>
      </c>
      <c r="C12" s="295" t="s">
        <v>62</v>
      </c>
      <c r="D12" s="296"/>
      <c r="E12" s="293">
        <v>74</v>
      </c>
      <c r="F12" s="294" t="s">
        <v>665</v>
      </c>
      <c r="G12" s="295" t="s">
        <v>77</v>
      </c>
      <c r="H12" s="297"/>
      <c r="I12" s="293">
        <v>138</v>
      </c>
      <c r="J12" s="294" t="s">
        <v>528</v>
      </c>
      <c r="K12" s="295" t="s">
        <v>98</v>
      </c>
      <c r="L12" s="297"/>
      <c r="M12" s="293">
        <v>202</v>
      </c>
      <c r="N12" s="294" t="s">
        <v>593</v>
      </c>
      <c r="O12" s="295" t="s">
        <v>50</v>
      </c>
      <c r="P12" s="258"/>
      <c r="Q12" s="258"/>
      <c r="R12" s="258"/>
      <c r="S12" s="258"/>
      <c r="T12" s="258"/>
      <c r="U12" s="300"/>
      <c r="V12" s="258"/>
      <c r="W12" s="258"/>
      <c r="X12" s="299"/>
    </row>
    <row r="13" spans="1:24" ht="18" customHeight="1" x14ac:dyDescent="0.2">
      <c r="A13" s="293">
        <v>11</v>
      </c>
      <c r="B13" s="294" t="s">
        <v>482</v>
      </c>
      <c r="C13" s="295" t="s">
        <v>72</v>
      </c>
      <c r="D13" s="296"/>
      <c r="E13" s="293">
        <v>75</v>
      </c>
      <c r="F13" s="294" t="s">
        <v>611</v>
      </c>
      <c r="G13" s="295" t="s">
        <v>147</v>
      </c>
      <c r="H13" s="297"/>
      <c r="I13" s="293">
        <v>139</v>
      </c>
      <c r="J13" s="294" t="s">
        <v>616</v>
      </c>
      <c r="K13" s="295" t="s">
        <v>147</v>
      </c>
      <c r="L13" s="297"/>
      <c r="M13" s="293">
        <v>203</v>
      </c>
      <c r="N13" s="294" t="s">
        <v>594</v>
      </c>
      <c r="O13" s="295" t="s">
        <v>50</v>
      </c>
      <c r="P13" s="258"/>
      <c r="Q13" s="258"/>
      <c r="R13" s="258"/>
      <c r="S13" s="258"/>
      <c r="T13" s="258"/>
      <c r="U13" s="300"/>
      <c r="V13" s="258"/>
      <c r="W13" s="258"/>
      <c r="X13" s="299"/>
    </row>
    <row r="14" spans="1:24" ht="18" customHeight="1" x14ac:dyDescent="0.2">
      <c r="A14" s="293">
        <v>12</v>
      </c>
      <c r="B14" s="294" t="s">
        <v>671</v>
      </c>
      <c r="C14" s="295" t="s">
        <v>56</v>
      </c>
      <c r="D14" s="296"/>
      <c r="E14" s="293">
        <v>76</v>
      </c>
      <c r="F14" s="294" t="s">
        <v>682</v>
      </c>
      <c r="G14" s="295" t="s">
        <v>65</v>
      </c>
      <c r="H14" s="297"/>
      <c r="I14" s="293">
        <v>140</v>
      </c>
      <c r="J14" s="294" t="s">
        <v>585</v>
      </c>
      <c r="K14" s="295" t="s">
        <v>68</v>
      </c>
      <c r="L14" s="297"/>
      <c r="M14" s="293">
        <v>204</v>
      </c>
      <c r="N14" s="294" t="s">
        <v>595</v>
      </c>
      <c r="O14" s="295" t="s">
        <v>50</v>
      </c>
      <c r="P14" s="258"/>
      <c r="Q14" s="258"/>
      <c r="R14" s="258"/>
      <c r="S14" s="258"/>
      <c r="T14" s="258"/>
      <c r="U14" s="300"/>
      <c r="V14" s="258"/>
      <c r="W14" s="258"/>
      <c r="X14" s="299"/>
    </row>
    <row r="15" spans="1:24" ht="18" customHeight="1" x14ac:dyDescent="0.2">
      <c r="A15" s="293">
        <v>13</v>
      </c>
      <c r="B15" s="294" t="s">
        <v>532</v>
      </c>
      <c r="C15" s="295" t="s">
        <v>53</v>
      </c>
      <c r="D15" s="296"/>
      <c r="E15" s="293">
        <v>77</v>
      </c>
      <c r="F15" s="294" t="s">
        <v>444</v>
      </c>
      <c r="G15" s="295" t="s">
        <v>82</v>
      </c>
      <c r="H15" s="297"/>
      <c r="I15" s="293">
        <v>141</v>
      </c>
      <c r="J15" s="294" t="s">
        <v>504</v>
      </c>
      <c r="K15" s="295" t="s">
        <v>104</v>
      </c>
      <c r="L15" s="297"/>
      <c r="M15" s="293">
        <v>205</v>
      </c>
      <c r="N15" s="294" t="s">
        <v>540</v>
      </c>
      <c r="O15" s="295" t="s">
        <v>53</v>
      </c>
      <c r="P15" s="258"/>
      <c r="Q15" s="258"/>
      <c r="R15" s="258"/>
      <c r="S15" s="258"/>
      <c r="T15" s="258"/>
      <c r="U15" s="300"/>
      <c r="V15" s="258"/>
      <c r="W15" s="258"/>
      <c r="X15" s="299"/>
    </row>
    <row r="16" spans="1:24" ht="18" customHeight="1" x14ac:dyDescent="0.2">
      <c r="A16" s="293">
        <v>14</v>
      </c>
      <c r="B16" s="294" t="s">
        <v>662</v>
      </c>
      <c r="C16" s="295" t="s">
        <v>77</v>
      </c>
      <c r="D16" s="296"/>
      <c r="E16" s="293">
        <v>78</v>
      </c>
      <c r="F16" s="294" t="s">
        <v>580</v>
      </c>
      <c r="G16" s="295" t="s">
        <v>68</v>
      </c>
      <c r="H16" s="297"/>
      <c r="I16" s="293">
        <v>142</v>
      </c>
      <c r="J16" s="294" t="s">
        <v>570</v>
      </c>
      <c r="K16" s="295" t="s">
        <v>153</v>
      </c>
      <c r="L16" s="297"/>
      <c r="M16" s="293">
        <v>206</v>
      </c>
      <c r="N16" s="294" t="s">
        <v>507</v>
      </c>
      <c r="O16" s="295" t="s">
        <v>104</v>
      </c>
      <c r="P16" s="258"/>
      <c r="Q16" s="258"/>
      <c r="R16" s="258"/>
      <c r="S16" s="258"/>
      <c r="T16" s="258"/>
      <c r="U16" s="300"/>
      <c r="V16" s="258"/>
      <c r="W16" s="258"/>
      <c r="X16" s="299"/>
    </row>
    <row r="17" spans="1:24" ht="18" customHeight="1" x14ac:dyDescent="0.2">
      <c r="A17" s="293">
        <v>15</v>
      </c>
      <c r="B17" s="294" t="s">
        <v>644</v>
      </c>
      <c r="C17" s="295" t="s">
        <v>62</v>
      </c>
      <c r="D17" s="296"/>
      <c r="E17" s="293">
        <v>79</v>
      </c>
      <c r="F17" s="294" t="s">
        <v>524</v>
      </c>
      <c r="G17" s="295" t="s">
        <v>98</v>
      </c>
      <c r="H17" s="297"/>
      <c r="I17" s="293">
        <v>143</v>
      </c>
      <c r="J17" s="294" t="s">
        <v>685</v>
      </c>
      <c r="K17" s="295" t="s">
        <v>65</v>
      </c>
      <c r="L17" s="297"/>
      <c r="M17" s="293">
        <v>207</v>
      </c>
      <c r="N17" s="294" t="s">
        <v>638</v>
      </c>
      <c r="O17" s="295" t="s">
        <v>124</v>
      </c>
      <c r="P17" s="258"/>
      <c r="Q17" s="258"/>
      <c r="R17" s="258"/>
      <c r="S17" s="258"/>
      <c r="T17" s="258"/>
      <c r="U17" s="300"/>
      <c r="V17" s="258"/>
      <c r="W17" s="258"/>
      <c r="X17" s="299"/>
    </row>
    <row r="18" spans="1:24" ht="18" customHeight="1" x14ac:dyDescent="0.2">
      <c r="A18" s="293">
        <v>16</v>
      </c>
      <c r="B18" s="294" t="s">
        <v>483</v>
      </c>
      <c r="C18" s="295" t="s">
        <v>72</v>
      </c>
      <c r="D18" s="296"/>
      <c r="E18" s="293">
        <v>80</v>
      </c>
      <c r="F18" s="294" t="s">
        <v>562</v>
      </c>
      <c r="G18" s="295" t="s">
        <v>89</v>
      </c>
      <c r="H18" s="297"/>
      <c r="I18" s="293">
        <v>144</v>
      </c>
      <c r="J18" s="294" t="s">
        <v>488</v>
      </c>
      <c r="K18" s="295" t="s">
        <v>72</v>
      </c>
      <c r="L18" s="297"/>
      <c r="M18" s="293">
        <v>208</v>
      </c>
      <c r="N18" s="294" t="s">
        <v>451</v>
      </c>
      <c r="O18" s="295" t="s">
        <v>82</v>
      </c>
      <c r="P18" s="258"/>
      <c r="Q18" s="258"/>
      <c r="R18" s="258"/>
      <c r="S18" s="258"/>
      <c r="T18" s="258"/>
      <c r="U18" s="300"/>
      <c r="V18" s="258"/>
      <c r="W18" s="258"/>
      <c r="X18" s="299"/>
    </row>
    <row r="19" spans="1:24" ht="18" customHeight="1" x14ac:dyDescent="0.2">
      <c r="A19" s="293">
        <v>17</v>
      </c>
      <c r="B19" s="294" t="s">
        <v>442</v>
      </c>
      <c r="C19" s="295" t="s">
        <v>82</v>
      </c>
      <c r="D19" s="296"/>
      <c r="E19" s="293">
        <v>81</v>
      </c>
      <c r="F19" s="294" t="s">
        <v>612</v>
      </c>
      <c r="G19" s="295" t="s">
        <v>147</v>
      </c>
      <c r="H19" s="297"/>
      <c r="I19" s="293">
        <v>145</v>
      </c>
      <c r="J19" s="294" t="s">
        <v>513</v>
      </c>
      <c r="K19" s="295" t="s">
        <v>92</v>
      </c>
      <c r="L19" s="297"/>
      <c r="M19" s="293">
        <v>209</v>
      </c>
      <c r="N19" s="294" t="s">
        <v>452</v>
      </c>
      <c r="O19" s="295" t="s">
        <v>82</v>
      </c>
      <c r="P19" s="258"/>
      <c r="Q19" s="258"/>
      <c r="R19" s="258"/>
      <c r="S19" s="258"/>
      <c r="T19" s="258"/>
      <c r="U19" s="300"/>
      <c r="V19" s="258"/>
      <c r="W19" s="258"/>
      <c r="X19" s="299"/>
    </row>
    <row r="20" spans="1:24" ht="18" customHeight="1" x14ac:dyDescent="0.2">
      <c r="A20" s="293">
        <v>18</v>
      </c>
      <c r="B20" s="294" t="s">
        <v>663</v>
      </c>
      <c r="C20" s="295" t="s">
        <v>77</v>
      </c>
      <c r="D20" s="296"/>
      <c r="E20" s="293">
        <v>82</v>
      </c>
      <c r="F20" s="294" t="s">
        <v>511</v>
      </c>
      <c r="G20" s="295" t="s">
        <v>92</v>
      </c>
      <c r="H20" s="297"/>
      <c r="I20" s="293">
        <v>146</v>
      </c>
      <c r="J20" s="294" t="s">
        <v>497</v>
      </c>
      <c r="K20" s="295" t="s">
        <v>117</v>
      </c>
      <c r="L20" s="297"/>
      <c r="M20" s="293">
        <v>210</v>
      </c>
      <c r="N20" s="294" t="s">
        <v>596</v>
      </c>
      <c r="O20" s="295" t="s">
        <v>50</v>
      </c>
      <c r="P20" s="258"/>
      <c r="Q20" s="258"/>
      <c r="R20" s="301"/>
      <c r="S20" s="258"/>
      <c r="T20" s="258"/>
      <c r="U20" s="300"/>
      <c r="V20" s="258"/>
      <c r="W20" s="258"/>
      <c r="X20" s="299"/>
    </row>
    <row r="21" spans="1:24" ht="18" customHeight="1" x14ac:dyDescent="0.2">
      <c r="A21" s="293">
        <v>19</v>
      </c>
      <c r="B21" s="294" t="s">
        <v>473</v>
      </c>
      <c r="C21" s="295" t="s">
        <v>86</v>
      </c>
      <c r="D21" s="296"/>
      <c r="E21" s="293">
        <v>83</v>
      </c>
      <c r="F21" s="294" t="s">
        <v>646</v>
      </c>
      <c r="G21" s="295" t="s">
        <v>62</v>
      </c>
      <c r="H21" s="297"/>
      <c r="I21" s="293">
        <v>147</v>
      </c>
      <c r="J21" s="294" t="s">
        <v>668</v>
      </c>
      <c r="K21" s="295" t="s">
        <v>77</v>
      </c>
      <c r="L21" s="297"/>
      <c r="M21" s="293">
        <v>211</v>
      </c>
      <c r="N21" s="294" t="s">
        <v>472</v>
      </c>
      <c r="O21" s="295" t="s">
        <v>59</v>
      </c>
      <c r="P21" s="258"/>
      <c r="Q21" s="258"/>
      <c r="R21" s="258"/>
      <c r="S21" s="258"/>
      <c r="T21" s="258"/>
      <c r="U21" s="300"/>
      <c r="V21" s="258"/>
      <c r="W21" s="258"/>
      <c r="X21" s="299"/>
    </row>
    <row r="22" spans="1:24" ht="18" customHeight="1" x14ac:dyDescent="0.2">
      <c r="A22" s="293">
        <v>20</v>
      </c>
      <c r="B22" s="294" t="s">
        <v>561</v>
      </c>
      <c r="C22" s="295" t="s">
        <v>89</v>
      </c>
      <c r="D22" s="296"/>
      <c r="E22" s="293">
        <v>84</v>
      </c>
      <c r="F22" s="294" t="s">
        <v>581</v>
      </c>
      <c r="G22" s="295" t="s">
        <v>68</v>
      </c>
      <c r="H22" s="297"/>
      <c r="I22" s="293">
        <v>148</v>
      </c>
      <c r="J22" s="294" t="s">
        <v>465</v>
      </c>
      <c r="K22" s="295" t="s">
        <v>59</v>
      </c>
      <c r="L22" s="297"/>
      <c r="M22" s="293">
        <v>212</v>
      </c>
      <c r="N22" s="294" t="s">
        <v>659</v>
      </c>
      <c r="O22" s="295" t="s">
        <v>44</v>
      </c>
      <c r="P22" s="258"/>
      <c r="Q22" s="258"/>
      <c r="R22" s="258"/>
      <c r="S22" s="258"/>
      <c r="T22" s="258"/>
      <c r="U22" s="300"/>
      <c r="V22" s="258"/>
      <c r="W22" s="258"/>
      <c r="X22" s="299"/>
    </row>
    <row r="23" spans="1:24" ht="18" customHeight="1" x14ac:dyDescent="0.2">
      <c r="A23" s="293">
        <v>21</v>
      </c>
      <c r="B23" s="294" t="s">
        <v>509</v>
      </c>
      <c r="C23" s="295" t="s">
        <v>92</v>
      </c>
      <c r="D23" s="296"/>
      <c r="E23" s="293">
        <v>85</v>
      </c>
      <c r="F23" s="294" t="s">
        <v>563</v>
      </c>
      <c r="G23" s="295" t="s">
        <v>89</v>
      </c>
      <c r="H23" s="297"/>
      <c r="I23" s="293">
        <v>149</v>
      </c>
      <c r="J23" s="294" t="s">
        <v>537</v>
      </c>
      <c r="K23" s="295" t="s">
        <v>53</v>
      </c>
      <c r="L23" s="297"/>
      <c r="M23" s="293">
        <v>213</v>
      </c>
      <c r="N23" s="294" t="s">
        <v>558</v>
      </c>
      <c r="O23" s="295" t="s">
        <v>163</v>
      </c>
      <c r="P23" s="258"/>
      <c r="Q23" s="258"/>
      <c r="R23" s="258"/>
      <c r="S23" s="258"/>
      <c r="T23" s="258"/>
      <c r="U23" s="300"/>
      <c r="V23" s="258"/>
      <c r="W23" s="258"/>
      <c r="X23" s="299"/>
    </row>
    <row r="24" spans="1:24" ht="18" customHeight="1" x14ac:dyDescent="0.2">
      <c r="A24" s="293">
        <v>22</v>
      </c>
      <c r="B24" s="294" t="s">
        <v>547</v>
      </c>
      <c r="C24" s="295" t="s">
        <v>95</v>
      </c>
      <c r="D24" s="296"/>
      <c r="E24" s="293">
        <v>86</v>
      </c>
      <c r="F24" s="294" t="s">
        <v>582</v>
      </c>
      <c r="G24" s="295" t="s">
        <v>68</v>
      </c>
      <c r="H24" s="297"/>
      <c r="I24" s="293">
        <v>150</v>
      </c>
      <c r="J24" s="294" t="s">
        <v>489</v>
      </c>
      <c r="K24" s="295" t="s">
        <v>72</v>
      </c>
      <c r="L24" s="297"/>
      <c r="M24" s="293">
        <v>214</v>
      </c>
      <c r="N24" s="294" t="s">
        <v>624</v>
      </c>
      <c r="O24" s="295" t="s">
        <v>101</v>
      </c>
      <c r="P24" s="258"/>
      <c r="Q24" s="258"/>
      <c r="R24" s="258"/>
      <c r="S24" s="258"/>
      <c r="T24" s="258"/>
      <c r="U24" s="300"/>
      <c r="V24" s="258"/>
      <c r="W24" s="258"/>
      <c r="X24" s="299"/>
    </row>
    <row r="25" spans="1:24" ht="18" customHeight="1" x14ac:dyDescent="0.2">
      <c r="A25" s="293">
        <v>23</v>
      </c>
      <c r="B25" s="294" t="s">
        <v>519</v>
      </c>
      <c r="C25" s="295" t="s">
        <v>98</v>
      </c>
      <c r="D25" s="296"/>
      <c r="E25" s="293">
        <v>87</v>
      </c>
      <c r="F25" s="294" t="s">
        <v>486</v>
      </c>
      <c r="G25" s="295" t="s">
        <v>72</v>
      </c>
      <c r="H25" s="297"/>
      <c r="I25" s="293">
        <v>151</v>
      </c>
      <c r="J25" s="294" t="s">
        <v>601</v>
      </c>
      <c r="K25" s="295" t="s">
        <v>47</v>
      </c>
      <c r="L25" s="297"/>
      <c r="M25" s="293">
        <v>215</v>
      </c>
      <c r="N25" s="294" t="s">
        <v>508</v>
      </c>
      <c r="O25" s="295" t="s">
        <v>104</v>
      </c>
      <c r="P25" s="258"/>
      <c r="Q25" s="258"/>
      <c r="R25" s="258"/>
      <c r="S25" s="258"/>
      <c r="T25" s="258"/>
      <c r="U25" s="300"/>
      <c r="V25" s="258"/>
      <c r="W25" s="258"/>
      <c r="X25" s="299"/>
    </row>
    <row r="26" spans="1:24" ht="18" customHeight="1" x14ac:dyDescent="0.2">
      <c r="A26" s="293">
        <v>24</v>
      </c>
      <c r="B26" s="294" t="s">
        <v>619</v>
      </c>
      <c r="C26" s="295" t="s">
        <v>101</v>
      </c>
      <c r="D26" s="296"/>
      <c r="E26" s="293">
        <v>88</v>
      </c>
      <c r="F26" s="294" t="s">
        <v>631</v>
      </c>
      <c r="G26" s="295" t="s">
        <v>124</v>
      </c>
      <c r="H26" s="297"/>
      <c r="I26" s="293">
        <v>152</v>
      </c>
      <c r="J26" s="294" t="s">
        <v>69</v>
      </c>
      <c r="K26" s="295" t="s">
        <v>68</v>
      </c>
      <c r="L26" s="297"/>
      <c r="M26" s="293">
        <v>216</v>
      </c>
      <c r="N26" s="294" t="s">
        <v>639</v>
      </c>
      <c r="O26" s="295" t="s">
        <v>124</v>
      </c>
      <c r="P26" s="258"/>
      <c r="Q26" s="258"/>
      <c r="R26" s="258"/>
      <c r="S26" s="258"/>
      <c r="T26" s="258"/>
      <c r="U26" s="300"/>
      <c r="V26" s="258"/>
      <c r="W26" s="258"/>
      <c r="X26" s="299"/>
    </row>
    <row r="27" spans="1:24" ht="18" customHeight="1" x14ac:dyDescent="0.2">
      <c r="A27" s="293">
        <v>25</v>
      </c>
      <c r="B27" s="294" t="s">
        <v>500</v>
      </c>
      <c r="C27" s="295" t="s">
        <v>104</v>
      </c>
      <c r="D27" s="296"/>
      <c r="E27" s="293">
        <v>89</v>
      </c>
      <c r="F27" s="294" t="s">
        <v>533</v>
      </c>
      <c r="G27" s="295" t="s">
        <v>53</v>
      </c>
      <c r="H27" s="297"/>
      <c r="I27" s="293">
        <v>153</v>
      </c>
      <c r="J27" s="294" t="s">
        <v>586</v>
      </c>
      <c r="K27" s="295" t="s">
        <v>68</v>
      </c>
      <c r="L27" s="297"/>
      <c r="M27" s="293">
        <v>217</v>
      </c>
      <c r="N27" s="294" t="s">
        <v>453</v>
      </c>
      <c r="O27" s="295" t="s">
        <v>82</v>
      </c>
      <c r="P27" s="258"/>
      <c r="Q27" s="258"/>
      <c r="R27" s="258"/>
      <c r="S27" s="258"/>
      <c r="T27" s="258"/>
      <c r="U27" s="300"/>
      <c r="V27" s="258"/>
      <c r="W27" s="258"/>
      <c r="X27" s="299"/>
    </row>
    <row r="28" spans="1:24" ht="18" customHeight="1" x14ac:dyDescent="0.2">
      <c r="A28" s="293">
        <v>26</v>
      </c>
      <c r="B28" s="294" t="s">
        <v>510</v>
      </c>
      <c r="C28" s="295" t="s">
        <v>92</v>
      </c>
      <c r="D28" s="296"/>
      <c r="E28" s="293">
        <v>90</v>
      </c>
      <c r="F28" s="294" t="s">
        <v>683</v>
      </c>
      <c r="G28" s="295" t="s">
        <v>65</v>
      </c>
      <c r="H28" s="297"/>
      <c r="I28" s="293">
        <v>154</v>
      </c>
      <c r="J28" s="294" t="s">
        <v>514</v>
      </c>
      <c r="K28" s="295" t="s">
        <v>92</v>
      </c>
      <c r="L28" s="297"/>
      <c r="M28" s="293">
        <v>218</v>
      </c>
      <c r="N28" s="294" t="s">
        <v>640</v>
      </c>
      <c r="O28" s="295" t="s">
        <v>124</v>
      </c>
      <c r="P28" s="258"/>
      <c r="Q28" s="258"/>
      <c r="R28" s="258"/>
      <c r="S28" s="258"/>
      <c r="T28" s="258"/>
      <c r="U28" s="300"/>
      <c r="V28" s="258"/>
      <c r="W28" s="258"/>
      <c r="X28" s="299"/>
    </row>
    <row r="29" spans="1:24" ht="18" customHeight="1" x14ac:dyDescent="0.2">
      <c r="A29" s="293">
        <v>27</v>
      </c>
      <c r="B29" s="294" t="s">
        <v>484</v>
      </c>
      <c r="C29" s="295" t="s">
        <v>72</v>
      </c>
      <c r="D29" s="296"/>
      <c r="E29" s="293">
        <v>91</v>
      </c>
      <c r="F29" s="294" t="s">
        <v>460</v>
      </c>
      <c r="G29" s="295" t="s">
        <v>59</v>
      </c>
      <c r="H29" s="297"/>
      <c r="I29" s="293">
        <v>155</v>
      </c>
      <c r="J29" s="294" t="s">
        <v>477</v>
      </c>
      <c r="K29" s="295" t="s">
        <v>86</v>
      </c>
      <c r="L29" s="297"/>
      <c r="M29" s="293">
        <v>219</v>
      </c>
      <c r="N29" s="294" t="s">
        <v>588</v>
      </c>
      <c r="O29" s="295" t="s">
        <v>68</v>
      </c>
      <c r="P29" s="258"/>
      <c r="Q29" s="258"/>
      <c r="R29" s="258"/>
      <c r="S29" s="258"/>
      <c r="T29" s="258"/>
      <c r="U29" s="300"/>
      <c r="V29" s="258"/>
      <c r="W29" s="258"/>
      <c r="X29" s="299"/>
    </row>
    <row r="30" spans="1:24" ht="18" customHeight="1" x14ac:dyDescent="0.2">
      <c r="A30" s="293">
        <v>28</v>
      </c>
      <c r="B30" s="294" t="s">
        <v>485</v>
      </c>
      <c r="C30" s="295" t="s">
        <v>72</v>
      </c>
      <c r="D30" s="296"/>
      <c r="E30" s="293">
        <v>92</v>
      </c>
      <c r="F30" s="294" t="s">
        <v>613</v>
      </c>
      <c r="G30" s="295" t="s">
        <v>147</v>
      </c>
      <c r="H30" s="297"/>
      <c r="I30" s="293">
        <v>156</v>
      </c>
      <c r="J30" s="294" t="s">
        <v>602</v>
      </c>
      <c r="K30" s="295" t="s">
        <v>47</v>
      </c>
      <c r="L30" s="297"/>
      <c r="M30" s="293">
        <v>220</v>
      </c>
      <c r="N30" s="294" t="s">
        <v>559</v>
      </c>
      <c r="O30" s="295" t="s">
        <v>163</v>
      </c>
      <c r="P30" s="258"/>
      <c r="Q30" s="258"/>
      <c r="R30" s="258"/>
      <c r="S30" s="258"/>
      <c r="T30" s="258"/>
      <c r="U30" s="300"/>
      <c r="V30" s="258"/>
      <c r="W30" s="258"/>
      <c r="X30" s="299"/>
    </row>
    <row r="31" spans="1:24" ht="18" customHeight="1" x14ac:dyDescent="0.2">
      <c r="A31" s="293">
        <v>29</v>
      </c>
      <c r="B31" s="294" t="s">
        <v>679</v>
      </c>
      <c r="C31" s="295" t="s">
        <v>65</v>
      </c>
      <c r="D31" s="296"/>
      <c r="E31" s="293">
        <v>93</v>
      </c>
      <c r="F31" s="294" t="s">
        <v>656</v>
      </c>
      <c r="G31" s="295" t="s">
        <v>44</v>
      </c>
      <c r="H31" s="297"/>
      <c r="I31" s="293">
        <v>157</v>
      </c>
      <c r="J31" s="294" t="s">
        <v>490</v>
      </c>
      <c r="K31" s="295" t="s">
        <v>72</v>
      </c>
      <c r="L31" s="297"/>
      <c r="M31" s="293">
        <v>221</v>
      </c>
      <c r="N31" s="294" t="s">
        <v>454</v>
      </c>
      <c r="O31" s="295" t="s">
        <v>82</v>
      </c>
      <c r="P31" s="258"/>
      <c r="Q31" s="258"/>
      <c r="R31" s="258"/>
      <c r="S31" s="258"/>
      <c r="T31" s="258"/>
      <c r="U31" s="300"/>
      <c r="V31" s="258"/>
      <c r="W31" s="258"/>
      <c r="X31" s="299"/>
    </row>
    <row r="32" spans="1:24" ht="18" customHeight="1" x14ac:dyDescent="0.2">
      <c r="A32" s="293">
        <v>30</v>
      </c>
      <c r="B32" s="294" t="s">
        <v>443</v>
      </c>
      <c r="C32" s="295" t="s">
        <v>82</v>
      </c>
      <c r="D32" s="296"/>
      <c r="E32" s="293">
        <v>94</v>
      </c>
      <c r="F32" s="294" t="s">
        <v>512</v>
      </c>
      <c r="G32" s="295" t="s">
        <v>92</v>
      </c>
      <c r="H32" s="297"/>
      <c r="I32" s="293">
        <v>158</v>
      </c>
      <c r="J32" s="294" t="s">
        <v>686</v>
      </c>
      <c r="K32" s="295" t="s">
        <v>65</v>
      </c>
      <c r="L32" s="297"/>
      <c r="M32" s="293">
        <v>222</v>
      </c>
      <c r="N32" s="294" t="s">
        <v>606</v>
      </c>
      <c r="O32" s="295" t="s">
        <v>47</v>
      </c>
      <c r="P32" s="258"/>
      <c r="Q32" s="258"/>
      <c r="R32" s="258"/>
      <c r="S32" s="258"/>
      <c r="T32" s="258"/>
      <c r="U32" s="300"/>
      <c r="V32" s="258"/>
      <c r="W32" s="258"/>
      <c r="X32" s="299"/>
    </row>
    <row r="33" spans="1:24" ht="18" customHeight="1" x14ac:dyDescent="0.2">
      <c r="A33" s="293">
        <v>31</v>
      </c>
      <c r="B33" s="294" t="s">
        <v>620</v>
      </c>
      <c r="C33" s="295" t="s">
        <v>101</v>
      </c>
      <c r="D33" s="296"/>
      <c r="E33" s="293">
        <v>95</v>
      </c>
      <c r="F33" s="294" t="s">
        <v>647</v>
      </c>
      <c r="G33" s="295" t="s">
        <v>62</v>
      </c>
      <c r="H33" s="297"/>
      <c r="I33" s="293">
        <v>159</v>
      </c>
      <c r="J33" s="294" t="s">
        <v>571</v>
      </c>
      <c r="K33" s="295" t="s">
        <v>153</v>
      </c>
      <c r="L33" s="297"/>
      <c r="M33" s="293">
        <v>223</v>
      </c>
      <c r="N33" s="294" t="s">
        <v>589</v>
      </c>
      <c r="O33" s="295" t="s">
        <v>68</v>
      </c>
      <c r="P33" s="258"/>
      <c r="Q33" s="258"/>
      <c r="R33" s="258"/>
      <c r="S33" s="258"/>
      <c r="T33" s="258"/>
      <c r="U33" s="300"/>
      <c r="V33" s="258"/>
      <c r="W33" s="258"/>
      <c r="X33" s="299"/>
    </row>
    <row r="34" spans="1:24" ht="18" customHeight="1" x14ac:dyDescent="0.2">
      <c r="A34" s="293">
        <v>32</v>
      </c>
      <c r="B34" s="294" t="s">
        <v>474</v>
      </c>
      <c r="C34" s="295" t="s">
        <v>86</v>
      </c>
      <c r="D34" s="296"/>
      <c r="E34" s="293">
        <v>96</v>
      </c>
      <c r="F34" s="294" t="s">
        <v>583</v>
      </c>
      <c r="G34" s="295" t="s">
        <v>68</v>
      </c>
      <c r="H34" s="297"/>
      <c r="I34" s="293">
        <v>160</v>
      </c>
      <c r="J34" s="294" t="s">
        <v>505</v>
      </c>
      <c r="K34" s="295" t="s">
        <v>104</v>
      </c>
      <c r="L34" s="297"/>
      <c r="M34" s="293">
        <v>224</v>
      </c>
      <c r="N34" s="294" t="s">
        <v>675</v>
      </c>
      <c r="O34" s="295" t="s">
        <v>56</v>
      </c>
      <c r="P34" s="258"/>
      <c r="Q34" s="258"/>
      <c r="R34" s="258"/>
      <c r="S34" s="258"/>
      <c r="T34" s="258"/>
      <c r="U34" s="300"/>
      <c r="V34" s="258"/>
      <c r="W34" s="258"/>
      <c r="X34" s="299"/>
    </row>
    <row r="35" spans="1:24" ht="18" customHeight="1" x14ac:dyDescent="0.2">
      <c r="A35" s="293">
        <v>33</v>
      </c>
      <c r="B35" s="294" t="s">
        <v>457</v>
      </c>
      <c r="C35" s="295" t="s">
        <v>59</v>
      </c>
      <c r="D35" s="296"/>
      <c r="E35" s="293">
        <v>97</v>
      </c>
      <c r="F35" s="294" t="s">
        <v>525</v>
      </c>
      <c r="G35" s="295" t="s">
        <v>98</v>
      </c>
      <c r="H35" s="297"/>
      <c r="I35" s="293">
        <v>161</v>
      </c>
      <c r="J35" s="294" t="s">
        <v>669</v>
      </c>
      <c r="K35" s="295" t="s">
        <v>77</v>
      </c>
      <c r="L35" s="297"/>
      <c r="M35" s="293">
        <v>225</v>
      </c>
      <c r="N35" s="294" t="s">
        <v>480</v>
      </c>
      <c r="O35" s="295" t="s">
        <v>86</v>
      </c>
      <c r="P35" s="258"/>
      <c r="Q35" s="258"/>
      <c r="R35" s="258"/>
      <c r="S35" s="258"/>
      <c r="T35" s="258"/>
      <c r="U35" s="300"/>
      <c r="V35" s="258"/>
      <c r="W35" s="258"/>
      <c r="X35" s="299"/>
    </row>
    <row r="36" spans="1:24" ht="18" customHeight="1" x14ac:dyDescent="0.2">
      <c r="A36" s="293">
        <v>34</v>
      </c>
      <c r="B36" s="294" t="s">
        <v>475</v>
      </c>
      <c r="C36" s="295" t="s">
        <v>86</v>
      </c>
      <c r="D36" s="296"/>
      <c r="E36" s="293">
        <v>98</v>
      </c>
      <c r="F36" s="294" t="s">
        <v>666</v>
      </c>
      <c r="G36" s="295" t="s">
        <v>77</v>
      </c>
      <c r="H36" s="297"/>
      <c r="I36" s="293">
        <v>162</v>
      </c>
      <c r="J36" s="294" t="s">
        <v>650</v>
      </c>
      <c r="K36" s="295" t="s">
        <v>62</v>
      </c>
      <c r="L36" s="297"/>
      <c r="M36" s="293">
        <v>226</v>
      </c>
      <c r="N36" s="294" t="s">
        <v>641</v>
      </c>
      <c r="O36" s="295" t="s">
        <v>124</v>
      </c>
      <c r="P36" s="258"/>
      <c r="Q36" s="258"/>
      <c r="R36" s="258"/>
      <c r="S36" s="258"/>
      <c r="T36" s="258"/>
      <c r="U36" s="300"/>
      <c r="V36" s="258"/>
      <c r="W36" s="258"/>
      <c r="X36" s="299"/>
    </row>
    <row r="37" spans="1:24" ht="18" customHeight="1" x14ac:dyDescent="0.2">
      <c r="A37" s="293">
        <v>35</v>
      </c>
      <c r="B37" s="294" t="s">
        <v>576</v>
      </c>
      <c r="C37" s="295" t="s">
        <v>68</v>
      </c>
      <c r="D37" s="296"/>
      <c r="E37" s="293">
        <v>99</v>
      </c>
      <c r="F37" s="294" t="s">
        <v>461</v>
      </c>
      <c r="G37" s="295" t="s">
        <v>59</v>
      </c>
      <c r="H37" s="297"/>
      <c r="I37" s="293">
        <v>163</v>
      </c>
      <c r="J37" s="294" t="s">
        <v>651</v>
      </c>
      <c r="K37" s="295" t="s">
        <v>62</v>
      </c>
      <c r="L37" s="297"/>
      <c r="M37" s="293">
        <v>227</v>
      </c>
      <c r="N37" s="294" t="s">
        <v>491</v>
      </c>
      <c r="O37" s="295" t="s">
        <v>72</v>
      </c>
      <c r="P37" s="258"/>
      <c r="Q37" s="258"/>
      <c r="R37" s="258"/>
      <c r="S37" s="258"/>
      <c r="T37" s="258"/>
      <c r="U37" s="300"/>
      <c r="V37" s="258"/>
      <c r="W37" s="258"/>
      <c r="X37" s="299"/>
    </row>
    <row r="38" spans="1:24" ht="18" customHeight="1" x14ac:dyDescent="0.2">
      <c r="A38" s="293">
        <v>36</v>
      </c>
      <c r="B38" s="294" t="s">
        <v>493</v>
      </c>
      <c r="C38" s="295" t="s">
        <v>117</v>
      </c>
      <c r="D38" s="296"/>
      <c r="E38" s="293">
        <v>100</v>
      </c>
      <c r="F38" s="294" t="s">
        <v>526</v>
      </c>
      <c r="G38" s="295" t="s">
        <v>98</v>
      </c>
      <c r="H38" s="297"/>
      <c r="I38" s="293">
        <v>164</v>
      </c>
      <c r="J38" s="294" t="s">
        <v>634</v>
      </c>
      <c r="K38" s="295" t="s">
        <v>124</v>
      </c>
      <c r="L38" s="297"/>
      <c r="M38" s="293">
        <v>228</v>
      </c>
      <c r="N38" s="294" t="s">
        <v>597</v>
      </c>
      <c r="O38" s="295" t="s">
        <v>50</v>
      </c>
      <c r="P38" s="258"/>
      <c r="Q38" s="258"/>
      <c r="R38" s="258"/>
      <c r="S38" s="258"/>
      <c r="T38" s="258"/>
      <c r="U38" s="300"/>
      <c r="V38" s="258"/>
      <c r="W38" s="258"/>
      <c r="X38" s="299"/>
    </row>
    <row r="39" spans="1:24" ht="18" customHeight="1" x14ac:dyDescent="0.2">
      <c r="A39" s="293">
        <v>37</v>
      </c>
      <c r="B39" s="294" t="s">
        <v>655</v>
      </c>
      <c r="C39" s="295" t="s">
        <v>44</v>
      </c>
      <c r="D39" s="296"/>
      <c r="E39" s="293">
        <v>101</v>
      </c>
      <c r="F39" s="294" t="s">
        <v>494</v>
      </c>
      <c r="G39" s="295" t="s">
        <v>117</v>
      </c>
      <c r="H39" s="297"/>
      <c r="I39" s="293">
        <v>165</v>
      </c>
      <c r="J39" s="294" t="s">
        <v>603</v>
      </c>
      <c r="K39" s="295" t="s">
        <v>47</v>
      </c>
      <c r="L39" s="297"/>
      <c r="M39" s="293">
        <v>229</v>
      </c>
      <c r="N39" s="294" t="s">
        <v>45</v>
      </c>
      <c r="O39" s="295" t="s">
        <v>117</v>
      </c>
      <c r="P39" s="258"/>
      <c r="Q39" s="258"/>
      <c r="R39" s="258"/>
      <c r="S39" s="258"/>
      <c r="T39" s="258"/>
      <c r="U39" s="300"/>
      <c r="V39" s="258"/>
      <c r="W39" s="258"/>
      <c r="X39" s="299"/>
    </row>
    <row r="40" spans="1:24" ht="18" customHeight="1" x14ac:dyDescent="0.2">
      <c r="A40" s="293">
        <v>38</v>
      </c>
      <c r="B40" s="294" t="s">
        <v>99</v>
      </c>
      <c r="C40" s="295" t="s">
        <v>98</v>
      </c>
      <c r="D40" s="296"/>
      <c r="E40" s="293">
        <v>102</v>
      </c>
      <c r="F40" s="294" t="s">
        <v>564</v>
      </c>
      <c r="G40" s="295" t="s">
        <v>89</v>
      </c>
      <c r="H40" s="297"/>
      <c r="I40" s="293">
        <v>166</v>
      </c>
      <c r="J40" s="294" t="s">
        <v>515</v>
      </c>
      <c r="K40" s="295" t="s">
        <v>92</v>
      </c>
      <c r="L40" s="297"/>
      <c r="M40" s="293">
        <v>230</v>
      </c>
      <c r="N40" s="294" t="s">
        <v>481</v>
      </c>
      <c r="O40" s="295" t="s">
        <v>86</v>
      </c>
      <c r="P40" s="258"/>
      <c r="Q40" s="258"/>
      <c r="R40" s="258"/>
      <c r="S40" s="258"/>
      <c r="T40" s="258"/>
      <c r="U40" s="300"/>
      <c r="V40" s="258"/>
      <c r="W40" s="258"/>
      <c r="X40" s="299"/>
    </row>
    <row r="41" spans="1:24" ht="18" customHeight="1" x14ac:dyDescent="0.2">
      <c r="A41" s="293">
        <v>39</v>
      </c>
      <c r="B41" s="294" t="s">
        <v>672</v>
      </c>
      <c r="C41" s="295" t="s">
        <v>56</v>
      </c>
      <c r="D41" s="296"/>
      <c r="E41" s="293">
        <v>103</v>
      </c>
      <c r="F41" s="294" t="s">
        <v>476</v>
      </c>
      <c r="G41" s="295" t="s">
        <v>86</v>
      </c>
      <c r="H41" s="297"/>
      <c r="I41" s="293">
        <v>167</v>
      </c>
      <c r="J41" s="294" t="s">
        <v>506</v>
      </c>
      <c r="K41" s="295" t="s">
        <v>104</v>
      </c>
      <c r="L41" s="297"/>
      <c r="M41" s="293">
        <v>231</v>
      </c>
      <c r="N41" s="294" t="s">
        <v>607</v>
      </c>
      <c r="O41" s="295" t="s">
        <v>47</v>
      </c>
      <c r="P41" s="258"/>
      <c r="Q41" s="258"/>
      <c r="R41" s="258"/>
      <c r="S41" s="258"/>
      <c r="T41" s="258"/>
      <c r="U41" s="300"/>
      <c r="V41" s="258"/>
      <c r="W41" s="258"/>
      <c r="X41" s="299"/>
    </row>
    <row r="42" spans="1:24" ht="18" customHeight="1" x14ac:dyDescent="0.2">
      <c r="A42" s="293">
        <v>40</v>
      </c>
      <c r="B42" s="294" t="s">
        <v>577</v>
      </c>
      <c r="C42" s="295" t="s">
        <v>68</v>
      </c>
      <c r="D42" s="296"/>
      <c r="E42" s="293">
        <v>104</v>
      </c>
      <c r="F42" s="294" t="s">
        <v>462</v>
      </c>
      <c r="G42" s="295" t="s">
        <v>59</v>
      </c>
      <c r="H42" s="297"/>
      <c r="I42" s="293">
        <v>168</v>
      </c>
      <c r="J42" s="294" t="s">
        <v>449</v>
      </c>
      <c r="K42" s="295" t="s">
        <v>82</v>
      </c>
      <c r="L42" s="297"/>
      <c r="M42" s="293">
        <v>232</v>
      </c>
      <c r="N42" s="294" t="s">
        <v>652</v>
      </c>
      <c r="O42" s="295" t="s">
        <v>62</v>
      </c>
      <c r="P42" s="258"/>
      <c r="Q42" s="258"/>
      <c r="R42" s="258"/>
      <c r="S42" s="258"/>
      <c r="T42" s="258"/>
      <c r="U42" s="298"/>
      <c r="V42" s="258"/>
      <c r="W42" s="258"/>
      <c r="X42" s="299"/>
    </row>
    <row r="43" spans="1:24" ht="18" customHeight="1" x14ac:dyDescent="0.2">
      <c r="A43" s="293">
        <v>41</v>
      </c>
      <c r="B43" s="294" t="s">
        <v>627</v>
      </c>
      <c r="C43" s="295" t="s">
        <v>124</v>
      </c>
      <c r="D43" s="296"/>
      <c r="E43" s="293">
        <v>105</v>
      </c>
      <c r="F43" s="294" t="s">
        <v>445</v>
      </c>
      <c r="G43" s="295" t="s">
        <v>82</v>
      </c>
      <c r="H43" s="297"/>
      <c r="I43" s="293">
        <v>169</v>
      </c>
      <c r="J43" s="294" t="s">
        <v>674</v>
      </c>
      <c r="K43" s="295" t="s">
        <v>56</v>
      </c>
      <c r="L43" s="297"/>
      <c r="M43" s="293">
        <v>233</v>
      </c>
      <c r="N43" s="294" t="s">
        <v>572</v>
      </c>
      <c r="O43" s="295" t="s">
        <v>153</v>
      </c>
      <c r="P43" s="258"/>
      <c r="Q43" s="258"/>
      <c r="R43" s="258"/>
      <c r="S43" s="258"/>
      <c r="T43" s="258"/>
      <c r="U43" s="300"/>
      <c r="V43" s="258"/>
      <c r="W43" s="258"/>
      <c r="X43" s="299"/>
    </row>
    <row r="44" spans="1:24" ht="18" customHeight="1" x14ac:dyDescent="0.2">
      <c r="A44" s="293">
        <v>42</v>
      </c>
      <c r="B44" s="294" t="s">
        <v>501</v>
      </c>
      <c r="C44" s="295" t="s">
        <v>104</v>
      </c>
      <c r="D44" s="296"/>
      <c r="E44" s="293">
        <v>106</v>
      </c>
      <c r="F44" s="294" t="s">
        <v>487</v>
      </c>
      <c r="G44" s="295" t="s">
        <v>72</v>
      </c>
      <c r="H44" s="297"/>
      <c r="I44" s="293">
        <v>170</v>
      </c>
      <c r="J44" s="294" t="s">
        <v>565</v>
      </c>
      <c r="K44" s="295" t="s">
        <v>89</v>
      </c>
      <c r="L44" s="297"/>
      <c r="M44" s="293">
        <v>234</v>
      </c>
      <c r="N44" s="294" t="s">
        <v>660</v>
      </c>
      <c r="O44" s="295" t="s">
        <v>44</v>
      </c>
      <c r="P44" s="258"/>
      <c r="Q44" s="258"/>
      <c r="R44" s="258"/>
      <c r="S44" s="258"/>
      <c r="T44" s="258"/>
      <c r="U44" s="300"/>
      <c r="V44" s="258"/>
      <c r="W44" s="258"/>
      <c r="X44" s="299"/>
    </row>
    <row r="45" spans="1:24" ht="18" customHeight="1" x14ac:dyDescent="0.2">
      <c r="A45" s="293">
        <v>43</v>
      </c>
      <c r="B45" s="294" t="s">
        <v>541</v>
      </c>
      <c r="C45" s="295" t="s">
        <v>128</v>
      </c>
      <c r="D45" s="296"/>
      <c r="E45" s="293">
        <v>107</v>
      </c>
      <c r="F45" s="294" t="s">
        <v>463</v>
      </c>
      <c r="G45" s="295" t="s">
        <v>59</v>
      </c>
      <c r="H45" s="297"/>
      <c r="I45" s="293">
        <v>171</v>
      </c>
      <c r="J45" s="294" t="s">
        <v>466</v>
      </c>
      <c r="K45" s="295" t="s">
        <v>59</v>
      </c>
      <c r="L45" s="297"/>
      <c r="M45" s="293">
        <v>235</v>
      </c>
      <c r="N45" s="294" t="s">
        <v>687</v>
      </c>
      <c r="O45" s="295" t="s">
        <v>65</v>
      </c>
      <c r="P45" s="258"/>
      <c r="Q45" s="258"/>
      <c r="R45" s="258"/>
      <c r="S45" s="258"/>
      <c r="T45" s="258"/>
      <c r="U45" s="300"/>
      <c r="V45" s="258"/>
      <c r="W45" s="258"/>
      <c r="X45" s="299"/>
    </row>
    <row r="46" spans="1:24" ht="18" customHeight="1" x14ac:dyDescent="0.2">
      <c r="A46" s="293">
        <v>44</v>
      </c>
      <c r="B46" s="294" t="s">
        <v>520</v>
      </c>
      <c r="C46" s="295" t="s">
        <v>98</v>
      </c>
      <c r="D46" s="296"/>
      <c r="E46" s="293">
        <v>108</v>
      </c>
      <c r="F46" s="294" t="s">
        <v>657</v>
      </c>
      <c r="G46" s="295" t="s">
        <v>44</v>
      </c>
      <c r="H46" s="297"/>
      <c r="I46" s="293">
        <v>172</v>
      </c>
      <c r="J46" s="294" t="s">
        <v>478</v>
      </c>
      <c r="K46" s="295" t="s">
        <v>86</v>
      </c>
      <c r="L46" s="297"/>
      <c r="M46" s="293">
        <v>236</v>
      </c>
      <c r="N46" s="294" t="s">
        <v>517</v>
      </c>
      <c r="O46" s="295" t="s">
        <v>92</v>
      </c>
      <c r="P46" s="258"/>
      <c r="Q46" s="258"/>
      <c r="R46" s="258"/>
      <c r="S46" s="258"/>
      <c r="T46" s="258"/>
      <c r="U46" s="300"/>
      <c r="V46" s="258"/>
      <c r="W46" s="258"/>
      <c r="X46" s="299"/>
    </row>
    <row r="47" spans="1:24" ht="18" customHeight="1" x14ac:dyDescent="0.2">
      <c r="A47" s="293">
        <v>45</v>
      </c>
      <c r="B47" s="294" t="s">
        <v>680</v>
      </c>
      <c r="C47" s="295" t="s">
        <v>65</v>
      </c>
      <c r="D47" s="296"/>
      <c r="E47" s="293">
        <v>109</v>
      </c>
      <c r="F47" s="294" t="s">
        <v>621</v>
      </c>
      <c r="G47" s="295" t="s">
        <v>101</v>
      </c>
      <c r="H47" s="297"/>
      <c r="I47" s="293">
        <v>173</v>
      </c>
      <c r="J47" s="294" t="s">
        <v>529</v>
      </c>
      <c r="K47" s="295" t="s">
        <v>98</v>
      </c>
      <c r="L47" s="297"/>
      <c r="M47" s="293">
        <v>237</v>
      </c>
      <c r="N47" s="294" t="s">
        <v>566</v>
      </c>
      <c r="O47" s="295" t="s">
        <v>89</v>
      </c>
      <c r="P47" s="258"/>
      <c r="Q47" s="258"/>
      <c r="R47" s="258"/>
      <c r="S47" s="258"/>
      <c r="T47" s="258"/>
      <c r="U47" s="300"/>
      <c r="V47" s="258"/>
      <c r="W47" s="258"/>
      <c r="X47" s="299"/>
    </row>
    <row r="48" spans="1:24" ht="18" customHeight="1" x14ac:dyDescent="0.2">
      <c r="A48" s="293">
        <v>46</v>
      </c>
      <c r="B48" s="294" t="s">
        <v>645</v>
      </c>
      <c r="C48" s="295" t="s">
        <v>62</v>
      </c>
      <c r="D48" s="296"/>
      <c r="E48" s="293">
        <v>110</v>
      </c>
      <c r="F48" s="294" t="s">
        <v>667</v>
      </c>
      <c r="G48" s="295" t="s">
        <v>77</v>
      </c>
      <c r="H48" s="297"/>
      <c r="I48" s="293">
        <v>174</v>
      </c>
      <c r="J48" s="294" t="s">
        <v>591</v>
      </c>
      <c r="K48" s="295" t="s">
        <v>50</v>
      </c>
      <c r="L48" s="297"/>
      <c r="M48" s="293">
        <v>238</v>
      </c>
      <c r="N48" s="294" t="s">
        <v>608</v>
      </c>
      <c r="O48" s="295" t="s">
        <v>47</v>
      </c>
      <c r="P48" s="258"/>
      <c r="Q48" s="258"/>
      <c r="R48" s="258"/>
      <c r="S48" s="258"/>
      <c r="T48" s="258"/>
      <c r="U48" s="300"/>
      <c r="V48" s="258"/>
      <c r="W48" s="258"/>
      <c r="X48" s="299"/>
    </row>
    <row r="49" spans="1:24" ht="18" customHeight="1" x14ac:dyDescent="0.2">
      <c r="A49" s="293">
        <v>47</v>
      </c>
      <c r="B49" s="294" t="s">
        <v>502</v>
      </c>
      <c r="C49" s="295" t="s">
        <v>104</v>
      </c>
      <c r="D49" s="296"/>
      <c r="E49" s="293">
        <v>111</v>
      </c>
      <c r="F49" s="294" t="s">
        <v>584</v>
      </c>
      <c r="G49" s="295" t="s">
        <v>68</v>
      </c>
      <c r="H49" s="297"/>
      <c r="I49" s="293">
        <v>175</v>
      </c>
      <c r="J49" s="294" t="s">
        <v>545</v>
      </c>
      <c r="K49" s="295" t="s">
        <v>128</v>
      </c>
      <c r="L49" s="297"/>
      <c r="M49" s="293">
        <v>239</v>
      </c>
      <c r="N49" s="294" t="s">
        <v>518</v>
      </c>
      <c r="O49" s="295" t="s">
        <v>92</v>
      </c>
      <c r="P49" s="258"/>
      <c r="Q49" s="258"/>
      <c r="R49" s="258"/>
      <c r="S49" s="258"/>
      <c r="T49" s="258"/>
      <c r="U49" s="300"/>
      <c r="V49" s="258"/>
      <c r="W49" s="258"/>
      <c r="X49" s="299"/>
    </row>
    <row r="50" spans="1:24" ht="18" customHeight="1" x14ac:dyDescent="0.2">
      <c r="A50" s="293">
        <v>48</v>
      </c>
      <c r="B50" s="294" t="s">
        <v>628</v>
      </c>
      <c r="C50" s="295" t="s">
        <v>124</v>
      </c>
      <c r="D50" s="296"/>
      <c r="E50" s="293">
        <v>112</v>
      </c>
      <c r="F50" s="294" t="s">
        <v>553</v>
      </c>
      <c r="G50" s="295" t="s">
        <v>163</v>
      </c>
      <c r="H50" s="297"/>
      <c r="I50" s="293">
        <v>176</v>
      </c>
      <c r="J50" s="294" t="s">
        <v>498</v>
      </c>
      <c r="K50" s="295" t="s">
        <v>117</v>
      </c>
      <c r="L50" s="297"/>
      <c r="M50" s="293">
        <v>240</v>
      </c>
      <c r="N50" s="294" t="s">
        <v>573</v>
      </c>
      <c r="O50" s="295" t="s">
        <v>153</v>
      </c>
      <c r="P50" s="258"/>
      <c r="Q50" s="258"/>
      <c r="R50" s="258"/>
      <c r="S50" s="258"/>
      <c r="T50" s="258"/>
      <c r="U50" s="300"/>
      <c r="V50" s="258"/>
      <c r="W50" s="258"/>
      <c r="X50" s="299"/>
    </row>
    <row r="51" spans="1:24" ht="18" customHeight="1" x14ac:dyDescent="0.2">
      <c r="A51" s="293">
        <v>49</v>
      </c>
      <c r="B51" s="294" t="s">
        <v>673</v>
      </c>
      <c r="C51" s="295" t="s">
        <v>56</v>
      </c>
      <c r="D51" s="296"/>
      <c r="E51" s="293">
        <v>113</v>
      </c>
      <c r="F51" s="294" t="s">
        <v>614</v>
      </c>
      <c r="G51" s="295" t="s">
        <v>147</v>
      </c>
      <c r="H51" s="297"/>
      <c r="I51" s="293">
        <v>177</v>
      </c>
      <c r="J51" s="294" t="s">
        <v>450</v>
      </c>
      <c r="K51" s="295" t="s">
        <v>82</v>
      </c>
      <c r="L51" s="297"/>
      <c r="M51" s="293">
        <v>241</v>
      </c>
      <c r="N51" s="294" t="s">
        <v>688</v>
      </c>
      <c r="O51" s="295" t="s">
        <v>65</v>
      </c>
      <c r="P51" s="258"/>
      <c r="Q51" s="258"/>
      <c r="R51" s="258"/>
      <c r="S51" s="258"/>
      <c r="T51" s="258"/>
      <c r="U51" s="300"/>
      <c r="V51" s="258"/>
      <c r="W51" s="258"/>
      <c r="X51" s="299"/>
    </row>
    <row r="52" spans="1:24" ht="18" customHeight="1" x14ac:dyDescent="0.2">
      <c r="A52" s="293">
        <v>50</v>
      </c>
      <c r="B52" s="294" t="s">
        <v>664</v>
      </c>
      <c r="C52" s="295" t="s">
        <v>77</v>
      </c>
      <c r="D52" s="296"/>
      <c r="E52" s="293">
        <v>114</v>
      </c>
      <c r="F52" s="294" t="s">
        <v>90</v>
      </c>
      <c r="G52" s="295" t="s">
        <v>50</v>
      </c>
      <c r="H52" s="297"/>
      <c r="I52" s="293">
        <v>178</v>
      </c>
      <c r="J52" s="294" t="s">
        <v>538</v>
      </c>
      <c r="K52" s="295" t="s">
        <v>53</v>
      </c>
      <c r="L52" s="297"/>
      <c r="M52" s="293">
        <v>242</v>
      </c>
      <c r="N52" s="294" t="s">
        <v>530</v>
      </c>
      <c r="O52" s="295" t="s">
        <v>98</v>
      </c>
      <c r="P52" s="258"/>
      <c r="Q52" s="258"/>
      <c r="R52" s="258"/>
      <c r="S52" s="258"/>
      <c r="T52" s="258"/>
      <c r="U52" s="300"/>
      <c r="V52" s="258"/>
      <c r="W52" s="258"/>
      <c r="X52" s="299"/>
    </row>
    <row r="53" spans="1:24" ht="18" customHeight="1" x14ac:dyDescent="0.2">
      <c r="A53" s="293">
        <v>51</v>
      </c>
      <c r="B53" s="294" t="s">
        <v>521</v>
      </c>
      <c r="C53" s="295" t="s">
        <v>98</v>
      </c>
      <c r="D53" s="296"/>
      <c r="E53" s="293">
        <v>115</v>
      </c>
      <c r="F53" s="294" t="s">
        <v>446</v>
      </c>
      <c r="G53" s="295" t="s">
        <v>82</v>
      </c>
      <c r="H53" s="297"/>
      <c r="I53" s="293">
        <v>179</v>
      </c>
      <c r="J53" s="294" t="s">
        <v>467</v>
      </c>
      <c r="K53" s="295" t="s">
        <v>59</v>
      </c>
      <c r="L53" s="297"/>
      <c r="M53" s="293">
        <v>243</v>
      </c>
      <c r="N53" s="294" t="s">
        <v>676</v>
      </c>
      <c r="O53" s="295" t="s">
        <v>56</v>
      </c>
      <c r="P53" s="258"/>
      <c r="Q53" s="258"/>
      <c r="R53" s="258"/>
      <c r="S53" s="258"/>
      <c r="T53" s="258"/>
      <c r="U53" s="300"/>
      <c r="V53" s="258"/>
      <c r="W53" s="258"/>
      <c r="X53" s="299"/>
    </row>
    <row r="54" spans="1:24" ht="18" customHeight="1" x14ac:dyDescent="0.2">
      <c r="A54" s="293">
        <v>52</v>
      </c>
      <c r="B54" s="294" t="s">
        <v>599</v>
      </c>
      <c r="C54" s="295" t="s">
        <v>47</v>
      </c>
      <c r="D54" s="296"/>
      <c r="E54" s="293">
        <v>116</v>
      </c>
      <c r="F54" s="294" t="s">
        <v>549</v>
      </c>
      <c r="G54" s="295" t="s">
        <v>95</v>
      </c>
      <c r="H54" s="297"/>
      <c r="I54" s="293">
        <v>180</v>
      </c>
      <c r="J54" s="294" t="s">
        <v>468</v>
      </c>
      <c r="K54" s="295" t="s">
        <v>59</v>
      </c>
      <c r="L54" s="297"/>
      <c r="M54" s="293">
        <v>244</v>
      </c>
      <c r="N54" s="294" t="s">
        <v>677</v>
      </c>
      <c r="O54" s="295" t="s">
        <v>56</v>
      </c>
      <c r="P54" s="258"/>
      <c r="Q54" s="258"/>
      <c r="R54" s="258"/>
      <c r="S54" s="258"/>
      <c r="T54" s="258"/>
      <c r="U54" s="300"/>
      <c r="V54" s="258"/>
      <c r="W54" s="258"/>
      <c r="X54" s="299"/>
    </row>
    <row r="55" spans="1:24" ht="18" customHeight="1" x14ac:dyDescent="0.2">
      <c r="A55" s="293">
        <v>53</v>
      </c>
      <c r="B55" s="294" t="s">
        <v>629</v>
      </c>
      <c r="C55" s="295" t="s">
        <v>124</v>
      </c>
      <c r="D55" s="296"/>
      <c r="E55" s="293">
        <v>117</v>
      </c>
      <c r="F55" s="294" t="s">
        <v>615</v>
      </c>
      <c r="G55" s="295" t="s">
        <v>147</v>
      </c>
      <c r="H55" s="297"/>
      <c r="I55" s="293">
        <v>181</v>
      </c>
      <c r="J55" s="294" t="s">
        <v>499</v>
      </c>
      <c r="K55" s="295" t="s">
        <v>117</v>
      </c>
      <c r="L55" s="297"/>
      <c r="M55" s="293">
        <v>245</v>
      </c>
      <c r="N55" s="294" t="s">
        <v>625</v>
      </c>
      <c r="O55" s="295" t="s">
        <v>101</v>
      </c>
      <c r="P55" s="258"/>
      <c r="Q55" s="258"/>
      <c r="R55" s="258"/>
      <c r="S55" s="258"/>
      <c r="T55" s="258"/>
      <c r="U55" s="300"/>
      <c r="V55" s="258"/>
      <c r="W55" s="258"/>
      <c r="X55" s="299"/>
    </row>
    <row r="56" spans="1:24" ht="18" customHeight="1" x14ac:dyDescent="0.2">
      <c r="A56" s="293">
        <v>54</v>
      </c>
      <c r="B56" s="294" t="s">
        <v>578</v>
      </c>
      <c r="C56" s="295" t="s">
        <v>68</v>
      </c>
      <c r="D56" s="296"/>
      <c r="E56" s="293">
        <v>118</v>
      </c>
      <c r="F56" s="294" t="s">
        <v>464</v>
      </c>
      <c r="G56" s="295" t="s">
        <v>59</v>
      </c>
      <c r="H56" s="297"/>
      <c r="I56" s="293">
        <v>182</v>
      </c>
      <c r="J56" s="294" t="s">
        <v>556</v>
      </c>
      <c r="K56" s="295" t="s">
        <v>163</v>
      </c>
      <c r="L56" s="297"/>
      <c r="M56" s="293">
        <v>246</v>
      </c>
      <c r="N56" s="294" t="s">
        <v>492</v>
      </c>
      <c r="O56" s="295" t="s">
        <v>72</v>
      </c>
      <c r="P56" s="258"/>
      <c r="Q56" s="258"/>
      <c r="R56" s="258"/>
      <c r="S56" s="258"/>
      <c r="T56" s="258"/>
      <c r="U56" s="300"/>
      <c r="V56" s="258"/>
      <c r="W56" s="258"/>
      <c r="X56" s="299"/>
    </row>
    <row r="57" spans="1:24" ht="18" customHeight="1" x14ac:dyDescent="0.2">
      <c r="A57" s="293">
        <v>55</v>
      </c>
      <c r="B57" s="294" t="s">
        <v>548</v>
      </c>
      <c r="C57" s="295" t="s">
        <v>95</v>
      </c>
      <c r="D57" s="296"/>
      <c r="E57" s="293">
        <v>119</v>
      </c>
      <c r="F57" s="294" t="s">
        <v>632</v>
      </c>
      <c r="G57" s="295" t="s">
        <v>124</v>
      </c>
      <c r="H57" s="297"/>
      <c r="I57" s="293">
        <v>183</v>
      </c>
      <c r="J57" s="294" t="s">
        <v>479</v>
      </c>
      <c r="K57" s="295" t="s">
        <v>86</v>
      </c>
      <c r="L57" s="297"/>
      <c r="M57" s="293">
        <v>247</v>
      </c>
      <c r="N57" s="294" t="s">
        <v>653</v>
      </c>
      <c r="O57" s="295" t="s">
        <v>62</v>
      </c>
      <c r="P57" s="258"/>
      <c r="Q57" s="258"/>
      <c r="R57" s="258"/>
      <c r="S57" s="258"/>
      <c r="T57" s="258"/>
      <c r="U57" s="300"/>
      <c r="V57" s="258"/>
      <c r="W57" s="258"/>
      <c r="X57" s="299"/>
    </row>
    <row r="58" spans="1:24" ht="18" customHeight="1" x14ac:dyDescent="0.2">
      <c r="A58" s="293">
        <v>56</v>
      </c>
      <c r="B58" s="294" t="s">
        <v>458</v>
      </c>
      <c r="C58" s="295" t="s">
        <v>59</v>
      </c>
      <c r="D58" s="296"/>
      <c r="E58" s="293">
        <v>120</v>
      </c>
      <c r="F58" s="294" t="s">
        <v>554</v>
      </c>
      <c r="G58" s="295" t="s">
        <v>163</v>
      </c>
      <c r="H58" s="297"/>
      <c r="I58" s="293">
        <v>184</v>
      </c>
      <c r="J58" s="294" t="s">
        <v>557</v>
      </c>
      <c r="K58" s="295" t="s">
        <v>163</v>
      </c>
      <c r="L58" s="297"/>
      <c r="M58" s="293">
        <v>248</v>
      </c>
      <c r="N58" s="294" t="s">
        <v>609</v>
      </c>
      <c r="O58" s="295" t="s">
        <v>47</v>
      </c>
      <c r="P58" s="258"/>
      <c r="Q58" s="258"/>
      <c r="R58" s="258"/>
      <c r="S58" s="258"/>
      <c r="T58" s="258"/>
      <c r="U58" s="300"/>
      <c r="V58" s="258"/>
      <c r="W58" s="258"/>
      <c r="X58" s="299"/>
    </row>
    <row r="59" spans="1:24" ht="18" customHeight="1" x14ac:dyDescent="0.2">
      <c r="A59" s="293">
        <v>57</v>
      </c>
      <c r="B59" s="294" t="s">
        <v>129</v>
      </c>
      <c r="C59" s="295" t="s">
        <v>128</v>
      </c>
      <c r="D59" s="296"/>
      <c r="E59" s="293">
        <v>121</v>
      </c>
      <c r="F59" s="294" t="s">
        <v>684</v>
      </c>
      <c r="G59" s="295" t="s">
        <v>65</v>
      </c>
      <c r="H59" s="297"/>
      <c r="I59" s="293">
        <v>185</v>
      </c>
      <c r="J59" s="294" t="s">
        <v>587</v>
      </c>
      <c r="K59" s="295" t="s">
        <v>68</v>
      </c>
      <c r="L59" s="297"/>
      <c r="M59" s="293">
        <v>249</v>
      </c>
      <c r="N59" s="294" t="s">
        <v>560</v>
      </c>
      <c r="O59" s="295" t="s">
        <v>163</v>
      </c>
      <c r="P59" s="258"/>
      <c r="Q59" s="258"/>
      <c r="R59" s="258"/>
      <c r="S59" s="258"/>
      <c r="T59" s="258"/>
      <c r="U59" s="300"/>
      <c r="V59" s="258"/>
      <c r="W59" s="258"/>
      <c r="X59" s="299"/>
    </row>
    <row r="60" spans="1:24" ht="18" customHeight="1" x14ac:dyDescent="0.2">
      <c r="A60" s="293">
        <v>58</v>
      </c>
      <c r="B60" s="294" t="s">
        <v>579</v>
      </c>
      <c r="C60" s="295" t="s">
        <v>68</v>
      </c>
      <c r="D60" s="296"/>
      <c r="E60" s="293">
        <v>122</v>
      </c>
      <c r="F60" s="294" t="s">
        <v>495</v>
      </c>
      <c r="G60" s="295" t="s">
        <v>117</v>
      </c>
      <c r="H60" s="297"/>
      <c r="I60" s="293">
        <v>186</v>
      </c>
      <c r="J60" s="294" t="s">
        <v>604</v>
      </c>
      <c r="K60" s="295" t="s">
        <v>47</v>
      </c>
      <c r="L60" s="297"/>
      <c r="M60" s="293">
        <v>250</v>
      </c>
      <c r="N60" s="294" t="s">
        <v>661</v>
      </c>
      <c r="O60" s="295" t="s">
        <v>44</v>
      </c>
      <c r="P60" s="258"/>
      <c r="Q60" s="258"/>
      <c r="R60" s="258"/>
      <c r="S60" s="258"/>
      <c r="T60" s="258"/>
      <c r="U60" s="300"/>
      <c r="V60" s="258"/>
      <c r="W60" s="258"/>
      <c r="X60" s="299"/>
    </row>
    <row r="61" spans="1:24" ht="18" customHeight="1" x14ac:dyDescent="0.2">
      <c r="A61" s="293">
        <v>59</v>
      </c>
      <c r="B61" s="294" t="s">
        <v>459</v>
      </c>
      <c r="C61" s="295" t="s">
        <v>59</v>
      </c>
      <c r="D61" s="296"/>
      <c r="E61" s="293">
        <v>123</v>
      </c>
      <c r="F61" s="294" t="s">
        <v>550</v>
      </c>
      <c r="G61" s="295" t="s">
        <v>95</v>
      </c>
      <c r="H61" s="297"/>
      <c r="I61" s="293">
        <v>187</v>
      </c>
      <c r="J61" s="294" t="s">
        <v>592</v>
      </c>
      <c r="K61" s="295" t="s">
        <v>50</v>
      </c>
      <c r="L61" s="297"/>
      <c r="M61" s="293">
        <v>251</v>
      </c>
      <c r="N61" s="294" t="s">
        <v>66</v>
      </c>
      <c r="O61" s="295" t="s">
        <v>68</v>
      </c>
      <c r="P61" s="258"/>
      <c r="Q61" s="258"/>
      <c r="R61" s="258"/>
      <c r="S61" s="258"/>
      <c r="T61" s="258"/>
      <c r="U61" s="300"/>
      <c r="V61" s="258"/>
      <c r="W61" s="258"/>
      <c r="X61" s="299"/>
    </row>
    <row r="62" spans="1:24" ht="18" customHeight="1" x14ac:dyDescent="0.2">
      <c r="A62" s="293">
        <v>60</v>
      </c>
      <c r="B62" s="294" t="s">
        <v>610</v>
      </c>
      <c r="C62" s="295" t="s">
        <v>147</v>
      </c>
      <c r="D62" s="296"/>
      <c r="E62" s="293">
        <v>124</v>
      </c>
      <c r="F62" s="294" t="s">
        <v>496</v>
      </c>
      <c r="G62" s="295" t="s">
        <v>117</v>
      </c>
      <c r="H62" s="297"/>
      <c r="I62" s="293">
        <v>188</v>
      </c>
      <c r="J62" s="294" t="s">
        <v>469</v>
      </c>
      <c r="K62" s="295" t="s">
        <v>59</v>
      </c>
      <c r="L62" s="297"/>
      <c r="M62" s="293">
        <v>252</v>
      </c>
      <c r="N62" s="294" t="s">
        <v>678</v>
      </c>
      <c r="O62" s="295" t="s">
        <v>56</v>
      </c>
      <c r="P62" s="258"/>
      <c r="Q62" s="258"/>
      <c r="R62" s="258"/>
      <c r="S62" s="258"/>
      <c r="T62" s="258"/>
      <c r="U62" s="300"/>
      <c r="V62" s="258"/>
      <c r="W62" s="258"/>
      <c r="X62" s="299"/>
    </row>
    <row r="63" spans="1:24" ht="18" customHeight="1" x14ac:dyDescent="0.2">
      <c r="A63" s="293">
        <v>61</v>
      </c>
      <c r="B63" s="294" t="s">
        <v>542</v>
      </c>
      <c r="C63" s="295" t="s">
        <v>128</v>
      </c>
      <c r="D63" s="296"/>
      <c r="E63" s="293">
        <v>125</v>
      </c>
      <c r="F63" s="294" t="s">
        <v>622</v>
      </c>
      <c r="G63" s="295" t="s">
        <v>101</v>
      </c>
      <c r="H63" s="297"/>
      <c r="I63" s="293">
        <v>189</v>
      </c>
      <c r="J63" s="294" t="s">
        <v>551</v>
      </c>
      <c r="K63" s="295" t="s">
        <v>95</v>
      </c>
      <c r="L63" s="297"/>
      <c r="M63" s="293">
        <v>253</v>
      </c>
      <c r="N63" s="294" t="s">
        <v>626</v>
      </c>
      <c r="O63" s="295" t="s">
        <v>101</v>
      </c>
      <c r="P63" s="258"/>
      <c r="Q63" s="258"/>
      <c r="R63" s="258"/>
      <c r="S63" s="258"/>
      <c r="T63" s="258"/>
      <c r="U63" s="300"/>
      <c r="V63" s="258"/>
      <c r="W63" s="258"/>
      <c r="X63" s="299"/>
    </row>
    <row r="64" spans="1:24" ht="18" customHeight="1" x14ac:dyDescent="0.2">
      <c r="A64" s="293">
        <v>62</v>
      </c>
      <c r="B64" s="294" t="s">
        <v>681</v>
      </c>
      <c r="C64" s="295" t="s">
        <v>65</v>
      </c>
      <c r="D64" s="296"/>
      <c r="E64" s="293">
        <v>126</v>
      </c>
      <c r="F64" s="294" t="s">
        <v>534</v>
      </c>
      <c r="G64" s="295" t="s">
        <v>53</v>
      </c>
      <c r="H64" s="297"/>
      <c r="I64" s="293">
        <v>190</v>
      </c>
      <c r="J64" s="294" t="s">
        <v>617</v>
      </c>
      <c r="K64" s="295" t="s">
        <v>147</v>
      </c>
      <c r="L64" s="297"/>
      <c r="M64" s="293">
        <v>254</v>
      </c>
      <c r="N64" s="294" t="s">
        <v>574</v>
      </c>
      <c r="O64" s="295" t="s">
        <v>153</v>
      </c>
      <c r="P64" s="258"/>
      <c r="Q64" s="258"/>
      <c r="R64" s="258"/>
      <c r="S64" s="258"/>
      <c r="T64" s="258"/>
      <c r="U64" s="300"/>
      <c r="V64" s="258"/>
      <c r="W64" s="258"/>
      <c r="X64" s="299"/>
    </row>
    <row r="65" spans="1:24" ht="18" customHeight="1" x14ac:dyDescent="0.2">
      <c r="A65" s="293">
        <v>63</v>
      </c>
      <c r="B65" s="294" t="s">
        <v>522</v>
      </c>
      <c r="C65" s="295" t="s">
        <v>98</v>
      </c>
      <c r="D65" s="296"/>
      <c r="E65" s="293">
        <v>127</v>
      </c>
      <c r="F65" s="294" t="s">
        <v>555</v>
      </c>
      <c r="G65" s="295" t="s">
        <v>163</v>
      </c>
      <c r="H65" s="297"/>
      <c r="I65" s="293">
        <v>191</v>
      </c>
      <c r="J65" s="294" t="s">
        <v>470</v>
      </c>
      <c r="K65" s="295" t="s">
        <v>59</v>
      </c>
      <c r="L65" s="297"/>
      <c r="M65" s="302"/>
      <c r="N65" s="303"/>
      <c r="O65" s="304"/>
      <c r="P65" s="258"/>
      <c r="Q65" s="258"/>
      <c r="R65" s="258"/>
      <c r="S65" s="258"/>
      <c r="T65" s="258"/>
      <c r="U65" s="300"/>
      <c r="V65" s="258"/>
      <c r="W65" s="258"/>
      <c r="X65" s="299"/>
    </row>
    <row r="66" spans="1:24" ht="18" customHeight="1" x14ac:dyDescent="0.2">
      <c r="A66" s="293">
        <v>64</v>
      </c>
      <c r="B66" s="294" t="s">
        <v>567</v>
      </c>
      <c r="C66" s="295" t="s">
        <v>153</v>
      </c>
      <c r="D66" s="296"/>
      <c r="E66" s="293">
        <v>128</v>
      </c>
      <c r="F66" s="294" t="s">
        <v>447</v>
      </c>
      <c r="G66" s="295" t="s">
        <v>82</v>
      </c>
      <c r="H66" s="297"/>
      <c r="I66" s="293">
        <v>192</v>
      </c>
      <c r="J66" s="294" t="s">
        <v>635</v>
      </c>
      <c r="K66" s="295" t="s">
        <v>124</v>
      </c>
      <c r="L66" s="297"/>
      <c r="M66" s="305"/>
      <c r="N66" s="306"/>
      <c r="O66" s="307"/>
      <c r="P66" s="258"/>
      <c r="Q66" s="258"/>
      <c r="R66" s="258"/>
      <c r="S66" s="258"/>
      <c r="T66" s="258"/>
      <c r="U66" s="308"/>
      <c r="V66" s="258"/>
      <c r="W66" s="258"/>
      <c r="X66" s="309"/>
    </row>
    <row r="67" spans="1:24" ht="15" x14ac:dyDescent="0.2">
      <c r="A67" s="301"/>
      <c r="B67" s="310"/>
      <c r="C67" s="311"/>
      <c r="D67" s="311"/>
      <c r="E67" s="301"/>
      <c r="F67" s="310"/>
      <c r="G67" s="311"/>
      <c r="H67" s="258"/>
      <c r="I67" s="301"/>
      <c r="J67" s="310"/>
      <c r="K67" s="311"/>
      <c r="L67" s="258"/>
      <c r="M67" s="301"/>
      <c r="N67" s="310"/>
      <c r="O67" s="311"/>
      <c r="P67" s="258"/>
      <c r="Q67" s="258"/>
      <c r="R67" s="258"/>
      <c r="S67" s="258"/>
      <c r="T67" s="258"/>
      <c r="U67" s="308"/>
      <c r="V67" s="258"/>
      <c r="W67" s="258"/>
      <c r="X67" s="309"/>
    </row>
    <row r="68" spans="1:24" ht="15" x14ac:dyDescent="0.2">
      <c r="A68" s="301"/>
      <c r="B68" s="310"/>
      <c r="C68" s="311"/>
      <c r="D68" s="311"/>
      <c r="E68" s="301"/>
      <c r="F68" s="310"/>
      <c r="G68" s="311"/>
      <c r="H68" s="258"/>
      <c r="I68" s="301"/>
      <c r="J68" s="310"/>
      <c r="K68" s="311"/>
      <c r="L68" s="258"/>
      <c r="M68" s="301"/>
      <c r="N68" s="310"/>
      <c r="O68" s="311"/>
      <c r="P68" s="258"/>
      <c r="Q68" s="258"/>
      <c r="R68" s="258"/>
      <c r="S68" s="258"/>
      <c r="T68" s="258"/>
      <c r="U68" s="308"/>
      <c r="V68" s="258"/>
      <c r="W68" s="258"/>
      <c r="X68" s="309"/>
    </row>
    <row r="69" spans="1:24" ht="15" x14ac:dyDescent="0.2">
      <c r="A69" s="301"/>
      <c r="B69" s="310"/>
      <c r="C69" s="311"/>
      <c r="D69" s="311"/>
      <c r="E69" s="301"/>
      <c r="F69" s="310"/>
      <c r="G69" s="311"/>
      <c r="H69" s="258"/>
      <c r="I69" s="301"/>
      <c r="J69" s="310"/>
      <c r="K69" s="311"/>
      <c r="L69" s="258"/>
      <c r="M69" s="301"/>
      <c r="N69" s="310"/>
      <c r="O69" s="311"/>
      <c r="P69" s="258"/>
      <c r="Q69" s="258"/>
      <c r="R69" s="258"/>
      <c r="S69" s="258"/>
      <c r="T69" s="258"/>
      <c r="U69" s="308"/>
      <c r="V69" s="258"/>
      <c r="W69" s="258"/>
      <c r="X69" s="309"/>
    </row>
    <row r="70" spans="1:24" ht="15" x14ac:dyDescent="0.2">
      <c r="A70" s="301"/>
      <c r="B70" s="310"/>
      <c r="C70" s="311"/>
      <c r="D70" s="311"/>
      <c r="E70" s="301"/>
      <c r="F70" s="310"/>
      <c r="G70" s="311"/>
      <c r="H70" s="258"/>
      <c r="I70" s="301"/>
      <c r="J70" s="310"/>
      <c r="K70" s="311"/>
      <c r="L70" s="258"/>
      <c r="M70" s="301"/>
      <c r="N70" s="310"/>
      <c r="O70" s="311"/>
      <c r="P70" s="258"/>
      <c r="Q70" s="258"/>
      <c r="R70" s="258"/>
      <c r="S70" s="258"/>
      <c r="T70" s="258"/>
      <c r="U70" s="308"/>
      <c r="V70" s="258"/>
      <c r="W70" s="258"/>
      <c r="X70" s="309"/>
    </row>
    <row r="71" spans="1:24" ht="15" x14ac:dyDescent="0.2">
      <c r="U71" s="308"/>
      <c r="V71" s="258"/>
      <c r="W71" s="258"/>
      <c r="X71" s="309"/>
    </row>
    <row r="72" spans="1:24" ht="15" x14ac:dyDescent="0.2">
      <c r="U72" s="308"/>
      <c r="V72" s="258"/>
      <c r="W72" s="258"/>
      <c r="X72" s="309"/>
    </row>
    <row r="73" spans="1:24" ht="15" x14ac:dyDescent="0.2">
      <c r="U73" s="308"/>
      <c r="V73" s="258"/>
      <c r="W73" s="258"/>
      <c r="X73" s="309"/>
    </row>
    <row r="74" spans="1:24" ht="15" x14ac:dyDescent="0.2">
      <c r="U74" s="314"/>
      <c r="V74" s="258"/>
      <c r="W74" s="258"/>
      <c r="X74" s="309"/>
    </row>
    <row r="75" spans="1:24" ht="15" x14ac:dyDescent="0.2">
      <c r="U75" s="308"/>
      <c r="V75" s="258"/>
      <c r="W75" s="258"/>
      <c r="X75" s="309"/>
    </row>
    <row r="76" spans="1:24" ht="15" x14ac:dyDescent="0.2">
      <c r="U76" s="308"/>
      <c r="V76" s="258"/>
      <c r="W76" s="258"/>
      <c r="X76" s="309"/>
    </row>
    <row r="77" spans="1:24" ht="15" x14ac:dyDescent="0.2">
      <c r="U77" s="308"/>
      <c r="V77" s="258"/>
      <c r="W77" s="258"/>
      <c r="X77" s="309"/>
    </row>
    <row r="78" spans="1:24" ht="15" x14ac:dyDescent="0.2">
      <c r="U78" s="308"/>
      <c r="V78" s="258"/>
      <c r="W78" s="258"/>
      <c r="X78" s="309"/>
    </row>
    <row r="79" spans="1:24" ht="15" x14ac:dyDescent="0.2">
      <c r="U79" s="308"/>
      <c r="V79" s="258"/>
      <c r="W79" s="258"/>
      <c r="X79" s="309"/>
    </row>
    <row r="80" spans="1:24" ht="15" x14ac:dyDescent="0.2">
      <c r="U80" s="308"/>
      <c r="V80" s="258"/>
      <c r="W80" s="258"/>
      <c r="X80" s="309"/>
    </row>
    <row r="81" spans="21:24" ht="15" x14ac:dyDescent="0.2">
      <c r="U81" s="308"/>
      <c r="V81" s="258"/>
      <c r="W81" s="258"/>
      <c r="X81" s="309"/>
    </row>
    <row r="82" spans="21:24" ht="15" x14ac:dyDescent="0.2">
      <c r="U82" s="308"/>
      <c r="V82" s="258"/>
      <c r="W82" s="258"/>
      <c r="X82" s="309"/>
    </row>
    <row r="83" spans="21:24" ht="15" x14ac:dyDescent="0.2">
      <c r="U83" s="308"/>
      <c r="V83" s="258"/>
      <c r="W83" s="258"/>
      <c r="X83" s="309"/>
    </row>
    <row r="84" spans="21:24" ht="15" x14ac:dyDescent="0.2">
      <c r="U84" s="308"/>
      <c r="V84" s="258"/>
      <c r="W84" s="258"/>
      <c r="X84" s="309"/>
    </row>
    <row r="85" spans="21:24" ht="15" x14ac:dyDescent="0.2">
      <c r="U85" s="308"/>
      <c r="V85" s="258"/>
      <c r="W85" s="258"/>
      <c r="X85" s="309"/>
    </row>
    <row r="86" spans="21:24" ht="15" x14ac:dyDescent="0.2">
      <c r="U86" s="308"/>
      <c r="V86" s="258"/>
      <c r="W86" s="258"/>
      <c r="X86" s="309"/>
    </row>
    <row r="87" spans="21:24" ht="15" x14ac:dyDescent="0.2">
      <c r="U87" s="308"/>
      <c r="V87" s="258"/>
      <c r="W87" s="258"/>
      <c r="X87" s="309"/>
    </row>
    <row r="88" spans="21:24" ht="15" x14ac:dyDescent="0.2">
      <c r="U88" s="308"/>
      <c r="V88" s="258"/>
      <c r="W88" s="258"/>
      <c r="X88" s="309"/>
    </row>
    <row r="89" spans="21:24" ht="15" x14ac:dyDescent="0.2">
      <c r="U89" s="308"/>
      <c r="V89" s="258"/>
      <c r="W89" s="258"/>
      <c r="X89" s="309"/>
    </row>
    <row r="90" spans="21:24" ht="15" x14ac:dyDescent="0.2">
      <c r="U90" s="308"/>
      <c r="V90" s="258"/>
      <c r="W90" s="258"/>
      <c r="X90" s="309"/>
    </row>
    <row r="91" spans="21:24" ht="15" x14ac:dyDescent="0.2">
      <c r="U91" s="308"/>
      <c r="V91" s="258"/>
      <c r="W91" s="258"/>
      <c r="X91" s="309"/>
    </row>
    <row r="92" spans="21:24" ht="15" x14ac:dyDescent="0.2">
      <c r="U92" s="308"/>
      <c r="V92" s="258"/>
      <c r="W92" s="258"/>
      <c r="X92" s="309"/>
    </row>
    <row r="93" spans="21:24" ht="15" x14ac:dyDescent="0.2">
      <c r="U93" s="308"/>
      <c r="V93" s="258"/>
      <c r="W93" s="258"/>
      <c r="X93" s="309"/>
    </row>
    <row r="94" spans="21:24" ht="15" x14ac:dyDescent="0.2">
      <c r="U94" s="308"/>
      <c r="V94" s="258"/>
      <c r="W94" s="258"/>
      <c r="X94" s="309"/>
    </row>
    <row r="95" spans="21:24" ht="15" x14ac:dyDescent="0.2">
      <c r="U95" s="308"/>
      <c r="V95" s="258"/>
      <c r="W95" s="258"/>
      <c r="X95" s="309"/>
    </row>
    <row r="96" spans="21:24" ht="15" x14ac:dyDescent="0.2">
      <c r="U96" s="308"/>
      <c r="V96" s="258"/>
      <c r="W96" s="258"/>
      <c r="X96" s="309"/>
    </row>
    <row r="97" spans="21:24" ht="15" x14ac:dyDescent="0.2">
      <c r="U97" s="308"/>
      <c r="V97" s="258"/>
      <c r="W97" s="258"/>
      <c r="X97" s="309"/>
    </row>
    <row r="98" spans="21:24" ht="15" x14ac:dyDescent="0.2">
      <c r="U98" s="308"/>
      <c r="V98" s="258"/>
      <c r="W98" s="258"/>
      <c r="X98" s="309"/>
    </row>
    <row r="99" spans="21:24" ht="15" x14ac:dyDescent="0.2">
      <c r="U99" s="308"/>
      <c r="V99" s="258"/>
      <c r="W99" s="258"/>
      <c r="X99" s="309"/>
    </row>
    <row r="100" spans="21:24" ht="15" x14ac:dyDescent="0.2">
      <c r="U100" s="308"/>
      <c r="V100" s="258"/>
      <c r="W100" s="258"/>
      <c r="X100" s="309"/>
    </row>
    <row r="101" spans="21:24" ht="15" x14ac:dyDescent="0.2">
      <c r="U101" s="308"/>
      <c r="V101" s="258"/>
      <c r="W101" s="258"/>
      <c r="X101" s="309"/>
    </row>
    <row r="102" spans="21:24" ht="15" x14ac:dyDescent="0.2">
      <c r="U102" s="308"/>
      <c r="V102" s="258"/>
      <c r="W102" s="258"/>
      <c r="X102" s="309"/>
    </row>
    <row r="103" spans="21:24" ht="15" x14ac:dyDescent="0.2">
      <c r="U103" s="308"/>
      <c r="V103" s="258"/>
      <c r="W103" s="258"/>
      <c r="X103" s="309"/>
    </row>
    <row r="104" spans="21:24" ht="15" x14ac:dyDescent="0.2">
      <c r="U104" s="308"/>
      <c r="V104" s="258"/>
      <c r="W104" s="258"/>
      <c r="X104" s="309"/>
    </row>
    <row r="105" spans="21:24" ht="15" x14ac:dyDescent="0.2">
      <c r="U105" s="308"/>
      <c r="V105" s="258"/>
      <c r="W105" s="258"/>
      <c r="X105" s="309"/>
    </row>
    <row r="106" spans="21:24" ht="15" x14ac:dyDescent="0.2">
      <c r="U106" s="308"/>
      <c r="V106" s="258"/>
      <c r="W106" s="258"/>
      <c r="X106" s="309"/>
    </row>
    <row r="107" spans="21:24" ht="15" x14ac:dyDescent="0.2">
      <c r="U107" s="308"/>
      <c r="V107" s="258"/>
      <c r="W107" s="258"/>
      <c r="X107" s="309"/>
    </row>
    <row r="108" spans="21:24" ht="15" x14ac:dyDescent="0.2">
      <c r="U108" s="314"/>
      <c r="V108" s="258"/>
      <c r="W108" s="258"/>
      <c r="X108" s="309"/>
    </row>
    <row r="109" spans="21:24" ht="15" x14ac:dyDescent="0.2">
      <c r="U109" s="308"/>
      <c r="V109" s="258"/>
      <c r="W109" s="258"/>
      <c r="X109" s="309"/>
    </row>
    <row r="110" spans="21:24" ht="15" x14ac:dyDescent="0.2">
      <c r="U110" s="308"/>
      <c r="V110" s="258"/>
      <c r="W110" s="258"/>
      <c r="X110" s="309"/>
    </row>
    <row r="111" spans="21:24" ht="15" x14ac:dyDescent="0.2">
      <c r="U111" s="308"/>
      <c r="V111" s="258"/>
      <c r="W111" s="258"/>
      <c r="X111" s="309"/>
    </row>
    <row r="112" spans="21:24" ht="15" x14ac:dyDescent="0.2">
      <c r="U112" s="308"/>
      <c r="V112" s="258"/>
      <c r="W112" s="258"/>
      <c r="X112" s="309"/>
    </row>
    <row r="113" spans="21:24" ht="15" x14ac:dyDescent="0.2">
      <c r="U113" s="308"/>
      <c r="V113" s="258"/>
      <c r="W113" s="258"/>
      <c r="X113" s="309"/>
    </row>
    <row r="114" spans="21:24" ht="15" x14ac:dyDescent="0.2">
      <c r="U114" s="308"/>
      <c r="V114" s="258"/>
      <c r="W114" s="258"/>
      <c r="X114" s="309"/>
    </row>
    <row r="115" spans="21:24" ht="15" x14ac:dyDescent="0.2">
      <c r="U115" s="308"/>
      <c r="V115" s="258"/>
      <c r="W115" s="258"/>
      <c r="X115" s="309"/>
    </row>
    <row r="116" spans="21:24" ht="15" x14ac:dyDescent="0.2">
      <c r="U116" s="308"/>
      <c r="V116" s="258"/>
      <c r="W116" s="258"/>
      <c r="X116" s="309"/>
    </row>
    <row r="117" spans="21:24" ht="15" x14ac:dyDescent="0.2">
      <c r="U117" s="308"/>
      <c r="V117" s="258"/>
      <c r="W117" s="258"/>
      <c r="X117" s="309"/>
    </row>
    <row r="118" spans="21:24" ht="15" x14ac:dyDescent="0.2">
      <c r="U118" s="308"/>
      <c r="V118" s="258"/>
      <c r="W118" s="258"/>
      <c r="X118" s="309"/>
    </row>
    <row r="119" spans="21:24" ht="15" x14ac:dyDescent="0.2">
      <c r="U119" s="308"/>
      <c r="V119" s="258"/>
      <c r="W119" s="258"/>
      <c r="X119" s="309"/>
    </row>
    <row r="120" spans="21:24" ht="15" x14ac:dyDescent="0.2">
      <c r="U120" s="308"/>
      <c r="V120" s="258"/>
      <c r="W120" s="258"/>
      <c r="X120" s="309"/>
    </row>
    <row r="121" spans="21:24" ht="15" x14ac:dyDescent="0.2">
      <c r="U121" s="308"/>
      <c r="V121" s="258"/>
      <c r="W121" s="258"/>
      <c r="X121" s="309"/>
    </row>
    <row r="122" spans="21:24" ht="15" x14ac:dyDescent="0.2">
      <c r="U122" s="308"/>
      <c r="V122" s="258"/>
      <c r="W122" s="258"/>
      <c r="X122" s="309"/>
    </row>
    <row r="123" spans="21:24" ht="15" x14ac:dyDescent="0.2">
      <c r="U123" s="308"/>
      <c r="V123" s="258"/>
      <c r="W123" s="258"/>
      <c r="X123" s="309"/>
    </row>
    <row r="124" spans="21:24" ht="15" x14ac:dyDescent="0.2">
      <c r="U124" s="308"/>
      <c r="V124" s="258"/>
      <c r="W124" s="258"/>
      <c r="X124" s="309"/>
    </row>
    <row r="125" spans="21:24" ht="15" x14ac:dyDescent="0.2">
      <c r="U125" s="308"/>
      <c r="V125" s="258"/>
      <c r="W125" s="258"/>
      <c r="X125" s="309"/>
    </row>
    <row r="126" spans="21:24" ht="15" x14ac:dyDescent="0.2">
      <c r="U126" s="308"/>
      <c r="V126" s="258"/>
      <c r="W126" s="258"/>
      <c r="X126" s="309"/>
    </row>
    <row r="127" spans="21:24" ht="15" x14ac:dyDescent="0.2">
      <c r="U127" s="308"/>
      <c r="V127" s="258"/>
      <c r="W127" s="258"/>
      <c r="X127" s="309"/>
    </row>
    <row r="128" spans="21:24" ht="15" x14ac:dyDescent="0.2">
      <c r="U128" s="308"/>
      <c r="V128" s="258"/>
      <c r="W128" s="258"/>
      <c r="X128" s="309"/>
    </row>
    <row r="129" spans="21:24" ht="15" x14ac:dyDescent="0.2">
      <c r="U129" s="308"/>
      <c r="V129" s="258"/>
      <c r="W129" s="258"/>
      <c r="X129" s="309"/>
    </row>
    <row r="130" spans="21:24" ht="15" x14ac:dyDescent="0.2">
      <c r="U130" s="308"/>
      <c r="V130" s="258"/>
      <c r="W130" s="258"/>
      <c r="X130" s="309"/>
    </row>
    <row r="131" spans="21:24" ht="15" x14ac:dyDescent="0.2">
      <c r="U131" s="308"/>
      <c r="V131" s="258"/>
      <c r="W131" s="258"/>
      <c r="X131" s="309"/>
    </row>
    <row r="132" spans="21:24" ht="15" x14ac:dyDescent="0.2">
      <c r="U132" s="308"/>
      <c r="V132" s="258"/>
      <c r="W132" s="258"/>
      <c r="X132" s="309"/>
    </row>
    <row r="133" spans="21:24" ht="15" x14ac:dyDescent="0.2">
      <c r="U133" s="308"/>
      <c r="V133" s="258"/>
      <c r="W133" s="258"/>
      <c r="X133" s="309"/>
    </row>
    <row r="134" spans="21:24" ht="15" x14ac:dyDescent="0.2">
      <c r="U134" s="308"/>
      <c r="V134" s="258"/>
      <c r="W134" s="258"/>
      <c r="X134" s="309"/>
    </row>
    <row r="135" spans="21:24" ht="15" x14ac:dyDescent="0.2">
      <c r="U135" s="308"/>
      <c r="V135" s="258"/>
      <c r="W135" s="258"/>
      <c r="X135" s="309"/>
    </row>
    <row r="136" spans="21:24" ht="15" x14ac:dyDescent="0.2">
      <c r="U136" s="308"/>
      <c r="V136" s="258"/>
      <c r="W136" s="258"/>
      <c r="X136" s="309"/>
    </row>
    <row r="137" spans="21:24" ht="15" x14ac:dyDescent="0.2">
      <c r="U137" s="308"/>
      <c r="V137" s="258"/>
      <c r="W137" s="258"/>
      <c r="X137" s="309"/>
    </row>
    <row r="138" spans="21:24" ht="15" x14ac:dyDescent="0.2">
      <c r="U138" s="308"/>
      <c r="V138" s="258"/>
      <c r="W138" s="258"/>
      <c r="X138" s="309"/>
    </row>
    <row r="139" spans="21:24" ht="15" x14ac:dyDescent="0.2">
      <c r="U139" s="308"/>
      <c r="V139" s="258"/>
      <c r="W139" s="258"/>
      <c r="X139" s="309"/>
    </row>
    <row r="140" spans="21:24" ht="15" x14ac:dyDescent="0.2">
      <c r="U140" s="308"/>
      <c r="V140" s="258"/>
      <c r="W140" s="258"/>
      <c r="X140" s="309"/>
    </row>
    <row r="141" spans="21:24" ht="15" x14ac:dyDescent="0.2">
      <c r="U141" s="308"/>
      <c r="V141" s="258"/>
      <c r="W141" s="258"/>
      <c r="X141" s="309"/>
    </row>
    <row r="142" spans="21:24" ht="15" x14ac:dyDescent="0.2">
      <c r="U142" s="314"/>
      <c r="V142" s="258"/>
      <c r="W142" s="258"/>
      <c r="X142" s="309"/>
    </row>
    <row r="143" spans="21:24" ht="15" x14ac:dyDescent="0.2">
      <c r="U143" s="308"/>
      <c r="V143" s="258"/>
      <c r="W143" s="258"/>
      <c r="X143" s="309"/>
    </row>
    <row r="144" spans="21:24" ht="15" x14ac:dyDescent="0.2">
      <c r="U144" s="308"/>
      <c r="V144" s="258"/>
      <c r="W144" s="258"/>
      <c r="X144" s="309"/>
    </row>
    <row r="145" spans="21:24" ht="15" x14ac:dyDescent="0.2">
      <c r="U145" s="308"/>
      <c r="V145" s="258"/>
      <c r="W145" s="258"/>
      <c r="X145" s="309"/>
    </row>
    <row r="146" spans="21:24" ht="15" x14ac:dyDescent="0.2">
      <c r="U146" s="308"/>
      <c r="V146" s="258"/>
      <c r="W146" s="258"/>
      <c r="X146" s="309"/>
    </row>
    <row r="147" spans="21:24" ht="15" x14ac:dyDescent="0.2">
      <c r="U147" s="308"/>
      <c r="V147" s="258"/>
      <c r="W147" s="258"/>
      <c r="X147" s="309"/>
    </row>
    <row r="148" spans="21:24" ht="15" x14ac:dyDescent="0.2">
      <c r="U148" s="308"/>
      <c r="V148" s="258"/>
      <c r="W148" s="258"/>
      <c r="X148" s="309"/>
    </row>
    <row r="149" spans="21:24" ht="15" x14ac:dyDescent="0.2">
      <c r="U149" s="308"/>
      <c r="V149" s="258"/>
      <c r="W149" s="258"/>
      <c r="X149" s="309"/>
    </row>
    <row r="150" spans="21:24" ht="15" x14ac:dyDescent="0.2">
      <c r="U150" s="308"/>
      <c r="V150" s="258"/>
      <c r="W150" s="258"/>
      <c r="X150" s="309"/>
    </row>
    <row r="151" spans="21:24" ht="15" x14ac:dyDescent="0.2">
      <c r="U151" s="308"/>
      <c r="V151" s="258"/>
      <c r="W151" s="258"/>
      <c r="X151" s="309"/>
    </row>
    <row r="152" spans="21:24" ht="15" x14ac:dyDescent="0.2">
      <c r="U152" s="308"/>
      <c r="V152" s="258"/>
      <c r="W152" s="258"/>
      <c r="X152" s="309"/>
    </row>
    <row r="153" spans="21:24" ht="15" x14ac:dyDescent="0.2">
      <c r="U153" s="308"/>
      <c r="V153" s="258"/>
      <c r="W153" s="258"/>
      <c r="X153" s="309"/>
    </row>
    <row r="154" spans="21:24" ht="15" x14ac:dyDescent="0.2">
      <c r="U154" s="308"/>
      <c r="V154" s="258"/>
      <c r="W154" s="258"/>
      <c r="X154" s="309"/>
    </row>
    <row r="155" spans="21:24" ht="15" x14ac:dyDescent="0.2">
      <c r="U155" s="308"/>
      <c r="V155" s="258"/>
      <c r="W155" s="258"/>
      <c r="X155" s="309"/>
    </row>
    <row r="156" spans="21:24" ht="15" x14ac:dyDescent="0.2">
      <c r="U156" s="308"/>
      <c r="V156" s="258"/>
      <c r="W156" s="258"/>
      <c r="X156" s="309"/>
    </row>
    <row r="157" spans="21:24" ht="15" x14ac:dyDescent="0.2">
      <c r="U157" s="308"/>
      <c r="V157" s="258"/>
      <c r="W157" s="258"/>
      <c r="X157" s="309"/>
    </row>
    <row r="158" spans="21:24" ht="15" x14ac:dyDescent="0.2">
      <c r="U158" s="308"/>
      <c r="V158" s="258"/>
      <c r="W158" s="258"/>
      <c r="X158" s="309"/>
    </row>
    <row r="159" spans="21:24" ht="15" x14ac:dyDescent="0.2">
      <c r="U159" s="308"/>
      <c r="V159" s="258"/>
      <c r="W159" s="258"/>
      <c r="X159" s="309"/>
    </row>
    <row r="160" spans="21:24" ht="15" x14ac:dyDescent="0.2">
      <c r="U160" s="308"/>
      <c r="V160" s="258"/>
      <c r="W160" s="258"/>
      <c r="X160" s="309"/>
    </row>
    <row r="161" spans="21:24" ht="15" x14ac:dyDescent="0.2">
      <c r="U161" s="308"/>
      <c r="V161" s="258"/>
      <c r="W161" s="258"/>
      <c r="X161" s="309"/>
    </row>
    <row r="162" spans="21:24" ht="15" x14ac:dyDescent="0.2">
      <c r="U162" s="308"/>
      <c r="V162" s="258"/>
      <c r="W162" s="258"/>
      <c r="X162" s="309"/>
    </row>
    <row r="163" spans="21:24" ht="15" x14ac:dyDescent="0.2">
      <c r="U163" s="308"/>
      <c r="V163" s="258"/>
      <c r="W163" s="258"/>
      <c r="X163" s="309"/>
    </row>
    <row r="164" spans="21:24" ht="15" x14ac:dyDescent="0.2">
      <c r="U164" s="308"/>
      <c r="V164" s="258"/>
      <c r="W164" s="258"/>
      <c r="X164" s="309"/>
    </row>
    <row r="165" spans="21:24" ht="15" x14ac:dyDescent="0.2">
      <c r="U165" s="308"/>
      <c r="V165" s="258"/>
      <c r="W165" s="258"/>
      <c r="X165" s="309"/>
    </row>
    <row r="166" spans="21:24" ht="15" x14ac:dyDescent="0.2">
      <c r="U166" s="308"/>
      <c r="V166" s="258"/>
      <c r="W166" s="258"/>
      <c r="X166" s="309"/>
    </row>
    <row r="167" spans="21:24" ht="15" x14ac:dyDescent="0.2">
      <c r="U167" s="308"/>
      <c r="V167" s="258"/>
      <c r="W167" s="258"/>
      <c r="X167" s="309"/>
    </row>
    <row r="168" spans="21:24" ht="15" x14ac:dyDescent="0.2">
      <c r="U168" s="308"/>
      <c r="V168" s="258"/>
      <c r="W168" s="258"/>
      <c r="X168" s="309"/>
    </row>
    <row r="169" spans="21:24" ht="15" x14ac:dyDescent="0.2">
      <c r="U169" s="308"/>
      <c r="V169" s="258"/>
      <c r="W169" s="258"/>
      <c r="X169" s="309"/>
    </row>
    <row r="170" spans="21:24" ht="15" x14ac:dyDescent="0.2">
      <c r="U170" s="308"/>
      <c r="V170" s="258"/>
      <c r="W170" s="258"/>
      <c r="X170" s="309"/>
    </row>
    <row r="171" spans="21:24" ht="15" x14ac:dyDescent="0.2">
      <c r="U171" s="308"/>
      <c r="V171" s="258"/>
      <c r="W171" s="258"/>
      <c r="X171" s="309"/>
    </row>
    <row r="172" spans="21:24" ht="15" x14ac:dyDescent="0.2">
      <c r="U172" s="308"/>
      <c r="V172" s="258"/>
      <c r="W172" s="258"/>
      <c r="X172" s="309"/>
    </row>
    <row r="173" spans="21:24" ht="15" x14ac:dyDescent="0.2">
      <c r="U173" s="308"/>
      <c r="V173" s="258"/>
      <c r="W173" s="258"/>
      <c r="X173" s="309"/>
    </row>
    <row r="174" spans="21:24" ht="15" x14ac:dyDescent="0.2">
      <c r="U174" s="308"/>
      <c r="V174" s="258"/>
      <c r="W174" s="258"/>
      <c r="X174" s="309"/>
    </row>
    <row r="175" spans="21:24" ht="15" x14ac:dyDescent="0.2">
      <c r="U175" s="308"/>
      <c r="V175" s="258"/>
      <c r="W175" s="258"/>
      <c r="X175" s="309"/>
    </row>
    <row r="176" spans="21:24" ht="15" x14ac:dyDescent="0.2">
      <c r="U176" s="314"/>
      <c r="V176" s="258"/>
      <c r="W176" s="258"/>
      <c r="X176" s="309"/>
    </row>
    <row r="177" spans="21:24" ht="15" x14ac:dyDescent="0.2">
      <c r="U177" s="308"/>
      <c r="V177" s="258"/>
      <c r="W177" s="258"/>
      <c r="X177" s="309"/>
    </row>
    <row r="178" spans="21:24" ht="15" x14ac:dyDescent="0.2">
      <c r="U178" s="308"/>
      <c r="V178" s="258"/>
      <c r="W178" s="258"/>
      <c r="X178" s="309"/>
    </row>
    <row r="179" spans="21:24" ht="15" x14ac:dyDescent="0.2">
      <c r="U179" s="308"/>
      <c r="V179" s="258"/>
      <c r="W179" s="258"/>
      <c r="X179" s="309"/>
    </row>
    <row r="180" spans="21:24" ht="15" x14ac:dyDescent="0.2">
      <c r="U180" s="308"/>
      <c r="V180" s="258"/>
      <c r="W180" s="258"/>
      <c r="X180" s="309"/>
    </row>
    <row r="181" spans="21:24" ht="15" x14ac:dyDescent="0.2">
      <c r="U181" s="308"/>
      <c r="V181" s="258"/>
      <c r="W181" s="258"/>
      <c r="X181" s="309"/>
    </row>
    <row r="182" spans="21:24" ht="15" x14ac:dyDescent="0.2">
      <c r="U182" s="308"/>
      <c r="V182" s="258"/>
      <c r="W182" s="258"/>
      <c r="X182" s="309"/>
    </row>
    <row r="183" spans="21:24" ht="15" x14ac:dyDescent="0.2">
      <c r="U183" s="308"/>
      <c r="V183" s="258"/>
      <c r="W183" s="258"/>
      <c r="X183" s="309"/>
    </row>
    <row r="184" spans="21:24" ht="15" x14ac:dyDescent="0.2">
      <c r="U184" s="308"/>
      <c r="V184" s="258"/>
      <c r="W184" s="258"/>
      <c r="X184" s="309"/>
    </row>
    <row r="185" spans="21:24" ht="15" x14ac:dyDescent="0.2">
      <c r="U185" s="308"/>
      <c r="V185" s="258"/>
      <c r="W185" s="258"/>
      <c r="X185" s="309"/>
    </row>
    <row r="186" spans="21:24" ht="15" x14ac:dyDescent="0.2">
      <c r="U186" s="308"/>
      <c r="V186" s="258"/>
      <c r="W186" s="258"/>
      <c r="X186" s="309"/>
    </row>
    <row r="187" spans="21:24" ht="15" x14ac:dyDescent="0.2">
      <c r="U187" s="308"/>
      <c r="V187" s="258"/>
      <c r="W187" s="258"/>
      <c r="X187" s="309"/>
    </row>
    <row r="188" spans="21:24" ht="15" x14ac:dyDescent="0.2">
      <c r="U188" s="308"/>
      <c r="V188" s="258"/>
      <c r="W188" s="258"/>
      <c r="X188" s="309"/>
    </row>
    <row r="189" spans="21:24" ht="15" x14ac:dyDescent="0.2">
      <c r="U189" s="308"/>
      <c r="V189" s="258"/>
      <c r="W189" s="258"/>
      <c r="X189" s="309"/>
    </row>
    <row r="190" spans="21:24" ht="15" x14ac:dyDescent="0.2">
      <c r="U190" s="308"/>
      <c r="V190" s="258"/>
      <c r="W190" s="258"/>
      <c r="X190" s="309"/>
    </row>
    <row r="191" spans="21:24" ht="15" x14ac:dyDescent="0.2">
      <c r="U191" s="308"/>
      <c r="V191" s="258"/>
      <c r="W191" s="258"/>
      <c r="X191" s="309"/>
    </row>
    <row r="192" spans="21:24" ht="15" x14ac:dyDescent="0.2">
      <c r="U192" s="308"/>
      <c r="V192" s="258"/>
      <c r="W192" s="258"/>
      <c r="X192" s="309"/>
    </row>
    <row r="193" spans="21:24" ht="15" x14ac:dyDescent="0.2">
      <c r="U193" s="308"/>
      <c r="V193" s="258"/>
      <c r="W193" s="258"/>
      <c r="X193" s="309"/>
    </row>
    <row r="194" spans="21:24" ht="15" x14ac:dyDescent="0.2">
      <c r="U194" s="308"/>
      <c r="V194" s="258"/>
      <c r="W194" s="258"/>
      <c r="X194" s="309"/>
    </row>
    <row r="195" spans="21:24" ht="15" x14ac:dyDescent="0.2">
      <c r="U195" s="308"/>
      <c r="V195" s="258"/>
      <c r="W195" s="258"/>
      <c r="X195" s="309"/>
    </row>
    <row r="196" spans="21:24" ht="15" x14ac:dyDescent="0.2">
      <c r="U196" s="308"/>
      <c r="V196" s="258"/>
      <c r="W196" s="258"/>
      <c r="X196" s="309"/>
    </row>
    <row r="197" spans="21:24" ht="15" x14ac:dyDescent="0.2">
      <c r="U197" s="308"/>
      <c r="V197" s="258"/>
      <c r="W197" s="258"/>
      <c r="X197" s="309"/>
    </row>
    <row r="198" spans="21:24" ht="15" x14ac:dyDescent="0.2">
      <c r="U198" s="308"/>
      <c r="V198" s="258"/>
      <c r="W198" s="258"/>
      <c r="X198" s="309"/>
    </row>
    <row r="199" spans="21:24" ht="15" x14ac:dyDescent="0.2">
      <c r="U199" s="308"/>
      <c r="V199" s="258"/>
      <c r="W199" s="258"/>
      <c r="X199" s="309"/>
    </row>
    <row r="200" spans="21:24" ht="15" x14ac:dyDescent="0.2">
      <c r="U200" s="308"/>
      <c r="V200" s="258"/>
      <c r="W200" s="258"/>
      <c r="X200" s="309"/>
    </row>
    <row r="201" spans="21:24" ht="15" x14ac:dyDescent="0.2">
      <c r="U201" s="308"/>
      <c r="V201" s="258"/>
      <c r="W201" s="258"/>
      <c r="X201" s="309"/>
    </row>
    <row r="202" spans="21:24" ht="15" x14ac:dyDescent="0.2">
      <c r="U202" s="308"/>
      <c r="V202" s="258"/>
      <c r="W202" s="258"/>
      <c r="X202" s="309"/>
    </row>
    <row r="203" spans="21:24" ht="15" x14ac:dyDescent="0.2">
      <c r="U203" s="308"/>
      <c r="V203" s="258"/>
      <c r="W203" s="258"/>
      <c r="X203" s="309"/>
    </row>
    <row r="204" spans="21:24" ht="15" x14ac:dyDescent="0.2">
      <c r="U204" s="308"/>
      <c r="V204" s="258"/>
      <c r="W204" s="258"/>
      <c r="X204" s="309"/>
    </row>
    <row r="205" spans="21:24" ht="15" x14ac:dyDescent="0.2">
      <c r="U205" s="308"/>
      <c r="V205" s="258"/>
      <c r="W205" s="258"/>
      <c r="X205" s="309"/>
    </row>
    <row r="206" spans="21:24" ht="15" x14ac:dyDescent="0.2">
      <c r="U206" s="308"/>
      <c r="V206" s="258"/>
      <c r="W206" s="258"/>
      <c r="X206" s="309"/>
    </row>
    <row r="207" spans="21:24" ht="15" x14ac:dyDescent="0.2">
      <c r="U207" s="308"/>
      <c r="V207" s="258"/>
      <c r="W207" s="258"/>
      <c r="X207" s="309"/>
    </row>
    <row r="208" spans="21:24" ht="15" x14ac:dyDescent="0.2">
      <c r="U208" s="308"/>
      <c r="V208" s="258"/>
      <c r="W208" s="258"/>
      <c r="X208" s="309"/>
    </row>
    <row r="209" spans="21:24" ht="15" x14ac:dyDescent="0.2">
      <c r="U209" s="308"/>
      <c r="V209" s="258"/>
      <c r="W209" s="258"/>
      <c r="X209" s="309"/>
    </row>
    <row r="210" spans="21:24" ht="15" x14ac:dyDescent="0.2">
      <c r="U210" s="314"/>
      <c r="V210" s="258"/>
      <c r="W210" s="258"/>
      <c r="X210" s="309"/>
    </row>
    <row r="211" spans="21:24" ht="15" x14ac:dyDescent="0.2">
      <c r="U211" s="308"/>
      <c r="V211" s="258"/>
      <c r="W211" s="258"/>
      <c r="X211" s="309"/>
    </row>
    <row r="212" spans="21:24" ht="15" x14ac:dyDescent="0.2">
      <c r="U212" s="308"/>
      <c r="V212" s="258"/>
      <c r="W212" s="258"/>
      <c r="X212" s="309"/>
    </row>
    <row r="213" spans="21:24" ht="15" x14ac:dyDescent="0.2">
      <c r="U213" s="308"/>
      <c r="V213" s="258"/>
      <c r="W213" s="258"/>
      <c r="X213" s="309"/>
    </row>
    <row r="214" spans="21:24" ht="15" x14ac:dyDescent="0.2">
      <c r="U214" s="308"/>
      <c r="V214" s="258"/>
      <c r="W214" s="258"/>
      <c r="X214" s="309"/>
    </row>
    <row r="215" spans="21:24" ht="15" x14ac:dyDescent="0.2">
      <c r="U215" s="308"/>
      <c r="V215" s="258"/>
      <c r="W215" s="258"/>
      <c r="X215" s="309"/>
    </row>
    <row r="216" spans="21:24" ht="15" x14ac:dyDescent="0.2">
      <c r="U216" s="308"/>
      <c r="V216" s="258"/>
      <c r="W216" s="258"/>
      <c r="X216" s="309"/>
    </row>
    <row r="217" spans="21:24" ht="15" x14ac:dyDescent="0.2">
      <c r="U217" s="308"/>
      <c r="V217" s="258"/>
      <c r="W217" s="258"/>
      <c r="X217" s="309"/>
    </row>
    <row r="218" spans="21:24" ht="15" x14ac:dyDescent="0.2">
      <c r="U218" s="308"/>
      <c r="V218" s="258"/>
      <c r="W218" s="258"/>
      <c r="X218" s="309"/>
    </row>
    <row r="219" spans="21:24" ht="15" x14ac:dyDescent="0.2">
      <c r="U219" s="308"/>
      <c r="V219" s="258"/>
      <c r="W219" s="258"/>
      <c r="X219" s="309"/>
    </row>
    <row r="220" spans="21:24" ht="15" x14ac:dyDescent="0.2">
      <c r="U220" s="308"/>
      <c r="V220" s="258"/>
      <c r="W220" s="258"/>
      <c r="X220" s="309"/>
    </row>
    <row r="221" spans="21:24" ht="15" x14ac:dyDescent="0.2">
      <c r="U221" s="308"/>
      <c r="V221" s="258"/>
      <c r="W221" s="258"/>
      <c r="X221" s="309"/>
    </row>
    <row r="222" spans="21:24" ht="15" x14ac:dyDescent="0.2">
      <c r="U222" s="308"/>
      <c r="V222" s="258"/>
      <c r="W222" s="258"/>
      <c r="X222" s="309"/>
    </row>
    <row r="223" spans="21:24" ht="15" x14ac:dyDescent="0.2">
      <c r="U223" s="308"/>
      <c r="V223" s="258"/>
      <c r="W223" s="258"/>
      <c r="X223" s="309"/>
    </row>
    <row r="224" spans="21:24" ht="15" x14ac:dyDescent="0.2">
      <c r="U224" s="308"/>
      <c r="V224" s="258"/>
      <c r="W224" s="258"/>
      <c r="X224" s="309"/>
    </row>
    <row r="225" spans="21:24" ht="15" x14ac:dyDescent="0.2">
      <c r="U225" s="308"/>
      <c r="V225" s="258"/>
      <c r="W225" s="258"/>
      <c r="X225" s="309"/>
    </row>
    <row r="226" spans="21:24" ht="15" x14ac:dyDescent="0.2">
      <c r="U226" s="308"/>
      <c r="V226" s="258"/>
      <c r="W226" s="258"/>
      <c r="X226" s="309"/>
    </row>
    <row r="227" spans="21:24" ht="15" x14ac:dyDescent="0.2">
      <c r="U227" s="308"/>
      <c r="V227" s="258"/>
      <c r="W227" s="258"/>
      <c r="X227" s="309"/>
    </row>
    <row r="228" spans="21:24" ht="15" x14ac:dyDescent="0.2">
      <c r="U228" s="308"/>
      <c r="V228" s="258"/>
      <c r="W228" s="258"/>
      <c r="X228" s="309"/>
    </row>
    <row r="229" spans="21:24" ht="15" x14ac:dyDescent="0.2">
      <c r="U229" s="308"/>
      <c r="V229" s="258"/>
      <c r="W229" s="258"/>
      <c r="X229" s="309"/>
    </row>
    <row r="230" spans="21:24" ht="15" x14ac:dyDescent="0.2">
      <c r="U230" s="308"/>
      <c r="V230" s="258"/>
      <c r="W230" s="258"/>
      <c r="X230" s="309"/>
    </row>
    <row r="231" spans="21:24" ht="15" x14ac:dyDescent="0.2">
      <c r="U231" s="308"/>
      <c r="V231" s="258"/>
      <c r="W231" s="258"/>
      <c r="X231" s="309"/>
    </row>
    <row r="232" spans="21:24" ht="15" x14ac:dyDescent="0.2">
      <c r="U232" s="308"/>
      <c r="V232" s="258"/>
      <c r="W232" s="258"/>
      <c r="X232" s="309"/>
    </row>
    <row r="233" spans="21:24" ht="15" x14ac:dyDescent="0.2">
      <c r="U233" s="308"/>
      <c r="V233" s="258"/>
      <c r="W233" s="258"/>
      <c r="X233" s="309"/>
    </row>
    <row r="234" spans="21:24" ht="15" x14ac:dyDescent="0.2">
      <c r="U234" s="308"/>
      <c r="V234" s="258"/>
      <c r="W234" s="258"/>
      <c r="X234" s="309"/>
    </row>
    <row r="235" spans="21:24" ht="15" x14ac:dyDescent="0.2">
      <c r="U235" s="308"/>
      <c r="V235" s="258"/>
      <c r="W235" s="258"/>
      <c r="X235" s="309"/>
    </row>
    <row r="236" spans="21:24" ht="15" x14ac:dyDescent="0.2">
      <c r="U236" s="308"/>
      <c r="V236" s="258"/>
      <c r="W236" s="258"/>
      <c r="X236" s="309"/>
    </row>
    <row r="237" spans="21:24" ht="15" x14ac:dyDescent="0.2">
      <c r="U237" s="308"/>
      <c r="V237" s="258"/>
      <c r="W237" s="258"/>
      <c r="X237" s="309"/>
    </row>
    <row r="238" spans="21:24" ht="15" x14ac:dyDescent="0.2">
      <c r="U238" s="308"/>
      <c r="V238" s="258"/>
      <c r="W238" s="258"/>
      <c r="X238" s="309"/>
    </row>
    <row r="239" spans="21:24" ht="15" x14ac:dyDescent="0.2">
      <c r="U239" s="308"/>
      <c r="V239" s="258"/>
      <c r="W239" s="258"/>
      <c r="X239" s="309"/>
    </row>
    <row r="240" spans="21:24" ht="15" x14ac:dyDescent="0.2">
      <c r="U240" s="308"/>
      <c r="V240" s="258"/>
      <c r="W240" s="258"/>
      <c r="X240" s="309"/>
    </row>
    <row r="241" spans="21:24" ht="15" x14ac:dyDescent="0.2">
      <c r="U241" s="308"/>
      <c r="V241" s="258"/>
      <c r="W241" s="258"/>
      <c r="X241" s="309"/>
    </row>
    <row r="242" spans="21:24" ht="15" x14ac:dyDescent="0.2">
      <c r="U242" s="308"/>
      <c r="V242" s="258"/>
      <c r="W242" s="258"/>
      <c r="X242" s="309"/>
    </row>
    <row r="243" spans="21:24" ht="15" x14ac:dyDescent="0.2">
      <c r="U243" s="308"/>
      <c r="V243" s="258"/>
      <c r="W243" s="258"/>
      <c r="X243" s="309"/>
    </row>
    <row r="244" spans="21:24" ht="15" x14ac:dyDescent="0.2">
      <c r="U244" s="314"/>
      <c r="V244" s="258"/>
      <c r="W244" s="258"/>
      <c r="X244" s="309"/>
    </row>
    <row r="245" spans="21:24" ht="15" x14ac:dyDescent="0.2">
      <c r="U245" s="308"/>
      <c r="V245" s="258"/>
      <c r="W245" s="258"/>
      <c r="X245" s="309"/>
    </row>
    <row r="246" spans="21:24" ht="15" x14ac:dyDescent="0.2">
      <c r="U246" s="308"/>
      <c r="V246" s="258"/>
      <c r="W246" s="258"/>
      <c r="X246" s="309"/>
    </row>
    <row r="247" spans="21:24" ht="15" x14ac:dyDescent="0.2">
      <c r="U247" s="308"/>
      <c r="V247" s="258"/>
      <c r="W247" s="258"/>
      <c r="X247" s="309"/>
    </row>
    <row r="248" spans="21:24" ht="15" x14ac:dyDescent="0.2">
      <c r="U248" s="308"/>
      <c r="V248" s="258"/>
      <c r="W248" s="258"/>
      <c r="X248" s="309"/>
    </row>
    <row r="249" spans="21:24" ht="15" x14ac:dyDescent="0.2">
      <c r="U249" s="308"/>
      <c r="V249" s="258"/>
      <c r="W249" s="258"/>
      <c r="X249" s="309"/>
    </row>
    <row r="250" spans="21:24" ht="15" x14ac:dyDescent="0.2">
      <c r="U250" s="308"/>
      <c r="V250" s="258"/>
      <c r="W250" s="258"/>
      <c r="X250" s="309"/>
    </row>
    <row r="251" spans="21:24" ht="15" x14ac:dyDescent="0.2">
      <c r="U251" s="308"/>
      <c r="V251" s="258"/>
      <c r="W251" s="258"/>
      <c r="X251" s="309"/>
    </row>
    <row r="252" spans="21:24" ht="15" x14ac:dyDescent="0.2">
      <c r="U252" s="308"/>
      <c r="V252" s="258"/>
      <c r="W252" s="258"/>
      <c r="X252" s="309"/>
    </row>
    <row r="253" spans="21:24" ht="15" x14ac:dyDescent="0.2">
      <c r="U253" s="308"/>
      <c r="V253" s="258"/>
      <c r="W253" s="258"/>
      <c r="X253" s="309"/>
    </row>
    <row r="254" spans="21:24" ht="15" x14ac:dyDescent="0.2">
      <c r="U254" s="308"/>
      <c r="V254" s="258"/>
      <c r="W254" s="258"/>
      <c r="X254" s="309"/>
    </row>
    <row r="255" spans="21:24" ht="15" x14ac:dyDescent="0.2">
      <c r="U255" s="308"/>
      <c r="V255" s="258"/>
      <c r="W255" s="258"/>
      <c r="X255" s="309"/>
    </row>
    <row r="256" spans="21:24" ht="15" x14ac:dyDescent="0.2">
      <c r="U256" s="308"/>
      <c r="V256" s="258"/>
      <c r="W256" s="258"/>
      <c r="X256" s="309"/>
    </row>
    <row r="257" spans="21:24" ht="15" x14ac:dyDescent="0.2">
      <c r="U257" s="308"/>
      <c r="V257" s="258"/>
      <c r="W257" s="258"/>
      <c r="X257" s="309"/>
    </row>
    <row r="258" spans="21:24" ht="15" x14ac:dyDescent="0.2">
      <c r="U258" s="308"/>
      <c r="V258" s="258"/>
      <c r="W258" s="258"/>
      <c r="X258" s="309"/>
    </row>
    <row r="259" spans="21:24" ht="15" x14ac:dyDescent="0.2">
      <c r="U259" s="308"/>
      <c r="V259" s="258"/>
      <c r="W259" s="258"/>
      <c r="X259" s="309"/>
    </row>
    <row r="260" spans="21:24" ht="15" x14ac:dyDescent="0.2">
      <c r="U260" s="308"/>
      <c r="V260" s="258"/>
      <c r="W260" s="258"/>
      <c r="X260" s="309"/>
    </row>
    <row r="262" spans="21:24" ht="15" x14ac:dyDescent="0.2">
      <c r="U262" s="314"/>
      <c r="V262" s="258"/>
      <c r="W262" s="258"/>
      <c r="X262" s="309"/>
    </row>
    <row r="264" spans="21:24" ht="15" x14ac:dyDescent="0.2">
      <c r="U264" s="314"/>
      <c r="V264" s="258"/>
      <c r="W264" s="258"/>
      <c r="X264" s="309"/>
    </row>
  </sheetData>
  <printOptions horizontalCentered="1"/>
  <pageMargins left="1" right="1" top="1" bottom="1" header="0.3" footer="0.3"/>
  <pageSetup scale="50" orientation="portrait" r:id="rId1"/>
  <tableParts count="4">
    <tablePart r:id="rId2"/>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262"/>
  <sheetViews>
    <sheetView showGridLines="0" zoomScaleNormal="100" workbookViewId="0">
      <selection activeCell="B1" sqref="B1"/>
    </sheetView>
  </sheetViews>
  <sheetFormatPr defaultRowHeight="12.75" x14ac:dyDescent="0.2"/>
  <cols>
    <col min="1" max="1" width="0.42578125" style="2" customWidth="1"/>
    <col min="2" max="2" width="19.140625" style="2" bestFit="1" customWidth="1"/>
    <col min="3" max="3" width="15.7109375" style="2" customWidth="1"/>
    <col min="4" max="4" width="12.5703125" style="283" customWidth="1"/>
    <col min="5" max="5" width="15.7109375" style="283" customWidth="1"/>
    <col min="6" max="6" width="21.140625" style="283" customWidth="1"/>
    <col min="7" max="7" width="16.28515625" style="283" customWidth="1"/>
    <col min="8" max="16384" width="9.140625" style="2"/>
  </cols>
  <sheetData>
    <row r="1" spans="2:8" ht="45.75" customHeight="1" x14ac:dyDescent="0.2">
      <c r="B1" s="24" t="s">
        <v>766</v>
      </c>
      <c r="C1" s="98"/>
      <c r="D1" s="98"/>
      <c r="E1" s="98"/>
      <c r="F1" s="98"/>
      <c r="G1" s="98"/>
    </row>
    <row r="2" spans="2:8" ht="45.75" customHeight="1" x14ac:dyDescent="0.2">
      <c r="B2" s="275" t="s">
        <v>441</v>
      </c>
      <c r="C2" s="275" t="s">
        <v>358</v>
      </c>
      <c r="D2" s="276" t="s">
        <v>437</v>
      </c>
      <c r="E2" s="276" t="s">
        <v>33</v>
      </c>
      <c r="F2" s="276" t="s">
        <v>438</v>
      </c>
      <c r="G2" s="276" t="s">
        <v>1617</v>
      </c>
      <c r="H2" s="258"/>
    </row>
    <row r="3" spans="2:8" x14ac:dyDescent="0.2">
      <c r="B3" s="277" t="s">
        <v>654</v>
      </c>
      <c r="C3" s="277" t="s">
        <v>44</v>
      </c>
      <c r="D3" s="278">
        <f>VLOOKUP(B3,'Square Miles Detail'!C:D,2,FALSE)</f>
        <v>1062.6199999999999</v>
      </c>
      <c r="E3" s="279">
        <f t="shared" ref="E3:E66" si="0">D3/$D$258</f>
        <v>4.0671315928843457E-3</v>
      </c>
      <c r="F3" s="278">
        <v>48081</v>
      </c>
      <c r="G3" s="279">
        <f t="shared" ref="G3:G66" si="1">F3/$F$258</f>
        <v>1.8517221929141674E-3</v>
      </c>
      <c r="H3" s="258"/>
    </row>
    <row r="4" spans="2:8" x14ac:dyDescent="0.2">
      <c r="B4" s="277" t="s">
        <v>598</v>
      </c>
      <c r="C4" s="277" t="s">
        <v>47</v>
      </c>
      <c r="D4" s="278">
        <f>VLOOKUP(B4,'Square Miles Detail'!C:D,2,FALSE)</f>
        <v>1500.69</v>
      </c>
      <c r="E4" s="279">
        <f t="shared" si="0"/>
        <v>5.7438253657239747E-3</v>
      </c>
      <c r="F4" s="278">
        <v>23901</v>
      </c>
      <c r="G4" s="279">
        <f t="shared" si="1"/>
        <v>9.204885949302534E-4</v>
      </c>
      <c r="H4" s="258"/>
    </row>
    <row r="5" spans="2:8" x14ac:dyDescent="0.2">
      <c r="B5" s="277" t="s">
        <v>590</v>
      </c>
      <c r="C5" s="277" t="s">
        <v>50</v>
      </c>
      <c r="D5" s="278">
        <f>VLOOKUP(B5,'Square Miles Detail'!C:D,2,FALSE)</f>
        <v>797.87</v>
      </c>
      <c r="E5" s="279">
        <f t="shared" si="0"/>
        <v>3.0538125425971967E-3</v>
      </c>
      <c r="F5" s="278">
        <v>81449</v>
      </c>
      <c r="G5" s="279">
        <f t="shared" si="1"/>
        <v>3.1368091531096694E-3</v>
      </c>
      <c r="H5" s="258"/>
    </row>
    <row r="6" spans="2:8" x14ac:dyDescent="0.2">
      <c r="B6" s="277" t="s">
        <v>531</v>
      </c>
      <c r="C6" s="277" t="s">
        <v>53</v>
      </c>
      <c r="D6" s="278">
        <f>VLOOKUP(B6,'Square Miles Detail'!C:D,2,FALSE)</f>
        <v>252.07</v>
      </c>
      <c r="E6" s="279">
        <f t="shared" si="0"/>
        <v>9.6478690464922275E-4</v>
      </c>
      <c r="F6" s="278">
        <v>28638</v>
      </c>
      <c r="G6" s="279">
        <f t="shared" si="1"/>
        <v>1.1029225715079953E-3</v>
      </c>
      <c r="H6" s="258"/>
    </row>
    <row r="7" spans="2:8" x14ac:dyDescent="0.2">
      <c r="B7" s="277" t="s">
        <v>670</v>
      </c>
      <c r="C7" s="277" t="s">
        <v>56</v>
      </c>
      <c r="D7" s="278">
        <f>VLOOKUP(B7,'Square Miles Detail'!C:D,2,FALSE)</f>
        <v>903.29</v>
      </c>
      <c r="E7" s="279">
        <f t="shared" si="0"/>
        <v>3.4573029836973716E-3</v>
      </c>
      <c r="F7" s="278">
        <v>11895</v>
      </c>
      <c r="G7" s="279">
        <f t="shared" si="1"/>
        <v>4.5810685062111896E-4</v>
      </c>
      <c r="H7" s="258"/>
    </row>
    <row r="8" spans="2:8" x14ac:dyDescent="0.2">
      <c r="B8" s="277" t="s">
        <v>456</v>
      </c>
      <c r="C8" s="277" t="s">
        <v>59</v>
      </c>
      <c r="D8" s="278">
        <f>VLOOKUP(B8,'Square Miles Detail'!C:D,2,FALSE)</f>
        <v>909.12</v>
      </c>
      <c r="E8" s="279">
        <f t="shared" si="0"/>
        <v>3.4796170538132325E-3</v>
      </c>
      <c r="F8" s="278">
        <v>2641</v>
      </c>
      <c r="G8" s="279">
        <f t="shared" si="1"/>
        <v>1.0171165973017025E-4</v>
      </c>
      <c r="H8" s="258"/>
    </row>
    <row r="9" spans="2:8" x14ac:dyDescent="0.2">
      <c r="B9" s="277" t="s">
        <v>642</v>
      </c>
      <c r="C9" s="277" t="s">
        <v>62</v>
      </c>
      <c r="D9" s="278">
        <f>VLOOKUP(B9,'Square Miles Detail'!C:D,2,FALSE)</f>
        <v>1219.54</v>
      </c>
      <c r="E9" s="279">
        <f t="shared" si="0"/>
        <v>4.6677360324350898E-3</v>
      </c>
      <c r="F9" s="278">
        <v>52918</v>
      </c>
      <c r="G9" s="279">
        <f t="shared" si="1"/>
        <v>2.0380074250666981E-3</v>
      </c>
      <c r="H9" s="258"/>
    </row>
    <row r="10" spans="2:8" x14ac:dyDescent="0.2">
      <c r="B10" s="277" t="s">
        <v>73</v>
      </c>
      <c r="C10" s="277" t="s">
        <v>65</v>
      </c>
      <c r="D10" s="278">
        <f>VLOOKUP(B10,'Square Miles Detail'!C:D,2,FALSE)</f>
        <v>646.5</v>
      </c>
      <c r="E10" s="279">
        <f t="shared" si="0"/>
        <v>2.4744504854037471E-3</v>
      </c>
      <c r="F10" s="278">
        <v>44486</v>
      </c>
      <c r="G10" s="279">
        <f t="shared" si="1"/>
        <v>1.7132695550005127E-3</v>
      </c>
      <c r="H10" s="258"/>
    </row>
    <row r="11" spans="2:8" x14ac:dyDescent="0.2">
      <c r="B11" s="277" t="s">
        <v>575</v>
      </c>
      <c r="C11" s="277" t="s">
        <v>68</v>
      </c>
      <c r="D11" s="278">
        <f>VLOOKUP(B11,'Square Miles Detail'!C:D,2,FALSE)</f>
        <v>826.97</v>
      </c>
      <c r="E11" s="279">
        <f t="shared" si="0"/>
        <v>3.1651915203624701E-3</v>
      </c>
      <c r="F11" s="278">
        <v>6221</v>
      </c>
      <c r="G11" s="279">
        <f t="shared" si="1"/>
        <v>2.3958660930760664E-4</v>
      </c>
      <c r="H11" s="258"/>
    </row>
    <row r="12" spans="2:8" x14ac:dyDescent="0.2">
      <c r="B12" s="277" t="s">
        <v>643</v>
      </c>
      <c r="C12" s="277" t="s">
        <v>62</v>
      </c>
      <c r="D12" s="278">
        <f>VLOOKUP(B12,'Square Miles Detail'!C:D,2,FALSE)</f>
        <v>790.99</v>
      </c>
      <c r="E12" s="279">
        <f t="shared" si="0"/>
        <v>3.0274796433867133E-3</v>
      </c>
      <c r="F12" s="278">
        <v>30945</v>
      </c>
      <c r="G12" s="279">
        <f t="shared" si="1"/>
        <v>1.1917710376183712E-3</v>
      </c>
    </row>
    <row r="13" spans="2:8" x14ac:dyDescent="0.2">
      <c r="B13" s="277" t="s">
        <v>482</v>
      </c>
      <c r="C13" s="277" t="s">
        <v>72</v>
      </c>
      <c r="D13" s="278">
        <f>VLOOKUP(B13,'Square Miles Detail'!C:D,2,FALSE)</f>
        <v>888.23</v>
      </c>
      <c r="E13" s="279">
        <f t="shared" si="0"/>
        <v>3.3996614921116327E-3</v>
      </c>
      <c r="F13" s="278">
        <v>111796</v>
      </c>
      <c r="G13" s="279">
        <f t="shared" si="1"/>
        <v>4.3055496823908041E-3</v>
      </c>
    </row>
    <row r="14" spans="2:8" x14ac:dyDescent="0.2">
      <c r="B14" s="277" t="s">
        <v>671</v>
      </c>
      <c r="C14" s="277" t="s">
        <v>56</v>
      </c>
      <c r="D14" s="278">
        <f>VLOOKUP(B14,'Square Miles Detail'!C:D,2,FALSE)</f>
        <v>867.48</v>
      </c>
      <c r="E14" s="279">
        <f t="shared" si="0"/>
        <v>3.3202417742893156E-3</v>
      </c>
      <c r="F14" s="278">
        <v>4144</v>
      </c>
      <c r="G14" s="279">
        <f t="shared" si="1"/>
        <v>1.5959603101924481E-4</v>
      </c>
    </row>
    <row r="15" spans="2:8" x14ac:dyDescent="0.2">
      <c r="B15" s="277" t="s">
        <v>532</v>
      </c>
      <c r="C15" s="277" t="s">
        <v>53</v>
      </c>
      <c r="D15" s="278">
        <f>VLOOKUP(B15,'Square Miles Detail'!C:D,2,FALSE)</f>
        <v>880.24</v>
      </c>
      <c r="E15" s="279">
        <f t="shared" si="0"/>
        <v>3.3690801164296897E-3</v>
      </c>
      <c r="F15" s="278">
        <v>22150</v>
      </c>
      <c r="G15" s="279">
        <f t="shared" si="1"/>
        <v>8.5305310981570275E-4</v>
      </c>
    </row>
    <row r="16" spans="2:8" x14ac:dyDescent="0.2">
      <c r="B16" s="277" t="s">
        <v>662</v>
      </c>
      <c r="C16" s="277" t="s">
        <v>77</v>
      </c>
      <c r="D16" s="278">
        <f>VLOOKUP(B16,'Square Miles Detail'!C:D,2,FALSE)</f>
        <v>1053.83</v>
      </c>
      <c r="E16" s="279">
        <f t="shared" si="0"/>
        <v>4.0334882521779287E-3</v>
      </c>
      <c r="F16" s="278">
        <v>331547</v>
      </c>
      <c r="G16" s="279">
        <f t="shared" si="1"/>
        <v>1.2768722320544776E-2</v>
      </c>
    </row>
    <row r="17" spans="2:7" x14ac:dyDescent="0.2">
      <c r="B17" s="277" t="s">
        <v>644</v>
      </c>
      <c r="C17" s="277" t="s">
        <v>62</v>
      </c>
      <c r="D17" s="278">
        <f>VLOOKUP(B17,'Square Miles Detail'!C:D,2,FALSE)</f>
        <v>1240.33</v>
      </c>
      <c r="E17" s="279">
        <f t="shared" si="0"/>
        <v>4.7473088485086301E-3</v>
      </c>
      <c r="F17" s="278">
        <v>1675717</v>
      </c>
      <c r="G17" s="279">
        <f t="shared" si="1"/>
        <v>6.4536144380182389E-2</v>
      </c>
    </row>
    <row r="18" spans="2:7" x14ac:dyDescent="0.2">
      <c r="B18" s="277" t="s">
        <v>483</v>
      </c>
      <c r="C18" s="277" t="s">
        <v>72</v>
      </c>
      <c r="D18" s="278">
        <f>VLOOKUP(B18,'Square Miles Detail'!C:D,2,FALSE)</f>
        <v>709.25</v>
      </c>
      <c r="E18" s="279">
        <f t="shared" si="0"/>
        <v>2.7146233670109943E-3</v>
      </c>
      <c r="F18" s="278">
        <v>20109</v>
      </c>
      <c r="G18" s="279">
        <f t="shared" si="1"/>
        <v>7.7444898353426484E-4</v>
      </c>
    </row>
    <row r="19" spans="2:7" x14ac:dyDescent="0.2">
      <c r="B19" s="277" t="s">
        <v>442</v>
      </c>
      <c r="C19" s="277" t="s">
        <v>82</v>
      </c>
      <c r="D19" s="278">
        <f>VLOOKUP(B19,'Square Miles Detail'!C:D,2,FALSE)</f>
        <v>897.44</v>
      </c>
      <c r="E19" s="279">
        <f t="shared" si="0"/>
        <v>3.4349123644558995E-3</v>
      </c>
      <c r="F19" s="278">
        <v>924</v>
      </c>
      <c r="G19" s="279">
        <f t="shared" si="1"/>
        <v>3.5585601511047825E-5</v>
      </c>
    </row>
    <row r="20" spans="2:7" x14ac:dyDescent="0.2">
      <c r="B20" s="277" t="s">
        <v>663</v>
      </c>
      <c r="C20" s="277" t="s">
        <v>77</v>
      </c>
      <c r="D20" s="278">
        <f>VLOOKUP(B20,'Square Miles Detail'!C:D,2,FALSE)</f>
        <v>982.97</v>
      </c>
      <c r="E20" s="279">
        <f t="shared" si="0"/>
        <v>3.7622747001350679E-3</v>
      </c>
      <c r="F20" s="278">
        <v>24606</v>
      </c>
      <c r="G20" s="279">
        <f t="shared" si="1"/>
        <v>9.476399467325139E-4</v>
      </c>
    </row>
    <row r="21" spans="2:7" x14ac:dyDescent="0.2">
      <c r="B21" s="277" t="s">
        <v>473</v>
      </c>
      <c r="C21" s="277" t="s">
        <v>86</v>
      </c>
      <c r="D21" s="278">
        <f>VLOOKUP(B21,'Square Miles Detail'!C:D,2,FALSE)</f>
        <v>884.94</v>
      </c>
      <c r="E21" s="279">
        <f t="shared" si="0"/>
        <v>3.3870691609484797E-3</v>
      </c>
      <c r="F21" s="278">
        <v>83330</v>
      </c>
      <c r="G21" s="279">
        <f t="shared" si="1"/>
        <v>3.2092512704714454E-3</v>
      </c>
    </row>
    <row r="22" spans="2:7" x14ac:dyDescent="0.2">
      <c r="B22" s="277" t="s">
        <v>561</v>
      </c>
      <c r="C22" s="277" t="s">
        <v>89</v>
      </c>
      <c r="D22" s="278">
        <f>VLOOKUP(B22,'Square Miles Detail'!C:D,2,FALSE)</f>
        <v>1363.27</v>
      </c>
      <c r="E22" s="279">
        <f t="shared" si="0"/>
        <v>5.2178563236448053E-3</v>
      </c>
      <c r="F22" s="278">
        <v>348896</v>
      </c>
      <c r="G22" s="279">
        <f t="shared" si="1"/>
        <v>1.3436876650214874E-2</v>
      </c>
    </row>
    <row r="23" spans="2:7" x14ac:dyDescent="0.2">
      <c r="B23" s="277" t="s">
        <v>509</v>
      </c>
      <c r="C23" s="277" t="s">
        <v>92</v>
      </c>
      <c r="D23" s="278">
        <f>VLOOKUP(B23,'Square Miles Detail'!C:D,2,FALSE)</f>
        <v>586.14</v>
      </c>
      <c r="E23" s="279">
        <f t="shared" si="0"/>
        <v>2.2434252243071187E-3</v>
      </c>
      <c r="F23" s="278">
        <v>172150</v>
      </c>
      <c r="G23" s="279">
        <f t="shared" si="1"/>
        <v>6.6299364719987919E-3</v>
      </c>
    </row>
    <row r="24" spans="2:7" x14ac:dyDescent="0.2">
      <c r="B24" s="277" t="s">
        <v>547</v>
      </c>
      <c r="C24" s="277" t="s">
        <v>95</v>
      </c>
      <c r="D24" s="278">
        <f>VLOOKUP(B24,'Square Miles Detail'!C:D,2,FALSE)</f>
        <v>6183.76</v>
      </c>
      <c r="E24" s="279">
        <f t="shared" si="0"/>
        <v>2.3668071049683336E-2</v>
      </c>
      <c r="F24" s="278">
        <v>10815</v>
      </c>
      <c r="G24" s="279">
        <f t="shared" si="1"/>
        <v>4.1651329041340071E-4</v>
      </c>
    </row>
    <row r="25" spans="2:7" x14ac:dyDescent="0.2">
      <c r="B25" s="277" t="s">
        <v>519</v>
      </c>
      <c r="C25" s="277" t="s">
        <v>98</v>
      </c>
      <c r="D25" s="278">
        <f>VLOOKUP(B25,'Square Miles Detail'!C:D,2,FALSE)</f>
        <v>900</v>
      </c>
      <c r="E25" s="279">
        <f t="shared" si="0"/>
        <v>3.4447106525342186E-3</v>
      </c>
      <c r="F25" s="278">
        <v>1927</v>
      </c>
      <c r="G25" s="279">
        <f t="shared" si="1"/>
        <v>7.4213694926178751E-5</v>
      </c>
    </row>
    <row r="26" spans="2:7" x14ac:dyDescent="0.2">
      <c r="B26" s="277" t="s">
        <v>619</v>
      </c>
      <c r="C26" s="277" t="s">
        <v>101</v>
      </c>
      <c r="D26" s="278">
        <f>VLOOKUP(B26,'Square Miles Detail'!C:D,2,FALSE)</f>
        <v>943.36</v>
      </c>
      <c r="E26" s="279">
        <f t="shared" si="0"/>
        <v>3.6106691568607565E-3</v>
      </c>
      <c r="F26" s="278">
        <v>6072</v>
      </c>
      <c r="G26" s="279">
        <f t="shared" si="1"/>
        <v>2.3384823850117144E-4</v>
      </c>
    </row>
    <row r="27" spans="2:7" x14ac:dyDescent="0.2">
      <c r="B27" s="277" t="s">
        <v>500</v>
      </c>
      <c r="C27" s="277" t="s">
        <v>104</v>
      </c>
      <c r="D27" s="278">
        <f>VLOOKUP(B27,'Square Miles Detail'!C:D,2,FALSE)</f>
        <v>944.45</v>
      </c>
      <c r="E27" s="279">
        <f t="shared" si="0"/>
        <v>3.6148410842066036E-3</v>
      </c>
      <c r="F27" s="278">
        <v>43241</v>
      </c>
      <c r="G27" s="279">
        <f t="shared" si="1"/>
        <v>1.6653214230943931E-3</v>
      </c>
    </row>
    <row r="28" spans="2:7" x14ac:dyDescent="0.2">
      <c r="B28" s="277" t="s">
        <v>510</v>
      </c>
      <c r="C28" s="277" t="s">
        <v>92</v>
      </c>
      <c r="D28" s="278">
        <f>VLOOKUP(B28,'Square Miles Detail'!C:D,2,FALSE)</f>
        <v>659.08</v>
      </c>
      <c r="E28" s="279">
        <f t="shared" si="0"/>
        <v>2.5225998854136148E-3</v>
      </c>
      <c r="F28" s="278">
        <v>25956</v>
      </c>
      <c r="G28" s="279">
        <f t="shared" si="1"/>
        <v>9.9963189699216171E-4</v>
      </c>
    </row>
    <row r="29" spans="2:7" x14ac:dyDescent="0.2">
      <c r="B29" s="277" t="s">
        <v>484</v>
      </c>
      <c r="C29" s="277" t="s">
        <v>72</v>
      </c>
      <c r="D29" s="278">
        <f>VLOOKUP(B29,'Square Miles Detail'!C:D,2,FALSE)</f>
        <v>994.8</v>
      </c>
      <c r="E29" s="279">
        <f t="shared" si="0"/>
        <v>3.8075535079344896E-3</v>
      </c>
      <c r="F29" s="278">
        <v>66951</v>
      </c>
      <c r="G29" s="279">
        <f t="shared" si="1"/>
        <v>2.5784541198767999E-3</v>
      </c>
    </row>
    <row r="30" spans="2:7" x14ac:dyDescent="0.2">
      <c r="B30" s="277" t="s">
        <v>485</v>
      </c>
      <c r="C30" s="277" t="s">
        <v>72</v>
      </c>
      <c r="D30" s="278">
        <f>VLOOKUP(B30,'Square Miles Detail'!C:D,2,FALSE)</f>
        <v>544.54</v>
      </c>
      <c r="E30" s="279">
        <f t="shared" si="0"/>
        <v>2.084203043034426E-3</v>
      </c>
      <c r="F30" s="278">
        <v>50267</v>
      </c>
      <c r="G30" s="279">
        <f t="shared" si="1"/>
        <v>1.9359106397790489E-3</v>
      </c>
    </row>
    <row r="31" spans="2:7" x14ac:dyDescent="0.2">
      <c r="B31" s="277" t="s">
        <v>679</v>
      </c>
      <c r="C31" s="277" t="s">
        <v>65</v>
      </c>
      <c r="D31" s="278">
        <f>VLOOKUP(B31,'Square Miles Detail'!C:D,2,FALSE)</f>
        <v>506.93</v>
      </c>
      <c r="E31" s="279">
        <f t="shared" si="0"/>
        <v>1.9402524123213018E-3</v>
      </c>
      <c r="F31" s="278">
        <v>23170</v>
      </c>
      <c r="G31" s="279">
        <f t="shared" si="1"/>
        <v>8.9233591667854781E-4</v>
      </c>
    </row>
    <row r="32" spans="2:7" x14ac:dyDescent="0.2">
      <c r="B32" s="277" t="s">
        <v>443</v>
      </c>
      <c r="C32" s="277" t="s">
        <v>82</v>
      </c>
      <c r="D32" s="278">
        <f>VLOOKUP(B32,'Square Miles Detail'!C:D,2,FALSE)</f>
        <v>899.37</v>
      </c>
      <c r="E32" s="279">
        <f t="shared" si="0"/>
        <v>3.4422993550774451E-3</v>
      </c>
      <c r="F32" s="278">
        <v>17271</v>
      </c>
      <c r="G32" s="279">
        <f t="shared" si="1"/>
        <v>6.6515035032176084E-4</v>
      </c>
    </row>
    <row r="33" spans="2:7" x14ac:dyDescent="0.2">
      <c r="B33" s="277" t="s">
        <v>620</v>
      </c>
      <c r="C33" s="277" t="s">
        <v>101</v>
      </c>
      <c r="D33" s="278">
        <f>VLOOKUP(B33,'Square Miles Detail'!C:D,2,FALSE)</f>
        <v>891.72</v>
      </c>
      <c r="E33" s="279">
        <f t="shared" si="0"/>
        <v>3.4130193145309041E-3</v>
      </c>
      <c r="F33" s="278">
        <v>352638</v>
      </c>
      <c r="G33" s="279">
        <f t="shared" si="1"/>
        <v>1.3580990633823467E-2</v>
      </c>
    </row>
    <row r="34" spans="2:7" x14ac:dyDescent="0.2">
      <c r="B34" s="277" t="s">
        <v>474</v>
      </c>
      <c r="C34" s="277" t="s">
        <v>86</v>
      </c>
      <c r="D34" s="278">
        <f>VLOOKUP(B34,'Square Miles Detail'!C:D,2,FALSE)</f>
        <v>195.85</v>
      </c>
      <c r="E34" s="279">
        <f t="shared" si="0"/>
        <v>7.4960731255425191E-4</v>
      </c>
      <c r="F34" s="278">
        <v>18280</v>
      </c>
      <c r="G34" s="279">
        <f t="shared" si="1"/>
        <v>7.040095190713791E-4</v>
      </c>
    </row>
    <row r="35" spans="2:7" x14ac:dyDescent="0.2">
      <c r="B35" s="277" t="s">
        <v>457</v>
      </c>
      <c r="C35" s="277" t="s">
        <v>59</v>
      </c>
      <c r="D35" s="278">
        <f>VLOOKUP(B35,'Square Miles Detail'!C:D,2,FALSE)</f>
        <v>920.24</v>
      </c>
      <c r="E35" s="279">
        <f t="shared" si="0"/>
        <v>3.5221783676534328E-3</v>
      </c>
      <c r="F35" s="278">
        <v>7807</v>
      </c>
      <c r="G35" s="279">
        <f t="shared" si="1"/>
        <v>3.0066752272375584E-4</v>
      </c>
    </row>
    <row r="36" spans="2:7" x14ac:dyDescent="0.2">
      <c r="B36" s="277" t="s">
        <v>475</v>
      </c>
      <c r="C36" s="277" t="s">
        <v>86</v>
      </c>
      <c r="D36" s="278">
        <f>VLOOKUP(B36,'Square Miles Detail'!C:D,2,FALSE)</f>
        <v>936.95</v>
      </c>
      <c r="E36" s="279">
        <f t="shared" si="0"/>
        <v>3.5861351621021519E-3</v>
      </c>
      <c r="F36" s="278">
        <v>33238</v>
      </c>
      <c r="G36" s="279">
        <f t="shared" si="1"/>
        <v>1.2800803279482767E-3</v>
      </c>
    </row>
    <row r="37" spans="2:7" x14ac:dyDescent="0.2">
      <c r="B37" s="277" t="s">
        <v>576</v>
      </c>
      <c r="C37" s="277" t="s">
        <v>68</v>
      </c>
      <c r="D37" s="278">
        <f>VLOOKUP(B37,'Square Miles Detail'!C:D,2,FALSE)</f>
        <v>894.44</v>
      </c>
      <c r="E37" s="279">
        <f t="shared" si="0"/>
        <v>3.4234299956141189E-3</v>
      </c>
      <c r="F37" s="278">
        <v>8671</v>
      </c>
      <c r="G37" s="279">
        <f t="shared" si="1"/>
        <v>3.3394237088993042E-4</v>
      </c>
    </row>
    <row r="38" spans="2:7" x14ac:dyDescent="0.2">
      <c r="B38" s="277" t="s">
        <v>493</v>
      </c>
      <c r="C38" s="277" t="s">
        <v>117</v>
      </c>
      <c r="D38" s="278">
        <f>VLOOKUP(B38,'Square Miles Detail'!C:D,2,FALSE)</f>
        <v>597.1</v>
      </c>
      <c r="E38" s="279">
        <f t="shared" si="0"/>
        <v>2.2853741451424247E-3</v>
      </c>
      <c r="F38" s="278">
        <v>55549</v>
      </c>
      <c r="G38" s="279">
        <f t="shared" si="1"/>
        <v>2.1393339592393895E-3</v>
      </c>
    </row>
    <row r="39" spans="2:7" x14ac:dyDescent="0.2">
      <c r="B39" s="277" t="s">
        <v>655</v>
      </c>
      <c r="C39" s="277" t="s">
        <v>44</v>
      </c>
      <c r="D39" s="278">
        <f>VLOOKUP(B39,'Square Miles Detail'!C:D,2,FALSE)</f>
        <v>1052.96</v>
      </c>
      <c r="E39" s="279">
        <f t="shared" si="0"/>
        <v>4.0301583652138121E-3</v>
      </c>
      <c r="F39" s="278">
        <v>52267</v>
      </c>
      <c r="G39" s="279">
        <f t="shared" si="1"/>
        <v>2.0129357512748232E-3</v>
      </c>
    </row>
    <row r="40" spans="2:7" x14ac:dyDescent="0.2">
      <c r="B40" s="277" t="s">
        <v>99</v>
      </c>
      <c r="C40" s="277" t="s">
        <v>98</v>
      </c>
      <c r="D40" s="278">
        <f>VLOOKUP(B40,'Square Miles Detail'!C:D,2,FALSE)</f>
        <v>696.51</v>
      </c>
      <c r="E40" s="279">
        <f t="shared" si="0"/>
        <v>2.6658615739962319E-3</v>
      </c>
      <c r="F40" s="278">
        <v>6243</v>
      </c>
      <c r="G40" s="279">
        <f t="shared" si="1"/>
        <v>2.4043388553406016E-4</v>
      </c>
    </row>
    <row r="41" spans="2:7" x14ac:dyDescent="0.2">
      <c r="B41" s="277" t="s">
        <v>672</v>
      </c>
      <c r="C41" s="277" t="s">
        <v>56</v>
      </c>
      <c r="D41" s="278">
        <f>VLOOKUP(B41,'Square Miles Detail'!C:D,2,FALSE)</f>
        <v>1088.76</v>
      </c>
      <c r="E41" s="279">
        <f t="shared" si="0"/>
        <v>4.1671813000590625E-3</v>
      </c>
      <c r="F41" s="278">
        <v>13457</v>
      </c>
      <c r="G41" s="279">
        <f t="shared" si="1"/>
        <v>5.1826346269931889E-4</v>
      </c>
    </row>
    <row r="42" spans="2:7" x14ac:dyDescent="0.2">
      <c r="B42" s="277" t="s">
        <v>577</v>
      </c>
      <c r="C42" s="277" t="s">
        <v>68</v>
      </c>
      <c r="D42" s="278">
        <f>VLOOKUP(B42,'Square Miles Detail'!C:D,2,FALSE)</f>
        <v>775.08</v>
      </c>
      <c r="E42" s="279">
        <f t="shared" si="0"/>
        <v>2.9665848139624694E-3</v>
      </c>
      <c r="F42" s="278">
        <v>2792</v>
      </c>
      <c r="G42" s="279">
        <f t="shared" si="1"/>
        <v>1.0752705564810123E-4</v>
      </c>
    </row>
    <row r="43" spans="2:7" x14ac:dyDescent="0.2">
      <c r="B43" s="277" t="s">
        <v>627</v>
      </c>
      <c r="C43" s="277" t="s">
        <v>124</v>
      </c>
      <c r="D43" s="278">
        <f>VLOOKUP(B43,'Square Miles Detail'!C:D,2,FALSE)</f>
        <v>911.65</v>
      </c>
      <c r="E43" s="279">
        <f t="shared" si="0"/>
        <v>3.4893005182031339E-3</v>
      </c>
      <c r="F43" s="278">
        <v>4535</v>
      </c>
      <c r="G43" s="279">
        <f t="shared" si="1"/>
        <v>1.7465444031666873E-4</v>
      </c>
    </row>
    <row r="44" spans="2:7" x14ac:dyDescent="0.2">
      <c r="B44" s="277" t="s">
        <v>501</v>
      </c>
      <c r="C44" s="277" t="s">
        <v>104</v>
      </c>
      <c r="D44" s="278">
        <f>VLOOKUP(B44,'Square Miles Detail'!C:D,2,FALSE)</f>
        <v>1262.9100000000001</v>
      </c>
      <c r="E44" s="279">
        <f t="shared" si="0"/>
        <v>4.8337328113244342E-3</v>
      </c>
      <c r="F44" s="278">
        <v>11382</v>
      </c>
      <c r="G44" s="279">
        <f t="shared" si="1"/>
        <v>4.3834990952245278E-4</v>
      </c>
    </row>
    <row r="45" spans="2:7" x14ac:dyDescent="0.2">
      <c r="B45" s="277" t="s">
        <v>541</v>
      </c>
      <c r="C45" s="277" t="s">
        <v>128</v>
      </c>
      <c r="D45" s="278">
        <f>VLOOKUP(B45,'Square Miles Detail'!C:D,2,FALSE)</f>
        <v>841.27</v>
      </c>
      <c r="E45" s="279">
        <f t="shared" si="0"/>
        <v>3.2199241451749579E-3</v>
      </c>
      <c r="F45" s="278">
        <v>926336</v>
      </c>
      <c r="G45" s="279">
        <f t="shared" si="1"/>
        <v>3.5675566841274889E-2</v>
      </c>
    </row>
    <row r="46" spans="2:7" x14ac:dyDescent="0.2">
      <c r="B46" s="277" t="s">
        <v>520</v>
      </c>
      <c r="C46" s="277" t="s">
        <v>98</v>
      </c>
      <c r="D46" s="278">
        <f>VLOOKUP(B46,'Square Miles Detail'!C:D,2,FALSE)</f>
        <v>918.44</v>
      </c>
      <c r="E46" s="279">
        <f t="shared" si="0"/>
        <v>3.5152889463483648E-3</v>
      </c>
      <c r="F46" s="278">
        <v>3217</v>
      </c>
      <c r="G46" s="279">
        <f t="shared" si="1"/>
        <v>1.2389489184095332E-4</v>
      </c>
    </row>
    <row r="47" spans="2:7" x14ac:dyDescent="0.2">
      <c r="B47" s="277" t="s">
        <v>680</v>
      </c>
      <c r="C47" s="277" t="s">
        <v>65</v>
      </c>
      <c r="D47" s="278">
        <f>VLOOKUP(B47,'Square Miles Detail'!C:D,2,FALSE)</f>
        <v>960.29</v>
      </c>
      <c r="E47" s="279">
        <f t="shared" si="0"/>
        <v>3.6754679916912053E-3</v>
      </c>
      <c r="F47" s="278">
        <v>30202</v>
      </c>
      <c r="G47" s="279">
        <f t="shared" si="1"/>
        <v>1.1631562086976909E-3</v>
      </c>
    </row>
    <row r="48" spans="2:7" x14ac:dyDescent="0.2">
      <c r="B48" s="277" t="s">
        <v>645</v>
      </c>
      <c r="C48" s="277" t="s">
        <v>62</v>
      </c>
      <c r="D48" s="278">
        <f>VLOOKUP(B48,'Square Miles Detail'!C:D,2,FALSE)</f>
        <v>559.53</v>
      </c>
      <c r="E48" s="279">
        <f t="shared" si="0"/>
        <v>2.1415766126805236E-3</v>
      </c>
      <c r="F48" s="278">
        <v>213782</v>
      </c>
      <c r="G48" s="279">
        <f t="shared" si="1"/>
        <v>8.233291192894834E-3</v>
      </c>
    </row>
    <row r="49" spans="1:7" x14ac:dyDescent="0.2">
      <c r="B49" s="277" t="s">
        <v>502</v>
      </c>
      <c r="C49" s="277" t="s">
        <v>104</v>
      </c>
      <c r="D49" s="278">
        <f>VLOOKUP(B49,'Square Miles Detail'!C:D,2,FALSE)</f>
        <v>937.75</v>
      </c>
      <c r="E49" s="279">
        <f t="shared" si="0"/>
        <v>3.5891971271266262E-3</v>
      </c>
      <c r="F49" s="278">
        <v>17848</v>
      </c>
      <c r="G49" s="279">
        <f t="shared" si="1"/>
        <v>6.8737209498829176E-4</v>
      </c>
    </row>
    <row r="50" spans="1:7" x14ac:dyDescent="0.2">
      <c r="B50" s="277" t="s">
        <v>628</v>
      </c>
      <c r="C50" s="277" t="s">
        <v>124</v>
      </c>
      <c r="D50" s="278">
        <f>VLOOKUP(B50,'Square Miles Detail'!C:D,2,FALSE)</f>
        <v>983.76</v>
      </c>
      <c r="E50" s="279">
        <f t="shared" si="0"/>
        <v>3.7652983905967366E-3</v>
      </c>
      <c r="F50" s="278">
        <v>3520</v>
      </c>
      <c r="G50" s="279">
        <f t="shared" si="1"/>
        <v>1.3556419623256315E-4</v>
      </c>
    </row>
    <row r="51" spans="1:7" x14ac:dyDescent="0.2">
      <c r="B51" s="277" t="s">
        <v>673</v>
      </c>
      <c r="C51" s="277" t="s">
        <v>56</v>
      </c>
      <c r="D51" s="278">
        <f>VLOOKUP(B51,'Square Miles Detail'!C:D,2,FALSE)</f>
        <v>874.83</v>
      </c>
      <c r="E51" s="279">
        <f t="shared" si="0"/>
        <v>3.3483735779516787E-3</v>
      </c>
      <c r="F51" s="278">
        <v>57614</v>
      </c>
      <c r="G51" s="279">
        <f t="shared" si="1"/>
        <v>2.2188623868587766E-3</v>
      </c>
    </row>
    <row r="52" spans="1:7" x14ac:dyDescent="0.2">
      <c r="B52" s="277" t="s">
        <v>664</v>
      </c>
      <c r="C52" s="277" t="s">
        <v>77</v>
      </c>
      <c r="D52" s="278">
        <f>VLOOKUP(B52,'Square Miles Detail'!C:D,2,FALSE)</f>
        <v>1052.25</v>
      </c>
      <c r="E52" s="279">
        <f t="shared" si="0"/>
        <v>4.0274408712545912E-3</v>
      </c>
      <c r="F52" s="278">
        <v>63757</v>
      </c>
      <c r="G52" s="279">
        <f t="shared" si="1"/>
        <v>2.4554450168180479E-3</v>
      </c>
    </row>
    <row r="53" spans="1:7" x14ac:dyDescent="0.2">
      <c r="A53" s="280"/>
      <c r="B53" s="277" t="s">
        <v>521</v>
      </c>
      <c r="C53" s="277" t="s">
        <v>98</v>
      </c>
      <c r="D53" s="278">
        <f>VLOOKUP(B53,'Square Miles Detail'!C:D,2,FALSE)</f>
        <v>900.56</v>
      </c>
      <c r="E53" s="279">
        <f t="shared" si="0"/>
        <v>3.4468540280513512E-3</v>
      </c>
      <c r="F53" s="278">
        <v>1508</v>
      </c>
      <c r="G53" s="279">
        <f t="shared" si="1"/>
        <v>5.8076934067813986E-5</v>
      </c>
    </row>
    <row r="54" spans="1:7" x14ac:dyDescent="0.2">
      <c r="A54" s="280"/>
      <c r="B54" s="277" t="s">
        <v>599</v>
      </c>
      <c r="C54" s="277" t="s">
        <v>47</v>
      </c>
      <c r="D54" s="278">
        <f>VLOOKUP(B54,'Square Miles Detail'!C:D,2,FALSE)</f>
        <v>785.07</v>
      </c>
      <c r="E54" s="279">
        <f t="shared" si="0"/>
        <v>3.0048211022055994E-3</v>
      </c>
      <c r="F54" s="278">
        <v>5263</v>
      </c>
      <c r="G54" s="279">
        <f t="shared" si="1"/>
        <v>2.0269158090113065E-4</v>
      </c>
    </row>
    <row r="55" spans="1:7" x14ac:dyDescent="0.2">
      <c r="A55" s="280"/>
      <c r="B55" s="277" t="s">
        <v>629</v>
      </c>
      <c r="C55" s="277" t="s">
        <v>124</v>
      </c>
      <c r="D55" s="278">
        <f>VLOOKUP(B55,'Square Miles Detail'!C:D,2,FALSE)</f>
        <v>2807.32</v>
      </c>
      <c r="E55" s="279">
        <f t="shared" si="0"/>
        <v>1.074489456563596E-2</v>
      </c>
      <c r="F55" s="278">
        <v>4801</v>
      </c>
      <c r="G55" s="279">
        <f t="shared" si="1"/>
        <v>1.8489878014560674E-4</v>
      </c>
    </row>
    <row r="56" spans="1:7" x14ac:dyDescent="0.2">
      <c r="B56" s="277" t="s">
        <v>578</v>
      </c>
      <c r="C56" s="277" t="s">
        <v>68</v>
      </c>
      <c r="D56" s="278">
        <f>VLOOKUP(B56,'Square Miles Detail'!C:D,2,FALSE)</f>
        <v>900.2</v>
      </c>
      <c r="E56" s="279">
        <f t="shared" si="0"/>
        <v>3.4454761437903375E-3</v>
      </c>
      <c r="F56" s="278">
        <v>5495</v>
      </c>
      <c r="G56" s="279">
        <f t="shared" si="1"/>
        <v>2.1162649383464049E-4</v>
      </c>
    </row>
    <row r="57" spans="1:7" x14ac:dyDescent="0.2">
      <c r="B57" s="277" t="s">
        <v>548</v>
      </c>
      <c r="C57" s="277" t="s">
        <v>95</v>
      </c>
      <c r="D57" s="278">
        <f>VLOOKUP(B57,'Square Miles Detail'!C:D,2,FALSE)</f>
        <v>3812.16</v>
      </c>
      <c r="E57" s="279">
        <f t="shared" si="0"/>
        <v>1.4590875734627608E-2</v>
      </c>
      <c r="F57" s="278">
        <v>2653</v>
      </c>
      <c r="G57" s="279">
        <f t="shared" si="1"/>
        <v>1.021738103991449E-4</v>
      </c>
    </row>
    <row r="58" spans="1:7" x14ac:dyDescent="0.2">
      <c r="B58" s="277" t="s">
        <v>458</v>
      </c>
      <c r="C58" s="277" t="s">
        <v>59</v>
      </c>
      <c r="D58" s="278">
        <f>VLOOKUP(B58,'Square Miles Detail'!C:D,2,FALSE)</f>
        <v>1503.13</v>
      </c>
      <c r="E58" s="279">
        <f t="shared" si="0"/>
        <v>5.7531643590486231E-3</v>
      </c>
      <c r="F58" s="278">
        <v>8475</v>
      </c>
      <c r="G58" s="279">
        <f t="shared" si="1"/>
        <v>3.2639390996334449E-4</v>
      </c>
    </row>
    <row r="59" spans="1:7" x14ac:dyDescent="0.2">
      <c r="B59" s="277" t="s">
        <v>129</v>
      </c>
      <c r="C59" s="277" t="s">
        <v>128</v>
      </c>
      <c r="D59" s="278">
        <f>VLOOKUP(B59,'Square Miles Detail'!C:D,2,FALSE)</f>
        <v>873.2</v>
      </c>
      <c r="E59" s="279">
        <f t="shared" si="0"/>
        <v>3.342134824214311E-3</v>
      </c>
      <c r="F59" s="278">
        <v>2100428</v>
      </c>
      <c r="G59" s="279">
        <f t="shared" si="1"/>
        <v>8.0892850444423334E-2</v>
      </c>
    </row>
    <row r="60" spans="1:7" x14ac:dyDescent="0.2">
      <c r="B60" s="277" t="s">
        <v>579</v>
      </c>
      <c r="C60" s="277" t="s">
        <v>68</v>
      </c>
      <c r="D60" s="278">
        <f>VLOOKUP(B60,'Square Miles Detail'!C:D,2,FALSE)</f>
        <v>900.31</v>
      </c>
      <c r="E60" s="279">
        <f t="shared" si="0"/>
        <v>3.4458971639812026E-3</v>
      </c>
      <c r="F60" s="278">
        <v>10886</v>
      </c>
      <c r="G60" s="279">
        <f t="shared" si="1"/>
        <v>4.192476818715007E-4</v>
      </c>
    </row>
    <row r="61" spans="1:7" x14ac:dyDescent="0.2">
      <c r="B61" s="277" t="s">
        <v>459</v>
      </c>
      <c r="C61" s="277" t="s">
        <v>59</v>
      </c>
      <c r="D61" s="278">
        <f>VLOOKUP(B61,'Square Miles Detail'!C:D,2,FALSE)</f>
        <v>1496.82</v>
      </c>
      <c r="E61" s="279">
        <f t="shared" si="0"/>
        <v>5.7290131099180771E-3</v>
      </c>
      <c r="F61" s="278">
        <v>20432</v>
      </c>
      <c r="G61" s="279">
        <f t="shared" si="1"/>
        <v>7.868885390408325E-4</v>
      </c>
    </row>
    <row r="62" spans="1:7" x14ac:dyDescent="0.2">
      <c r="B62" s="277" t="s">
        <v>610</v>
      </c>
      <c r="C62" s="277" t="s">
        <v>147</v>
      </c>
      <c r="D62" s="278">
        <f>VLOOKUP(B62,'Square Miles Detail'!C:D,2,FALSE)</f>
        <v>256.83</v>
      </c>
      <c r="E62" s="279">
        <f t="shared" si="0"/>
        <v>9.8300559654484814E-4</v>
      </c>
      <c r="F62" s="278">
        <v>6649</v>
      </c>
      <c r="G62" s="279">
        <f t="shared" si="1"/>
        <v>2.5606998316770241E-4</v>
      </c>
    </row>
    <row r="63" spans="1:7" x14ac:dyDescent="0.2">
      <c r="B63" s="277" t="s">
        <v>542</v>
      </c>
      <c r="C63" s="277" t="s">
        <v>128</v>
      </c>
      <c r="D63" s="278">
        <f>VLOOKUP(B63,'Square Miles Detail'!C:D,2,FALSE)</f>
        <v>878.7</v>
      </c>
      <c r="E63" s="279">
        <f t="shared" si="0"/>
        <v>3.3631858337575759E-3</v>
      </c>
      <c r="F63" s="278">
        <v>797549</v>
      </c>
      <c r="G63" s="279">
        <f t="shared" si="1"/>
        <v>3.0715650324171735E-2</v>
      </c>
    </row>
    <row r="64" spans="1:7" x14ac:dyDescent="0.2">
      <c r="B64" s="277" t="s">
        <v>681</v>
      </c>
      <c r="C64" s="277" t="s">
        <v>65</v>
      </c>
      <c r="D64" s="278">
        <f>VLOOKUP(B64,'Square Miles Detail'!C:D,2,FALSE)</f>
        <v>908.98</v>
      </c>
      <c r="E64" s="279">
        <f t="shared" si="0"/>
        <v>3.4790812099339493E-3</v>
      </c>
      <c r="F64" s="278">
        <v>25329</v>
      </c>
      <c r="G64" s="279">
        <f t="shared" si="1"/>
        <v>9.754845245382364E-4</v>
      </c>
    </row>
    <row r="65" spans="2:7" x14ac:dyDescent="0.2">
      <c r="B65" s="277" t="s">
        <v>522</v>
      </c>
      <c r="C65" s="277" t="s">
        <v>98</v>
      </c>
      <c r="D65" s="278">
        <f>VLOOKUP(B65,'Square Miles Detail'!C:D,2,FALSE)</f>
        <v>901.72</v>
      </c>
      <c r="E65" s="279">
        <f t="shared" si="0"/>
        <v>3.4512938773368397E-3</v>
      </c>
      <c r="F65" s="278">
        <v>2556</v>
      </c>
      <c r="G65" s="279">
        <f t="shared" si="1"/>
        <v>9.8438092491599837E-5</v>
      </c>
    </row>
    <row r="66" spans="2:7" x14ac:dyDescent="0.2">
      <c r="B66" s="277" t="s">
        <v>567</v>
      </c>
      <c r="C66" s="277" t="s">
        <v>153</v>
      </c>
      <c r="D66" s="278">
        <f>VLOOKUP(B66,'Square Miles Detail'!C:D,2,FALSE)</f>
        <v>1328.89</v>
      </c>
      <c r="E66" s="279">
        <f t="shared" si="0"/>
        <v>5.0862683767179985E-3</v>
      </c>
      <c r="F66" s="278">
        <v>10543</v>
      </c>
      <c r="G66" s="279">
        <f t="shared" si="1"/>
        <v>4.0603787524997535E-4</v>
      </c>
    </row>
    <row r="67" spans="2:7" x14ac:dyDescent="0.2">
      <c r="B67" s="277" t="s">
        <v>523</v>
      </c>
      <c r="C67" s="277" t="s">
        <v>98</v>
      </c>
      <c r="D67" s="278">
        <f>VLOOKUP(B67,'Square Miles Detail'!C:D,2,FALSE)</f>
        <v>927.04</v>
      </c>
      <c r="E67" s="279">
        <f t="shared" ref="E67:E130" si="2">D67/$D$258</f>
        <v>3.5482050703614688E-3</v>
      </c>
      <c r="F67" s="278">
        <v>3340</v>
      </c>
      <c r="G67" s="279">
        <f t="shared" ref="G67:G130" si="3">F67/$F$258</f>
        <v>1.2863193619794345E-4</v>
      </c>
    </row>
    <row r="68" spans="2:7" x14ac:dyDescent="0.2">
      <c r="B68" s="277" t="s">
        <v>568</v>
      </c>
      <c r="C68" s="277" t="s">
        <v>153</v>
      </c>
      <c r="D68" s="278">
        <f>VLOOKUP(B68,'Square Miles Detail'!C:D,2,FALSE)</f>
        <v>1793.48</v>
      </c>
      <c r="E68" s="279">
        <f t="shared" si="2"/>
        <v>6.8644662901189675E-3</v>
      </c>
      <c r="F68" s="278">
        <v>10842</v>
      </c>
      <c r="G68" s="279">
        <f t="shared" si="3"/>
        <v>4.1755312941859366E-4</v>
      </c>
    </row>
    <row r="69" spans="2:7" x14ac:dyDescent="0.2">
      <c r="B69" s="277" t="s">
        <v>503</v>
      </c>
      <c r="C69" s="277" t="s">
        <v>104</v>
      </c>
      <c r="D69" s="278">
        <f>VLOOKUP(B69,'Square Miles Detail'!C:D,2,FALSE)</f>
        <v>926.51</v>
      </c>
      <c r="E69" s="279">
        <f t="shared" si="2"/>
        <v>3.5461765185327543E-3</v>
      </c>
      <c r="F69" s="278">
        <v>27122</v>
      </c>
      <c r="G69" s="279">
        <f t="shared" si="3"/>
        <v>1.0445375369941981E-3</v>
      </c>
    </row>
    <row r="70" spans="2:7" x14ac:dyDescent="0.2">
      <c r="B70" s="277" t="s">
        <v>600</v>
      </c>
      <c r="C70" s="277" t="s">
        <v>47</v>
      </c>
      <c r="D70" s="278">
        <f>VLOOKUP(B70,'Square Miles Detail'!C:D,2,FALSE)</f>
        <v>897.88</v>
      </c>
      <c r="E70" s="279">
        <f t="shared" si="2"/>
        <v>3.4365964452193606E-3</v>
      </c>
      <c r="F70" s="278">
        <v>187147</v>
      </c>
      <c r="G70" s="279">
        <f t="shared" si="3"/>
        <v>7.2075092705498568E-3</v>
      </c>
    </row>
    <row r="71" spans="2:7" x14ac:dyDescent="0.2">
      <c r="B71" s="277" t="s">
        <v>630</v>
      </c>
      <c r="C71" s="277" t="s">
        <v>124</v>
      </c>
      <c r="D71" s="278">
        <f>VLOOKUP(B71,'Square Miles Detail'!C:D,2,FALSE)</f>
        <v>2117.87</v>
      </c>
      <c r="E71" s="279">
        <f t="shared" si="2"/>
        <v>8.1060548329807171E-3</v>
      </c>
      <c r="F71" s="278">
        <v>2944</v>
      </c>
      <c r="G71" s="279">
        <f t="shared" si="3"/>
        <v>1.1338096412178009E-4</v>
      </c>
    </row>
    <row r="72" spans="2:7" x14ac:dyDescent="0.2">
      <c r="B72" s="277" t="s">
        <v>96</v>
      </c>
      <c r="C72" s="277" t="s">
        <v>95</v>
      </c>
      <c r="D72" s="278">
        <f>VLOOKUP(B72,'Square Miles Detail'!C:D,2,FALSE)</f>
        <v>1013.49</v>
      </c>
      <c r="E72" s="279">
        <f t="shared" si="2"/>
        <v>3.8790886658187839E-3</v>
      </c>
      <c r="F72" s="278">
        <v>701070</v>
      </c>
      <c r="G72" s="279">
        <f t="shared" si="3"/>
        <v>2.6999997458171322E-2</v>
      </c>
    </row>
    <row r="73" spans="2:7" x14ac:dyDescent="0.2">
      <c r="B73" s="277" t="s">
        <v>543</v>
      </c>
      <c r="C73" s="277" t="s">
        <v>128</v>
      </c>
      <c r="D73" s="278">
        <f>VLOOKUP(B73,'Square Miles Detail'!C:D,2,FALSE)</f>
        <v>935.7</v>
      </c>
      <c r="E73" s="279">
        <f t="shared" si="2"/>
        <v>3.5813508417514095E-3</v>
      </c>
      <c r="F73" s="278">
        <v>207627</v>
      </c>
      <c r="G73" s="279">
        <f t="shared" si="3"/>
        <v>7.9962464122665874E-3</v>
      </c>
    </row>
    <row r="74" spans="2:7" x14ac:dyDescent="0.2">
      <c r="B74" s="277" t="s">
        <v>552</v>
      </c>
      <c r="C74" s="277" t="s">
        <v>163</v>
      </c>
      <c r="D74" s="278">
        <f>VLOOKUP(B74,'Square Miles Detail'!C:D,2,FALSE)</f>
        <v>1083.18</v>
      </c>
      <c r="E74" s="279">
        <f t="shared" si="2"/>
        <v>4.1458240940133503E-3</v>
      </c>
      <c r="F74" s="278">
        <v>46350</v>
      </c>
      <c r="G74" s="279">
        <f t="shared" si="3"/>
        <v>1.7850569589145744E-3</v>
      </c>
    </row>
    <row r="75" spans="2:7" x14ac:dyDescent="0.2">
      <c r="B75" s="277" t="s">
        <v>665</v>
      </c>
      <c r="C75" s="277" t="s">
        <v>77</v>
      </c>
      <c r="D75" s="278">
        <f>VLOOKUP(B75,'Square Miles Detail'!C:D,2,FALSE)</f>
        <v>765.5</v>
      </c>
      <c r="E75" s="279">
        <f t="shared" si="2"/>
        <v>2.9299177827943829E-3</v>
      </c>
      <c r="F75" s="278">
        <v>18076</v>
      </c>
      <c r="G75" s="279">
        <f t="shared" si="3"/>
        <v>6.9615295769881013E-4</v>
      </c>
    </row>
    <row r="76" spans="2:7" x14ac:dyDescent="0.2">
      <c r="B76" s="277" t="s">
        <v>611</v>
      </c>
      <c r="C76" s="277" t="s">
        <v>147</v>
      </c>
      <c r="D76" s="278">
        <f>VLOOKUP(B76,'Square Miles Detail'!C:D,2,FALSE)</f>
        <v>890.84</v>
      </c>
      <c r="E76" s="279">
        <f t="shared" si="2"/>
        <v>3.409651153003982E-3</v>
      </c>
      <c r="F76" s="278">
        <v>40337</v>
      </c>
      <c r="G76" s="279">
        <f t="shared" si="3"/>
        <v>1.5534809612025283E-3</v>
      </c>
    </row>
    <row r="77" spans="2:7" x14ac:dyDescent="0.2">
      <c r="B77" s="277" t="s">
        <v>682</v>
      </c>
      <c r="C77" s="277" t="s">
        <v>65</v>
      </c>
      <c r="D77" s="278">
        <f>VLOOKUP(B77,'Square Miles Detail'!C:D,2,FALSE)</f>
        <v>949.93</v>
      </c>
      <c r="E77" s="279">
        <f t="shared" si="2"/>
        <v>3.635815544624256E-3</v>
      </c>
      <c r="F77" s="278">
        <v>36320</v>
      </c>
      <c r="G77" s="279">
        <f t="shared" si="3"/>
        <v>1.3987760247632652E-3</v>
      </c>
    </row>
    <row r="78" spans="2:7" x14ac:dyDescent="0.2">
      <c r="B78" s="277" t="s">
        <v>444</v>
      </c>
      <c r="C78" s="277" t="s">
        <v>82</v>
      </c>
      <c r="D78" s="278">
        <f>VLOOKUP(B78,'Square Miles Detail'!C:D,2,FALSE)</f>
        <v>898.95</v>
      </c>
      <c r="E78" s="279">
        <f t="shared" si="2"/>
        <v>3.4406918234395957E-3</v>
      </c>
      <c r="F78" s="278">
        <v>4326</v>
      </c>
      <c r="G78" s="279">
        <f t="shared" si="3"/>
        <v>1.6660531616536029E-4</v>
      </c>
    </row>
    <row r="79" spans="2:7" x14ac:dyDescent="0.2">
      <c r="B79" s="277" t="s">
        <v>580</v>
      </c>
      <c r="C79" s="277" t="s">
        <v>68</v>
      </c>
      <c r="D79" s="278">
        <f>VLOOKUP(B79,'Square Miles Detail'!C:D,2,FALSE)</f>
        <v>992.14</v>
      </c>
      <c r="E79" s="279">
        <f t="shared" si="2"/>
        <v>3.797372474228111E-3</v>
      </c>
      <c r="F79" s="278">
        <v>6628</v>
      </c>
      <c r="G79" s="279">
        <f t="shared" si="3"/>
        <v>2.5526121949699676E-4</v>
      </c>
    </row>
    <row r="80" spans="2:7" x14ac:dyDescent="0.2">
      <c r="B80" s="277" t="s">
        <v>524</v>
      </c>
      <c r="C80" s="277" t="s">
        <v>98</v>
      </c>
      <c r="D80" s="278">
        <f>VLOOKUP(B80,'Square Miles Detail'!C:D,2,FALSE)</f>
        <v>704.4</v>
      </c>
      <c r="E80" s="279">
        <f t="shared" si="2"/>
        <v>2.696060204050115E-3</v>
      </c>
      <c r="F80" s="278">
        <v>1607</v>
      </c>
      <c r="G80" s="279">
        <f t="shared" si="3"/>
        <v>6.1889677086854821E-5</v>
      </c>
    </row>
    <row r="81" spans="2:7" x14ac:dyDescent="0.2">
      <c r="B81" s="277" t="s">
        <v>562</v>
      </c>
      <c r="C81" s="277" t="s">
        <v>89</v>
      </c>
      <c r="D81" s="278">
        <f>VLOOKUP(B81,'Square Miles Detail'!C:D,2,FALSE)</f>
        <v>861.77</v>
      </c>
      <c r="E81" s="279">
        <f t="shared" si="2"/>
        <v>3.2983869989271263E-3</v>
      </c>
      <c r="F81" s="278">
        <v>692374</v>
      </c>
      <c r="G81" s="279">
        <f t="shared" si="3"/>
        <v>2.6665092273387692E-2</v>
      </c>
    </row>
    <row r="82" spans="2:7" x14ac:dyDescent="0.2">
      <c r="B82" s="277" t="s">
        <v>612</v>
      </c>
      <c r="C82" s="277" t="s">
        <v>147</v>
      </c>
      <c r="D82" s="278">
        <f>VLOOKUP(B82,'Square Miles Detail'!C:D,2,FALSE)</f>
        <v>284.39</v>
      </c>
      <c r="E82" s="279">
        <f t="shared" si="2"/>
        <v>1.0884902916380073E-3</v>
      </c>
      <c r="F82" s="278">
        <v>12939</v>
      </c>
      <c r="G82" s="279">
        <f t="shared" si="3"/>
        <v>4.9831395882191326E-4</v>
      </c>
    </row>
    <row r="83" spans="2:7" x14ac:dyDescent="0.2">
      <c r="B83" s="277" t="s">
        <v>511</v>
      </c>
      <c r="C83" s="277" t="s">
        <v>92</v>
      </c>
      <c r="D83" s="278">
        <f>VLOOKUP(B83,'Square Miles Detail'!C:D,2,FALSE)</f>
        <v>877.73</v>
      </c>
      <c r="E83" s="279">
        <f t="shared" si="2"/>
        <v>3.3594732011653998E-3</v>
      </c>
      <c r="F83" s="278">
        <v>23408</v>
      </c>
      <c r="G83" s="279">
        <f t="shared" si="3"/>
        <v>9.0150190494654497E-4</v>
      </c>
    </row>
    <row r="84" spans="2:7" x14ac:dyDescent="0.2">
      <c r="B84" s="277" t="s">
        <v>646</v>
      </c>
      <c r="C84" s="277" t="s">
        <v>62</v>
      </c>
      <c r="D84" s="278">
        <f>VLOOKUP(B84,'Square Miles Detail'!C:D,2,FALSE)</f>
        <v>1133.5</v>
      </c>
      <c r="E84" s="279">
        <f t="shared" si="2"/>
        <v>4.338421694052819E-3</v>
      </c>
      <c r="F84" s="278">
        <v>15559</v>
      </c>
      <c r="G84" s="279">
        <f t="shared" si="3"/>
        <v>5.9921685488137789E-4</v>
      </c>
    </row>
    <row r="85" spans="2:7" x14ac:dyDescent="0.2">
      <c r="B85" s="277" t="s">
        <v>581</v>
      </c>
      <c r="C85" s="277" t="s">
        <v>68</v>
      </c>
      <c r="D85" s="278">
        <f>VLOOKUP(B85,'Square Miles Detail'!C:D,2,FALSE)</f>
        <v>1502.36</v>
      </c>
      <c r="E85" s="279">
        <f t="shared" si="2"/>
        <v>5.7502172177125652E-3</v>
      </c>
      <c r="F85" s="278">
        <v>25916</v>
      </c>
      <c r="G85" s="279">
        <f t="shared" si="3"/>
        <v>9.9809139476224611E-4</v>
      </c>
    </row>
    <row r="86" spans="2:7" x14ac:dyDescent="0.2">
      <c r="B86" s="277" t="s">
        <v>563</v>
      </c>
      <c r="C86" s="277" t="s">
        <v>89</v>
      </c>
      <c r="D86" s="278">
        <f>VLOOKUP(B86,'Square Miles Detail'!C:D,2,FALSE)</f>
        <v>379.41</v>
      </c>
      <c r="E86" s="279">
        <f t="shared" si="2"/>
        <v>1.452175187420009E-3</v>
      </c>
      <c r="F86" s="278">
        <v>305333</v>
      </c>
      <c r="G86" s="279">
        <f t="shared" si="3"/>
        <v>1.1759154184169661E-2</v>
      </c>
    </row>
    <row r="87" spans="2:7" x14ac:dyDescent="0.2">
      <c r="B87" s="277" t="s">
        <v>582</v>
      </c>
      <c r="C87" s="277" t="s">
        <v>68</v>
      </c>
      <c r="D87" s="278">
        <f>VLOOKUP(B87,'Square Miles Detail'!C:D,2,FALSE)</f>
        <v>893.42</v>
      </c>
      <c r="E87" s="279">
        <f t="shared" si="2"/>
        <v>3.4195259902079131E-3</v>
      </c>
      <c r="F87" s="278">
        <v>4871</v>
      </c>
      <c r="G87" s="279">
        <f t="shared" si="3"/>
        <v>1.8759465904795883E-4</v>
      </c>
    </row>
    <row r="88" spans="2:7" x14ac:dyDescent="0.2">
      <c r="B88" s="277" t="s">
        <v>486</v>
      </c>
      <c r="C88" s="277" t="s">
        <v>72</v>
      </c>
      <c r="D88" s="278">
        <f>VLOOKUP(B88,'Square Miles Detail'!C:D,2,FALSE)</f>
        <v>1058.2</v>
      </c>
      <c r="E88" s="279">
        <f t="shared" si="2"/>
        <v>4.0502142361241228E-3</v>
      </c>
      <c r="F88" s="278">
        <v>40871</v>
      </c>
      <c r="G88" s="279">
        <f t="shared" si="3"/>
        <v>1.5740466659719002E-3</v>
      </c>
    </row>
    <row r="89" spans="2:7" x14ac:dyDescent="0.2">
      <c r="B89" s="277" t="s">
        <v>631</v>
      </c>
      <c r="C89" s="277" t="s">
        <v>124</v>
      </c>
      <c r="D89" s="278">
        <f>VLOOKUP(B89,'Square Miles Detail'!C:D,2,FALSE)</f>
        <v>900.22</v>
      </c>
      <c r="E89" s="279">
        <f t="shared" si="2"/>
        <v>3.4455526929159496E-3</v>
      </c>
      <c r="F89" s="278">
        <v>2925</v>
      </c>
      <c r="G89" s="279">
        <f t="shared" si="3"/>
        <v>1.1264922556257023E-4</v>
      </c>
    </row>
    <row r="90" spans="2:7" x14ac:dyDescent="0.2">
      <c r="B90" s="277" t="s">
        <v>533</v>
      </c>
      <c r="C90" s="277" t="s">
        <v>53</v>
      </c>
      <c r="D90" s="278">
        <f>VLOOKUP(B90,'Square Miles Detail'!C:D,2,FALSE)</f>
        <v>852.01</v>
      </c>
      <c r="E90" s="279">
        <f t="shared" si="2"/>
        <v>3.2610310256285329E-3</v>
      </c>
      <c r="F90" s="278">
        <v>9629</v>
      </c>
      <c r="G90" s="279">
        <f t="shared" si="3"/>
        <v>3.7083739929640643E-4</v>
      </c>
    </row>
    <row r="91" spans="2:7" x14ac:dyDescent="0.2">
      <c r="B91" s="277" t="s">
        <v>683</v>
      </c>
      <c r="C91" s="277" t="s">
        <v>65</v>
      </c>
      <c r="D91" s="278">
        <f>VLOOKUP(B91,'Square Miles Detail'!C:D,2,FALSE)</f>
        <v>1066.69</v>
      </c>
      <c r="E91" s="279">
        <f t="shared" si="2"/>
        <v>4.0827093399463622E-3</v>
      </c>
      <c r="F91" s="278">
        <v>25697</v>
      </c>
      <c r="G91" s="279">
        <f t="shared" si="3"/>
        <v>9.8965714505345895E-4</v>
      </c>
    </row>
    <row r="92" spans="2:7" x14ac:dyDescent="0.2">
      <c r="B92" s="277" t="s">
        <v>460</v>
      </c>
      <c r="C92" s="277" t="s">
        <v>59</v>
      </c>
      <c r="D92" s="278">
        <f>VLOOKUP(B92,'Square Miles Detail'!C:D,2,FALSE)</f>
        <v>925.97</v>
      </c>
      <c r="E92" s="279">
        <f t="shared" si="2"/>
        <v>3.5441096921412342E-3</v>
      </c>
      <c r="F92" s="278">
        <v>21835</v>
      </c>
      <c r="G92" s="279">
        <f t="shared" si="3"/>
        <v>8.409216547551183E-4</v>
      </c>
    </row>
    <row r="93" spans="2:7" x14ac:dyDescent="0.2">
      <c r="B93" s="277" t="s">
        <v>613</v>
      </c>
      <c r="C93" s="277" t="s">
        <v>147</v>
      </c>
      <c r="D93" s="278">
        <f>VLOOKUP(B93,'Square Miles Detail'!C:D,2,FALSE)</f>
        <v>932.83</v>
      </c>
      <c r="E93" s="279">
        <f t="shared" si="2"/>
        <v>3.570366042226106E-3</v>
      </c>
      <c r="F93" s="278">
        <v>149776</v>
      </c>
      <c r="G93" s="279">
        <f t="shared" si="3"/>
        <v>5.7682565496955619E-3</v>
      </c>
    </row>
    <row r="94" spans="2:7" x14ac:dyDescent="0.2">
      <c r="B94" s="277" t="s">
        <v>656</v>
      </c>
      <c r="C94" s="277" t="s">
        <v>44</v>
      </c>
      <c r="D94" s="278">
        <f>VLOOKUP(B94,'Square Miles Detail'!C:D,2,FALSE)</f>
        <v>273.38</v>
      </c>
      <c r="E94" s="279">
        <f t="shared" si="2"/>
        <v>1.046349997988672E-3</v>
      </c>
      <c r="F94" s="278">
        <v>134069</v>
      </c>
      <c r="G94" s="279">
        <f t="shared" si="3"/>
        <v>5.1633398365634967E-3</v>
      </c>
    </row>
    <row r="95" spans="2:7" x14ac:dyDescent="0.2">
      <c r="B95" s="277" t="s">
        <v>512</v>
      </c>
      <c r="C95" s="277" t="s">
        <v>92</v>
      </c>
      <c r="D95" s="278">
        <f>VLOOKUP(B95,'Square Miles Detail'!C:D,2,FALSE)</f>
        <v>787.47</v>
      </c>
      <c r="E95" s="279">
        <f t="shared" si="2"/>
        <v>3.0140069972790237E-3</v>
      </c>
      <c r="F95" s="278">
        <v>37591</v>
      </c>
      <c r="G95" s="279">
        <f t="shared" si="3"/>
        <v>1.4477254831188298E-3</v>
      </c>
    </row>
    <row r="96" spans="2:7" x14ac:dyDescent="0.2">
      <c r="B96" s="277" t="s">
        <v>647</v>
      </c>
      <c r="C96" s="277" t="s">
        <v>62</v>
      </c>
      <c r="D96" s="278">
        <f>VLOOKUP(B96,'Square Miles Detail'!C:D,2,FALSE)</f>
        <v>711.25</v>
      </c>
      <c r="E96" s="279">
        <f t="shared" si="2"/>
        <v>2.7222782795721812E-3</v>
      </c>
      <c r="F96" s="278">
        <v>175734</v>
      </c>
      <c r="G96" s="279">
        <f t="shared" si="3"/>
        <v>6.7679654717992194E-3</v>
      </c>
    </row>
    <row r="97" spans="2:7" x14ac:dyDescent="0.2">
      <c r="B97" s="277" t="s">
        <v>583</v>
      </c>
      <c r="C97" s="277" t="s">
        <v>68</v>
      </c>
      <c r="D97" s="278">
        <f>VLOOKUP(B97,'Square Miles Detail'!C:D,2,FALSE)</f>
        <v>1004.68</v>
      </c>
      <c r="E97" s="279">
        <f t="shared" si="2"/>
        <v>3.8453687759867541E-3</v>
      </c>
      <c r="F97" s="278">
        <v>28043</v>
      </c>
      <c r="G97" s="279">
        <f t="shared" si="3"/>
        <v>1.0800076008380024E-3</v>
      </c>
    </row>
    <row r="98" spans="2:7" x14ac:dyDescent="0.2">
      <c r="B98" s="277" t="s">
        <v>525</v>
      </c>
      <c r="C98" s="277" t="s">
        <v>98</v>
      </c>
      <c r="D98" s="278">
        <f>VLOOKUP(B98,'Square Miles Detail'!C:D,2,FALSE)</f>
        <v>883.49</v>
      </c>
      <c r="E98" s="279">
        <f t="shared" si="2"/>
        <v>3.3815193493416189E-3</v>
      </c>
      <c r="F98" s="278">
        <v>2912</v>
      </c>
      <c r="G98" s="279">
        <f t="shared" si="3"/>
        <v>1.121485623378477E-4</v>
      </c>
    </row>
    <row r="99" spans="2:7" x14ac:dyDescent="0.2">
      <c r="B99" s="277" t="s">
        <v>666</v>
      </c>
      <c r="C99" s="277" t="s">
        <v>77</v>
      </c>
      <c r="D99" s="278">
        <f>VLOOKUP(B99,'Square Miles Detail'!C:D,2,FALSE)</f>
        <v>835.92</v>
      </c>
      <c r="E99" s="279">
        <f t="shared" si="2"/>
        <v>3.1994472540737822E-3</v>
      </c>
      <c r="F99" s="278">
        <v>12301</v>
      </c>
      <c r="G99" s="279">
        <f t="shared" si="3"/>
        <v>4.7374294825476115E-4</v>
      </c>
    </row>
    <row r="100" spans="2:7" x14ac:dyDescent="0.2">
      <c r="B100" s="277" t="s">
        <v>461</v>
      </c>
      <c r="C100" s="277" t="s">
        <v>59</v>
      </c>
      <c r="D100" s="278">
        <f>VLOOKUP(B100,'Square Miles Detail'!C:D,2,FALSE)</f>
        <v>919.81</v>
      </c>
      <c r="E100" s="279">
        <f t="shared" si="2"/>
        <v>3.5205325614527773E-3</v>
      </c>
      <c r="F100" s="278">
        <v>6317</v>
      </c>
      <c r="G100" s="279">
        <f t="shared" si="3"/>
        <v>2.4328381465940383E-4</v>
      </c>
    </row>
    <row r="101" spans="2:7" x14ac:dyDescent="0.2">
      <c r="B101" s="277" t="s">
        <v>526</v>
      </c>
      <c r="C101" s="277" t="s">
        <v>98</v>
      </c>
      <c r="D101" s="278">
        <f>VLOOKUP(B101,'Square Miles Detail'!C:D,2,FALSE)</f>
        <v>695.11</v>
      </c>
      <c r="E101" s="279">
        <f t="shared" si="2"/>
        <v>2.6605031352034008E-3</v>
      </c>
      <c r="F101" s="278">
        <v>3810</v>
      </c>
      <c r="G101" s="279">
        <f t="shared" si="3"/>
        <v>1.4673283739945046E-4</v>
      </c>
    </row>
    <row r="102" spans="2:7" x14ac:dyDescent="0.2">
      <c r="B102" s="277" t="s">
        <v>494</v>
      </c>
      <c r="C102" s="277" t="s">
        <v>117</v>
      </c>
      <c r="D102" s="278">
        <f>VLOOKUP(B102,'Square Miles Detail'!C:D,2,FALSE)</f>
        <v>890.58</v>
      </c>
      <c r="E102" s="279">
        <f t="shared" si="2"/>
        <v>3.4086560143710273E-3</v>
      </c>
      <c r="F102" s="278">
        <v>60579</v>
      </c>
      <c r="G102" s="279">
        <f t="shared" si="3"/>
        <v>2.3330521146512624E-3</v>
      </c>
    </row>
    <row r="103" spans="2:7" x14ac:dyDescent="0.2">
      <c r="B103" s="277" t="s">
        <v>564</v>
      </c>
      <c r="C103" s="277" t="s">
        <v>89</v>
      </c>
      <c r="D103" s="278">
        <f>VLOOKUP(B103,'Square Miles Detail'!C:D,2,FALSE)</f>
        <v>1707.02</v>
      </c>
      <c r="E103" s="279">
        <f t="shared" si="2"/>
        <v>6.5335444200988468E-3</v>
      </c>
      <c r="F103" s="278">
        <v>3488097</v>
      </c>
      <c r="G103" s="279">
        <f t="shared" si="3"/>
        <v>0.13433553016653829</v>
      </c>
    </row>
    <row r="104" spans="2:7" x14ac:dyDescent="0.2">
      <c r="B104" s="277" t="s">
        <v>476</v>
      </c>
      <c r="C104" s="277" t="s">
        <v>86</v>
      </c>
      <c r="D104" s="278">
        <f>VLOOKUP(B104,'Square Miles Detail'!C:D,2,FALSE)</f>
        <v>900.06</v>
      </c>
      <c r="E104" s="279">
        <f t="shared" si="2"/>
        <v>3.4449402999110544E-3</v>
      </c>
      <c r="F104" s="278">
        <v>72022</v>
      </c>
      <c r="G104" s="279">
        <f t="shared" si="3"/>
        <v>2.7737512900743362E-3</v>
      </c>
    </row>
    <row r="105" spans="2:7" x14ac:dyDescent="0.2">
      <c r="B105" s="277" t="s">
        <v>462</v>
      </c>
      <c r="C105" s="277" t="s">
        <v>59</v>
      </c>
      <c r="D105" s="278">
        <f>VLOOKUP(B105,'Square Miles Detail'!C:D,2,FALSE)</f>
        <v>1461.95</v>
      </c>
      <c r="E105" s="279">
        <f t="shared" si="2"/>
        <v>5.5955497094137795E-3</v>
      </c>
      <c r="F105" s="278">
        <v>7339</v>
      </c>
      <c r="G105" s="279">
        <f t="shared" si="3"/>
        <v>2.8264364663374461E-4</v>
      </c>
    </row>
    <row r="106" spans="2:7" x14ac:dyDescent="0.2">
      <c r="B106" s="277" t="s">
        <v>445</v>
      </c>
      <c r="C106" s="277" t="s">
        <v>82</v>
      </c>
      <c r="D106" s="278">
        <f>VLOOKUP(B106,'Square Miles Detail'!C:D,2,FALSE)</f>
        <v>903.13</v>
      </c>
      <c r="E106" s="279">
        <f t="shared" si="2"/>
        <v>3.4566905906924768E-3</v>
      </c>
      <c r="F106" s="278">
        <v>5906</v>
      </c>
      <c r="G106" s="279">
        <f t="shared" si="3"/>
        <v>2.2745515424702216E-4</v>
      </c>
    </row>
    <row r="107" spans="2:7" x14ac:dyDescent="0.2">
      <c r="B107" s="277" t="s">
        <v>487</v>
      </c>
      <c r="C107" s="277" t="s">
        <v>72</v>
      </c>
      <c r="D107" s="278">
        <f>VLOOKUP(B107,'Square Miles Detail'!C:D,2,FALSE)</f>
        <v>676.85</v>
      </c>
      <c r="E107" s="279">
        <f t="shared" si="2"/>
        <v>2.5906137835197624E-3</v>
      </c>
      <c r="F107" s="278">
        <v>229229</v>
      </c>
      <c r="G107" s="279">
        <f t="shared" si="3"/>
        <v>8.828194641532448E-3</v>
      </c>
    </row>
    <row r="108" spans="2:7" x14ac:dyDescent="0.2">
      <c r="B108" s="277" t="s">
        <v>463</v>
      </c>
      <c r="C108" s="277" t="s">
        <v>59</v>
      </c>
      <c r="D108" s="278">
        <f>VLOOKUP(B108,'Square Miles Detail'!C:D,2,FALSE)</f>
        <v>906.29</v>
      </c>
      <c r="E108" s="279">
        <f t="shared" si="2"/>
        <v>3.4687853525391522E-3</v>
      </c>
      <c r="F108" s="278">
        <v>5018</v>
      </c>
      <c r="G108" s="279">
        <f t="shared" si="3"/>
        <v>1.9325600474289826E-4</v>
      </c>
    </row>
    <row r="109" spans="2:7" x14ac:dyDescent="0.2">
      <c r="B109" s="277" t="s">
        <v>657</v>
      </c>
      <c r="C109" s="277" t="s">
        <v>44</v>
      </c>
      <c r="D109" s="278">
        <f>VLOOKUP(B109,'Square Miles Detail'!C:D,2,FALSE)</f>
        <v>873.77</v>
      </c>
      <c r="E109" s="279">
        <f t="shared" si="2"/>
        <v>3.3443164742942492E-3</v>
      </c>
      <c r="F109" s="278">
        <v>97712</v>
      </c>
      <c r="G109" s="279">
        <f t="shared" si="3"/>
        <v>3.7631388472375597E-3</v>
      </c>
    </row>
    <row r="110" spans="2:7" x14ac:dyDescent="0.2">
      <c r="B110" s="277" t="s">
        <v>621</v>
      </c>
      <c r="C110" s="277" t="s">
        <v>101</v>
      </c>
      <c r="D110" s="278">
        <f>VLOOKUP(B110,'Square Miles Detail'!C:D,2,FALSE)</f>
        <v>1571.2</v>
      </c>
      <c r="E110" s="279">
        <f t="shared" si="2"/>
        <v>6.0136993080686279E-3</v>
      </c>
      <c r="F110" s="278">
        <v>706364</v>
      </c>
      <c r="G110" s="279">
        <f t="shared" si="3"/>
        <v>2.7203882928300636E-2</v>
      </c>
    </row>
    <row r="111" spans="2:7" x14ac:dyDescent="0.2">
      <c r="B111" s="277" t="s">
        <v>667</v>
      </c>
      <c r="C111" s="277" t="s">
        <v>77</v>
      </c>
      <c r="D111" s="278">
        <f>VLOOKUP(B111,'Square Miles Detail'!C:D,2,FALSE)</f>
        <v>958.86</v>
      </c>
      <c r="E111" s="279">
        <f t="shared" si="2"/>
        <v>3.6699947292099569E-3</v>
      </c>
      <c r="F111" s="278">
        <v>49262</v>
      </c>
      <c r="G111" s="279">
        <f t="shared" si="3"/>
        <v>1.8972055212524222E-3</v>
      </c>
    </row>
    <row r="112" spans="2:7" x14ac:dyDescent="0.2">
      <c r="B112" s="277" t="s">
        <v>584</v>
      </c>
      <c r="C112" s="277" t="s">
        <v>68</v>
      </c>
      <c r="D112" s="278">
        <f>VLOOKUP(B112,'Square Miles Detail'!C:D,2,FALSE)</f>
        <v>908.39</v>
      </c>
      <c r="E112" s="279">
        <f t="shared" si="2"/>
        <v>3.4768230107283991E-3</v>
      </c>
      <c r="F112" s="278">
        <v>25273</v>
      </c>
      <c r="G112" s="279">
        <f t="shared" si="3"/>
        <v>9.7332782141635471E-4</v>
      </c>
    </row>
    <row r="113" spans="2:7" x14ac:dyDescent="0.2">
      <c r="B113" s="277" t="s">
        <v>553</v>
      </c>
      <c r="C113" s="277" t="s">
        <v>163</v>
      </c>
      <c r="D113" s="278">
        <f>VLOOKUP(B113,'Square Miles Detail'!C:D,2,FALSE)</f>
        <v>420.74</v>
      </c>
      <c r="E113" s="279">
        <f t="shared" si="2"/>
        <v>1.6103639554969414E-3</v>
      </c>
      <c r="F113" s="278">
        <v>76566</v>
      </c>
      <c r="G113" s="279">
        <f t="shared" si="3"/>
        <v>2.9487523433927359E-3</v>
      </c>
    </row>
    <row r="114" spans="2:7" x14ac:dyDescent="0.2">
      <c r="B114" s="277" t="s">
        <v>614</v>
      </c>
      <c r="C114" s="277" t="s">
        <v>147</v>
      </c>
      <c r="D114" s="278">
        <f>VLOOKUP(B114,'Square Miles Detail'!C:D,2,FALSE)</f>
        <v>767.43</v>
      </c>
      <c r="E114" s="279">
        <f t="shared" si="2"/>
        <v>2.937304773415928E-3</v>
      </c>
      <c r="F114" s="278">
        <v>44915</v>
      </c>
      <c r="G114" s="279">
        <f t="shared" si="3"/>
        <v>1.7297914414163562E-3</v>
      </c>
    </row>
    <row r="115" spans="2:7" x14ac:dyDescent="0.2">
      <c r="B115" s="277" t="s">
        <v>90</v>
      </c>
      <c r="C115" s="277" t="s">
        <v>50</v>
      </c>
      <c r="D115" s="278">
        <f>VLOOKUP(B115,'Square Miles Detail'!C:D,2,FALSE)</f>
        <v>1231</v>
      </c>
      <c r="E115" s="279">
        <f t="shared" si="2"/>
        <v>4.7115986814106926E-3</v>
      </c>
      <c r="F115" s="278">
        <v>22775</v>
      </c>
      <c r="G115" s="279">
        <f t="shared" si="3"/>
        <v>8.7712345715813237E-4</v>
      </c>
    </row>
    <row r="116" spans="2:7" x14ac:dyDescent="0.2">
      <c r="B116" s="277" t="s">
        <v>446</v>
      </c>
      <c r="C116" s="277" t="s">
        <v>82</v>
      </c>
      <c r="D116" s="278">
        <f>VLOOKUP(B116,'Square Miles Detail'!C:D,2,FALSE)</f>
        <v>900.79</v>
      </c>
      <c r="E116" s="279">
        <f t="shared" si="2"/>
        <v>3.4477343429958878E-3</v>
      </c>
      <c r="F116" s="278">
        <v>29852</v>
      </c>
      <c r="G116" s="279">
        <f t="shared" si="3"/>
        <v>1.1496768141859303E-3</v>
      </c>
    </row>
    <row r="117" spans="2:7" x14ac:dyDescent="0.2">
      <c r="B117" s="277" t="s">
        <v>549</v>
      </c>
      <c r="C117" s="277" t="s">
        <v>95</v>
      </c>
      <c r="D117" s="278">
        <f>VLOOKUP(B117,'Square Miles Detail'!C:D,2,FALSE)</f>
        <v>4570.5200000000004</v>
      </c>
      <c r="E117" s="279">
        <f t="shared" si="2"/>
        <v>1.7493465479578554E-2</v>
      </c>
      <c r="F117" s="278">
        <v>3672</v>
      </c>
      <c r="G117" s="279">
        <f t="shared" si="3"/>
        <v>1.41418104706242E-4</v>
      </c>
    </row>
    <row r="118" spans="2:7" x14ac:dyDescent="0.2">
      <c r="B118" s="277" t="s">
        <v>615</v>
      </c>
      <c r="C118" s="277" t="s">
        <v>147</v>
      </c>
      <c r="D118" s="278">
        <f>VLOOKUP(B118,'Square Miles Detail'!C:D,2,FALSE)</f>
        <v>840.42</v>
      </c>
      <c r="E118" s="279">
        <f t="shared" si="2"/>
        <v>3.2166708073364534E-3</v>
      </c>
      <c r="F118" s="278">
        <v>113278</v>
      </c>
      <c r="G118" s="279">
        <f t="shared" si="3"/>
        <v>4.3626252900091731E-3</v>
      </c>
    </row>
    <row r="119" spans="2:7" x14ac:dyDescent="0.2">
      <c r="B119" s="277" t="s">
        <v>464</v>
      </c>
      <c r="C119" s="277" t="s">
        <v>59</v>
      </c>
      <c r="D119" s="278">
        <f>VLOOKUP(B119,'Square Miles Detail'!C:D,2,FALSE)</f>
        <v>887.42</v>
      </c>
      <c r="E119" s="279">
        <f t="shared" si="2"/>
        <v>3.3965612525243515E-3</v>
      </c>
      <c r="F119" s="278">
        <v>23662</v>
      </c>
      <c r="G119" s="279">
        <f t="shared" si="3"/>
        <v>9.1128409410650834E-4</v>
      </c>
    </row>
    <row r="120" spans="2:7" x14ac:dyDescent="0.2">
      <c r="B120" s="277" t="s">
        <v>632</v>
      </c>
      <c r="C120" s="277" t="s">
        <v>124</v>
      </c>
      <c r="D120" s="278">
        <f>VLOOKUP(B120,'Square Miles Detail'!C:D,2,FALSE)</f>
        <v>1051.54</v>
      </c>
      <c r="E120" s="279">
        <f t="shared" si="2"/>
        <v>4.0247233772953694E-3</v>
      </c>
      <c r="F120" s="278">
        <v>3390</v>
      </c>
      <c r="G120" s="279">
        <f t="shared" si="3"/>
        <v>1.3055756398533782E-4</v>
      </c>
    </row>
    <row r="121" spans="2:7" x14ac:dyDescent="0.2">
      <c r="B121" s="277" t="s">
        <v>554</v>
      </c>
      <c r="C121" s="277" t="s">
        <v>163</v>
      </c>
      <c r="D121" s="278">
        <f>VLOOKUP(B121,'Square Miles Detail'!C:D,2,FALSE)</f>
        <v>910.97</v>
      </c>
      <c r="E121" s="279">
        <f t="shared" si="2"/>
        <v>3.4866978479323307E-3</v>
      </c>
      <c r="F121" s="278">
        <v>11516</v>
      </c>
      <c r="G121" s="279">
        <f t="shared" si="3"/>
        <v>4.4351059199266966E-4</v>
      </c>
    </row>
    <row r="122" spans="2:7" x14ac:dyDescent="0.2">
      <c r="B122" s="277" t="s">
        <v>684</v>
      </c>
      <c r="C122" s="277" t="s">
        <v>65</v>
      </c>
      <c r="D122" s="278">
        <f>VLOOKUP(B122,'Square Miles Detail'!C:D,2,FALSE)</f>
        <v>829.44</v>
      </c>
      <c r="E122" s="279">
        <f t="shared" si="2"/>
        <v>3.1746453373755362E-3</v>
      </c>
      <c r="F122" s="278">
        <v>18009</v>
      </c>
      <c r="G122" s="279">
        <f t="shared" si="3"/>
        <v>6.9357261646370164E-4</v>
      </c>
    </row>
    <row r="123" spans="2:7" x14ac:dyDescent="0.2">
      <c r="B123" s="277" t="s">
        <v>495</v>
      </c>
      <c r="C123" s="277" t="s">
        <v>117</v>
      </c>
      <c r="D123" s="278">
        <f>VLOOKUP(B123,'Square Miles Detail'!C:D,2,FALSE)</f>
        <v>938.66</v>
      </c>
      <c r="E123" s="279">
        <f t="shared" si="2"/>
        <v>3.5926801123419665E-3</v>
      </c>
      <c r="F123" s="278">
        <v>40329</v>
      </c>
      <c r="G123" s="279">
        <f t="shared" si="3"/>
        <v>1.5531728607565453E-3</v>
      </c>
    </row>
    <row r="124" spans="2:7" x14ac:dyDescent="0.2">
      <c r="B124" s="277" t="s">
        <v>550</v>
      </c>
      <c r="C124" s="277" t="s">
        <v>95</v>
      </c>
      <c r="D124" s="278">
        <f>VLOOKUP(B124,'Square Miles Detail'!C:D,2,FALSE)</f>
        <v>2264.56</v>
      </c>
      <c r="E124" s="279">
        <f t="shared" si="2"/>
        <v>8.6675043947809886E-3</v>
      </c>
      <c r="F124" s="278">
        <v>2680</v>
      </c>
      <c r="G124" s="279">
        <f t="shared" si="3"/>
        <v>1.0321364940433786E-4</v>
      </c>
    </row>
    <row r="125" spans="2:7" x14ac:dyDescent="0.2">
      <c r="B125" s="277" t="s">
        <v>496</v>
      </c>
      <c r="C125" s="277" t="s">
        <v>117</v>
      </c>
      <c r="D125" s="278">
        <f>VLOOKUP(B125,'Square Miles Detail'!C:D,2,FALSE)</f>
        <v>876.74</v>
      </c>
      <c r="E125" s="279">
        <f t="shared" si="2"/>
        <v>3.3556840194476122E-3</v>
      </c>
      <c r="F125" s="278">
        <v>206510</v>
      </c>
      <c r="G125" s="279">
        <f t="shared" si="3"/>
        <v>7.9532278874961983E-3</v>
      </c>
    </row>
    <row r="126" spans="2:7" x14ac:dyDescent="0.2">
      <c r="B126" s="277" t="s">
        <v>622</v>
      </c>
      <c r="C126" s="277" t="s">
        <v>101</v>
      </c>
      <c r="D126" s="278">
        <f>VLOOKUP(B126,'Square Miles Detail'!C:D,2,FALSE)</f>
        <v>1136.17</v>
      </c>
      <c r="E126" s="279">
        <f t="shared" si="2"/>
        <v>4.348641002322004E-3</v>
      </c>
      <c r="F126" s="278">
        <v>4328</v>
      </c>
      <c r="G126" s="279">
        <f t="shared" si="3"/>
        <v>1.6668234127685606E-4</v>
      </c>
    </row>
    <row r="127" spans="2:7" x14ac:dyDescent="0.2">
      <c r="B127" s="277" t="s">
        <v>534</v>
      </c>
      <c r="C127" s="277" t="s">
        <v>53</v>
      </c>
      <c r="D127" s="278">
        <f>VLOOKUP(B127,'Square Miles Detail'!C:D,2,FALSE)</f>
        <v>865.18</v>
      </c>
      <c r="E127" s="279">
        <f t="shared" si="2"/>
        <v>3.3114386248439503E-3</v>
      </c>
      <c r="F127" s="278">
        <v>38812</v>
      </c>
      <c r="G127" s="279">
        <f t="shared" si="3"/>
        <v>1.4947493136870003E-3</v>
      </c>
    </row>
    <row r="128" spans="2:7" x14ac:dyDescent="0.2">
      <c r="B128" s="277" t="s">
        <v>555</v>
      </c>
      <c r="C128" s="277" t="s">
        <v>163</v>
      </c>
      <c r="D128" s="278">
        <f>VLOOKUP(B128,'Square Miles Detail'!C:D,2,FALSE)</f>
        <v>725.05</v>
      </c>
      <c r="E128" s="279">
        <f t="shared" si="2"/>
        <v>2.7750971762443726E-3</v>
      </c>
      <c r="F128" s="278">
        <v>198999</v>
      </c>
      <c r="G128" s="279">
        <f t="shared" si="3"/>
        <v>7.6639600812738167E-3</v>
      </c>
    </row>
    <row r="129" spans="2:7" x14ac:dyDescent="0.2">
      <c r="B129" s="277" t="s">
        <v>447</v>
      </c>
      <c r="C129" s="277" t="s">
        <v>82</v>
      </c>
      <c r="D129" s="278">
        <f>VLOOKUP(B129,'Square Miles Detail'!C:D,2,FALSE)</f>
        <v>928.61</v>
      </c>
      <c r="E129" s="279">
        <f t="shared" si="2"/>
        <v>3.5542141767220012E-3</v>
      </c>
      <c r="F129" s="278">
        <v>18789</v>
      </c>
      <c r="G129" s="279">
        <f t="shared" si="3"/>
        <v>7.2361240994705373E-4</v>
      </c>
    </row>
    <row r="130" spans="2:7" x14ac:dyDescent="0.2">
      <c r="B130" s="277" t="s">
        <v>535</v>
      </c>
      <c r="C130" s="277" t="s">
        <v>53</v>
      </c>
      <c r="D130" s="278">
        <f>VLOOKUP(B130,'Square Miles Detail'!C:D,2,FALSE)</f>
        <v>747.75</v>
      </c>
      <c r="E130" s="279">
        <f t="shared" si="2"/>
        <v>2.8619804338138469E-3</v>
      </c>
      <c r="F130" s="278">
        <v>19981</v>
      </c>
      <c r="G130" s="279">
        <f t="shared" si="3"/>
        <v>7.6951937639853536E-4</v>
      </c>
    </row>
    <row r="131" spans="2:7" x14ac:dyDescent="0.2">
      <c r="B131" s="277" t="s">
        <v>544</v>
      </c>
      <c r="C131" s="277" t="s">
        <v>128</v>
      </c>
      <c r="D131" s="278">
        <f>VLOOKUP(B131,'Square Miles Detail'!C:D,2,FALSE)</f>
        <v>780.69</v>
      </c>
      <c r="E131" s="279">
        <f t="shared" ref="E131:E194" si="4">D131/$D$258</f>
        <v>2.9880568436965993E-3</v>
      </c>
      <c r="F131" s="278">
        <v>163201</v>
      </c>
      <c r="G131" s="279">
        <f t="shared" ref="G131:G194" si="5">F131/$F$258</f>
        <v>6.2852876106109486E-3</v>
      </c>
    </row>
    <row r="132" spans="2:7" x14ac:dyDescent="0.2">
      <c r="B132" s="277" t="s">
        <v>648</v>
      </c>
      <c r="C132" s="277" t="s">
        <v>62</v>
      </c>
      <c r="D132" s="278">
        <f>VLOOKUP(B132,'Square Miles Detail'!C:D,2,FALSE)</f>
        <v>662.45</v>
      </c>
      <c r="E132" s="279">
        <f t="shared" si="4"/>
        <v>2.5354984130792151E-3</v>
      </c>
      <c r="F132" s="278">
        <v>70304</v>
      </c>
      <c r="G132" s="279">
        <f t="shared" si="5"/>
        <v>2.707586719299466E-3</v>
      </c>
    </row>
    <row r="133" spans="2:7" x14ac:dyDescent="0.2">
      <c r="B133" s="277" t="s">
        <v>623</v>
      </c>
      <c r="C133" s="277" t="s">
        <v>101</v>
      </c>
      <c r="D133" s="278">
        <f>VLOOKUP(B133,'Square Miles Detail'!C:D,2,FALSE)</f>
        <v>1458.56</v>
      </c>
      <c r="E133" s="279">
        <f t="shared" si="4"/>
        <v>5.582574632622567E-3</v>
      </c>
      <c r="F133" s="278">
        <v>921</v>
      </c>
      <c r="G133" s="279">
        <f t="shared" si="5"/>
        <v>3.5470063843804163E-5</v>
      </c>
    </row>
    <row r="134" spans="2:7" x14ac:dyDescent="0.2">
      <c r="B134" s="277" t="s">
        <v>448</v>
      </c>
      <c r="C134" s="277" t="s">
        <v>82</v>
      </c>
      <c r="D134" s="278">
        <f>VLOOKUP(B134,'Square Miles Detail'!C:D,2,FALSE)</f>
        <v>902.51</v>
      </c>
      <c r="E134" s="279">
        <f t="shared" si="4"/>
        <v>3.4543175677985089E-3</v>
      </c>
      <c r="F134" s="278">
        <v>1074</v>
      </c>
      <c r="G134" s="279">
        <f t="shared" si="5"/>
        <v>4.1362484873230916E-5</v>
      </c>
    </row>
    <row r="135" spans="2:7" x14ac:dyDescent="0.2">
      <c r="B135" s="277" t="s">
        <v>649</v>
      </c>
      <c r="C135" s="277" t="s">
        <v>62</v>
      </c>
      <c r="D135" s="278">
        <f>VLOOKUP(B135,'Square Miles Detail'!C:D,2,FALSE)</f>
        <v>1103.33</v>
      </c>
      <c r="E135" s="279">
        <f t="shared" si="4"/>
        <v>4.2229473380673106E-3</v>
      </c>
      <c r="F135" s="278">
        <v>63124</v>
      </c>
      <c r="G135" s="279">
        <f t="shared" si="5"/>
        <v>2.4310665690296354E-3</v>
      </c>
    </row>
    <row r="136" spans="2:7" x14ac:dyDescent="0.2">
      <c r="B136" s="277" t="s">
        <v>633</v>
      </c>
      <c r="C136" s="277" t="s">
        <v>124</v>
      </c>
      <c r="D136" s="278">
        <f>VLOOKUP(B136,'Square Miles Detail'!C:D,2,FALSE)</f>
        <v>1250.98</v>
      </c>
      <c r="E136" s="279">
        <f t="shared" si="4"/>
        <v>4.7880712578969526E-3</v>
      </c>
      <c r="F136" s="278">
        <v>6537</v>
      </c>
      <c r="G136" s="279">
        <f t="shared" si="5"/>
        <v>2.5175657692393902E-4</v>
      </c>
    </row>
    <row r="137" spans="2:7" x14ac:dyDescent="0.2">
      <c r="B137" s="277" t="s">
        <v>527</v>
      </c>
      <c r="C137" s="277" t="s">
        <v>98</v>
      </c>
      <c r="D137" s="278">
        <f>VLOOKUP(B137,'Square Miles Detail'!C:D,2,FALSE)</f>
        <v>910.87</v>
      </c>
      <c r="E137" s="279">
        <f t="shared" si="4"/>
        <v>3.4863151023042712E-3</v>
      </c>
      <c r="F137" s="278">
        <v>444</v>
      </c>
      <c r="G137" s="279">
        <f t="shared" si="5"/>
        <v>1.7099574752061943E-5</v>
      </c>
    </row>
    <row r="138" spans="2:7" x14ac:dyDescent="0.2">
      <c r="B138" s="277" t="s">
        <v>569</v>
      </c>
      <c r="C138" s="277" t="s">
        <v>153</v>
      </c>
      <c r="D138" s="278">
        <f>VLOOKUP(B138,'Square Miles Detail'!C:D,2,FALSE)</f>
        <v>1360.53</v>
      </c>
      <c r="E138" s="279">
        <f t="shared" si="4"/>
        <v>5.2073690934359785E-3</v>
      </c>
      <c r="F138" s="278">
        <v>3609</v>
      </c>
      <c r="G138" s="279">
        <f t="shared" si="5"/>
        <v>1.3899181369412511E-4</v>
      </c>
    </row>
    <row r="139" spans="2:7" x14ac:dyDescent="0.2">
      <c r="B139" s="277" t="s">
        <v>536</v>
      </c>
      <c r="C139" s="277" t="s">
        <v>53</v>
      </c>
      <c r="D139" s="278">
        <f>VLOOKUP(B139,'Square Miles Detail'!C:D,2,FALSE)</f>
        <v>881.31</v>
      </c>
      <c r="E139" s="279">
        <f t="shared" si="4"/>
        <v>3.3731754946499247E-3</v>
      </c>
      <c r="F139" s="278">
        <v>25427</v>
      </c>
      <c r="G139" s="279">
        <f t="shared" si="5"/>
        <v>9.7925875500152939E-4</v>
      </c>
    </row>
    <row r="140" spans="2:7" x14ac:dyDescent="0.2">
      <c r="B140" s="277" t="s">
        <v>528</v>
      </c>
      <c r="C140" s="277" t="s">
        <v>98</v>
      </c>
      <c r="D140" s="278">
        <f>VLOOKUP(B140,'Square Miles Detail'!C:D,2,FALSE)</f>
        <v>850.62</v>
      </c>
      <c r="E140" s="279">
        <f t="shared" si="4"/>
        <v>3.2557108613985078E-3</v>
      </c>
      <c r="F140" s="278">
        <v>4195</v>
      </c>
      <c r="G140" s="279">
        <f t="shared" si="5"/>
        <v>1.6156017136238705E-4</v>
      </c>
    </row>
    <row r="141" spans="2:7" x14ac:dyDescent="0.2">
      <c r="B141" s="277" t="s">
        <v>570</v>
      </c>
      <c r="C141" s="277" t="s">
        <v>153</v>
      </c>
      <c r="D141" s="278">
        <f>VLOOKUP(B141,'Square Miles Detail'!C:D,2,FALSE)</f>
        <v>1486.7</v>
      </c>
      <c r="E141" s="279">
        <f t="shared" si="4"/>
        <v>5.6902792523584704E-3</v>
      </c>
      <c r="F141" s="278">
        <v>7789</v>
      </c>
      <c r="G141" s="279">
        <f t="shared" si="5"/>
        <v>2.9997429672029384E-4</v>
      </c>
    </row>
    <row r="142" spans="2:7" x14ac:dyDescent="0.2">
      <c r="B142" s="277" t="s">
        <v>616</v>
      </c>
      <c r="C142" s="277" t="s">
        <v>147</v>
      </c>
      <c r="D142" s="278">
        <f>VLOOKUP(B142,'Square Miles Detail'!C:D,2,FALSE)</f>
        <v>907.33</v>
      </c>
      <c r="E142" s="279">
        <f t="shared" si="4"/>
        <v>3.47276590707097E-3</v>
      </c>
      <c r="F142" s="278">
        <v>52434</v>
      </c>
      <c r="G142" s="279">
        <f t="shared" si="5"/>
        <v>2.0193673480847205E-3</v>
      </c>
    </row>
    <row r="143" spans="2:7" x14ac:dyDescent="0.2">
      <c r="B143" s="277" t="s">
        <v>585</v>
      </c>
      <c r="C143" s="277" t="s">
        <v>68</v>
      </c>
      <c r="D143" s="278">
        <f>VLOOKUP(B143,'Square Miles Detail'!C:D,2,FALSE)</f>
        <v>1016.18</v>
      </c>
      <c r="E143" s="279">
        <f t="shared" si="4"/>
        <v>3.8893845232135802E-3</v>
      </c>
      <c r="F143" s="278">
        <v>12807</v>
      </c>
      <c r="G143" s="279">
        <f t="shared" si="5"/>
        <v>4.9323030146319208E-4</v>
      </c>
    </row>
    <row r="144" spans="2:7" x14ac:dyDescent="0.2">
      <c r="B144" s="277" t="s">
        <v>504</v>
      </c>
      <c r="C144" s="277" t="s">
        <v>104</v>
      </c>
      <c r="D144" s="278">
        <f>VLOOKUP(B144,'Square Miles Detail'!C:D,2,FALSE)</f>
        <v>712.53</v>
      </c>
      <c r="E144" s="279">
        <f t="shared" si="4"/>
        <v>2.7271774236113408E-3</v>
      </c>
      <c r="F144" s="278">
        <v>29143</v>
      </c>
      <c r="G144" s="279">
        <f t="shared" si="5"/>
        <v>1.1223714121606785E-3</v>
      </c>
    </row>
    <row r="145" spans="2:7" x14ac:dyDescent="0.2">
      <c r="B145" s="277" t="s">
        <v>685</v>
      </c>
      <c r="C145" s="277" t="s">
        <v>65</v>
      </c>
      <c r="D145" s="278">
        <f>VLOOKUP(B145,'Square Miles Detail'!C:D,2,FALSE)</f>
        <v>969.71</v>
      </c>
      <c r="E145" s="279">
        <f t="shared" si="4"/>
        <v>3.711522629854397E-3</v>
      </c>
      <c r="F145" s="278">
        <v>30659</v>
      </c>
      <c r="G145" s="279">
        <f t="shared" si="5"/>
        <v>1.1807564466744754E-3</v>
      </c>
    </row>
    <row r="146" spans="2:7" x14ac:dyDescent="0.2">
      <c r="B146" s="277" t="s">
        <v>488</v>
      </c>
      <c r="C146" s="277" t="s">
        <v>72</v>
      </c>
      <c r="D146" s="278">
        <f>VLOOKUP(B146,'Square Miles Detail'!C:D,2,FALSE)</f>
        <v>629.04</v>
      </c>
      <c r="E146" s="279">
        <f t="shared" si="4"/>
        <v>2.4076230987445831E-3</v>
      </c>
      <c r="F146" s="278">
        <v>26206</v>
      </c>
      <c r="G146" s="279">
        <f t="shared" si="5"/>
        <v>1.0092600359291335E-3</v>
      </c>
    </row>
    <row r="147" spans="2:7" x14ac:dyDescent="0.2">
      <c r="B147" s="277" t="s">
        <v>513</v>
      </c>
      <c r="C147" s="277" t="s">
        <v>92</v>
      </c>
      <c r="D147" s="278">
        <f>VLOOKUP(B147,'Square Miles Detail'!C:D,2,FALSE)</f>
        <v>1073.1600000000001</v>
      </c>
      <c r="E147" s="279">
        <f t="shared" si="4"/>
        <v>4.1074729820818031E-3</v>
      </c>
      <c r="F147" s="278">
        <v>23697</v>
      </c>
      <c r="G147" s="279">
        <f t="shared" si="5"/>
        <v>9.1263203355768433E-4</v>
      </c>
    </row>
    <row r="148" spans="2:7" x14ac:dyDescent="0.2">
      <c r="B148" s="277" t="s">
        <v>497</v>
      </c>
      <c r="C148" s="277" t="s">
        <v>117</v>
      </c>
      <c r="D148" s="278">
        <f>VLOOKUP(B148,'Square Miles Detail'!C:D,2,FALSE)</f>
        <v>1158.3499999999999</v>
      </c>
      <c r="E148" s="279">
        <f t="shared" si="4"/>
        <v>4.4335339826255694E-3</v>
      </c>
      <c r="F148" s="278">
        <v>100442</v>
      </c>
      <c r="G148" s="279">
        <f t="shared" si="5"/>
        <v>3.8682781244292921E-3</v>
      </c>
    </row>
    <row r="149" spans="2:7" x14ac:dyDescent="0.2">
      <c r="B149" s="277" t="s">
        <v>668</v>
      </c>
      <c r="C149" s="277" t="s">
        <v>77</v>
      </c>
      <c r="D149" s="278">
        <f>VLOOKUP(B149,'Square Miles Detail'!C:D,2,FALSE)</f>
        <v>905.43</v>
      </c>
      <c r="E149" s="279">
        <f t="shared" si="4"/>
        <v>3.4654937401378417E-3</v>
      </c>
      <c r="F149" s="278">
        <v>24786</v>
      </c>
      <c r="G149" s="279">
        <f t="shared" si="5"/>
        <v>9.5457220676713357E-4</v>
      </c>
    </row>
    <row r="150" spans="2:7" x14ac:dyDescent="0.2">
      <c r="B150" s="277" t="s">
        <v>465</v>
      </c>
      <c r="C150" s="277" t="s">
        <v>59</v>
      </c>
      <c r="D150" s="278">
        <f>VLOOKUP(B150,'Square Miles Detail'!C:D,2,FALSE)</f>
        <v>932.21</v>
      </c>
      <c r="E150" s="279">
        <f t="shared" si="4"/>
        <v>3.5679930193321381E-3</v>
      </c>
      <c r="F150" s="278">
        <v>3960</v>
      </c>
      <c r="G150" s="279">
        <f t="shared" si="5"/>
        <v>1.5250972076163354E-4</v>
      </c>
    </row>
    <row r="151" spans="2:7" x14ac:dyDescent="0.2">
      <c r="B151" s="277" t="s">
        <v>537</v>
      </c>
      <c r="C151" s="277" t="s">
        <v>53</v>
      </c>
      <c r="D151" s="278">
        <f>VLOOKUP(B151,'Square Miles Detail'!C:D,2,FALSE)</f>
        <v>1039.7</v>
      </c>
      <c r="E151" s="279">
        <f t="shared" si="4"/>
        <v>3.9794062949331417E-3</v>
      </c>
      <c r="F151" s="278">
        <v>14903</v>
      </c>
      <c r="G151" s="279">
        <f t="shared" si="5"/>
        <v>5.7395261831076378E-4</v>
      </c>
    </row>
    <row r="152" spans="2:7" x14ac:dyDescent="0.2">
      <c r="B152" s="277" t="s">
        <v>489</v>
      </c>
      <c r="C152" s="277" t="s">
        <v>72</v>
      </c>
      <c r="D152" s="278">
        <f>VLOOKUP(B152,'Square Miles Detail'!C:D,2,FALSE)</f>
        <v>934.07</v>
      </c>
      <c r="E152" s="279">
        <f t="shared" si="4"/>
        <v>3.5751120880140423E-3</v>
      </c>
      <c r="F152" s="278">
        <v>31610</v>
      </c>
      <c r="G152" s="279">
        <f t="shared" si="5"/>
        <v>1.2173818871907163E-3</v>
      </c>
    </row>
    <row r="153" spans="2:7" x14ac:dyDescent="0.2">
      <c r="B153" s="277" t="s">
        <v>601</v>
      </c>
      <c r="C153" s="277" t="s">
        <v>47</v>
      </c>
      <c r="D153" s="278">
        <f>VLOOKUP(B153,'Square Miles Detail'!C:D,2,FALSE)</f>
        <v>668.82</v>
      </c>
      <c r="E153" s="279">
        <f t="shared" si="4"/>
        <v>2.5598793095865961E-3</v>
      </c>
      <c r="F153" s="278">
        <v>213</v>
      </c>
      <c r="G153" s="279">
        <f t="shared" si="5"/>
        <v>8.203174374299987E-6</v>
      </c>
    </row>
    <row r="154" spans="2:7" x14ac:dyDescent="0.2">
      <c r="B154" s="277" t="s">
        <v>69</v>
      </c>
      <c r="C154" s="277" t="s">
        <v>68</v>
      </c>
      <c r="D154" s="278">
        <f>VLOOKUP(B154,'Square Miles Detail'!C:D,2,FALSE)</f>
        <v>895.6</v>
      </c>
      <c r="E154" s="279">
        <f t="shared" si="4"/>
        <v>3.4278698448996074E-3</v>
      </c>
      <c r="F154" s="278">
        <v>264046</v>
      </c>
      <c r="G154" s="279">
        <f t="shared" si="5"/>
        <v>1.016908629500664E-2</v>
      </c>
    </row>
    <row r="155" spans="2:7" x14ac:dyDescent="0.2">
      <c r="B155" s="277" t="s">
        <v>586</v>
      </c>
      <c r="C155" s="277" t="s">
        <v>68</v>
      </c>
      <c r="D155" s="278">
        <f>VLOOKUP(B155,'Square Miles Detail'!C:D,2,FALSE)</f>
        <v>891.87</v>
      </c>
      <c r="E155" s="279">
        <f t="shared" si="4"/>
        <v>3.4135934329729929E-3</v>
      </c>
      <c r="F155" s="278">
        <v>6770</v>
      </c>
      <c r="G155" s="279">
        <f t="shared" si="5"/>
        <v>2.6073000241319674E-4</v>
      </c>
    </row>
    <row r="156" spans="2:7" x14ac:dyDescent="0.2">
      <c r="B156" s="277" t="s">
        <v>514</v>
      </c>
      <c r="C156" s="277" t="s">
        <v>92</v>
      </c>
      <c r="D156" s="278">
        <f>VLOOKUP(B156,'Square Miles Detail'!C:D,2,FALSE)</f>
        <v>466.07</v>
      </c>
      <c r="E156" s="279">
        <f t="shared" si="4"/>
        <v>1.7838625486962482E-3</v>
      </c>
      <c r="F156" s="278">
        <v>14693</v>
      </c>
      <c r="G156" s="279">
        <f t="shared" si="5"/>
        <v>5.6586498160370751E-4</v>
      </c>
    </row>
    <row r="157" spans="2:7" x14ac:dyDescent="0.2">
      <c r="B157" s="277" t="s">
        <v>477</v>
      </c>
      <c r="C157" s="277" t="s">
        <v>86</v>
      </c>
      <c r="D157" s="278">
        <f>VLOOKUP(B157,'Square Miles Detail'!C:D,2,FALSE)</f>
        <v>380.9</v>
      </c>
      <c r="E157" s="279">
        <f t="shared" si="4"/>
        <v>1.4578780972780933E-3</v>
      </c>
      <c r="F157" s="278">
        <v>10371</v>
      </c>
      <c r="G157" s="279">
        <f t="shared" si="5"/>
        <v>3.9941371566133878E-4</v>
      </c>
    </row>
    <row r="158" spans="2:7" x14ac:dyDescent="0.2">
      <c r="B158" s="277" t="s">
        <v>602</v>
      </c>
      <c r="C158" s="277" t="s">
        <v>47</v>
      </c>
      <c r="D158" s="278">
        <f>VLOOKUP(B158,'Square Miles Detail'!C:D,2,FALSE)</f>
        <v>914.96</v>
      </c>
      <c r="E158" s="279">
        <f t="shared" si="4"/>
        <v>3.5019693984918989E-3</v>
      </c>
      <c r="F158" s="278">
        <v>7054</v>
      </c>
      <c r="G158" s="279">
        <f t="shared" si="5"/>
        <v>2.7166756824559675E-4</v>
      </c>
    </row>
    <row r="159" spans="2:7" x14ac:dyDescent="0.2">
      <c r="B159" s="277" t="s">
        <v>490</v>
      </c>
      <c r="C159" s="277" t="s">
        <v>72</v>
      </c>
      <c r="D159" s="278">
        <f>VLOOKUP(B159,'Square Miles Detail'!C:D,2,FALSE)</f>
        <v>928.84</v>
      </c>
      <c r="E159" s="279">
        <f t="shared" si="4"/>
        <v>3.5550944916665377E-3</v>
      </c>
      <c r="F159" s="278">
        <v>6880</v>
      </c>
      <c r="G159" s="279">
        <f t="shared" si="5"/>
        <v>2.6496638354546432E-4</v>
      </c>
    </row>
    <row r="160" spans="2:7" x14ac:dyDescent="0.2">
      <c r="B160" s="277" t="s">
        <v>686</v>
      </c>
      <c r="C160" s="277" t="s">
        <v>65</v>
      </c>
      <c r="D160" s="278">
        <f>VLOOKUP(B160,'Square Miles Detail'!C:D,2,FALSE)</f>
        <v>1093.1199999999999</v>
      </c>
      <c r="E160" s="279">
        <f t="shared" si="4"/>
        <v>4.1838690094424501E-3</v>
      </c>
      <c r="F160" s="278">
        <v>35910</v>
      </c>
      <c r="G160" s="279">
        <f t="shared" si="5"/>
        <v>1.3829858769066315E-3</v>
      </c>
    </row>
    <row r="161" spans="2:7" x14ac:dyDescent="0.2">
      <c r="B161" s="277" t="s">
        <v>571</v>
      </c>
      <c r="C161" s="277" t="s">
        <v>153</v>
      </c>
      <c r="D161" s="278">
        <f>VLOOKUP(B161,'Square Miles Detail'!C:D,2,FALSE)</f>
        <v>1279.48</v>
      </c>
      <c r="E161" s="279">
        <f t="shared" si="4"/>
        <v>4.8971537618938696E-3</v>
      </c>
      <c r="F161" s="278">
        <v>52635</v>
      </c>
      <c r="G161" s="279">
        <f t="shared" si="5"/>
        <v>2.0271083717900459E-3</v>
      </c>
    </row>
    <row r="162" spans="2:7" x14ac:dyDescent="0.2">
      <c r="B162" s="277" t="s">
        <v>505</v>
      </c>
      <c r="C162" s="277" t="s">
        <v>104</v>
      </c>
      <c r="D162" s="278">
        <f>VLOOKUP(B162,'Square Miles Detail'!C:D,2,FALSE)</f>
        <v>1065.5999999999999</v>
      </c>
      <c r="E162" s="279">
        <f t="shared" si="4"/>
        <v>4.0785374126005147E-3</v>
      </c>
      <c r="F162" s="278">
        <v>9567</v>
      </c>
      <c r="G162" s="279">
        <f t="shared" si="5"/>
        <v>3.6844962084003739E-4</v>
      </c>
    </row>
    <row r="163" spans="2:7" x14ac:dyDescent="0.2">
      <c r="B163" s="277" t="s">
        <v>669</v>
      </c>
      <c r="C163" s="277" t="s">
        <v>77</v>
      </c>
      <c r="D163" s="278">
        <f>VLOOKUP(B163,'Square Miles Detail'!C:D,2,FALSE)</f>
        <v>1036.69</v>
      </c>
      <c r="E163" s="279">
        <f t="shared" si="4"/>
        <v>3.9678856515285551E-3</v>
      </c>
      <c r="F163" s="278">
        <v>232550</v>
      </c>
      <c r="G163" s="279">
        <f t="shared" si="5"/>
        <v>8.9560948391711817E-3</v>
      </c>
    </row>
    <row r="164" spans="2:7" x14ac:dyDescent="0.2">
      <c r="B164" s="277" t="s">
        <v>650</v>
      </c>
      <c r="C164" s="277" t="s">
        <v>62</v>
      </c>
      <c r="D164" s="278">
        <f>VLOOKUP(B164,'Square Miles Detail'!C:D,2,FALSE)</f>
        <v>1139.8</v>
      </c>
      <c r="E164" s="279">
        <f t="shared" si="4"/>
        <v>4.3625346686205586E-3</v>
      </c>
      <c r="F164" s="278">
        <v>1782</v>
      </c>
      <c r="G164" s="279">
        <f t="shared" si="5"/>
        <v>6.8629374342735097E-5</v>
      </c>
    </row>
    <row r="165" spans="2:7" x14ac:dyDescent="0.2">
      <c r="B165" s="277" t="s">
        <v>651</v>
      </c>
      <c r="C165" s="277" t="s">
        <v>62</v>
      </c>
      <c r="D165" s="278">
        <f>VLOOKUP(B165,'Square Miles Detail'!C:D,2,FALSE)</f>
        <v>1325.36</v>
      </c>
      <c r="E165" s="279">
        <f t="shared" si="4"/>
        <v>5.0727574560475025E-3</v>
      </c>
      <c r="F165" s="278">
        <v>61368</v>
      </c>
      <c r="G165" s="279">
        <f t="shared" si="5"/>
        <v>2.3634385211363453E-3</v>
      </c>
    </row>
    <row r="166" spans="2:7" x14ac:dyDescent="0.2">
      <c r="B166" s="277" t="s">
        <v>634</v>
      </c>
      <c r="C166" s="277" t="s">
        <v>124</v>
      </c>
      <c r="D166" s="278">
        <f>VLOOKUP(B166,'Square Miles Detail'!C:D,2,FALSE)</f>
        <v>902.03</v>
      </c>
      <c r="E166" s="279">
        <f t="shared" si="4"/>
        <v>3.4524803887838237E-3</v>
      </c>
      <c r="F166" s="278">
        <v>2911</v>
      </c>
      <c r="G166" s="279">
        <f t="shared" si="5"/>
        <v>1.1211004978209981E-4</v>
      </c>
    </row>
    <row r="167" spans="2:7" x14ac:dyDescent="0.2">
      <c r="B167" s="277" t="s">
        <v>603</v>
      </c>
      <c r="C167" s="277" t="s">
        <v>47</v>
      </c>
      <c r="D167" s="278">
        <f>VLOOKUP(B167,'Square Miles Detail'!C:D,2,FALSE)</f>
        <v>900.36</v>
      </c>
      <c r="E167" s="279">
        <f t="shared" si="4"/>
        <v>3.4460885367952328E-3</v>
      </c>
      <c r="F167" s="278">
        <v>235365</v>
      </c>
      <c r="G167" s="279">
        <f t="shared" si="5"/>
        <v>9.0645076836014839E-3</v>
      </c>
    </row>
    <row r="168" spans="2:7" x14ac:dyDescent="0.2">
      <c r="B168" s="277" t="s">
        <v>515</v>
      </c>
      <c r="C168" s="277" t="s">
        <v>92</v>
      </c>
      <c r="D168" s="278">
        <f>VLOOKUP(B168,'Square Miles Detail'!C:D,2,FALSE)</f>
        <v>1016.36</v>
      </c>
      <c r="E168" s="279">
        <f t="shared" si="4"/>
        <v>3.8900734653440875E-3</v>
      </c>
      <c r="F168" s="278">
        <v>30959</v>
      </c>
      <c r="G168" s="279">
        <f t="shared" si="5"/>
        <v>1.1923102133988416E-3</v>
      </c>
    </row>
    <row r="169" spans="2:7" x14ac:dyDescent="0.2">
      <c r="B169" s="277" t="s">
        <v>506</v>
      </c>
      <c r="C169" s="277" t="s">
        <v>104</v>
      </c>
      <c r="D169" s="278">
        <f>VLOOKUP(B169,'Square Miles Detail'!C:D,2,FALSE)</f>
        <v>748.23</v>
      </c>
      <c r="E169" s="279">
        <f t="shared" si="4"/>
        <v>2.8638176128285317E-3</v>
      </c>
      <c r="F169" s="278">
        <v>7358</v>
      </c>
      <c r="G169" s="279">
        <f t="shared" si="5"/>
        <v>2.8337538519295445E-4</v>
      </c>
    </row>
    <row r="170" spans="2:7" x14ac:dyDescent="0.2">
      <c r="B170" s="277" t="s">
        <v>449</v>
      </c>
      <c r="C170" s="277" t="s">
        <v>82</v>
      </c>
      <c r="D170" s="278">
        <f>VLOOKUP(B170,'Square Miles Detail'!C:D,2,FALSE)</f>
        <v>911.09</v>
      </c>
      <c r="E170" s="279">
        <f t="shared" si="4"/>
        <v>3.4871571426860017E-3</v>
      </c>
      <c r="F170" s="278">
        <v>7014</v>
      </c>
      <c r="G170" s="279">
        <f t="shared" si="5"/>
        <v>2.7012706601568125E-4</v>
      </c>
    </row>
    <row r="171" spans="2:7" x14ac:dyDescent="0.2">
      <c r="B171" s="277" t="s">
        <v>674</v>
      </c>
      <c r="C171" s="277" t="s">
        <v>56</v>
      </c>
      <c r="D171" s="278">
        <f>VLOOKUP(B171,'Square Miles Detail'!C:D,2,FALSE)</f>
        <v>930.91</v>
      </c>
      <c r="E171" s="279">
        <f t="shared" si="4"/>
        <v>3.563017326167366E-3</v>
      </c>
      <c r="F171" s="278">
        <v>27578</v>
      </c>
      <c r="G171" s="279">
        <f t="shared" si="5"/>
        <v>1.0620992624152349E-3</v>
      </c>
    </row>
    <row r="172" spans="2:7" x14ac:dyDescent="0.2">
      <c r="B172" s="277" t="s">
        <v>565</v>
      </c>
      <c r="C172" s="277" t="s">
        <v>89</v>
      </c>
      <c r="D172" s="278">
        <f>VLOOKUP(B172,'Square Miles Detail'!C:D,2,FALSE)</f>
        <v>1042.1099999999999</v>
      </c>
      <c r="E172" s="279">
        <f t="shared" si="4"/>
        <v>3.9886304645693716E-3</v>
      </c>
      <c r="F172" s="278">
        <v>631384</v>
      </c>
      <c r="G172" s="279">
        <f t="shared" si="5"/>
        <v>2.4316211498324049E-2</v>
      </c>
    </row>
    <row r="173" spans="2:7" x14ac:dyDescent="0.2">
      <c r="B173" s="277" t="s">
        <v>466</v>
      </c>
      <c r="C173" s="277" t="s">
        <v>59</v>
      </c>
      <c r="D173" s="278">
        <f>VLOOKUP(B173,'Square Miles Detail'!C:D,2,FALSE)</f>
        <v>899.7</v>
      </c>
      <c r="E173" s="279">
        <f t="shared" si="4"/>
        <v>3.4435624156500411E-3</v>
      </c>
      <c r="F173" s="278">
        <v>24602</v>
      </c>
      <c r="G173" s="279">
        <f t="shared" si="5"/>
        <v>9.474858965095223E-4</v>
      </c>
    </row>
    <row r="174" spans="2:7" x14ac:dyDescent="0.2">
      <c r="B174" s="277" t="s">
        <v>478</v>
      </c>
      <c r="C174" s="277" t="s">
        <v>86</v>
      </c>
      <c r="D174" s="278">
        <f>VLOOKUP(B174,'Square Miles Detail'!C:D,2,FALSE)</f>
        <v>251.99</v>
      </c>
      <c r="E174" s="279">
        <f t="shared" si="4"/>
        <v>9.6448070814677536E-4</v>
      </c>
      <c r="F174" s="278">
        <v>13288</v>
      </c>
      <c r="G174" s="279">
        <f t="shared" si="5"/>
        <v>5.1175484077792591E-4</v>
      </c>
    </row>
    <row r="175" spans="2:7" x14ac:dyDescent="0.2">
      <c r="B175" s="277" t="s">
        <v>529</v>
      </c>
      <c r="C175" s="277" t="s">
        <v>98</v>
      </c>
      <c r="D175" s="278">
        <f>VLOOKUP(B175,'Square Miles Detail'!C:D,2,FALSE)</f>
        <v>989.57</v>
      </c>
      <c r="E175" s="279">
        <f t="shared" si="4"/>
        <v>3.7875359115869859E-3</v>
      </c>
      <c r="F175" s="278">
        <v>1665</v>
      </c>
      <c r="G175" s="279">
        <f t="shared" si="5"/>
        <v>6.4123405320232288E-5</v>
      </c>
    </row>
    <row r="176" spans="2:7" x14ac:dyDescent="0.2">
      <c r="B176" s="277" t="s">
        <v>591</v>
      </c>
      <c r="C176" s="277" t="s">
        <v>50</v>
      </c>
      <c r="D176" s="278">
        <f>VLOOKUP(B176,'Square Miles Detail'!C:D,2,FALSE)</f>
        <v>946.32</v>
      </c>
      <c r="E176" s="279">
        <f t="shared" si="4"/>
        <v>3.6219984274513135E-3</v>
      </c>
      <c r="F176" s="278">
        <v>58607</v>
      </c>
      <c r="G176" s="279">
        <f t="shared" si="5"/>
        <v>2.2571053547164287E-3</v>
      </c>
    </row>
    <row r="177" spans="2:7" x14ac:dyDescent="0.2">
      <c r="B177" s="277" t="s">
        <v>545</v>
      </c>
      <c r="C177" s="277" t="s">
        <v>128</v>
      </c>
      <c r="D177" s="278">
        <f>VLOOKUP(B177,'Square Miles Detail'!C:D,2,FALSE)</f>
        <v>1009.7</v>
      </c>
      <c r="E177" s="279">
        <f t="shared" si="4"/>
        <v>3.8645826065153341E-3</v>
      </c>
      <c r="F177" s="278">
        <v>56125</v>
      </c>
      <c r="G177" s="279">
        <f t="shared" si="5"/>
        <v>2.1615171913501722E-3</v>
      </c>
    </row>
    <row r="178" spans="2:7" x14ac:dyDescent="0.2">
      <c r="B178" s="277" t="s">
        <v>498</v>
      </c>
      <c r="C178" s="277" t="s">
        <v>117</v>
      </c>
      <c r="D178" s="278">
        <f>VLOOKUP(B178,'Square Miles Detail'!C:D,2,FALSE)</f>
        <v>933.68</v>
      </c>
      <c r="E178" s="279">
        <f t="shared" si="4"/>
        <v>3.5736193800646101E-3</v>
      </c>
      <c r="F178" s="278">
        <v>13189</v>
      </c>
      <c r="G178" s="279">
        <f t="shared" si="5"/>
        <v>5.0794209775888502E-4</v>
      </c>
    </row>
    <row r="179" spans="2:7" x14ac:dyDescent="0.2">
      <c r="B179" s="277" t="s">
        <v>450</v>
      </c>
      <c r="C179" s="277" t="s">
        <v>82</v>
      </c>
      <c r="D179" s="278">
        <f>VLOOKUP(B179,'Square Miles Detail'!C:D,2,FALSE)</f>
        <v>912</v>
      </c>
      <c r="E179" s="279">
        <f t="shared" si="4"/>
        <v>3.4906401279013416E-3</v>
      </c>
      <c r="F179" s="278">
        <v>13863</v>
      </c>
      <c r="G179" s="279">
        <f t="shared" si="5"/>
        <v>5.3389956033296103E-4</v>
      </c>
    </row>
    <row r="180" spans="2:7" x14ac:dyDescent="0.2">
      <c r="B180" s="277" t="s">
        <v>538</v>
      </c>
      <c r="C180" s="277" t="s">
        <v>53</v>
      </c>
      <c r="D180" s="278">
        <f>VLOOKUP(B180,'Square Miles Detail'!C:D,2,FALSE)</f>
        <v>839.25</v>
      </c>
      <c r="E180" s="279">
        <f t="shared" si="4"/>
        <v>3.2121926834881589E-3</v>
      </c>
      <c r="F180" s="278">
        <v>283645</v>
      </c>
      <c r="G180" s="279">
        <f t="shared" si="5"/>
        <v>1.0923893875109482E-2</v>
      </c>
    </row>
    <row r="181" spans="2:7" x14ac:dyDescent="0.2">
      <c r="B181" s="277" t="s">
        <v>467</v>
      </c>
      <c r="C181" s="277" t="s">
        <v>59</v>
      </c>
      <c r="D181" s="278">
        <f>VLOOKUP(B181,'Square Miles Detail'!C:D,2,FALSE)</f>
        <v>917.69</v>
      </c>
      <c r="E181" s="279">
        <f t="shared" si="4"/>
        <v>3.5124183541379193E-3</v>
      </c>
      <c r="F181" s="278">
        <v>11818</v>
      </c>
      <c r="G181" s="279">
        <f t="shared" si="5"/>
        <v>4.5514138382853162E-4</v>
      </c>
    </row>
    <row r="182" spans="2:7" x14ac:dyDescent="0.2">
      <c r="B182" s="277" t="s">
        <v>468</v>
      </c>
      <c r="C182" s="277" t="s">
        <v>59</v>
      </c>
      <c r="D182" s="278">
        <f>VLOOKUP(B182,'Square Miles Detail'!C:D,2,FALSE)</f>
        <v>1500.52</v>
      </c>
      <c r="E182" s="279">
        <f t="shared" si="4"/>
        <v>5.7431746981562734E-3</v>
      </c>
      <c r="F182" s="278">
        <v>2926</v>
      </c>
      <c r="G182" s="279">
        <f t="shared" si="5"/>
        <v>1.1268773811831812E-4</v>
      </c>
    </row>
    <row r="183" spans="2:7" x14ac:dyDescent="0.2">
      <c r="B183" s="277" t="s">
        <v>499</v>
      </c>
      <c r="C183" s="277" t="s">
        <v>117</v>
      </c>
      <c r="D183" s="278">
        <f>VLOOKUP(B183,'Square Miles Detail'!C:D,2,FALSE)</f>
        <v>333.79</v>
      </c>
      <c r="E183" s="279">
        <f t="shared" si="4"/>
        <v>1.2775666318993299E-3</v>
      </c>
      <c r="F183" s="278">
        <v>79338</v>
      </c>
      <c r="G183" s="279">
        <f t="shared" si="5"/>
        <v>3.0555091479258795E-3</v>
      </c>
    </row>
    <row r="184" spans="2:7" x14ac:dyDescent="0.2">
      <c r="B184" s="277" t="s">
        <v>556</v>
      </c>
      <c r="C184" s="277" t="s">
        <v>163</v>
      </c>
      <c r="D184" s="278">
        <f>VLOOKUP(B184,'Square Miles Detail'!C:D,2,FALSE)</f>
        <v>952.55</v>
      </c>
      <c r="E184" s="279">
        <f t="shared" si="4"/>
        <v>3.6458434800794113E-3</v>
      </c>
      <c r="F184" s="278">
        <v>33232</v>
      </c>
      <c r="G184" s="279">
        <f t="shared" si="5"/>
        <v>1.2798492526137895E-3</v>
      </c>
    </row>
    <row r="185" spans="2:7" x14ac:dyDescent="0.2">
      <c r="B185" s="277" t="s">
        <v>479</v>
      </c>
      <c r="C185" s="277" t="s">
        <v>86</v>
      </c>
      <c r="D185" s="278">
        <f>VLOOKUP(B185,'Square Miles Detail'!C:D,2,FALSE)</f>
        <v>811.36</v>
      </c>
      <c r="E185" s="279">
        <f t="shared" si="4"/>
        <v>3.1054449278224041E-3</v>
      </c>
      <c r="F185" s="278">
        <v>26603</v>
      </c>
      <c r="G185" s="279">
        <f t="shared" si="5"/>
        <v>1.0245495205610448E-3</v>
      </c>
    </row>
    <row r="186" spans="2:7" x14ac:dyDescent="0.2">
      <c r="B186" s="277" t="s">
        <v>557</v>
      </c>
      <c r="C186" s="277" t="s">
        <v>163</v>
      </c>
      <c r="D186" s="278">
        <f>VLOOKUP(B186,'Square Miles Detail'!C:D,2,FALSE)</f>
        <v>903.72</v>
      </c>
      <c r="E186" s="279">
        <f t="shared" si="4"/>
        <v>3.4589487898980271E-3</v>
      </c>
      <c r="F186" s="278">
        <v>183421</v>
      </c>
      <c r="G186" s="279">
        <f t="shared" si="5"/>
        <v>7.0640114878332289E-3</v>
      </c>
    </row>
    <row r="187" spans="2:7" x14ac:dyDescent="0.2">
      <c r="B187" s="277" t="s">
        <v>587</v>
      </c>
      <c r="C187" s="277" t="s">
        <v>68</v>
      </c>
      <c r="D187" s="278">
        <f>VLOOKUP(B187,'Square Miles Detail'!C:D,2,FALSE)</f>
        <v>880.82</v>
      </c>
      <c r="E187" s="279">
        <f t="shared" si="4"/>
        <v>3.3713000410724343E-3</v>
      </c>
      <c r="F187" s="278">
        <v>9986</v>
      </c>
      <c r="G187" s="279">
        <f t="shared" si="5"/>
        <v>3.8458638169840218E-4</v>
      </c>
    </row>
    <row r="188" spans="2:7" x14ac:dyDescent="0.2">
      <c r="B188" s="277" t="s">
        <v>604</v>
      </c>
      <c r="C188" s="277" t="s">
        <v>47</v>
      </c>
      <c r="D188" s="278">
        <f>VLOOKUP(B188,'Square Miles Detail'!C:D,2,FALSE)</f>
        <v>4763.84</v>
      </c>
      <c r="E188" s="279">
        <f t="shared" si="4"/>
        <v>1.8233389327742905E-2</v>
      </c>
      <c r="F188" s="278">
        <v>15804</v>
      </c>
      <c r="G188" s="279">
        <f t="shared" si="5"/>
        <v>6.0865243103961025E-4</v>
      </c>
    </row>
    <row r="189" spans="2:7" x14ac:dyDescent="0.2">
      <c r="B189" s="277" t="s">
        <v>592</v>
      </c>
      <c r="C189" s="277" t="s">
        <v>50</v>
      </c>
      <c r="D189" s="278">
        <f>VLOOKUP(B189,'Square Miles Detail'!C:D,2,FALSE)</f>
        <v>1057.05</v>
      </c>
      <c r="E189" s="279">
        <f t="shared" si="4"/>
        <v>4.0458126614014399E-3</v>
      </c>
      <c r="F189" s="278">
        <v>57870</v>
      </c>
      <c r="G189" s="279">
        <f t="shared" si="5"/>
        <v>2.2287216011302358E-3</v>
      </c>
    </row>
    <row r="190" spans="2:7" x14ac:dyDescent="0.2">
      <c r="B190" s="277" t="s">
        <v>469</v>
      </c>
      <c r="C190" s="277" t="s">
        <v>59</v>
      </c>
      <c r="D190" s="278">
        <f>VLOOKUP(B190,'Square Miles Detail'!C:D,2,FALSE)</f>
        <v>908.39</v>
      </c>
      <c r="E190" s="279">
        <f t="shared" si="4"/>
        <v>3.4768230107283991E-3</v>
      </c>
      <c r="F190" s="278">
        <v>102983</v>
      </c>
      <c r="G190" s="279">
        <f t="shared" si="5"/>
        <v>3.9661385285846736E-3</v>
      </c>
    </row>
    <row r="191" spans="2:7" x14ac:dyDescent="0.2">
      <c r="B191" s="277" t="s">
        <v>551</v>
      </c>
      <c r="C191" s="277" t="s">
        <v>95</v>
      </c>
      <c r="D191" s="278">
        <f>VLOOKUP(B191,'Square Miles Detail'!C:D,2,FALSE)</f>
        <v>3855.25</v>
      </c>
      <c r="E191" s="279">
        <f t="shared" si="4"/>
        <v>1.4755800825758386E-2</v>
      </c>
      <c r="F191" s="278">
        <v>7793</v>
      </c>
      <c r="G191" s="279">
        <f t="shared" si="5"/>
        <v>3.0012834694328539E-4</v>
      </c>
    </row>
    <row r="192" spans="2:7" x14ac:dyDescent="0.2">
      <c r="B192" s="277" t="s">
        <v>617</v>
      </c>
      <c r="C192" s="277" t="s">
        <v>147</v>
      </c>
      <c r="D192" s="278">
        <f>VLOOKUP(B192,'Square Miles Detail'!C:D,2,FALSE)</f>
        <v>229.49</v>
      </c>
      <c r="E192" s="279">
        <f t="shared" si="4"/>
        <v>8.7836294183341989E-4</v>
      </c>
      <c r="F192" s="278">
        <v>16715</v>
      </c>
      <c r="G192" s="279">
        <f t="shared" si="5"/>
        <v>6.4373736932593552E-4</v>
      </c>
    </row>
    <row r="193" spans="2:7" x14ac:dyDescent="0.2">
      <c r="B193" s="277" t="s">
        <v>470</v>
      </c>
      <c r="C193" s="277" t="s">
        <v>59</v>
      </c>
      <c r="D193" s="278">
        <f>VLOOKUP(B193,'Square Miles Detail'!C:D,2,FALSE)</f>
        <v>912.71</v>
      </c>
      <c r="E193" s="279">
        <f t="shared" si="4"/>
        <v>3.4933576218605634E-3</v>
      </c>
      <c r="F193" s="278">
        <v>148480</v>
      </c>
      <c r="G193" s="279">
        <f t="shared" si="5"/>
        <v>5.7183442774463005E-3</v>
      </c>
    </row>
    <row r="194" spans="2:7" x14ac:dyDescent="0.2">
      <c r="B194" s="277" t="s">
        <v>635</v>
      </c>
      <c r="C194" s="277" t="s">
        <v>124</v>
      </c>
      <c r="D194" s="278">
        <f>VLOOKUP(B194,'Square Miles Detail'!C:D,2,FALSE)</f>
        <v>1175.31</v>
      </c>
      <c r="E194" s="279">
        <f t="shared" si="4"/>
        <v>4.4984476411444362E-3</v>
      </c>
      <c r="F194" s="278">
        <v>5095</v>
      </c>
      <c r="G194" s="279">
        <f t="shared" si="5"/>
        <v>1.9622147153548557E-4</v>
      </c>
    </row>
    <row r="195" spans="2:7" x14ac:dyDescent="0.2">
      <c r="B195" s="277" t="s">
        <v>636</v>
      </c>
      <c r="C195" s="277" t="s">
        <v>124</v>
      </c>
      <c r="D195" s="278">
        <f>VLOOKUP(B195,'Square Miles Detail'!C:D,2,FALSE)</f>
        <v>699.16</v>
      </c>
      <c r="E195" s="279">
        <f t="shared" ref="E195:E256" si="6">D195/$D$258</f>
        <v>2.6760043331398049E-3</v>
      </c>
      <c r="F195" s="278">
        <v>4593</v>
      </c>
      <c r="G195" s="279">
        <f t="shared" ref="G195:G256" si="7">F195/$F$258</f>
        <v>1.7688816855004617E-4</v>
      </c>
    </row>
    <row r="196" spans="2:7" x14ac:dyDescent="0.2">
      <c r="B196" s="277" t="s">
        <v>618</v>
      </c>
      <c r="C196" s="277" t="s">
        <v>147</v>
      </c>
      <c r="D196" s="278">
        <f>VLOOKUP(B196,'Square Miles Detail'!C:D,2,FALSE)</f>
        <v>1043.9000000000001</v>
      </c>
      <c r="E196" s="279">
        <f t="shared" si="6"/>
        <v>3.9954816113116345E-3</v>
      </c>
      <c r="F196" s="278">
        <v>14032</v>
      </c>
      <c r="G196" s="279">
        <f t="shared" si="7"/>
        <v>5.40408182254354E-4</v>
      </c>
    </row>
    <row r="197" spans="2:7" x14ac:dyDescent="0.2">
      <c r="B197" s="277" t="s">
        <v>605</v>
      </c>
      <c r="C197" s="277" t="s">
        <v>47</v>
      </c>
      <c r="D197" s="278">
        <f>VLOOKUP(B197,'Square Miles Detail'!C:D,2,FALSE)</f>
        <v>2635.35</v>
      </c>
      <c r="E197" s="279">
        <f t="shared" si="6"/>
        <v>1.0086686909062281E-2</v>
      </c>
      <c r="F197" s="278">
        <v>16855</v>
      </c>
      <c r="G197" s="279">
        <f t="shared" si="7"/>
        <v>6.491291271306397E-4</v>
      </c>
    </row>
    <row r="198" spans="2:7" x14ac:dyDescent="0.2">
      <c r="B198" s="277" t="s">
        <v>539</v>
      </c>
      <c r="C198" s="277" t="s">
        <v>53</v>
      </c>
      <c r="D198" s="278">
        <f>VLOOKUP(B198,'Square Miles Detail'!C:D,2,FALSE)</f>
        <v>770.48</v>
      </c>
      <c r="E198" s="279">
        <f t="shared" si="6"/>
        <v>2.9489785150717388E-3</v>
      </c>
      <c r="F198" s="278">
        <v>8002</v>
      </c>
      <c r="G198" s="279">
        <f t="shared" si="7"/>
        <v>3.0817747109459386E-4</v>
      </c>
    </row>
    <row r="199" spans="2:7" x14ac:dyDescent="0.2">
      <c r="B199" s="277" t="s">
        <v>471</v>
      </c>
      <c r="C199" s="277" t="s">
        <v>59</v>
      </c>
      <c r="D199" s="278">
        <f>VLOOKUP(B199,'Square Miles Detail'!C:D,2,FALSE)</f>
        <v>924.06</v>
      </c>
      <c r="E199" s="279">
        <f t="shared" si="6"/>
        <v>3.5367992506453003E-3</v>
      </c>
      <c r="F199" s="278">
        <v>1252</v>
      </c>
      <c r="G199" s="279">
        <f t="shared" si="7"/>
        <v>4.8217719796354847E-5</v>
      </c>
    </row>
    <row r="200" spans="2:7" x14ac:dyDescent="0.2">
      <c r="B200" s="277" t="s">
        <v>516</v>
      </c>
      <c r="C200" s="277" t="s">
        <v>92</v>
      </c>
      <c r="D200" s="278">
        <f>VLOOKUP(B200,'Square Miles Detail'!C:D,2,FALSE)</f>
        <v>855.16</v>
      </c>
      <c r="E200" s="279">
        <f t="shared" si="6"/>
        <v>3.2730875129124027E-3</v>
      </c>
      <c r="F200" s="278">
        <v>21533</v>
      </c>
      <c r="G200" s="279">
        <f t="shared" si="7"/>
        <v>8.2929086291925634E-4</v>
      </c>
    </row>
    <row r="201" spans="2:7" x14ac:dyDescent="0.2">
      <c r="B201" s="277" t="s">
        <v>546</v>
      </c>
      <c r="C201" s="277" t="s">
        <v>128</v>
      </c>
      <c r="D201" s="278">
        <f>VLOOKUP(B201,'Square Miles Detail'!C:D,2,FALSE)</f>
        <v>127.21</v>
      </c>
      <c r="E201" s="279">
        <f t="shared" si="6"/>
        <v>4.8689071345430884E-4</v>
      </c>
      <c r="F201" s="278">
        <v>113291</v>
      </c>
      <c r="G201" s="279">
        <f t="shared" si="7"/>
        <v>4.3631259532338953E-3</v>
      </c>
    </row>
    <row r="202" spans="2:7" x14ac:dyDescent="0.2">
      <c r="B202" s="277" t="s">
        <v>637</v>
      </c>
      <c r="C202" s="277" t="s">
        <v>124</v>
      </c>
      <c r="D202" s="278">
        <f>VLOOKUP(B202,'Square Miles Detail'!C:D,2,FALSE)</f>
        <v>1051.07</v>
      </c>
      <c r="E202" s="279">
        <f t="shared" si="6"/>
        <v>4.0229244728434898E-3</v>
      </c>
      <c r="F202" s="278">
        <v>12625</v>
      </c>
      <c r="G202" s="279">
        <f t="shared" si="7"/>
        <v>4.8622101631707666E-4</v>
      </c>
    </row>
    <row r="203" spans="2:7" x14ac:dyDescent="0.2">
      <c r="B203" s="277" t="s">
        <v>658</v>
      </c>
      <c r="C203" s="277" t="s">
        <v>44</v>
      </c>
      <c r="D203" s="278">
        <f>VLOOKUP(B203,'Square Miles Detail'!C:D,2,FALSE)</f>
        <v>924.2</v>
      </c>
      <c r="E203" s="279">
        <f t="shared" si="6"/>
        <v>3.5373350945245834E-3</v>
      </c>
      <c r="F203" s="278">
        <v>52582</v>
      </c>
      <c r="G203" s="279">
        <f t="shared" si="7"/>
        <v>2.0250672063354077E-3</v>
      </c>
    </row>
    <row r="204" spans="2:7" x14ac:dyDescent="0.2">
      <c r="B204" s="277" t="s">
        <v>593</v>
      </c>
      <c r="C204" s="277" t="s">
        <v>50</v>
      </c>
      <c r="D204" s="278">
        <f>VLOOKUP(B204,'Square Miles Detail'!C:D,2,FALSE)</f>
        <v>491.71</v>
      </c>
      <c r="E204" s="279">
        <f t="shared" si="6"/>
        <v>1.8819985277306675E-3</v>
      </c>
      <c r="F204" s="278">
        <v>13043</v>
      </c>
      <c r="G204" s="279">
        <f t="shared" si="7"/>
        <v>5.0231926461969355E-4</v>
      </c>
    </row>
    <row r="205" spans="2:7" x14ac:dyDescent="0.2">
      <c r="B205" s="277" t="s">
        <v>594</v>
      </c>
      <c r="C205" s="277" t="s">
        <v>50</v>
      </c>
      <c r="D205" s="278">
        <f>VLOOKUP(B205,'Square Miles Detail'!C:D,2,FALSE)</f>
        <v>530.66</v>
      </c>
      <c r="E205" s="279">
        <f t="shared" si="6"/>
        <v>2.0310779498597872E-3</v>
      </c>
      <c r="F205" s="278">
        <v>9387</v>
      </c>
      <c r="G205" s="279">
        <f t="shared" si="7"/>
        <v>3.6151736080541772E-4</v>
      </c>
    </row>
    <row r="206" spans="2:7" x14ac:dyDescent="0.2">
      <c r="B206" s="277" t="s">
        <v>595</v>
      </c>
      <c r="C206" s="277" t="s">
        <v>50</v>
      </c>
      <c r="D206" s="278">
        <f>VLOOKUP(B206,'Square Miles Detail'!C:D,2,FALSE)</f>
        <v>569.24</v>
      </c>
      <c r="E206" s="279">
        <f t="shared" si="6"/>
        <v>2.1787412131650877E-3</v>
      </c>
      <c r="F206" s="278">
        <v>30242</v>
      </c>
      <c r="G206" s="279">
        <f t="shared" si="7"/>
        <v>1.1646967109276065E-3</v>
      </c>
    </row>
    <row r="207" spans="2:7" x14ac:dyDescent="0.2">
      <c r="B207" s="277" t="s">
        <v>540</v>
      </c>
      <c r="C207" s="277" t="s">
        <v>53</v>
      </c>
      <c r="D207" s="278">
        <f>VLOOKUP(B207,'Square Miles Detail'!C:D,2,FALSE)</f>
        <v>693.32</v>
      </c>
      <c r="E207" s="279">
        <f t="shared" si="6"/>
        <v>2.6536519884611388E-3</v>
      </c>
      <c r="F207" s="278">
        <v>68639</v>
      </c>
      <c r="G207" s="279">
        <f t="shared" si="7"/>
        <v>2.6434633139792336E-3</v>
      </c>
    </row>
    <row r="208" spans="2:7" x14ac:dyDescent="0.2">
      <c r="B208" s="277" t="s">
        <v>507</v>
      </c>
      <c r="C208" s="277" t="s">
        <v>104</v>
      </c>
      <c r="D208" s="278">
        <f>VLOOKUP(B208,'Square Miles Detail'!C:D,2,FALSE)</f>
        <v>1135.31</v>
      </c>
      <c r="E208" s="279">
        <f t="shared" si="6"/>
        <v>4.345349389920693E-3</v>
      </c>
      <c r="F208" s="278">
        <v>8149</v>
      </c>
      <c r="G208" s="279">
        <f t="shared" si="7"/>
        <v>3.1383881678953329E-4</v>
      </c>
    </row>
    <row r="209" spans="2:7" x14ac:dyDescent="0.2">
      <c r="B209" s="277" t="s">
        <v>638</v>
      </c>
      <c r="C209" s="277" t="s">
        <v>124</v>
      </c>
      <c r="D209" s="278">
        <f>VLOOKUP(B209,'Square Miles Detail'!C:D,2,FALSE)</f>
        <v>1310.6400000000001</v>
      </c>
      <c r="E209" s="279">
        <f t="shared" si="6"/>
        <v>5.0164172995971652E-3</v>
      </c>
      <c r="F209" s="278">
        <v>4172</v>
      </c>
      <c r="G209" s="279">
        <f t="shared" si="7"/>
        <v>1.6067438258018566E-4</v>
      </c>
    </row>
    <row r="210" spans="2:7" x14ac:dyDescent="0.2">
      <c r="B210" s="277" t="s">
        <v>451</v>
      </c>
      <c r="C210" s="277" t="s">
        <v>82</v>
      </c>
      <c r="D210" s="278">
        <f>VLOOKUP(B210,'Square Miles Detail'!C:D,2,FALSE)</f>
        <v>905.45</v>
      </c>
      <c r="E210" s="279">
        <f t="shared" si="6"/>
        <v>3.4655702892634542E-3</v>
      </c>
      <c r="F210" s="278">
        <v>24053</v>
      </c>
      <c r="G210" s="279">
        <f t="shared" si="7"/>
        <v>9.2634250340393228E-4</v>
      </c>
    </row>
    <row r="211" spans="2:7" x14ac:dyDescent="0.2">
      <c r="B211" s="277" t="s">
        <v>452</v>
      </c>
      <c r="C211" s="277" t="s">
        <v>82</v>
      </c>
      <c r="D211" s="278">
        <f>VLOOKUP(B211,'Square Miles Detail'!C:D,2,FALSE)</f>
        <v>914.29</v>
      </c>
      <c r="E211" s="279">
        <f t="shared" si="6"/>
        <v>3.4994050027839009E-3</v>
      </c>
      <c r="F211" s="278">
        <v>4349</v>
      </c>
      <c r="G211" s="279">
        <f t="shared" si="7"/>
        <v>1.6749110494756168E-4</v>
      </c>
    </row>
    <row r="212" spans="2:7" x14ac:dyDescent="0.2">
      <c r="B212" s="277" t="s">
        <v>596</v>
      </c>
      <c r="C212" s="277" t="s">
        <v>50</v>
      </c>
      <c r="D212" s="278">
        <f>VLOOKUP(B212,'Square Miles Detail'!C:D,2,FALSE)</f>
        <v>795.59</v>
      </c>
      <c r="E212" s="279">
        <f t="shared" si="6"/>
        <v>3.0450859422774435E-3</v>
      </c>
      <c r="F212" s="278">
        <v>27797</v>
      </c>
      <c r="G212" s="279">
        <f t="shared" si="7"/>
        <v>1.070533512124022E-3</v>
      </c>
    </row>
    <row r="213" spans="2:7" x14ac:dyDescent="0.2">
      <c r="B213" s="277" t="s">
        <v>472</v>
      </c>
      <c r="C213" s="277" t="s">
        <v>59</v>
      </c>
      <c r="D213" s="278">
        <f>VLOOKUP(B213,'Square Miles Detail'!C:D,2,FALSE)</f>
        <v>922.86</v>
      </c>
      <c r="E213" s="279">
        <f t="shared" si="6"/>
        <v>3.5322063031085881E-3</v>
      </c>
      <c r="F213" s="278">
        <v>3038</v>
      </c>
      <c r="G213" s="279">
        <f t="shared" si="7"/>
        <v>1.1700114436208149E-4</v>
      </c>
    </row>
    <row r="214" spans="2:7" x14ac:dyDescent="0.2">
      <c r="B214" s="277" t="s">
        <v>659</v>
      </c>
      <c r="C214" s="277" t="s">
        <v>44</v>
      </c>
      <c r="D214" s="278">
        <f>VLOOKUP(B214,'Square Miles Detail'!C:D,2,FALSE)</f>
        <v>921.47</v>
      </c>
      <c r="E214" s="279">
        <f t="shared" si="6"/>
        <v>3.5268861388785631E-3</v>
      </c>
      <c r="F214" s="278">
        <v>236945</v>
      </c>
      <c r="G214" s="279">
        <f t="shared" si="7"/>
        <v>9.1253575216831469E-3</v>
      </c>
    </row>
    <row r="215" spans="2:7" x14ac:dyDescent="0.2">
      <c r="B215" s="277" t="s">
        <v>558</v>
      </c>
      <c r="C215" s="277" t="s">
        <v>163</v>
      </c>
      <c r="D215" s="278">
        <f>VLOOKUP(B215,'Square Miles Detail'!C:D,2,FALSE)</f>
        <v>186.21</v>
      </c>
      <c r="E215" s="279">
        <f t="shared" si="6"/>
        <v>7.1271063400932992E-4</v>
      </c>
      <c r="F215" s="278">
        <v>11739</v>
      </c>
      <c r="G215" s="279">
        <f t="shared" si="7"/>
        <v>4.5209889192444853E-4</v>
      </c>
    </row>
    <row r="216" spans="2:7" x14ac:dyDescent="0.2">
      <c r="B216" s="277" t="s">
        <v>624</v>
      </c>
      <c r="C216" s="277" t="s">
        <v>101</v>
      </c>
      <c r="D216" s="278">
        <f>VLOOKUP(B216,'Square Miles Detail'!C:D,2,FALSE)</f>
        <v>1223.18</v>
      </c>
      <c r="E216" s="279">
        <f t="shared" si="6"/>
        <v>4.6816679732964508E-3</v>
      </c>
      <c r="F216" s="278">
        <v>58728</v>
      </c>
      <c r="G216" s="279">
        <f t="shared" si="7"/>
        <v>2.2617653739619228E-3</v>
      </c>
    </row>
    <row r="217" spans="2:7" x14ac:dyDescent="0.2">
      <c r="B217" s="277" t="s">
        <v>508</v>
      </c>
      <c r="C217" s="277" t="s">
        <v>104</v>
      </c>
      <c r="D217" s="278">
        <f>VLOOKUP(B217,'Square Miles Detail'!C:D,2,FALSE)</f>
        <v>896.72</v>
      </c>
      <c r="E217" s="279">
        <f t="shared" si="6"/>
        <v>3.4321565959338721E-3</v>
      </c>
      <c r="F217" s="278">
        <v>9554</v>
      </c>
      <c r="G217" s="279">
        <f t="shared" si="7"/>
        <v>3.6794895761531489E-4</v>
      </c>
    </row>
    <row r="218" spans="2:7" x14ac:dyDescent="0.2">
      <c r="B218" s="277" t="s">
        <v>639</v>
      </c>
      <c r="C218" s="277" t="s">
        <v>124</v>
      </c>
      <c r="D218" s="278">
        <f>VLOOKUP(B218,'Square Miles Detail'!C:D,2,FALSE)</f>
        <v>923.45</v>
      </c>
      <c r="E218" s="279">
        <f t="shared" si="6"/>
        <v>3.5344645023141384E-3</v>
      </c>
      <c r="F218" s="278">
        <v>2328</v>
      </c>
      <c r="G218" s="279">
        <f t="shared" si="7"/>
        <v>8.9657229781081544E-5</v>
      </c>
    </row>
    <row r="219" spans="2:7" x14ac:dyDescent="0.2">
      <c r="B219" s="277" t="s">
        <v>453</v>
      </c>
      <c r="C219" s="277" t="s">
        <v>82</v>
      </c>
      <c r="D219" s="278">
        <f>VLOOKUP(B219,'Square Miles Detail'!C:D,2,FALSE)</f>
        <v>916.31</v>
      </c>
      <c r="E219" s="279">
        <f t="shared" si="6"/>
        <v>3.5071364644706999E-3</v>
      </c>
      <c r="F219" s="278">
        <v>1844</v>
      </c>
      <c r="G219" s="279">
        <f t="shared" si="7"/>
        <v>7.10171527991041E-5</v>
      </c>
    </row>
    <row r="220" spans="2:7" x14ac:dyDescent="0.2">
      <c r="B220" s="277" t="s">
        <v>640</v>
      </c>
      <c r="C220" s="277" t="s">
        <v>124</v>
      </c>
      <c r="D220" s="278">
        <f>VLOOKUP(B220,'Square Miles Detail'!C:D,2,FALSE)</f>
        <v>1453.94</v>
      </c>
      <c r="E220" s="279">
        <f t="shared" si="6"/>
        <v>5.5648917846062244E-3</v>
      </c>
      <c r="F220" s="278">
        <v>5363</v>
      </c>
      <c r="G220" s="279">
        <f t="shared" si="7"/>
        <v>2.0654283647591936E-4</v>
      </c>
    </row>
    <row r="221" spans="2:7" x14ac:dyDescent="0.2">
      <c r="B221" s="277" t="s">
        <v>588</v>
      </c>
      <c r="C221" s="277" t="s">
        <v>68</v>
      </c>
      <c r="D221" s="278">
        <f>VLOOKUP(B221,'Square Miles Detail'!C:D,2,FALSE)</f>
        <v>890.16</v>
      </c>
      <c r="E221" s="279">
        <f t="shared" si="6"/>
        <v>3.4070484827331778E-3</v>
      </c>
      <c r="F221" s="278">
        <v>6671</v>
      </c>
      <c r="G221" s="279">
        <f t="shared" si="7"/>
        <v>2.569172593941559E-4</v>
      </c>
    </row>
    <row r="222" spans="2:7" x14ac:dyDescent="0.2">
      <c r="B222" s="277" t="s">
        <v>559</v>
      </c>
      <c r="C222" s="277" t="s">
        <v>163</v>
      </c>
      <c r="D222" s="278">
        <f>VLOOKUP(B222,'Square Miles Detail'!C:D,2,FALSE)</f>
        <v>865.25</v>
      </c>
      <c r="E222" s="279">
        <f t="shared" si="6"/>
        <v>3.3117065467835921E-3</v>
      </c>
      <c r="F222" s="278">
        <v>1720389</v>
      </c>
      <c r="G222" s="279">
        <f t="shared" si="7"/>
        <v>6.6256577270552008E-2</v>
      </c>
    </row>
    <row r="223" spans="2:7" x14ac:dyDescent="0.2">
      <c r="B223" s="277" t="s">
        <v>454</v>
      </c>
      <c r="C223" s="277" t="s">
        <v>82</v>
      </c>
      <c r="D223" s="278">
        <f>VLOOKUP(B223,'Square Miles Detail'!C:D,2,FALSE)</f>
        <v>915.54</v>
      </c>
      <c r="E223" s="279">
        <f t="shared" si="6"/>
        <v>3.5041893231346427E-3</v>
      </c>
      <c r="F223" s="278">
        <v>133212</v>
      </c>
      <c r="G223" s="279">
        <f t="shared" si="7"/>
        <v>5.1303345762875579E-3</v>
      </c>
    </row>
    <row r="224" spans="2:7" x14ac:dyDescent="0.2">
      <c r="B224" s="277" t="s">
        <v>606</v>
      </c>
      <c r="C224" s="277" t="s">
        <v>47</v>
      </c>
      <c r="D224" s="278">
        <f>VLOOKUP(B224,'Square Miles Detail'!C:D,2,FALSE)</f>
        <v>2357.96</v>
      </c>
      <c r="E224" s="279">
        <f t="shared" si="6"/>
        <v>9.0249888113884298E-3</v>
      </c>
      <c r="F224" s="278">
        <v>1135</v>
      </c>
      <c r="G224" s="279">
        <f t="shared" si="7"/>
        <v>4.3711750773852039E-5</v>
      </c>
    </row>
    <row r="225" spans="2:7" x14ac:dyDescent="0.2">
      <c r="B225" s="277" t="s">
        <v>589</v>
      </c>
      <c r="C225" s="277" t="s">
        <v>68</v>
      </c>
      <c r="D225" s="278">
        <f>VLOOKUP(B225,'Square Miles Detail'!C:D,2,FALSE)</f>
        <v>888.85</v>
      </c>
      <c r="E225" s="279">
        <f t="shared" si="6"/>
        <v>3.4020345150056006E-3</v>
      </c>
      <c r="F225" s="278">
        <v>11410</v>
      </c>
      <c r="G225" s="279">
        <f t="shared" si="7"/>
        <v>4.3942826108339363E-4</v>
      </c>
    </row>
    <row r="226" spans="2:7" x14ac:dyDescent="0.2">
      <c r="B226" s="277" t="s">
        <v>675</v>
      </c>
      <c r="C226" s="277" t="s">
        <v>56</v>
      </c>
      <c r="D226" s="278">
        <f>VLOOKUP(B226,'Square Miles Detail'!C:D,2,FALSE)</f>
        <v>912.55</v>
      </c>
      <c r="E226" s="279">
        <f t="shared" si="6"/>
        <v>3.4927452288556681E-3</v>
      </c>
      <c r="F226" s="278">
        <v>2213</v>
      </c>
      <c r="G226" s="279">
        <f t="shared" si="7"/>
        <v>8.5228285870074497E-5</v>
      </c>
    </row>
    <row r="227" spans="2:7" x14ac:dyDescent="0.2">
      <c r="B227" s="277" t="s">
        <v>480</v>
      </c>
      <c r="C227" s="277" t="s">
        <v>86</v>
      </c>
      <c r="D227" s="278">
        <f>VLOOKUP(B227,'Square Miles Detail'!C:D,2,FALSE)</f>
        <v>406.3</v>
      </c>
      <c r="E227" s="279">
        <f t="shared" si="6"/>
        <v>1.5550954868051702E-3</v>
      </c>
      <c r="F227" s="278">
        <v>31956</v>
      </c>
      <c r="G227" s="279">
        <f t="shared" si="7"/>
        <v>1.2307072314794853E-3</v>
      </c>
    </row>
    <row r="228" spans="2:7" x14ac:dyDescent="0.2">
      <c r="B228" s="277" t="s">
        <v>641</v>
      </c>
      <c r="C228" s="277" t="s">
        <v>124</v>
      </c>
      <c r="D228" s="278">
        <f>VLOOKUP(B228,'Square Miles Detail'!C:D,2,FALSE)</f>
        <v>1522.32</v>
      </c>
      <c r="E228" s="279">
        <f t="shared" si="6"/>
        <v>5.826613245073213E-3</v>
      </c>
      <c r="F228" s="278">
        <v>121021</v>
      </c>
      <c r="G228" s="279">
        <f t="shared" si="7"/>
        <v>4.6608280091650642E-3</v>
      </c>
    </row>
    <row r="229" spans="2:7" x14ac:dyDescent="0.2">
      <c r="B229" s="277" t="s">
        <v>491</v>
      </c>
      <c r="C229" s="277" t="s">
        <v>72</v>
      </c>
      <c r="D229" s="278">
        <f>VLOOKUP(B229,'Square Miles Detail'!C:D,2,FALSE)</f>
        <v>994.29</v>
      </c>
      <c r="E229" s="279">
        <f t="shared" si="6"/>
        <v>3.8056015052313871E-3</v>
      </c>
      <c r="F229" s="278">
        <v>993487</v>
      </c>
      <c r="G229" s="279">
        <f t="shared" si="7"/>
        <v>3.8261723472301272E-2</v>
      </c>
    </row>
    <row r="230" spans="2:7" x14ac:dyDescent="0.2">
      <c r="B230" s="277" t="s">
        <v>597</v>
      </c>
      <c r="C230" s="277" t="s">
        <v>50</v>
      </c>
      <c r="D230" s="278">
        <f>VLOOKUP(B230,'Square Miles Detail'!C:D,2,FALSE)</f>
        <v>693.8</v>
      </c>
      <c r="E230" s="279">
        <f t="shared" si="6"/>
        <v>2.6554891674758232E-3</v>
      </c>
      <c r="F230" s="278">
        <v>16636</v>
      </c>
      <c r="G230" s="279">
        <f t="shared" si="7"/>
        <v>6.4069487742185243E-4</v>
      </c>
    </row>
    <row r="231" spans="2:7" x14ac:dyDescent="0.2">
      <c r="B231" s="277" t="s">
        <v>45</v>
      </c>
      <c r="C231" s="277" t="s">
        <v>117</v>
      </c>
      <c r="D231" s="278">
        <f>VLOOKUP(B231,'Square Miles Detail'!C:D,2,FALSE)</f>
        <v>924.39</v>
      </c>
      <c r="E231" s="279">
        <f t="shared" si="6"/>
        <v>3.5380623112178963E-3</v>
      </c>
      <c r="F231" s="278">
        <v>22398</v>
      </c>
      <c r="G231" s="279">
        <f t="shared" si="7"/>
        <v>8.6260422364117881E-4</v>
      </c>
    </row>
    <row r="232" spans="2:7" x14ac:dyDescent="0.2">
      <c r="B232" s="277" t="s">
        <v>481</v>
      </c>
      <c r="C232" s="277" t="s">
        <v>86</v>
      </c>
      <c r="D232" s="278">
        <f>VLOOKUP(B232,'Square Miles Detail'!C:D,2,FALSE)</f>
        <v>582.98</v>
      </c>
      <c r="E232" s="279">
        <f t="shared" si="6"/>
        <v>2.2313304624604433E-3</v>
      </c>
      <c r="F232" s="278">
        <v>44995</v>
      </c>
      <c r="G232" s="279">
        <f t="shared" si="7"/>
        <v>1.7328724458761872E-3</v>
      </c>
    </row>
    <row r="233" spans="2:7" x14ac:dyDescent="0.2">
      <c r="B233" s="277" t="s">
        <v>607</v>
      </c>
      <c r="C233" s="277" t="s">
        <v>47</v>
      </c>
      <c r="D233" s="278">
        <f>VLOOKUP(B233,'Square Miles Detail'!C:D,2,FALSE)</f>
        <v>1241.32</v>
      </c>
      <c r="E233" s="279">
        <f t="shared" si="6"/>
        <v>4.7510980302264182E-3</v>
      </c>
      <c r="F233" s="278">
        <v>4990</v>
      </c>
      <c r="G233" s="279">
        <f t="shared" si="7"/>
        <v>1.9217765318195741E-4</v>
      </c>
    </row>
    <row r="234" spans="2:7" x14ac:dyDescent="0.2">
      <c r="B234" s="277" t="s">
        <v>652</v>
      </c>
      <c r="C234" s="277" t="s">
        <v>62</v>
      </c>
      <c r="D234" s="278">
        <f>VLOOKUP(B234,'Square Miles Detail'!C:D,2,FALSE)</f>
        <v>1551.92</v>
      </c>
      <c r="E234" s="279">
        <f t="shared" si="6"/>
        <v>5.9399059509787832E-3</v>
      </c>
      <c r="F234" s="278">
        <v>27078</v>
      </c>
      <c r="G234" s="279">
        <f t="shared" si="7"/>
        <v>1.0428429845412911E-3</v>
      </c>
    </row>
    <row r="235" spans="2:7" x14ac:dyDescent="0.2">
      <c r="B235" s="277" t="s">
        <v>572</v>
      </c>
      <c r="C235" s="277" t="s">
        <v>153</v>
      </c>
      <c r="D235" s="278">
        <f>VLOOKUP(B235,'Square Miles Detail'!C:D,2,FALSE)</f>
        <v>3144.75</v>
      </c>
      <c r="E235" s="279">
        <f t="shared" si="6"/>
        <v>1.2036393138396649E-2</v>
      </c>
      <c r="F235" s="278">
        <v>47838</v>
      </c>
      <c r="G235" s="279">
        <f t="shared" si="7"/>
        <v>1.8423636418674306E-3</v>
      </c>
    </row>
    <row r="236" spans="2:7" x14ac:dyDescent="0.2">
      <c r="B236" s="277" t="s">
        <v>660</v>
      </c>
      <c r="C236" s="277" t="s">
        <v>44</v>
      </c>
      <c r="D236" s="278">
        <f>VLOOKUP(B236,'Square Miles Detail'!C:D,2,FALSE)</f>
        <v>842.57</v>
      </c>
      <c r="E236" s="279">
        <f t="shared" si="6"/>
        <v>3.2248998383397299E-3</v>
      </c>
      <c r="F236" s="278">
        <v>65789</v>
      </c>
      <c r="G236" s="279">
        <f t="shared" si="7"/>
        <v>2.5337025300977548E-3</v>
      </c>
    </row>
    <row r="237" spans="2:7" x14ac:dyDescent="0.2">
      <c r="B237" s="277" t="s">
        <v>687</v>
      </c>
      <c r="C237" s="277" t="s">
        <v>65</v>
      </c>
      <c r="D237" s="278">
        <f>VLOOKUP(B237,'Square Miles Detail'!C:D,2,FALSE)</f>
        <v>882.09</v>
      </c>
      <c r="E237" s="279">
        <f t="shared" si="6"/>
        <v>3.3761609105487879E-3</v>
      </c>
      <c r="F237" s="278">
        <v>88713</v>
      </c>
      <c r="G237" s="279">
        <f t="shared" si="7"/>
        <v>3.4165643580623224E-3</v>
      </c>
    </row>
    <row r="238" spans="2:7" x14ac:dyDescent="0.2">
      <c r="B238" s="277" t="s">
        <v>517</v>
      </c>
      <c r="C238" s="277" t="s">
        <v>92</v>
      </c>
      <c r="D238" s="278">
        <f>VLOOKUP(B238,'Square Miles Detail'!C:D,2,FALSE)</f>
        <v>784.22</v>
      </c>
      <c r="E238" s="279">
        <f t="shared" si="6"/>
        <v>3.0015677643670945E-3</v>
      </c>
      <c r="F238" s="278">
        <v>57966</v>
      </c>
      <c r="G238" s="279">
        <f t="shared" si="7"/>
        <v>2.232418806482033E-3</v>
      </c>
    </row>
    <row r="239" spans="2:7" x14ac:dyDescent="0.2">
      <c r="B239" s="277" t="s">
        <v>566</v>
      </c>
      <c r="C239" s="277" t="s">
        <v>89</v>
      </c>
      <c r="D239" s="278">
        <f>VLOOKUP(B239,'Square Miles Detail'!C:D,2,FALSE)</f>
        <v>513.29999999999995</v>
      </c>
      <c r="E239" s="279">
        <f t="shared" si="6"/>
        <v>1.9646333088286826E-3</v>
      </c>
      <c r="F239" s="278">
        <v>62093</v>
      </c>
      <c r="G239" s="279">
        <f t="shared" si="7"/>
        <v>2.3913601240535634E-3</v>
      </c>
    </row>
    <row r="240" spans="2:7" x14ac:dyDescent="0.2">
      <c r="B240" s="277" t="s">
        <v>608</v>
      </c>
      <c r="C240" s="277" t="s">
        <v>47</v>
      </c>
      <c r="D240" s="278">
        <f>VLOOKUP(B240,'Square Miles Detail'!C:D,2,FALSE)</f>
        <v>835.6</v>
      </c>
      <c r="E240" s="279">
        <f t="shared" si="6"/>
        <v>3.1982224680639926E-3</v>
      </c>
      <c r="F240" s="278">
        <v>15945</v>
      </c>
      <c r="G240" s="279">
        <f t="shared" si="7"/>
        <v>6.1408270140006233E-4</v>
      </c>
    </row>
    <row r="241" spans="2:7" x14ac:dyDescent="0.2">
      <c r="B241" s="277" t="s">
        <v>518</v>
      </c>
      <c r="C241" s="277" t="s">
        <v>92</v>
      </c>
      <c r="D241" s="278">
        <f>VLOOKUP(B241,'Square Miles Detail'!C:D,2,FALSE)</f>
        <v>604.19000000000005</v>
      </c>
      <c r="E241" s="279">
        <f t="shared" si="6"/>
        <v>2.3125108101718331E-3</v>
      </c>
      <c r="F241" s="278">
        <v>45174</v>
      </c>
      <c r="G241" s="279">
        <f t="shared" si="7"/>
        <v>1.739766193355059E-3</v>
      </c>
    </row>
    <row r="242" spans="2:7" x14ac:dyDescent="0.2">
      <c r="B242" s="277" t="s">
        <v>573</v>
      </c>
      <c r="C242" s="277" t="s">
        <v>153</v>
      </c>
      <c r="D242" s="278">
        <f>VLOOKUP(B242,'Square Miles Detail'!C:D,2,FALSE)</f>
        <v>3361.48</v>
      </c>
      <c r="E242" s="279">
        <f t="shared" si="6"/>
        <v>1.2865917738089696E-2</v>
      </c>
      <c r="F242" s="278">
        <v>228508</v>
      </c>
      <c r="G242" s="279">
        <f t="shared" si="7"/>
        <v>8.8004270888382211E-3</v>
      </c>
    </row>
    <row r="243" spans="2:7" x14ac:dyDescent="0.2">
      <c r="B243" s="277" t="s">
        <v>688</v>
      </c>
      <c r="C243" s="277" t="s">
        <v>65</v>
      </c>
      <c r="D243" s="278">
        <f>VLOOKUP(B243,'Square Miles Detail'!C:D,2,FALSE)</f>
        <v>1086.1400000000001</v>
      </c>
      <c r="E243" s="279">
        <f t="shared" si="6"/>
        <v>4.1571533646039072E-3</v>
      </c>
      <c r="F243" s="278">
        <v>48662</v>
      </c>
      <c r="G243" s="279">
        <f t="shared" si="7"/>
        <v>1.8740979878036899E-3</v>
      </c>
    </row>
    <row r="244" spans="2:7" x14ac:dyDescent="0.2">
      <c r="B244" s="277" t="s">
        <v>530</v>
      </c>
      <c r="C244" s="277" t="s">
        <v>98</v>
      </c>
      <c r="D244" s="278">
        <f>VLOOKUP(B244,'Square Miles Detail'!C:D,2,FALSE)</f>
        <v>914.53</v>
      </c>
      <c r="E244" s="279">
        <f t="shared" si="6"/>
        <v>3.5003235922912435E-3</v>
      </c>
      <c r="F244" s="278">
        <v>6249</v>
      </c>
      <c r="G244" s="279">
        <f t="shared" si="7"/>
        <v>2.4066496086854749E-4</v>
      </c>
    </row>
    <row r="245" spans="2:7" x14ac:dyDescent="0.2">
      <c r="B245" s="277" t="s">
        <v>676</v>
      </c>
      <c r="C245" s="277" t="s">
        <v>56</v>
      </c>
      <c r="D245" s="278">
        <f>VLOOKUP(B245,'Square Miles Detail'!C:D,2,FALSE)</f>
        <v>627.59</v>
      </c>
      <c r="E245" s="279">
        <f t="shared" si="6"/>
        <v>2.4020732871377227E-3</v>
      </c>
      <c r="F245" s="278">
        <v>109333</v>
      </c>
      <c r="G245" s="279">
        <f t="shared" si="7"/>
        <v>4.2106932575837579E-3</v>
      </c>
    </row>
    <row r="246" spans="2:7" x14ac:dyDescent="0.2">
      <c r="B246" s="277" t="s">
        <v>677</v>
      </c>
      <c r="C246" s="277" t="s">
        <v>56</v>
      </c>
      <c r="D246" s="278">
        <f>VLOOKUP(B246,'Square Miles Detail'!C:D,2,FALSE)</f>
        <v>970.95</v>
      </c>
      <c r="E246" s="279">
        <f t="shared" si="6"/>
        <v>3.7162686756423333E-3</v>
      </c>
      <c r="F246" s="278">
        <v>12164</v>
      </c>
      <c r="G246" s="279">
        <f t="shared" si="7"/>
        <v>4.6846672811730062E-4</v>
      </c>
    </row>
    <row r="247" spans="2:7" x14ac:dyDescent="0.2">
      <c r="B247" s="277" t="s">
        <v>625</v>
      </c>
      <c r="C247" s="277" t="s">
        <v>101</v>
      </c>
      <c r="D247" s="278">
        <f>VLOOKUP(B247,'Square Miles Detail'!C:D,2,FALSE)</f>
        <v>590.61</v>
      </c>
      <c r="E247" s="279">
        <f t="shared" si="6"/>
        <v>2.2605339538813722E-3</v>
      </c>
      <c r="F247" s="278">
        <v>15855</v>
      </c>
      <c r="G247" s="279">
        <f t="shared" si="7"/>
        <v>6.1061657138275244E-4</v>
      </c>
    </row>
    <row r="248" spans="2:7" x14ac:dyDescent="0.2">
      <c r="B248" s="277" t="s">
        <v>492</v>
      </c>
      <c r="C248" s="277" t="s">
        <v>72</v>
      </c>
      <c r="D248" s="278">
        <f>VLOOKUP(B248,'Square Miles Detail'!C:D,2,FALSE)</f>
        <v>1115.8399999999999</v>
      </c>
      <c r="E248" s="279">
        <f t="shared" si="6"/>
        <v>4.270828816137536E-3</v>
      </c>
      <c r="F248" s="278">
        <v>552110</v>
      </c>
      <c r="G248" s="279">
        <f t="shared" si="7"/>
        <v>2.1263167153966034E-2</v>
      </c>
    </row>
    <row r="249" spans="2:7" x14ac:dyDescent="0.2">
      <c r="B249" s="277" t="s">
        <v>653</v>
      </c>
      <c r="C249" s="277" t="s">
        <v>62</v>
      </c>
      <c r="D249" s="278">
        <f>VLOOKUP(B249,'Square Miles Detail'!C:D,2,FALSE)</f>
        <v>803.73</v>
      </c>
      <c r="E249" s="279">
        <f t="shared" si="6"/>
        <v>3.0762414364014752E-3</v>
      </c>
      <c r="F249" s="278">
        <v>65757</v>
      </c>
      <c r="G249" s="279">
        <f t="shared" si="7"/>
        <v>2.5324701283138224E-3</v>
      </c>
    </row>
    <row r="250" spans="2:7" x14ac:dyDescent="0.2">
      <c r="B250" s="277" t="s">
        <v>609</v>
      </c>
      <c r="C250" s="277" t="s">
        <v>47</v>
      </c>
      <c r="D250" s="278">
        <f>VLOOKUP(B250,'Square Miles Detail'!C:D,2,FALSE)</f>
        <v>841.27</v>
      </c>
      <c r="E250" s="279">
        <f t="shared" si="6"/>
        <v>3.2199241451749579E-3</v>
      </c>
      <c r="F250" s="278">
        <v>10454</v>
      </c>
      <c r="G250" s="279">
        <f t="shared" si="7"/>
        <v>4.0261025778841341E-4</v>
      </c>
    </row>
    <row r="251" spans="2:7" x14ac:dyDescent="0.2">
      <c r="B251" s="277" t="s">
        <v>560</v>
      </c>
      <c r="C251" s="277" t="s">
        <v>163</v>
      </c>
      <c r="D251" s="278">
        <f>VLOOKUP(B251,'Square Miles Detail'!C:D,2,FALSE)</f>
        <v>904.4</v>
      </c>
      <c r="E251" s="279">
        <f t="shared" si="6"/>
        <v>3.4615514601688303E-3</v>
      </c>
      <c r="F251" s="278">
        <v>99687</v>
      </c>
      <c r="G251" s="279">
        <f t="shared" si="7"/>
        <v>3.8392011448396372E-3</v>
      </c>
    </row>
    <row r="252" spans="2:7" x14ac:dyDescent="0.2">
      <c r="B252" s="277" t="s">
        <v>661</v>
      </c>
      <c r="C252" s="277" t="s">
        <v>44</v>
      </c>
      <c r="D252" s="278">
        <f>VLOOKUP(B252,'Square Miles Detail'!C:D,2,FALSE)</f>
        <v>645.24</v>
      </c>
      <c r="E252" s="279">
        <f t="shared" si="6"/>
        <v>2.4696278904901992E-3</v>
      </c>
      <c r="F252" s="278">
        <v>56743</v>
      </c>
      <c r="G252" s="279">
        <f t="shared" si="7"/>
        <v>2.1853179508023669E-3</v>
      </c>
    </row>
    <row r="253" spans="2:7" x14ac:dyDescent="0.2">
      <c r="B253" s="277" t="s">
        <v>66</v>
      </c>
      <c r="C253" s="277" t="s">
        <v>68</v>
      </c>
      <c r="D253" s="278">
        <f>VLOOKUP(B253,'Square Miles Detail'!C:D,2,FALSE)</f>
        <v>799.72</v>
      </c>
      <c r="E253" s="279">
        <f t="shared" si="6"/>
        <v>3.0608933367162949E-3</v>
      </c>
      <c r="F253" s="278">
        <v>10961</v>
      </c>
      <c r="G253" s="279">
        <f t="shared" si="7"/>
        <v>4.2213612355259224E-4</v>
      </c>
    </row>
    <row r="254" spans="2:7" x14ac:dyDescent="0.2">
      <c r="B254" s="277" t="s">
        <v>678</v>
      </c>
      <c r="C254" s="277" t="s">
        <v>56</v>
      </c>
      <c r="D254" s="278">
        <f>VLOOKUP(B254,'Square Miles Detail'!C:D,2,FALSE)</f>
        <v>914.5</v>
      </c>
      <c r="E254" s="279">
        <f t="shared" si="6"/>
        <v>3.5002087686028258E-3</v>
      </c>
      <c r="F254" s="278">
        <v>23681</v>
      </c>
      <c r="G254" s="279">
        <f t="shared" si="7"/>
        <v>9.1201583266571813E-4</v>
      </c>
    </row>
    <row r="255" spans="2:7" x14ac:dyDescent="0.2">
      <c r="B255" s="277" t="s">
        <v>626</v>
      </c>
      <c r="C255" s="277" t="s">
        <v>101</v>
      </c>
      <c r="D255" s="278">
        <f>VLOOKUP(B255,'Square Miles Detail'!C:D,2,FALSE)</f>
        <v>998.41</v>
      </c>
      <c r="E255" s="279">
        <f t="shared" si="6"/>
        <v>3.8213706251074325E-3</v>
      </c>
      <c r="F255" s="278">
        <v>11944</v>
      </c>
      <c r="G255" s="279">
        <f t="shared" si="7"/>
        <v>4.599939658527654E-4</v>
      </c>
    </row>
    <row r="256" spans="2:7" x14ac:dyDescent="0.2">
      <c r="B256" s="277" t="s">
        <v>574</v>
      </c>
      <c r="C256" s="277" t="s">
        <v>153</v>
      </c>
      <c r="D256" s="278">
        <f>VLOOKUP(B256,'Square Miles Detail'!C:D,2,FALSE)</f>
        <v>1297.4100000000001</v>
      </c>
      <c r="E256" s="279">
        <f t="shared" si="6"/>
        <v>4.9657800530049125E-3</v>
      </c>
      <c r="F256" s="278">
        <v>9052</v>
      </c>
      <c r="G256" s="279">
        <f t="shared" si="7"/>
        <v>3.4861565462987546E-4</v>
      </c>
    </row>
    <row r="257" spans="2:7" ht="6.95" customHeight="1" x14ac:dyDescent="0.2">
      <c r="B257" s="277"/>
      <c r="C257" s="277"/>
      <c r="D257" s="278"/>
      <c r="E257" s="279"/>
      <c r="F257" s="278"/>
      <c r="G257" s="279"/>
    </row>
    <row r="258" spans="2:7" x14ac:dyDescent="0.2">
      <c r="B258" s="284" t="s">
        <v>439</v>
      </c>
      <c r="C258" s="284"/>
      <c r="D258" s="285">
        <f>SUM(D3:D257)</f>
        <v>261270.12999999995</v>
      </c>
      <c r="E258" s="286">
        <f>SUM(E3:E257)</f>
        <v>1.0000000000000002</v>
      </c>
      <c r="F258" s="285">
        <f>SUM(F3:F257)</f>
        <v>25965558</v>
      </c>
      <c r="G258" s="286">
        <f>SUM(G3:G257)</f>
        <v>0.99999999999999889</v>
      </c>
    </row>
    <row r="259" spans="2:7" ht="6.95" customHeight="1" x14ac:dyDescent="0.2">
      <c r="B259" s="277"/>
      <c r="C259" s="277"/>
      <c r="D259" s="278"/>
      <c r="E259" s="279"/>
      <c r="F259" s="278"/>
      <c r="G259" s="279"/>
    </row>
    <row r="260" spans="2:7" ht="15" x14ac:dyDescent="0.2">
      <c r="B260" s="284" t="s">
        <v>1618</v>
      </c>
      <c r="C260" s="284"/>
      <c r="D260" s="285">
        <f>AVERAGEA(D3:D256)</f>
        <v>1028.6225590551178</v>
      </c>
      <c r="E260" s="287">
        <f>AVERAGE(E3:E256)</f>
        <v>3.9370078740157488E-3</v>
      </c>
      <c r="F260" s="285">
        <f>AVERAGEA(F3:F256)</f>
        <v>102226.6062992126</v>
      </c>
      <c r="G260" s="286">
        <f>AVERAGE(G3:G256)</f>
        <v>3.9370078740157436E-3</v>
      </c>
    </row>
    <row r="261" spans="2:7" x14ac:dyDescent="0.2">
      <c r="B261" s="281"/>
      <c r="C261" s="281"/>
      <c r="D261" s="281"/>
      <c r="E261" s="282"/>
      <c r="F261" s="281"/>
      <c r="G261" s="282"/>
    </row>
    <row r="262" spans="2:7" ht="15" x14ac:dyDescent="0.2">
      <c r="B262" s="2" t="s">
        <v>1614</v>
      </c>
    </row>
  </sheetData>
  <sortState xmlns:xlrd2="http://schemas.microsoft.com/office/spreadsheetml/2017/richdata2" ref="B3:G256">
    <sortCondition ref="B3:B256"/>
  </sortState>
  <printOptions horizontalCentered="1"/>
  <pageMargins left="1" right="1" top="1" bottom="1" header="0.3" footer="0.3"/>
  <pageSetup scale="85" fitToHeight="0" orientation="portrait" r:id="rId1"/>
  <ignoredErrors>
    <ignoredError sqref="E260:F260" formula="1"/>
  </ignoredError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1335"/>
  <sheetViews>
    <sheetView showGridLines="0" zoomScaleNormal="100" workbookViewId="0"/>
  </sheetViews>
  <sheetFormatPr defaultRowHeight="12.75" x14ac:dyDescent="0.2"/>
  <cols>
    <col min="1" max="1" width="15.7109375" style="2" customWidth="1"/>
    <col min="2" max="2" width="15.140625" style="2" customWidth="1"/>
    <col min="3" max="3" width="18.85546875" style="266" customWidth="1"/>
    <col min="4" max="4" width="20.28515625" style="2" customWidth="1"/>
    <col min="5" max="5" width="21.42578125" style="2" customWidth="1"/>
    <col min="6" max="6" width="15.5703125" style="2" customWidth="1"/>
    <col min="7" max="7" width="1" style="2" customWidth="1"/>
    <col min="8" max="8" width="2.42578125" style="2" customWidth="1"/>
    <col min="9" max="16384" width="9.140625" style="2"/>
  </cols>
  <sheetData>
    <row r="1" spans="1:6" ht="45.75" customHeight="1" x14ac:dyDescent="0.2">
      <c r="A1" s="267" t="s">
        <v>767</v>
      </c>
      <c r="B1" s="247"/>
      <c r="C1" s="247"/>
      <c r="D1" s="247"/>
      <c r="E1" s="247"/>
      <c r="F1" s="247"/>
    </row>
    <row r="2" spans="1:6" s="17" customFormat="1" ht="45.75" customHeight="1" x14ac:dyDescent="0.2">
      <c r="A2" s="268" t="s">
        <v>441</v>
      </c>
      <c r="B2" s="268" t="s">
        <v>358</v>
      </c>
      <c r="C2" s="269" t="s">
        <v>1616</v>
      </c>
      <c r="D2" s="270" t="s">
        <v>690</v>
      </c>
      <c r="E2" s="270" t="s">
        <v>691</v>
      </c>
      <c r="F2" s="270" t="s">
        <v>768</v>
      </c>
    </row>
    <row r="3" spans="1:6" x14ac:dyDescent="0.2">
      <c r="A3" s="248" t="s">
        <v>654</v>
      </c>
      <c r="B3" s="248" t="s">
        <v>44</v>
      </c>
      <c r="C3" s="249">
        <v>57501</v>
      </c>
      <c r="D3" s="250">
        <f t="shared" ref="D3:D66" si="0">C3/$C$258</f>
        <v>1.8842767475314274E-3</v>
      </c>
      <c r="E3" s="251">
        <v>1305164.905</v>
      </c>
      <c r="F3" s="250">
        <f t="shared" ref="F3:F66" si="1">E3/$E$258</f>
        <v>2.1374029059731403E-3</v>
      </c>
    </row>
    <row r="4" spans="1:6" x14ac:dyDescent="0.2">
      <c r="A4" s="248" t="s">
        <v>598</v>
      </c>
      <c r="B4" s="248" t="s">
        <v>47</v>
      </c>
      <c r="C4" s="249">
        <v>18662</v>
      </c>
      <c r="D4" s="250">
        <f t="shared" si="0"/>
        <v>6.1154367163060636E-4</v>
      </c>
      <c r="E4" s="251">
        <v>907430.45799999998</v>
      </c>
      <c r="F4" s="250">
        <f t="shared" si="1"/>
        <v>1.4860532109524792E-3</v>
      </c>
    </row>
    <row r="5" spans="1:6" x14ac:dyDescent="0.2">
      <c r="A5" s="248" t="s">
        <v>590</v>
      </c>
      <c r="B5" s="248" t="s">
        <v>50</v>
      </c>
      <c r="C5" s="249">
        <v>87030</v>
      </c>
      <c r="D5" s="250">
        <f t="shared" si="0"/>
        <v>2.8519261462871971E-3</v>
      </c>
      <c r="E5" s="251">
        <v>2137672.0720000002</v>
      </c>
      <c r="F5" s="250">
        <f t="shared" si="1"/>
        <v>3.5007580124217512E-3</v>
      </c>
    </row>
    <row r="6" spans="1:6" x14ac:dyDescent="0.2">
      <c r="A6" s="248" t="s">
        <v>531</v>
      </c>
      <c r="B6" s="248" t="s">
        <v>53</v>
      </c>
      <c r="C6" s="249">
        <v>25008</v>
      </c>
      <c r="D6" s="250">
        <f t="shared" si="0"/>
        <v>8.1949866788866169E-4</v>
      </c>
      <c r="E6" s="251">
        <v>552235.47400000005</v>
      </c>
      <c r="F6" s="250">
        <f t="shared" si="1"/>
        <v>9.0436825445368112E-4</v>
      </c>
    </row>
    <row r="7" spans="1:6" x14ac:dyDescent="0.2">
      <c r="A7" s="248" t="s">
        <v>670</v>
      </c>
      <c r="B7" s="248" t="s">
        <v>56</v>
      </c>
      <c r="C7" s="249">
        <v>9096</v>
      </c>
      <c r="D7" s="250">
        <f t="shared" si="0"/>
        <v>2.9807101260057847E-4</v>
      </c>
      <c r="E7" s="251">
        <v>415044.68599999999</v>
      </c>
      <c r="F7" s="250">
        <f t="shared" si="1"/>
        <v>6.7969780260457541E-4</v>
      </c>
    </row>
    <row r="8" spans="1:6" x14ac:dyDescent="0.2">
      <c r="A8" s="248" t="s">
        <v>456</v>
      </c>
      <c r="B8" s="248" t="s">
        <v>59</v>
      </c>
      <c r="C8" s="249">
        <v>1817</v>
      </c>
      <c r="D8" s="250">
        <f t="shared" si="0"/>
        <v>5.9542109707041676E-5</v>
      </c>
      <c r="E8" s="251">
        <v>409205.902</v>
      </c>
      <c r="F8" s="250">
        <f t="shared" si="1"/>
        <v>6.7013591977954689E-4</v>
      </c>
    </row>
    <row r="9" spans="1:6" x14ac:dyDescent="0.2">
      <c r="A9" s="248" t="s">
        <v>642</v>
      </c>
      <c r="B9" s="248" t="s">
        <v>62</v>
      </c>
      <c r="C9" s="249">
        <v>50591</v>
      </c>
      <c r="D9" s="250">
        <f t="shared" si="0"/>
        <v>1.6578397755580329E-3</v>
      </c>
      <c r="E9" s="251">
        <v>2124128.42</v>
      </c>
      <c r="F9" s="250">
        <f t="shared" si="1"/>
        <v>3.4785782548820026E-3</v>
      </c>
    </row>
    <row r="10" spans="1:6" x14ac:dyDescent="0.2">
      <c r="A10" s="248" t="s">
        <v>73</v>
      </c>
      <c r="B10" s="248" t="s">
        <v>65</v>
      </c>
      <c r="C10" s="249">
        <v>31874</v>
      </c>
      <c r="D10" s="250">
        <f t="shared" si="0"/>
        <v>1.044493783600576E-3</v>
      </c>
      <c r="E10" s="251">
        <v>1671768.8119999999</v>
      </c>
      <c r="F10" s="250">
        <f t="shared" si="1"/>
        <v>2.7377716817202223E-3</v>
      </c>
    </row>
    <row r="11" spans="1:6" x14ac:dyDescent="0.2">
      <c r="A11" s="248" t="s">
        <v>575</v>
      </c>
      <c r="B11" s="248" t="s">
        <v>68</v>
      </c>
      <c r="C11" s="249">
        <v>6730</v>
      </c>
      <c r="D11" s="250">
        <f t="shared" si="0"/>
        <v>2.2053846908552037E-4</v>
      </c>
      <c r="E11" s="251">
        <v>247211.451</v>
      </c>
      <c r="F11" s="250">
        <f t="shared" si="1"/>
        <v>4.0484575683349109E-4</v>
      </c>
    </row>
    <row r="12" spans="1:6" x14ac:dyDescent="0.2">
      <c r="A12" s="248" t="s">
        <v>643</v>
      </c>
      <c r="B12" s="248" t="s">
        <v>62</v>
      </c>
      <c r="C12" s="249">
        <v>22293</v>
      </c>
      <c r="D12" s="250">
        <f t="shared" si="0"/>
        <v>7.3052958266322512E-4</v>
      </c>
      <c r="E12" s="251">
        <v>417819.39</v>
      </c>
      <c r="F12" s="250">
        <f t="shared" si="1"/>
        <v>6.8424179575831052E-4</v>
      </c>
    </row>
    <row r="13" spans="1:6" x14ac:dyDescent="0.2">
      <c r="A13" s="248" t="s">
        <v>482</v>
      </c>
      <c r="B13" s="248" t="s">
        <v>72</v>
      </c>
      <c r="C13" s="249">
        <v>110793</v>
      </c>
      <c r="D13" s="250">
        <f t="shared" si="0"/>
        <v>3.6306268358680619E-3</v>
      </c>
      <c r="E13" s="251">
        <v>3113703.6579999998</v>
      </c>
      <c r="F13" s="250">
        <f t="shared" si="1"/>
        <v>5.0991558395821228E-3</v>
      </c>
    </row>
    <row r="14" spans="1:6" x14ac:dyDescent="0.2">
      <c r="A14" s="248" t="s">
        <v>671</v>
      </c>
      <c r="B14" s="248" t="s">
        <v>56</v>
      </c>
      <c r="C14" s="249">
        <v>3528</v>
      </c>
      <c r="D14" s="250">
        <f t="shared" si="0"/>
        <v>1.1561065660233519E-4</v>
      </c>
      <c r="E14" s="251">
        <v>254220.75899999999</v>
      </c>
      <c r="F14" s="250">
        <f t="shared" si="1"/>
        <v>4.1632454792775577E-4</v>
      </c>
    </row>
    <row r="15" spans="1:6" x14ac:dyDescent="0.2">
      <c r="A15" s="248" t="s">
        <v>532</v>
      </c>
      <c r="B15" s="248" t="s">
        <v>53</v>
      </c>
      <c r="C15" s="249">
        <v>31045</v>
      </c>
      <c r="D15" s="250">
        <f t="shared" si="0"/>
        <v>1.0173279008558662E-3</v>
      </c>
      <c r="E15" s="251">
        <v>659020.54099999997</v>
      </c>
      <c r="F15" s="250">
        <f t="shared" si="1"/>
        <v>1.0792447866420304E-3</v>
      </c>
    </row>
    <row r="16" spans="1:6" x14ac:dyDescent="0.2">
      <c r="A16" s="248" t="s">
        <v>662</v>
      </c>
      <c r="B16" s="248" t="s">
        <v>77</v>
      </c>
      <c r="C16" s="249">
        <v>388063</v>
      </c>
      <c r="D16" s="250">
        <f t="shared" si="0"/>
        <v>1.2716615145428573E-2</v>
      </c>
      <c r="E16" s="251">
        <v>9226589.6040000003</v>
      </c>
      <c r="F16" s="250">
        <f t="shared" si="1"/>
        <v>1.5109921632325199E-2</v>
      </c>
    </row>
    <row r="17" spans="1:6" x14ac:dyDescent="0.2">
      <c r="A17" s="248" t="s">
        <v>644</v>
      </c>
      <c r="B17" s="248" t="s">
        <v>62</v>
      </c>
      <c r="C17" s="249">
        <v>2087996</v>
      </c>
      <c r="D17" s="250">
        <f t="shared" si="0"/>
        <v>6.8422502421499276E-2</v>
      </c>
      <c r="E17" s="251">
        <v>35616087.255000003</v>
      </c>
      <c r="F17" s="250">
        <f t="shared" si="1"/>
        <v>5.8326674358616715E-2</v>
      </c>
    </row>
    <row r="18" spans="1:6" x14ac:dyDescent="0.2">
      <c r="A18" s="248" t="s">
        <v>483</v>
      </c>
      <c r="B18" s="248" t="s">
        <v>72</v>
      </c>
      <c r="C18" s="249">
        <v>12981</v>
      </c>
      <c r="D18" s="250">
        <f t="shared" si="0"/>
        <v>4.2538036659719758E-4</v>
      </c>
      <c r="E18" s="251">
        <v>819549.33100000001</v>
      </c>
      <c r="F18" s="250">
        <f t="shared" si="1"/>
        <v>1.3421347103014104E-3</v>
      </c>
    </row>
    <row r="19" spans="1:6" x14ac:dyDescent="0.2">
      <c r="A19" s="248" t="s">
        <v>442</v>
      </c>
      <c r="B19" s="248" t="s">
        <v>82</v>
      </c>
      <c r="C19" s="249">
        <v>580</v>
      </c>
      <c r="D19" s="250">
        <f t="shared" si="0"/>
        <v>1.9006287083150344E-5</v>
      </c>
      <c r="E19" s="251">
        <v>63365.661</v>
      </c>
      <c r="F19" s="250">
        <f t="shared" si="1"/>
        <v>1.0377075528268887E-4</v>
      </c>
    </row>
    <row r="20" spans="1:6" x14ac:dyDescent="0.2">
      <c r="A20" s="248" t="s">
        <v>663</v>
      </c>
      <c r="B20" s="248" t="s">
        <v>77</v>
      </c>
      <c r="C20" s="249">
        <v>18834</v>
      </c>
      <c r="D20" s="250">
        <f t="shared" si="0"/>
        <v>6.1718001883457512E-4</v>
      </c>
      <c r="E20" s="251">
        <v>578693.29399999999</v>
      </c>
      <c r="F20" s="250">
        <f t="shared" si="1"/>
        <v>9.4769689525383671E-4</v>
      </c>
    </row>
    <row r="21" spans="1:6" x14ac:dyDescent="0.2">
      <c r="A21" s="248" t="s">
        <v>473</v>
      </c>
      <c r="B21" s="248" t="s">
        <v>86</v>
      </c>
      <c r="C21" s="249">
        <v>91043</v>
      </c>
      <c r="D21" s="250">
        <f t="shared" si="0"/>
        <v>2.9834299912263047E-3</v>
      </c>
      <c r="E21" s="251">
        <v>3108078.89</v>
      </c>
      <c r="F21" s="250">
        <f t="shared" si="1"/>
        <v>5.0899444399937887E-3</v>
      </c>
    </row>
    <row r="22" spans="1:6" x14ac:dyDescent="0.2">
      <c r="A22" s="248" t="s">
        <v>561</v>
      </c>
      <c r="B22" s="248" t="s">
        <v>89</v>
      </c>
      <c r="C22" s="249">
        <v>394817</v>
      </c>
      <c r="D22" s="250">
        <f t="shared" si="0"/>
        <v>1.2937940081565808E-2</v>
      </c>
      <c r="E22" s="251">
        <v>6175616.6399999997</v>
      </c>
      <c r="F22" s="250">
        <f t="shared" si="1"/>
        <v>1.0113496694513157E-2</v>
      </c>
    </row>
    <row r="23" spans="1:6" x14ac:dyDescent="0.2">
      <c r="A23" s="248" t="s">
        <v>509</v>
      </c>
      <c r="B23" s="248" t="s">
        <v>92</v>
      </c>
      <c r="C23" s="249">
        <v>245065</v>
      </c>
      <c r="D23" s="250">
        <f t="shared" si="0"/>
        <v>8.0306478345383431E-3</v>
      </c>
      <c r="E23" s="251">
        <v>4269178.0980000002</v>
      </c>
      <c r="F23" s="250">
        <f t="shared" si="1"/>
        <v>6.9914182015046473E-3</v>
      </c>
    </row>
    <row r="24" spans="1:6" x14ac:dyDescent="0.2">
      <c r="A24" s="248" t="s">
        <v>547</v>
      </c>
      <c r="B24" s="248" t="s">
        <v>95</v>
      </c>
      <c r="C24" s="249">
        <v>9708</v>
      </c>
      <c r="D24" s="250">
        <f t="shared" si="0"/>
        <v>3.1812592241935091E-4</v>
      </c>
      <c r="E24" s="251">
        <v>227383.16899999999</v>
      </c>
      <c r="F24" s="250">
        <f t="shared" si="1"/>
        <v>3.7237397690369374E-4</v>
      </c>
    </row>
    <row r="25" spans="1:6" x14ac:dyDescent="0.2">
      <c r="A25" s="248" t="s">
        <v>519</v>
      </c>
      <c r="B25" s="248" t="s">
        <v>98</v>
      </c>
      <c r="C25" s="249">
        <v>1425</v>
      </c>
      <c r="D25" s="250">
        <f t="shared" si="0"/>
        <v>4.66964811956711E-5</v>
      </c>
      <c r="E25" s="251">
        <v>52453.938999999998</v>
      </c>
      <c r="F25" s="250">
        <f t="shared" si="1"/>
        <v>8.5901177099408614E-5</v>
      </c>
    </row>
    <row r="26" spans="1:6" x14ac:dyDescent="0.2">
      <c r="A26" s="248" t="s">
        <v>619</v>
      </c>
      <c r="B26" s="248" t="s">
        <v>101</v>
      </c>
      <c r="C26" s="249">
        <v>6820</v>
      </c>
      <c r="D26" s="250">
        <f t="shared" si="0"/>
        <v>2.2348772052945749E-4</v>
      </c>
      <c r="E26" s="251">
        <v>690298.81200000003</v>
      </c>
      <c r="F26" s="250">
        <f t="shared" si="1"/>
        <v>1.1304676375424041E-3</v>
      </c>
    </row>
    <row r="27" spans="1:6" x14ac:dyDescent="0.2">
      <c r="A27" s="248" t="s">
        <v>500</v>
      </c>
      <c r="B27" s="248" t="s">
        <v>104</v>
      </c>
      <c r="C27" s="249">
        <v>38621</v>
      </c>
      <c r="D27" s="250">
        <f t="shared" si="0"/>
        <v>1.2655893335143955E-3</v>
      </c>
      <c r="E27" s="251">
        <v>787446.27800000005</v>
      </c>
      <c r="F27" s="250">
        <f t="shared" si="1"/>
        <v>1.289561155411954E-3</v>
      </c>
    </row>
    <row r="28" spans="1:6" x14ac:dyDescent="0.2">
      <c r="A28" s="248" t="s">
        <v>510</v>
      </c>
      <c r="B28" s="248" t="s">
        <v>92</v>
      </c>
      <c r="C28" s="249">
        <v>19475</v>
      </c>
      <c r="D28" s="250">
        <f t="shared" si="0"/>
        <v>6.3818524300750506E-4</v>
      </c>
      <c r="E28" s="251">
        <v>819536.05900000001</v>
      </c>
      <c r="F28" s="250">
        <f t="shared" si="1"/>
        <v>1.3421129754146851E-3</v>
      </c>
    </row>
    <row r="29" spans="1:6" x14ac:dyDescent="0.2">
      <c r="A29" s="248" t="s">
        <v>484</v>
      </c>
      <c r="B29" s="248" t="s">
        <v>72</v>
      </c>
      <c r="C29" s="249">
        <v>54303</v>
      </c>
      <c r="D29" s="250">
        <f t="shared" si="0"/>
        <v>1.7794800128901949E-3</v>
      </c>
      <c r="E29" s="251">
        <v>2170357.9980000001</v>
      </c>
      <c r="F29" s="250">
        <f t="shared" si="1"/>
        <v>3.5542861091007092E-3</v>
      </c>
    </row>
    <row r="30" spans="1:6" x14ac:dyDescent="0.2">
      <c r="A30" s="248" t="s">
        <v>485</v>
      </c>
      <c r="B30" s="248" t="s">
        <v>72</v>
      </c>
      <c r="C30" s="249">
        <v>49733</v>
      </c>
      <c r="D30" s="250">
        <f t="shared" si="0"/>
        <v>1.6297235784591656E-3</v>
      </c>
      <c r="E30" s="251">
        <v>1604256.814</v>
      </c>
      <c r="F30" s="250">
        <f t="shared" si="1"/>
        <v>2.6272106789224548E-3</v>
      </c>
    </row>
    <row r="31" spans="1:6" x14ac:dyDescent="0.2">
      <c r="A31" s="248" t="s">
        <v>679</v>
      </c>
      <c r="B31" s="248" t="s">
        <v>65</v>
      </c>
      <c r="C31" s="249">
        <v>19809</v>
      </c>
      <c r="D31" s="250">
        <f t="shared" si="0"/>
        <v>6.4913024281056065E-4</v>
      </c>
      <c r="E31" s="251">
        <v>532197.96200000006</v>
      </c>
      <c r="F31" s="250">
        <f t="shared" si="1"/>
        <v>8.7155382907861973E-4</v>
      </c>
    </row>
    <row r="32" spans="1:6" x14ac:dyDescent="0.2">
      <c r="A32" s="248" t="s">
        <v>443</v>
      </c>
      <c r="B32" s="248" t="s">
        <v>82</v>
      </c>
      <c r="C32" s="249">
        <v>13968</v>
      </c>
      <c r="D32" s="250">
        <f t="shared" si="0"/>
        <v>4.5772382409904139E-4</v>
      </c>
      <c r="E32" s="251">
        <v>1137225.2949999999</v>
      </c>
      <c r="F32" s="250">
        <f t="shared" si="1"/>
        <v>1.862376655215964E-3</v>
      </c>
    </row>
    <row r="33" spans="1:6" x14ac:dyDescent="0.2">
      <c r="A33" s="248" t="s">
        <v>620</v>
      </c>
      <c r="B33" s="248" t="s">
        <v>101</v>
      </c>
      <c r="C33" s="249">
        <v>426062</v>
      </c>
      <c r="D33" s="250">
        <f t="shared" si="0"/>
        <v>1.3961821874519312E-2</v>
      </c>
      <c r="E33" s="251">
        <v>7430994.2949999999</v>
      </c>
      <c r="F33" s="250">
        <f t="shared" si="1"/>
        <v>1.2169365525809037E-2</v>
      </c>
    </row>
    <row r="34" spans="1:6" x14ac:dyDescent="0.2">
      <c r="A34" s="248" t="s">
        <v>474</v>
      </c>
      <c r="B34" s="248" t="s">
        <v>86</v>
      </c>
      <c r="C34" s="249">
        <v>12922</v>
      </c>
      <c r="D34" s="250">
        <f t="shared" si="0"/>
        <v>4.2344696842839435E-4</v>
      </c>
      <c r="E34" s="251">
        <v>287359.50099999999</v>
      </c>
      <c r="F34" s="250">
        <f t="shared" si="1"/>
        <v>4.705941985900942E-4</v>
      </c>
    </row>
    <row r="35" spans="1:6" x14ac:dyDescent="0.2">
      <c r="A35" s="248" t="s">
        <v>457</v>
      </c>
      <c r="B35" s="248" t="s">
        <v>59</v>
      </c>
      <c r="C35" s="249">
        <v>5971</v>
      </c>
      <c r="D35" s="250">
        <f t="shared" si="0"/>
        <v>1.9566644857498395E-4</v>
      </c>
      <c r="E35" s="251">
        <v>879255.65800000005</v>
      </c>
      <c r="F35" s="250">
        <f t="shared" si="1"/>
        <v>1.4399127583824556E-3</v>
      </c>
    </row>
    <row r="36" spans="1:6" x14ac:dyDescent="0.2">
      <c r="A36" s="248" t="s">
        <v>475</v>
      </c>
      <c r="B36" s="248" t="s">
        <v>86</v>
      </c>
      <c r="C36" s="249">
        <v>28677</v>
      </c>
      <c r="D36" s="250">
        <f t="shared" si="0"/>
        <v>9.3972981841983173E-4</v>
      </c>
      <c r="E36" s="251">
        <v>854743.70700000005</v>
      </c>
      <c r="F36" s="250">
        <f t="shared" si="1"/>
        <v>1.3997707693527465E-3</v>
      </c>
    </row>
    <row r="37" spans="1:6" x14ac:dyDescent="0.2">
      <c r="A37" s="248" t="s">
        <v>576</v>
      </c>
      <c r="B37" s="248" t="s">
        <v>68</v>
      </c>
      <c r="C37" s="249">
        <v>7206</v>
      </c>
      <c r="D37" s="250">
        <f t="shared" si="0"/>
        <v>2.3613673227789893E-4</v>
      </c>
      <c r="E37" s="251">
        <v>268589.30200000003</v>
      </c>
      <c r="F37" s="250">
        <f t="shared" si="1"/>
        <v>4.3985518796040365E-4</v>
      </c>
    </row>
    <row r="38" spans="1:6" x14ac:dyDescent="0.2">
      <c r="A38" s="248" t="s">
        <v>493</v>
      </c>
      <c r="B38" s="248" t="s">
        <v>117</v>
      </c>
      <c r="C38" s="249">
        <v>53145</v>
      </c>
      <c r="D38" s="250">
        <f t="shared" si="0"/>
        <v>1.7415329776448707E-3</v>
      </c>
      <c r="E38" s="251">
        <v>3333526.7140000002</v>
      </c>
      <c r="F38" s="250">
        <f t="shared" si="1"/>
        <v>5.4591489997524055E-3</v>
      </c>
    </row>
    <row r="39" spans="1:6" x14ac:dyDescent="0.2">
      <c r="A39" s="248" t="s">
        <v>655</v>
      </c>
      <c r="B39" s="248" t="s">
        <v>44</v>
      </c>
      <c r="C39" s="249">
        <v>52416</v>
      </c>
      <c r="D39" s="250">
        <f t="shared" si="0"/>
        <v>1.71764404094898E-3</v>
      </c>
      <c r="E39" s="251">
        <v>1329332.7779999999</v>
      </c>
      <c r="F39" s="250">
        <f t="shared" si="1"/>
        <v>2.1769814157717848E-3</v>
      </c>
    </row>
    <row r="40" spans="1:6" x14ac:dyDescent="0.2">
      <c r="A40" s="248" t="s">
        <v>99</v>
      </c>
      <c r="B40" s="248" t="s">
        <v>98</v>
      </c>
      <c r="C40" s="249">
        <v>6812</v>
      </c>
      <c r="D40" s="250">
        <f t="shared" si="0"/>
        <v>2.2322556484555197E-4</v>
      </c>
      <c r="E40" s="251">
        <v>457008.53</v>
      </c>
      <c r="F40" s="250">
        <f t="shared" si="1"/>
        <v>7.4841987884780969E-4</v>
      </c>
    </row>
    <row r="41" spans="1:6" x14ac:dyDescent="0.2">
      <c r="A41" s="248" t="s">
        <v>672</v>
      </c>
      <c r="B41" s="248" t="s">
        <v>56</v>
      </c>
      <c r="C41" s="249">
        <v>10818</v>
      </c>
      <c r="D41" s="250">
        <f t="shared" si="0"/>
        <v>3.5450002356124209E-4</v>
      </c>
      <c r="E41" s="251">
        <v>821223.12899999996</v>
      </c>
      <c r="F41" s="250">
        <f t="shared" si="1"/>
        <v>1.3448758050822358E-3</v>
      </c>
    </row>
    <row r="42" spans="1:6" x14ac:dyDescent="0.2">
      <c r="A42" s="248" t="s">
        <v>577</v>
      </c>
      <c r="B42" s="248" t="s">
        <v>68</v>
      </c>
      <c r="C42" s="249">
        <v>2528</v>
      </c>
      <c r="D42" s="250">
        <f t="shared" si="0"/>
        <v>8.2841196114144945E-5</v>
      </c>
      <c r="E42" s="251">
        <v>104468.541</v>
      </c>
      <c r="F42" s="250">
        <f t="shared" si="1"/>
        <v>1.7108287409564856E-4</v>
      </c>
    </row>
    <row r="43" spans="1:6" x14ac:dyDescent="0.2">
      <c r="A43" s="248" t="s">
        <v>627</v>
      </c>
      <c r="B43" s="248" t="s">
        <v>124</v>
      </c>
      <c r="C43" s="249">
        <v>3290</v>
      </c>
      <c r="D43" s="250">
        <f t="shared" si="0"/>
        <v>1.0781152500614591E-4</v>
      </c>
      <c r="E43" s="251">
        <v>201193.22099999999</v>
      </c>
      <c r="F43" s="250">
        <f t="shared" si="1"/>
        <v>3.2948401660209839E-4</v>
      </c>
    </row>
    <row r="44" spans="1:6" x14ac:dyDescent="0.2">
      <c r="A44" s="248" t="s">
        <v>501</v>
      </c>
      <c r="B44" s="248" t="s">
        <v>104</v>
      </c>
      <c r="C44" s="249">
        <v>7857</v>
      </c>
      <c r="D44" s="250">
        <f t="shared" si="0"/>
        <v>2.5746965105571078E-4</v>
      </c>
      <c r="E44" s="251">
        <v>388466.58399999997</v>
      </c>
      <c r="F44" s="250">
        <f t="shared" si="1"/>
        <v>6.361721820240477E-4</v>
      </c>
    </row>
    <row r="45" spans="1:6" x14ac:dyDescent="0.2">
      <c r="A45" s="248" t="s">
        <v>541</v>
      </c>
      <c r="B45" s="248" t="s">
        <v>128</v>
      </c>
      <c r="C45" s="249">
        <v>1193092</v>
      </c>
      <c r="D45" s="250">
        <f t="shared" si="0"/>
        <v>3.9096981152775878E-2</v>
      </c>
      <c r="E45" s="251">
        <v>11223014.882999999</v>
      </c>
      <c r="F45" s="250">
        <f t="shared" si="1"/>
        <v>1.8379366877554832E-2</v>
      </c>
    </row>
    <row r="46" spans="1:6" x14ac:dyDescent="0.2">
      <c r="A46" s="248" t="s">
        <v>520</v>
      </c>
      <c r="B46" s="248" t="s">
        <v>98</v>
      </c>
      <c r="C46" s="249">
        <v>2581</v>
      </c>
      <c r="D46" s="250">
        <f t="shared" si="0"/>
        <v>8.4577977520019032E-5</v>
      </c>
      <c r="E46" s="251">
        <v>76051.418000000005</v>
      </c>
      <c r="F46" s="250">
        <f t="shared" si="1"/>
        <v>1.2454558133907071E-4</v>
      </c>
    </row>
    <row r="47" spans="1:6" x14ac:dyDescent="0.2">
      <c r="A47" s="248" t="s">
        <v>680</v>
      </c>
      <c r="B47" s="248" t="s">
        <v>65</v>
      </c>
      <c r="C47" s="249">
        <v>21242</v>
      </c>
      <c r="D47" s="250">
        <f t="shared" si="0"/>
        <v>6.9608887969013723E-4</v>
      </c>
      <c r="E47" s="251">
        <v>2145270.1570000001</v>
      </c>
      <c r="F47" s="250">
        <f t="shared" si="1"/>
        <v>3.513201013989305E-3</v>
      </c>
    </row>
    <row r="48" spans="1:6" x14ac:dyDescent="0.2">
      <c r="A48" s="248" t="s">
        <v>645</v>
      </c>
      <c r="B48" s="248" t="s">
        <v>62</v>
      </c>
      <c r="C48" s="249">
        <v>188526</v>
      </c>
      <c r="D48" s="250">
        <f t="shared" si="0"/>
        <v>6.1778953079965546E-3</v>
      </c>
      <c r="E48" s="251">
        <v>5732058.0760000004</v>
      </c>
      <c r="F48" s="250">
        <f t="shared" si="1"/>
        <v>9.3871031483559603E-3</v>
      </c>
    </row>
    <row r="49" spans="1:6" x14ac:dyDescent="0.2">
      <c r="A49" s="248" t="s">
        <v>502</v>
      </c>
      <c r="B49" s="248" t="s">
        <v>104</v>
      </c>
      <c r="C49" s="249">
        <v>14014</v>
      </c>
      <c r="D49" s="250">
        <f t="shared" si="0"/>
        <v>4.5923121928149812E-4</v>
      </c>
      <c r="E49" s="251">
        <v>489870.42099999997</v>
      </c>
      <c r="F49" s="250">
        <f t="shared" si="1"/>
        <v>8.0223614455499439E-4</v>
      </c>
    </row>
    <row r="50" spans="1:6" x14ac:dyDescent="0.2">
      <c r="A50" s="248" t="s">
        <v>628</v>
      </c>
      <c r="B50" s="248" t="s">
        <v>124</v>
      </c>
      <c r="C50" s="249">
        <v>3338</v>
      </c>
      <c r="D50" s="250">
        <f t="shared" si="0"/>
        <v>1.0938445910957904E-4</v>
      </c>
      <c r="E50" s="251">
        <v>281823.196</v>
      </c>
      <c r="F50" s="250">
        <f t="shared" si="1"/>
        <v>4.6152767040655128E-4</v>
      </c>
    </row>
    <row r="51" spans="1:6" x14ac:dyDescent="0.2">
      <c r="A51" s="248" t="s">
        <v>673</v>
      </c>
      <c r="B51" s="248" t="s">
        <v>56</v>
      </c>
      <c r="C51" s="249">
        <v>43561</v>
      </c>
      <c r="D51" s="250">
        <f t="shared" si="0"/>
        <v>1.4274704683260554E-3</v>
      </c>
      <c r="E51" s="251">
        <v>2009527.3259999999</v>
      </c>
      <c r="F51" s="250">
        <f t="shared" si="1"/>
        <v>3.2909018084767102E-3</v>
      </c>
    </row>
    <row r="52" spans="1:6" x14ac:dyDescent="0.2">
      <c r="A52" s="248" t="s">
        <v>664</v>
      </c>
      <c r="B52" s="248" t="s">
        <v>77</v>
      </c>
      <c r="C52" s="249">
        <v>84045</v>
      </c>
      <c r="D52" s="250">
        <f t="shared" si="0"/>
        <v>2.7541093067299494E-3</v>
      </c>
      <c r="E52" s="251">
        <v>1310030.9839999999</v>
      </c>
      <c r="F52" s="250">
        <f t="shared" si="1"/>
        <v>2.1453718387535498E-3</v>
      </c>
    </row>
    <row r="53" spans="1:6" x14ac:dyDescent="0.2">
      <c r="A53" s="248" t="s">
        <v>521</v>
      </c>
      <c r="B53" s="248" t="s">
        <v>98</v>
      </c>
      <c r="C53" s="249">
        <v>1334</v>
      </c>
      <c r="D53" s="250">
        <f t="shared" si="0"/>
        <v>4.3714460291245787E-5</v>
      </c>
      <c r="E53" s="251">
        <v>65414.067999999999</v>
      </c>
      <c r="F53" s="250">
        <f t="shared" si="1"/>
        <v>1.0712532837735519E-4</v>
      </c>
    </row>
    <row r="54" spans="1:6" x14ac:dyDescent="0.2">
      <c r="A54" s="248" t="s">
        <v>599</v>
      </c>
      <c r="B54" s="248" t="s">
        <v>47</v>
      </c>
      <c r="C54" s="249">
        <v>4757</v>
      </c>
      <c r="D54" s="250">
        <f t="shared" si="0"/>
        <v>1.5588432354232101E-4</v>
      </c>
      <c r="E54" s="251">
        <v>346650.16600000003</v>
      </c>
      <c r="F54" s="250">
        <f t="shared" si="1"/>
        <v>5.676915379244521E-4</v>
      </c>
    </row>
    <row r="55" spans="1:6" x14ac:dyDescent="0.2">
      <c r="A55" s="248" t="s">
        <v>629</v>
      </c>
      <c r="B55" s="248" t="s">
        <v>124</v>
      </c>
      <c r="C55" s="249">
        <v>2960</v>
      </c>
      <c r="D55" s="250">
        <f t="shared" si="0"/>
        <v>9.6997603045043135E-5</v>
      </c>
      <c r="E55" s="251">
        <v>635003.93099999998</v>
      </c>
      <c r="F55" s="250">
        <f t="shared" si="1"/>
        <v>1.0399139926488962E-3</v>
      </c>
    </row>
    <row r="56" spans="1:6" x14ac:dyDescent="0.2">
      <c r="A56" s="248" t="s">
        <v>578</v>
      </c>
      <c r="B56" s="248" t="s">
        <v>68</v>
      </c>
      <c r="C56" s="249">
        <v>4832</v>
      </c>
      <c r="D56" s="250">
        <f t="shared" si="0"/>
        <v>1.5834203307893527E-4</v>
      </c>
      <c r="E56" s="251">
        <v>207994.66200000001</v>
      </c>
      <c r="F56" s="250">
        <f t="shared" si="1"/>
        <v>3.4062239436763057E-4</v>
      </c>
    </row>
    <row r="57" spans="1:6" x14ac:dyDescent="0.2">
      <c r="A57" s="248" t="s">
        <v>548</v>
      </c>
      <c r="B57" s="248" t="s">
        <v>95</v>
      </c>
      <c r="C57" s="249">
        <v>2208</v>
      </c>
      <c r="D57" s="250">
        <f t="shared" si="0"/>
        <v>7.2354968757924065E-5</v>
      </c>
      <c r="E57" s="251">
        <v>752082.37699999998</v>
      </c>
      <c r="F57" s="250">
        <f t="shared" si="1"/>
        <v>1.231647473796414E-3</v>
      </c>
    </row>
    <row r="58" spans="1:6" x14ac:dyDescent="0.2">
      <c r="A58" s="248" t="s">
        <v>458</v>
      </c>
      <c r="B58" s="248" t="s">
        <v>59</v>
      </c>
      <c r="C58" s="249">
        <v>7256</v>
      </c>
      <c r="D58" s="250">
        <f t="shared" si="0"/>
        <v>2.3777520530230843E-4</v>
      </c>
      <c r="E58" s="251">
        <v>450495.57299999997</v>
      </c>
      <c r="F58" s="250">
        <f t="shared" si="1"/>
        <v>7.377539368163097E-4</v>
      </c>
    </row>
    <row r="59" spans="1:6" x14ac:dyDescent="0.2">
      <c r="A59" s="248" t="s">
        <v>129</v>
      </c>
      <c r="B59" s="248" t="s">
        <v>128</v>
      </c>
      <c r="C59" s="249">
        <v>2628504</v>
      </c>
      <c r="D59" s="250">
        <f t="shared" si="0"/>
        <v>8.6134657971050022E-2</v>
      </c>
      <c r="E59" s="251">
        <v>43761912.57</v>
      </c>
      <c r="F59" s="250">
        <f t="shared" si="1"/>
        <v>7.16666826848677E-2</v>
      </c>
    </row>
    <row r="60" spans="1:6" x14ac:dyDescent="0.2">
      <c r="A60" s="248" t="s">
        <v>579</v>
      </c>
      <c r="B60" s="248" t="s">
        <v>68</v>
      </c>
      <c r="C60" s="249">
        <v>11999</v>
      </c>
      <c r="D60" s="250">
        <f t="shared" si="0"/>
        <v>3.9320075639779478E-4</v>
      </c>
      <c r="E60" s="251">
        <v>584386.505</v>
      </c>
      <c r="F60" s="250">
        <f t="shared" si="1"/>
        <v>9.5702038050010771E-4</v>
      </c>
    </row>
    <row r="61" spans="1:6" x14ac:dyDescent="0.2">
      <c r="A61" s="248" t="s">
        <v>459</v>
      </c>
      <c r="B61" s="248" t="s">
        <v>59</v>
      </c>
      <c r="C61" s="249">
        <v>18518</v>
      </c>
      <c r="D61" s="250">
        <f t="shared" si="0"/>
        <v>6.0682486932030699E-4</v>
      </c>
      <c r="E61" s="251">
        <v>483900.67499999999</v>
      </c>
      <c r="F61" s="250">
        <f t="shared" si="1"/>
        <v>7.9245979185087266E-4</v>
      </c>
    </row>
    <row r="62" spans="1:6" x14ac:dyDescent="0.2">
      <c r="A62" s="248" t="s">
        <v>610</v>
      </c>
      <c r="B62" s="248" t="s">
        <v>147</v>
      </c>
      <c r="C62" s="249">
        <v>5559</v>
      </c>
      <c r="D62" s="250">
        <f t="shared" si="0"/>
        <v>1.8216543085384959E-4</v>
      </c>
      <c r="E62" s="251">
        <v>198028.103</v>
      </c>
      <c r="F62" s="250">
        <f t="shared" si="1"/>
        <v>3.2430066208112476E-4</v>
      </c>
    </row>
    <row r="63" spans="1:6" x14ac:dyDescent="0.2">
      <c r="A63" s="248" t="s">
        <v>542</v>
      </c>
      <c r="B63" s="248" t="s">
        <v>128</v>
      </c>
      <c r="C63" s="249">
        <v>997139</v>
      </c>
      <c r="D63" s="250">
        <f t="shared" si="0"/>
        <v>3.2675707061733533E-2</v>
      </c>
      <c r="E63" s="251">
        <v>12841791.378</v>
      </c>
      <c r="F63" s="250">
        <f t="shared" si="1"/>
        <v>2.1030355707609236E-2</v>
      </c>
    </row>
    <row r="64" spans="1:6" x14ac:dyDescent="0.2">
      <c r="A64" s="248" t="s">
        <v>681</v>
      </c>
      <c r="B64" s="248" t="s">
        <v>65</v>
      </c>
      <c r="C64" s="249">
        <v>19648</v>
      </c>
      <c r="D64" s="250">
        <f t="shared" si="0"/>
        <v>6.4385435967196194E-4</v>
      </c>
      <c r="E64" s="251">
        <v>625870.43999999994</v>
      </c>
      <c r="F64" s="250">
        <f t="shared" si="1"/>
        <v>1.0249565339168292E-3</v>
      </c>
    </row>
    <row r="65" spans="1:6" x14ac:dyDescent="0.2">
      <c r="A65" s="248" t="s">
        <v>522</v>
      </c>
      <c r="B65" s="248" t="s">
        <v>98</v>
      </c>
      <c r="C65" s="249">
        <v>1716</v>
      </c>
      <c r="D65" s="250">
        <f t="shared" si="0"/>
        <v>5.6232394197734465E-5</v>
      </c>
      <c r="E65" s="251">
        <v>104193.588</v>
      </c>
      <c r="F65" s="250">
        <f t="shared" si="1"/>
        <v>1.7063259739961219E-4</v>
      </c>
    </row>
    <row r="66" spans="1:6" x14ac:dyDescent="0.2">
      <c r="A66" s="248" t="s">
        <v>567</v>
      </c>
      <c r="B66" s="248" t="s">
        <v>153</v>
      </c>
      <c r="C66" s="249">
        <v>8216</v>
      </c>
      <c r="D66" s="250">
        <f t="shared" si="0"/>
        <v>2.6923388737097104E-4</v>
      </c>
      <c r="E66" s="251">
        <v>588564.23499999999</v>
      </c>
      <c r="F66" s="250">
        <f t="shared" si="1"/>
        <v>9.6386203875199826E-4</v>
      </c>
    </row>
    <row r="67" spans="1:6" x14ac:dyDescent="0.2">
      <c r="A67" s="248" t="s">
        <v>523</v>
      </c>
      <c r="B67" s="248" t="s">
        <v>98</v>
      </c>
      <c r="C67" s="249">
        <v>3241</v>
      </c>
      <c r="D67" s="250">
        <f t="shared" ref="D67:D70" si="2">C67/$C$258</f>
        <v>1.0620582144222459E-4</v>
      </c>
      <c r="E67" s="251">
        <v>594876.43299999996</v>
      </c>
      <c r="F67" s="250">
        <f t="shared" ref="F67:F68" si="3">E67/$E$258</f>
        <v>9.7419920786878341E-4</v>
      </c>
    </row>
    <row r="68" spans="1:6" x14ac:dyDescent="0.2">
      <c r="A68" s="248" t="s">
        <v>568</v>
      </c>
      <c r="B68" s="248" t="s">
        <v>153</v>
      </c>
      <c r="C68" s="249">
        <v>9676</v>
      </c>
      <c r="D68" s="250">
        <f t="shared" si="2"/>
        <v>3.1707729968372881E-4</v>
      </c>
      <c r="E68" s="251">
        <v>361852.04200000002</v>
      </c>
      <c r="F68" s="250">
        <f t="shared" si="3"/>
        <v>5.9258688548870751E-4</v>
      </c>
    </row>
    <row r="69" spans="1:6" x14ac:dyDescent="0.2">
      <c r="A69" s="248" t="s">
        <v>503</v>
      </c>
      <c r="B69" s="248" t="s">
        <v>104</v>
      </c>
      <c r="C69" s="249">
        <v>18038</v>
      </c>
      <c r="D69" s="250">
        <f t="shared" si="2"/>
        <v>5.9109552828597565E-4</v>
      </c>
      <c r="E69" s="251">
        <v>1454551.1610000001</v>
      </c>
      <c r="F69" s="250">
        <f t="shared" ref="F69:F130" si="4">E69/$E$258</f>
        <v>2.3820452622483018E-3</v>
      </c>
    </row>
    <row r="70" spans="1:6" x14ac:dyDescent="0.2">
      <c r="A70" s="248" t="s">
        <v>600</v>
      </c>
      <c r="B70" s="248" t="s">
        <v>47</v>
      </c>
      <c r="C70" s="249">
        <v>170203</v>
      </c>
      <c r="D70" s="250">
        <f t="shared" si="2"/>
        <v>5.5774604834714445E-3</v>
      </c>
      <c r="E70" s="251">
        <v>3536402.7489999998</v>
      </c>
      <c r="F70" s="250">
        <f t="shared" si="4"/>
        <v>5.7913888761849603E-3</v>
      </c>
    </row>
    <row r="71" spans="1:6" x14ac:dyDescent="0.2">
      <c r="A71" s="248" t="s">
        <v>630</v>
      </c>
      <c r="B71" s="248" t="s">
        <v>124</v>
      </c>
      <c r="C71" s="249">
        <v>1393</v>
      </c>
      <c r="D71" s="250">
        <f t="shared" ref="D71:D130" si="5">C71/$C$258</f>
        <v>4.5647858460049017E-5</v>
      </c>
      <c r="E71" s="251">
        <v>90314.248000000007</v>
      </c>
      <c r="F71" s="250">
        <f t="shared" si="4"/>
        <v>1.479031005097236E-4</v>
      </c>
    </row>
    <row r="72" spans="1:6" x14ac:dyDescent="0.2">
      <c r="A72" s="248" t="s">
        <v>543</v>
      </c>
      <c r="B72" s="248" t="s">
        <v>128</v>
      </c>
      <c r="C72" s="249">
        <v>219702</v>
      </c>
      <c r="D72" s="250">
        <f t="shared" si="5"/>
        <v>7.1995160081763732E-3</v>
      </c>
      <c r="E72" s="251">
        <v>6974517.659</v>
      </c>
      <c r="F72" s="250">
        <f t="shared" si="4"/>
        <v>1.1421816703007029E-2</v>
      </c>
    </row>
    <row r="73" spans="1:6" x14ac:dyDescent="0.2">
      <c r="A73" s="248" t="s">
        <v>96</v>
      </c>
      <c r="B73" s="248" t="s">
        <v>95</v>
      </c>
      <c r="C73" s="249">
        <v>870279</v>
      </c>
      <c r="D73" s="250">
        <f t="shared" si="5"/>
        <v>2.8518573304201721E-2</v>
      </c>
      <c r="E73" s="251">
        <v>12722264.186000001</v>
      </c>
      <c r="F73" s="250">
        <f t="shared" si="4"/>
        <v>2.0834612038326612E-2</v>
      </c>
    </row>
    <row r="74" spans="1:6" x14ac:dyDescent="0.2">
      <c r="A74" s="248" t="s">
        <v>552</v>
      </c>
      <c r="B74" s="248" t="s">
        <v>163</v>
      </c>
      <c r="C74" s="249">
        <v>44043</v>
      </c>
      <c r="D74" s="250">
        <f t="shared" si="5"/>
        <v>1.443265348281363E-3</v>
      </c>
      <c r="E74" s="251">
        <v>1295444.004</v>
      </c>
      <c r="F74" s="250">
        <f t="shared" si="4"/>
        <v>2.1214834754349145E-3</v>
      </c>
    </row>
    <row r="75" spans="1:6" x14ac:dyDescent="0.2">
      <c r="A75" s="248" t="s">
        <v>665</v>
      </c>
      <c r="B75" s="248" t="s">
        <v>77</v>
      </c>
      <c r="C75" s="249">
        <v>17364</v>
      </c>
      <c r="D75" s="250">
        <f t="shared" si="5"/>
        <v>5.6900891191693549E-4</v>
      </c>
      <c r="E75" s="251">
        <v>871838.51500000001</v>
      </c>
      <c r="F75" s="250">
        <f t="shared" si="4"/>
        <v>1.4277660764256508E-3</v>
      </c>
    </row>
    <row r="76" spans="1:6" x14ac:dyDescent="0.2">
      <c r="A76" s="248" t="s">
        <v>611</v>
      </c>
      <c r="B76" s="248" t="s">
        <v>147</v>
      </c>
      <c r="C76" s="249">
        <v>37358</v>
      </c>
      <c r="D76" s="250">
        <f t="shared" si="5"/>
        <v>1.2242015049178112E-3</v>
      </c>
      <c r="E76" s="251">
        <v>1026998.285</v>
      </c>
      <c r="F76" s="250">
        <f t="shared" si="4"/>
        <v>1.6818634261303795E-3</v>
      </c>
    </row>
    <row r="77" spans="1:6" x14ac:dyDescent="0.2">
      <c r="A77" s="248" t="s">
        <v>682</v>
      </c>
      <c r="B77" s="248" t="s">
        <v>65</v>
      </c>
      <c r="C77" s="249">
        <v>25716</v>
      </c>
      <c r="D77" s="250">
        <f t="shared" si="5"/>
        <v>8.4269944591430042E-4</v>
      </c>
      <c r="E77" s="251">
        <v>2168087.5630000001</v>
      </c>
      <c r="F77" s="250">
        <f t="shared" si="4"/>
        <v>3.5505679319200079E-3</v>
      </c>
    </row>
    <row r="78" spans="1:6" x14ac:dyDescent="0.2">
      <c r="A78" s="248" t="s">
        <v>444</v>
      </c>
      <c r="B78" s="248" t="s">
        <v>82</v>
      </c>
      <c r="C78" s="249">
        <v>3580</v>
      </c>
      <c r="D78" s="250">
        <f t="shared" si="5"/>
        <v>1.1731466854772108E-4</v>
      </c>
      <c r="E78" s="251">
        <v>177494.77799999999</v>
      </c>
      <c r="F78" s="250">
        <f t="shared" si="4"/>
        <v>2.9067426869883341E-4</v>
      </c>
    </row>
    <row r="79" spans="1:6" x14ac:dyDescent="0.2">
      <c r="A79" s="248" t="s">
        <v>580</v>
      </c>
      <c r="B79" s="248" t="s">
        <v>68</v>
      </c>
      <c r="C79" s="249">
        <v>5174</v>
      </c>
      <c r="D79" s="250">
        <f t="shared" si="5"/>
        <v>1.6954918856589634E-4</v>
      </c>
      <c r="E79" s="251">
        <v>179816.16500000001</v>
      </c>
      <c r="F79" s="250">
        <f t="shared" si="4"/>
        <v>2.9447588740669185E-4</v>
      </c>
    </row>
    <row r="80" spans="1:6" x14ac:dyDescent="0.2">
      <c r="A80" s="248" t="s">
        <v>524</v>
      </c>
      <c r="B80" s="248" t="s">
        <v>98</v>
      </c>
      <c r="C80" s="249">
        <v>1069</v>
      </c>
      <c r="D80" s="250">
        <f t="shared" si="5"/>
        <v>3.5030553261875375E-5</v>
      </c>
      <c r="E80" s="251">
        <v>59676.553999999996</v>
      </c>
      <c r="F80" s="250">
        <f t="shared" si="4"/>
        <v>9.772929033673565E-5</v>
      </c>
    </row>
    <row r="81" spans="1:6" x14ac:dyDescent="0.2">
      <c r="A81" s="248" t="s">
        <v>562</v>
      </c>
      <c r="B81" s="248" t="s">
        <v>89</v>
      </c>
      <c r="C81" s="249">
        <v>898514</v>
      </c>
      <c r="D81" s="250">
        <f t="shared" si="5"/>
        <v>2.9443819021085772E-2</v>
      </c>
      <c r="E81" s="251">
        <v>9511999.1429999992</v>
      </c>
      <c r="F81" s="250">
        <f t="shared" si="4"/>
        <v>1.5577322476244652E-2</v>
      </c>
    </row>
    <row r="82" spans="1:6" x14ac:dyDescent="0.2">
      <c r="A82" s="248" t="s">
        <v>612</v>
      </c>
      <c r="B82" s="248" t="s">
        <v>147</v>
      </c>
      <c r="C82" s="249">
        <v>10790</v>
      </c>
      <c r="D82" s="250">
        <f t="shared" si="5"/>
        <v>3.5358247866757277E-4</v>
      </c>
      <c r="E82" s="251">
        <v>543441.022</v>
      </c>
      <c r="F82" s="250">
        <f t="shared" si="4"/>
        <v>8.899660228358754E-4</v>
      </c>
    </row>
    <row r="83" spans="1:6" x14ac:dyDescent="0.2">
      <c r="A83" s="248" t="s">
        <v>511</v>
      </c>
      <c r="B83" s="248" t="s">
        <v>92</v>
      </c>
      <c r="C83" s="249">
        <v>20342</v>
      </c>
      <c r="D83" s="250">
        <f t="shared" si="5"/>
        <v>6.6659636525076603E-4</v>
      </c>
      <c r="E83" s="251">
        <v>1769185.8130000001</v>
      </c>
      <c r="F83" s="250">
        <f t="shared" si="4"/>
        <v>2.897306603499772E-3</v>
      </c>
    </row>
    <row r="84" spans="1:6" x14ac:dyDescent="0.2">
      <c r="A84" s="248" t="s">
        <v>646</v>
      </c>
      <c r="B84" s="248" t="s">
        <v>62</v>
      </c>
      <c r="C84" s="249">
        <v>18520</v>
      </c>
      <c r="D84" s="250">
        <f t="shared" si="5"/>
        <v>6.0689040824128335E-4</v>
      </c>
      <c r="E84" s="251">
        <v>1466371.0660000001</v>
      </c>
      <c r="F84" s="250">
        <f t="shared" si="4"/>
        <v>2.4014021260427101E-3</v>
      </c>
    </row>
    <row r="85" spans="1:6" x14ac:dyDescent="0.2">
      <c r="A85" s="248" t="s">
        <v>581</v>
      </c>
      <c r="B85" s="248" t="s">
        <v>68</v>
      </c>
      <c r="C85" s="249">
        <v>23075</v>
      </c>
      <c r="D85" s="250">
        <f t="shared" si="5"/>
        <v>7.5615530076498995E-4</v>
      </c>
      <c r="E85" s="251">
        <v>789435.65500000003</v>
      </c>
      <c r="F85" s="250">
        <f t="shared" si="4"/>
        <v>1.2928190580452433E-3</v>
      </c>
    </row>
    <row r="86" spans="1:6" x14ac:dyDescent="0.2">
      <c r="A86" s="248" t="s">
        <v>563</v>
      </c>
      <c r="B86" s="248" t="s">
        <v>89</v>
      </c>
      <c r="C86" s="249">
        <v>360795</v>
      </c>
      <c r="D86" s="250">
        <f t="shared" si="5"/>
        <v>1.1823057496836599E-2</v>
      </c>
      <c r="E86" s="251">
        <v>5585093.1560000004</v>
      </c>
      <c r="F86" s="250">
        <f t="shared" si="4"/>
        <v>9.1464260922378207E-3</v>
      </c>
    </row>
    <row r="87" spans="1:6" x14ac:dyDescent="0.2">
      <c r="A87" s="248" t="s">
        <v>582</v>
      </c>
      <c r="B87" s="248" t="s">
        <v>68</v>
      </c>
      <c r="C87" s="249">
        <v>5638</v>
      </c>
      <c r="D87" s="250">
        <f t="shared" si="5"/>
        <v>1.8475421823241662E-4</v>
      </c>
      <c r="E87" s="251">
        <v>494945.924</v>
      </c>
      <c r="F87" s="250">
        <f t="shared" si="4"/>
        <v>8.105480404847087E-4</v>
      </c>
    </row>
    <row r="88" spans="1:6" x14ac:dyDescent="0.2">
      <c r="A88" s="248" t="s">
        <v>486</v>
      </c>
      <c r="B88" s="248" t="s">
        <v>72</v>
      </c>
      <c r="C88" s="249">
        <v>27791</v>
      </c>
      <c r="D88" s="250">
        <f t="shared" si="5"/>
        <v>9.1069607642729517E-4</v>
      </c>
      <c r="E88" s="251">
        <v>889577.228</v>
      </c>
      <c r="F88" s="250">
        <f t="shared" si="4"/>
        <v>1.4568158743241189E-3</v>
      </c>
    </row>
    <row r="89" spans="1:6" x14ac:dyDescent="0.2">
      <c r="A89" s="248" t="s">
        <v>631</v>
      </c>
      <c r="B89" s="248" t="s">
        <v>124</v>
      </c>
      <c r="C89" s="249">
        <v>1116</v>
      </c>
      <c r="D89" s="250">
        <f t="shared" si="5"/>
        <v>3.6570717904820318E-5</v>
      </c>
      <c r="E89" s="251">
        <v>347607.52</v>
      </c>
      <c r="F89" s="250">
        <f t="shared" si="4"/>
        <v>5.6925934840863378E-4</v>
      </c>
    </row>
    <row r="90" spans="1:6" x14ac:dyDescent="0.2">
      <c r="A90" s="248" t="s">
        <v>533</v>
      </c>
      <c r="B90" s="248" t="s">
        <v>53</v>
      </c>
      <c r="C90" s="249">
        <v>7020</v>
      </c>
      <c r="D90" s="250">
        <f t="shared" si="5"/>
        <v>2.3004161262709554E-4</v>
      </c>
      <c r="E90" s="251">
        <v>338856.15600000002</v>
      </c>
      <c r="F90" s="250">
        <f t="shared" si="4"/>
        <v>5.5492767984079963E-4</v>
      </c>
    </row>
    <row r="91" spans="1:6" x14ac:dyDescent="0.2">
      <c r="A91" s="248" t="s">
        <v>683</v>
      </c>
      <c r="B91" s="248" t="s">
        <v>65</v>
      </c>
      <c r="C91" s="249">
        <v>19580</v>
      </c>
      <c r="D91" s="250">
        <f t="shared" si="5"/>
        <v>6.4162603635876502E-4</v>
      </c>
      <c r="E91" s="251">
        <v>1620129.2609999999</v>
      </c>
      <c r="F91" s="250">
        <f t="shared" si="4"/>
        <v>2.6532041868789873E-3</v>
      </c>
    </row>
    <row r="92" spans="1:6" x14ac:dyDescent="0.2">
      <c r="A92" s="248" t="s">
        <v>460</v>
      </c>
      <c r="B92" s="248" t="s">
        <v>59</v>
      </c>
      <c r="C92" s="249">
        <v>20692</v>
      </c>
      <c r="D92" s="250">
        <f t="shared" si="5"/>
        <v>6.7806567642163262E-4</v>
      </c>
      <c r="E92" s="251">
        <v>675311.58799999999</v>
      </c>
      <c r="F92" s="250">
        <f t="shared" si="4"/>
        <v>1.1059238147600482E-3</v>
      </c>
    </row>
    <row r="93" spans="1:6" x14ac:dyDescent="0.2">
      <c r="A93" s="248" t="s">
        <v>613</v>
      </c>
      <c r="B93" s="248" t="s">
        <v>147</v>
      </c>
      <c r="C93" s="249">
        <v>147514</v>
      </c>
      <c r="D93" s="250">
        <f t="shared" si="5"/>
        <v>4.8339541944548963E-3</v>
      </c>
      <c r="E93" s="251">
        <v>4284436.2419999996</v>
      </c>
      <c r="F93" s="250">
        <f t="shared" si="4"/>
        <v>7.0164056963418269E-3</v>
      </c>
    </row>
    <row r="94" spans="1:6" x14ac:dyDescent="0.2">
      <c r="A94" s="248" t="s">
        <v>656</v>
      </c>
      <c r="B94" s="248" t="s">
        <v>44</v>
      </c>
      <c r="C94" s="249">
        <v>125053</v>
      </c>
      <c r="D94" s="250">
        <f t="shared" si="5"/>
        <v>4.0979193424296552E-3</v>
      </c>
      <c r="E94" s="251">
        <v>3087268.7280000001</v>
      </c>
      <c r="F94" s="250">
        <f t="shared" si="4"/>
        <v>5.0558646845834396E-3</v>
      </c>
    </row>
    <row r="95" spans="1:6" x14ac:dyDescent="0.2">
      <c r="A95" s="248" t="s">
        <v>512</v>
      </c>
      <c r="B95" s="248" t="s">
        <v>92</v>
      </c>
      <c r="C95" s="249">
        <v>31842</v>
      </c>
      <c r="D95" s="250">
        <f t="shared" si="5"/>
        <v>1.0434451608649538E-3</v>
      </c>
      <c r="E95" s="251">
        <v>1429237.6029999999</v>
      </c>
      <c r="F95" s="250">
        <f t="shared" si="4"/>
        <v>2.3405905217611447E-3</v>
      </c>
    </row>
    <row r="96" spans="1:6" x14ac:dyDescent="0.2">
      <c r="A96" s="248" t="s">
        <v>647</v>
      </c>
      <c r="B96" s="248" t="s">
        <v>62</v>
      </c>
      <c r="C96" s="249">
        <v>189430</v>
      </c>
      <c r="D96" s="250">
        <f t="shared" si="5"/>
        <v>6.2075189002778787E-3</v>
      </c>
      <c r="E96" s="251">
        <v>4364262.7259999998</v>
      </c>
      <c r="F96" s="250">
        <f t="shared" si="4"/>
        <v>7.1471335133568101E-3</v>
      </c>
    </row>
    <row r="97" spans="1:6" x14ac:dyDescent="0.2">
      <c r="A97" s="248" t="s">
        <v>583</v>
      </c>
      <c r="B97" s="248" t="s">
        <v>68</v>
      </c>
      <c r="C97" s="249">
        <v>31707</v>
      </c>
      <c r="D97" s="250">
        <f t="shared" si="5"/>
        <v>1.0390212836990482E-3</v>
      </c>
      <c r="E97" s="251">
        <v>908581.62600000005</v>
      </c>
      <c r="F97" s="250">
        <f t="shared" si="4"/>
        <v>1.4879384208742578E-3</v>
      </c>
    </row>
    <row r="98" spans="1:6" x14ac:dyDescent="0.2">
      <c r="A98" s="248" t="s">
        <v>525</v>
      </c>
      <c r="B98" s="248" t="s">
        <v>98</v>
      </c>
      <c r="C98" s="249">
        <v>2873</v>
      </c>
      <c r="D98" s="250">
        <f t="shared" si="5"/>
        <v>9.4146659982570578E-5</v>
      </c>
      <c r="E98" s="251">
        <v>277251.359</v>
      </c>
      <c r="F98" s="250">
        <f t="shared" si="4"/>
        <v>4.5404060294710599E-4</v>
      </c>
    </row>
    <row r="99" spans="1:6" x14ac:dyDescent="0.2">
      <c r="A99" s="248" t="s">
        <v>666</v>
      </c>
      <c r="B99" s="248" t="s">
        <v>77</v>
      </c>
      <c r="C99" s="249">
        <v>8605</v>
      </c>
      <c r="D99" s="250">
        <f t="shared" si="5"/>
        <v>2.819812075008771E-4</v>
      </c>
      <c r="E99" s="251">
        <v>373502.70500000002</v>
      </c>
      <c r="F99" s="250">
        <f t="shared" si="4"/>
        <v>6.1166659017377462E-4</v>
      </c>
    </row>
    <row r="100" spans="1:6" x14ac:dyDescent="0.2">
      <c r="A100" s="248" t="s">
        <v>461</v>
      </c>
      <c r="B100" s="248" t="s">
        <v>59</v>
      </c>
      <c r="C100" s="249">
        <v>5104</v>
      </c>
      <c r="D100" s="250">
        <f t="shared" si="5"/>
        <v>1.6725532633172301E-4</v>
      </c>
      <c r="E100" s="251">
        <v>144818.12899999999</v>
      </c>
      <c r="F100" s="250">
        <f t="shared" si="4"/>
        <v>2.3716136449607726E-4</v>
      </c>
    </row>
    <row r="101" spans="1:6" x14ac:dyDescent="0.2">
      <c r="A101" s="248" t="s">
        <v>526</v>
      </c>
      <c r="B101" s="248" t="s">
        <v>98</v>
      </c>
      <c r="C101" s="249">
        <v>3487</v>
      </c>
      <c r="D101" s="250">
        <f t="shared" si="5"/>
        <v>1.1426710872231939E-4</v>
      </c>
      <c r="E101" s="251">
        <v>393589.88699999999</v>
      </c>
      <c r="F101" s="250">
        <f t="shared" si="4"/>
        <v>6.4456235760908677E-4</v>
      </c>
    </row>
    <row r="102" spans="1:6" x14ac:dyDescent="0.2">
      <c r="A102" s="248" t="s">
        <v>494</v>
      </c>
      <c r="B102" s="248" t="s">
        <v>117</v>
      </c>
      <c r="C102" s="249">
        <v>58159</v>
      </c>
      <c r="D102" s="250">
        <f t="shared" si="5"/>
        <v>1.9058390525326565E-3</v>
      </c>
      <c r="E102" s="251">
        <v>1414865.412</v>
      </c>
      <c r="F102" s="250">
        <f t="shared" si="4"/>
        <v>2.3170539075824171E-3</v>
      </c>
    </row>
    <row r="103" spans="1:6" x14ac:dyDescent="0.2">
      <c r="A103" s="248" t="s">
        <v>564</v>
      </c>
      <c r="B103" s="248" t="s">
        <v>89</v>
      </c>
      <c r="C103" s="249">
        <v>4837161</v>
      </c>
      <c r="D103" s="250">
        <f t="shared" si="5"/>
        <v>0.15851115626451481</v>
      </c>
      <c r="E103" s="251">
        <v>69420211.479000002</v>
      </c>
      <c r="F103" s="250">
        <f t="shared" si="4"/>
        <v>0.11368598801580904</v>
      </c>
    </row>
    <row r="104" spans="1:6" x14ac:dyDescent="0.2">
      <c r="A104" s="248" t="s">
        <v>476</v>
      </c>
      <c r="B104" s="248" t="s">
        <v>86</v>
      </c>
      <c r="C104" s="249">
        <v>69167</v>
      </c>
      <c r="D104" s="250">
        <f t="shared" si="5"/>
        <v>2.266565273586655E-3</v>
      </c>
      <c r="E104" s="251">
        <v>2953270.94</v>
      </c>
      <c r="F104" s="250">
        <f t="shared" si="4"/>
        <v>4.836423248204047E-3</v>
      </c>
    </row>
    <row r="105" spans="1:6" x14ac:dyDescent="0.2">
      <c r="A105" s="248" t="s">
        <v>462</v>
      </c>
      <c r="B105" s="248" t="s">
        <v>59</v>
      </c>
      <c r="C105" s="249">
        <v>5284</v>
      </c>
      <c r="D105" s="250">
        <f t="shared" si="5"/>
        <v>1.7315382921959726E-4</v>
      </c>
      <c r="E105" s="251">
        <v>496284.70600000001</v>
      </c>
      <c r="F105" s="250">
        <f t="shared" si="4"/>
        <v>8.127404964159878E-4</v>
      </c>
    </row>
    <row r="106" spans="1:6" x14ac:dyDescent="0.2">
      <c r="A106" s="248" t="s">
        <v>445</v>
      </c>
      <c r="B106" s="248" t="s">
        <v>82</v>
      </c>
      <c r="C106" s="249">
        <v>5370</v>
      </c>
      <c r="D106" s="250">
        <f t="shared" si="5"/>
        <v>1.7597200282158163E-4</v>
      </c>
      <c r="E106" s="251">
        <v>244993.049</v>
      </c>
      <c r="F106" s="250">
        <f t="shared" si="4"/>
        <v>4.0121279147926512E-4</v>
      </c>
    </row>
    <row r="107" spans="1:6" x14ac:dyDescent="0.2">
      <c r="A107" s="248" t="s">
        <v>487</v>
      </c>
      <c r="B107" s="248" t="s">
        <v>72</v>
      </c>
      <c r="C107" s="249">
        <v>282015</v>
      </c>
      <c r="D107" s="250">
        <f t="shared" si="5"/>
        <v>9.2414793995769726E-3</v>
      </c>
      <c r="E107" s="251">
        <v>6135064.4189999998</v>
      </c>
      <c r="F107" s="250">
        <f t="shared" si="4"/>
        <v>1.004708636224249E-2</v>
      </c>
    </row>
    <row r="108" spans="1:6" x14ac:dyDescent="0.2">
      <c r="A108" s="248" t="s">
        <v>463</v>
      </c>
      <c r="B108" s="248" t="s">
        <v>59</v>
      </c>
      <c r="C108" s="249">
        <v>3331</v>
      </c>
      <c r="D108" s="250">
        <f t="shared" si="5"/>
        <v>1.0915507288616171E-4</v>
      </c>
      <c r="E108" s="251">
        <v>126621.52899999999</v>
      </c>
      <c r="F108" s="250">
        <f t="shared" si="4"/>
        <v>2.073617080926354E-4</v>
      </c>
    </row>
    <row r="109" spans="1:6" x14ac:dyDescent="0.2">
      <c r="A109" s="248" t="s">
        <v>657</v>
      </c>
      <c r="B109" s="248" t="s">
        <v>44</v>
      </c>
      <c r="C109" s="249">
        <v>85681</v>
      </c>
      <c r="D109" s="250">
        <f t="shared" si="5"/>
        <v>2.8077201440886287E-3</v>
      </c>
      <c r="E109" s="251">
        <v>2090598.1129999999</v>
      </c>
      <c r="F109" s="250">
        <f t="shared" si="4"/>
        <v>3.4236673579176287E-3</v>
      </c>
    </row>
    <row r="110" spans="1:6" x14ac:dyDescent="0.2">
      <c r="A110" s="248" t="s">
        <v>621</v>
      </c>
      <c r="B110" s="248" t="s">
        <v>101</v>
      </c>
      <c r="C110" s="249">
        <v>903213</v>
      </c>
      <c r="D110" s="250">
        <f t="shared" si="5"/>
        <v>2.9597802715919778E-2</v>
      </c>
      <c r="E110" s="251">
        <v>12578515.987</v>
      </c>
      <c r="F110" s="250">
        <f t="shared" si="4"/>
        <v>2.0599202844366553E-2</v>
      </c>
    </row>
    <row r="111" spans="1:6" x14ac:dyDescent="0.2">
      <c r="A111" s="248" t="s">
        <v>667</v>
      </c>
      <c r="B111" s="248" t="s">
        <v>77</v>
      </c>
      <c r="C111" s="249">
        <v>38165</v>
      </c>
      <c r="D111" s="250">
        <f t="shared" si="5"/>
        <v>1.2506464595317807E-3</v>
      </c>
      <c r="E111" s="251">
        <v>3105933.7230000002</v>
      </c>
      <c r="F111" s="250">
        <f t="shared" si="4"/>
        <v>5.0864314079148293E-3</v>
      </c>
    </row>
    <row r="112" spans="1:6" x14ac:dyDescent="0.2">
      <c r="A112" s="248" t="s">
        <v>584</v>
      </c>
      <c r="B112" s="248" t="s">
        <v>68</v>
      </c>
      <c r="C112" s="249">
        <v>21358</v>
      </c>
      <c r="D112" s="250">
        <f t="shared" si="5"/>
        <v>6.9989013710676734E-4</v>
      </c>
      <c r="E112" s="251">
        <v>619491.31599999999</v>
      </c>
      <c r="F112" s="250">
        <f t="shared" si="4"/>
        <v>1.0145097634566911E-3</v>
      </c>
    </row>
    <row r="113" spans="1:6" x14ac:dyDescent="0.2">
      <c r="A113" s="248" t="s">
        <v>553</v>
      </c>
      <c r="B113" s="248" t="s">
        <v>163</v>
      </c>
      <c r="C113" s="249">
        <v>67655</v>
      </c>
      <c r="D113" s="250">
        <f t="shared" si="5"/>
        <v>2.2170178493285111E-3</v>
      </c>
      <c r="E113" s="251">
        <v>1196989.233</v>
      </c>
      <c r="F113" s="250">
        <f t="shared" si="4"/>
        <v>1.9602490499334717E-3</v>
      </c>
    </row>
    <row r="114" spans="1:6" x14ac:dyDescent="0.2">
      <c r="A114" s="248" t="s">
        <v>614</v>
      </c>
      <c r="B114" s="248" t="s">
        <v>147</v>
      </c>
      <c r="C114" s="249">
        <v>38186</v>
      </c>
      <c r="D114" s="250">
        <f t="shared" si="5"/>
        <v>1.2513346182020327E-3</v>
      </c>
      <c r="E114" s="251">
        <v>1832882.4620000001</v>
      </c>
      <c r="F114" s="250">
        <f t="shared" si="4"/>
        <v>3.0016194011790441E-3</v>
      </c>
    </row>
    <row r="115" spans="1:6" x14ac:dyDescent="0.2">
      <c r="A115" s="248" t="s">
        <v>90</v>
      </c>
      <c r="B115" s="248" t="s">
        <v>50</v>
      </c>
      <c r="C115" s="249">
        <v>22142</v>
      </c>
      <c r="D115" s="250">
        <f t="shared" si="5"/>
        <v>7.2558139412950843E-4</v>
      </c>
      <c r="E115" s="251">
        <v>717035.3</v>
      </c>
      <c r="F115" s="250">
        <f t="shared" si="4"/>
        <v>1.1742526389072058E-3</v>
      </c>
    </row>
    <row r="116" spans="1:6" x14ac:dyDescent="0.2">
      <c r="A116" s="248" t="s">
        <v>446</v>
      </c>
      <c r="B116" s="248" t="s">
        <v>82</v>
      </c>
      <c r="C116" s="249">
        <v>34173</v>
      </c>
      <c r="D116" s="250">
        <f t="shared" si="5"/>
        <v>1.1198307732629253E-3</v>
      </c>
      <c r="E116" s="251">
        <v>1477916.902</v>
      </c>
      <c r="F116" s="250">
        <f t="shared" si="4"/>
        <v>2.4203101608234099E-3</v>
      </c>
    </row>
    <row r="117" spans="1:6" x14ac:dyDescent="0.2">
      <c r="A117" s="248" t="s">
        <v>549</v>
      </c>
      <c r="B117" s="248" t="s">
        <v>95</v>
      </c>
      <c r="C117" s="249">
        <v>3430</v>
      </c>
      <c r="D117" s="250">
        <f t="shared" si="5"/>
        <v>1.1239924947449254E-4</v>
      </c>
      <c r="E117" s="251">
        <v>1524498.902</v>
      </c>
      <c r="F117" s="250">
        <f t="shared" si="4"/>
        <v>2.4965951588222192E-3</v>
      </c>
    </row>
    <row r="118" spans="1:6" x14ac:dyDescent="0.2">
      <c r="A118" s="248" t="s">
        <v>615</v>
      </c>
      <c r="B118" s="248" t="s">
        <v>147</v>
      </c>
      <c r="C118" s="249">
        <v>115143</v>
      </c>
      <c r="D118" s="250">
        <f t="shared" si="5"/>
        <v>3.7731739889916897E-3</v>
      </c>
      <c r="E118" s="251">
        <v>3577148.6170000001</v>
      </c>
      <c r="F118" s="250">
        <f t="shared" si="4"/>
        <v>5.8581163344057271E-3</v>
      </c>
    </row>
    <row r="119" spans="1:6" x14ac:dyDescent="0.2">
      <c r="A119" s="248" t="s">
        <v>464</v>
      </c>
      <c r="B119" s="248" t="s">
        <v>59</v>
      </c>
      <c r="C119" s="249">
        <v>19984</v>
      </c>
      <c r="D119" s="250">
        <f t="shared" si="5"/>
        <v>6.5486489839599389E-4</v>
      </c>
      <c r="E119" s="251">
        <v>331975.69799999997</v>
      </c>
      <c r="F119" s="250">
        <f t="shared" si="4"/>
        <v>5.4365989990947663E-4</v>
      </c>
    </row>
    <row r="120" spans="1:6" x14ac:dyDescent="0.2">
      <c r="A120" s="248" t="s">
        <v>632</v>
      </c>
      <c r="B120" s="248" t="s">
        <v>124</v>
      </c>
      <c r="C120" s="249">
        <v>1552</v>
      </c>
      <c r="D120" s="250">
        <f t="shared" si="5"/>
        <v>5.0858202677671263E-5</v>
      </c>
      <c r="E120" s="251">
        <v>235880.69099999999</v>
      </c>
      <c r="F120" s="250">
        <f t="shared" si="4"/>
        <v>3.8628994119816015E-4</v>
      </c>
    </row>
    <row r="121" spans="1:6" x14ac:dyDescent="0.2">
      <c r="A121" s="248" t="s">
        <v>554</v>
      </c>
      <c r="B121" s="248" t="s">
        <v>163</v>
      </c>
      <c r="C121" s="249">
        <v>8858</v>
      </c>
      <c r="D121" s="250">
        <f t="shared" si="5"/>
        <v>2.9027188100438922E-4</v>
      </c>
      <c r="E121" s="251">
        <v>348370.45199999999</v>
      </c>
      <c r="F121" s="250">
        <f t="shared" si="4"/>
        <v>5.7050876376420515E-4</v>
      </c>
    </row>
    <row r="122" spans="1:6" x14ac:dyDescent="0.2">
      <c r="A122" s="248" t="s">
        <v>684</v>
      </c>
      <c r="B122" s="248" t="s">
        <v>65</v>
      </c>
      <c r="C122" s="249">
        <v>15458</v>
      </c>
      <c r="D122" s="250">
        <f t="shared" si="5"/>
        <v>5.0655032022644479E-4</v>
      </c>
      <c r="E122" s="251">
        <v>979645.60900000005</v>
      </c>
      <c r="F122" s="250">
        <f t="shared" si="4"/>
        <v>1.6043163308167765E-3</v>
      </c>
    </row>
    <row r="123" spans="1:6" x14ac:dyDescent="0.2">
      <c r="A123" s="248" t="s">
        <v>495</v>
      </c>
      <c r="B123" s="248" t="s">
        <v>117</v>
      </c>
      <c r="C123" s="249">
        <v>33384</v>
      </c>
      <c r="D123" s="250">
        <f t="shared" si="5"/>
        <v>1.0939756689377432E-3</v>
      </c>
      <c r="E123" s="251">
        <v>1216462.5109999999</v>
      </c>
      <c r="F123" s="250">
        <f t="shared" si="4"/>
        <v>1.9921394576716592E-3</v>
      </c>
    </row>
    <row r="124" spans="1:6" x14ac:dyDescent="0.2">
      <c r="A124" s="248" t="s">
        <v>550</v>
      </c>
      <c r="B124" s="248" t="s">
        <v>95</v>
      </c>
      <c r="C124" s="249">
        <v>1867</v>
      </c>
      <c r="D124" s="250">
        <f t="shared" si="5"/>
        <v>6.1180582731451194E-5</v>
      </c>
      <c r="E124" s="251">
        <v>171703.329</v>
      </c>
      <c r="F124" s="250">
        <f t="shared" si="4"/>
        <v>2.8118990402202249E-4</v>
      </c>
    </row>
    <row r="125" spans="1:6" x14ac:dyDescent="0.2">
      <c r="A125" s="248" t="s">
        <v>496</v>
      </c>
      <c r="B125" s="248" t="s">
        <v>117</v>
      </c>
      <c r="C125" s="249">
        <v>253138</v>
      </c>
      <c r="D125" s="250">
        <f t="shared" si="5"/>
        <v>8.2951956890595022E-3</v>
      </c>
      <c r="E125" s="251">
        <v>5572371.4539999999</v>
      </c>
      <c r="F125" s="250">
        <f t="shared" si="4"/>
        <v>9.1255924008632246E-3</v>
      </c>
    </row>
    <row r="126" spans="1:6" x14ac:dyDescent="0.2">
      <c r="A126" s="248" t="s">
        <v>622</v>
      </c>
      <c r="B126" s="248" t="s">
        <v>101</v>
      </c>
      <c r="C126" s="249">
        <v>4652</v>
      </c>
      <c r="D126" s="250">
        <f t="shared" si="5"/>
        <v>1.5244353019106102E-4</v>
      </c>
      <c r="E126" s="251">
        <v>132639.11199999999</v>
      </c>
      <c r="F126" s="250">
        <f t="shared" si="4"/>
        <v>2.1721640104512064E-4</v>
      </c>
    </row>
    <row r="127" spans="1:6" x14ac:dyDescent="0.2">
      <c r="A127" s="248" t="s">
        <v>534</v>
      </c>
      <c r="B127" s="248" t="s">
        <v>53</v>
      </c>
      <c r="C127" s="249">
        <v>38820</v>
      </c>
      <c r="D127" s="250">
        <f t="shared" si="5"/>
        <v>1.2721104561515455E-3</v>
      </c>
      <c r="E127" s="251">
        <v>1170845.8259999999</v>
      </c>
      <c r="F127" s="250">
        <f t="shared" si="4"/>
        <v>1.9174353074862377E-3</v>
      </c>
    </row>
    <row r="128" spans="1:6" x14ac:dyDescent="0.2">
      <c r="A128" s="248" t="s">
        <v>555</v>
      </c>
      <c r="B128" s="248" t="s">
        <v>163</v>
      </c>
      <c r="C128" s="249">
        <v>207702</v>
      </c>
      <c r="D128" s="250">
        <f t="shared" si="5"/>
        <v>6.8062824823180903E-3</v>
      </c>
      <c r="E128" s="251">
        <v>3976005.2680000002</v>
      </c>
      <c r="F128" s="250">
        <f t="shared" si="4"/>
        <v>6.5113038064624597E-3</v>
      </c>
    </row>
    <row r="129" spans="1:6" x14ac:dyDescent="0.2">
      <c r="A129" s="248" t="s">
        <v>447</v>
      </c>
      <c r="B129" s="248" t="s">
        <v>82</v>
      </c>
      <c r="C129" s="249">
        <v>20372</v>
      </c>
      <c r="D129" s="250">
        <f t="shared" si="5"/>
        <v>6.6757944906541166E-4</v>
      </c>
      <c r="E129" s="251">
        <v>525271.74100000004</v>
      </c>
      <c r="F129" s="250">
        <f t="shared" si="4"/>
        <v>8.6021110538439635E-4</v>
      </c>
    </row>
    <row r="130" spans="1:6" x14ac:dyDescent="0.2">
      <c r="A130" s="248" t="s">
        <v>535</v>
      </c>
      <c r="B130" s="248" t="s">
        <v>53</v>
      </c>
      <c r="C130" s="249">
        <v>14910</v>
      </c>
      <c r="D130" s="250">
        <f t="shared" si="5"/>
        <v>4.8859265587891654E-4</v>
      </c>
      <c r="E130" s="251">
        <v>706491.17200000002</v>
      </c>
      <c r="F130" s="250">
        <f t="shared" si="4"/>
        <v>1.15698505092517E-3</v>
      </c>
    </row>
    <row r="131" spans="1:6" x14ac:dyDescent="0.2">
      <c r="A131" s="248" t="s">
        <v>544</v>
      </c>
      <c r="B131" s="248" t="s">
        <v>128</v>
      </c>
      <c r="C131" s="249">
        <v>179647</v>
      </c>
      <c r="D131" s="250">
        <f t="shared" ref="D131:D194" si="6">C131/$C$258</f>
        <v>5.8869352683219136E-3</v>
      </c>
      <c r="E131" s="251">
        <v>5235458.443</v>
      </c>
      <c r="F131" s="250">
        <f t="shared" ref="F131:F194" si="7">E131/$E$258</f>
        <v>8.573846911835107E-3</v>
      </c>
    </row>
    <row r="132" spans="1:6" x14ac:dyDescent="0.2">
      <c r="A132" s="248" t="s">
        <v>648</v>
      </c>
      <c r="B132" s="248" t="s">
        <v>62</v>
      </c>
      <c r="C132" s="249">
        <v>51967</v>
      </c>
      <c r="D132" s="250">
        <f t="shared" si="6"/>
        <v>1.7029305531897825E-3</v>
      </c>
      <c r="E132" s="251">
        <v>1544647.091</v>
      </c>
      <c r="F132" s="250">
        <f t="shared" si="7"/>
        <v>2.5295908343523515E-3</v>
      </c>
    </row>
    <row r="133" spans="1:6" x14ac:dyDescent="0.2">
      <c r="A133" s="248" t="s">
        <v>623</v>
      </c>
      <c r="B133" s="248" t="s">
        <v>101</v>
      </c>
      <c r="C133" s="249">
        <v>347</v>
      </c>
      <c r="D133" s="250">
        <f t="shared" si="6"/>
        <v>1.1371002789402015E-5</v>
      </c>
      <c r="E133" s="251">
        <v>517236.77100000001</v>
      </c>
      <c r="F133" s="250">
        <f t="shared" si="7"/>
        <v>8.4705263923072125E-4</v>
      </c>
    </row>
    <row r="134" spans="1:6" x14ac:dyDescent="0.2">
      <c r="A134" s="248" t="s">
        <v>448</v>
      </c>
      <c r="B134" s="248" t="s">
        <v>82</v>
      </c>
      <c r="C134" s="249">
        <v>747</v>
      </c>
      <c r="D134" s="250">
        <f t="shared" si="6"/>
        <v>2.4478786984678114E-5</v>
      </c>
      <c r="E134" s="251">
        <v>47957.648999999998</v>
      </c>
      <c r="F134" s="250">
        <f t="shared" si="7"/>
        <v>7.8537829161319544E-5</v>
      </c>
    </row>
    <row r="135" spans="1:6" x14ac:dyDescent="0.2">
      <c r="A135" s="248" t="s">
        <v>649</v>
      </c>
      <c r="B135" s="248" t="s">
        <v>62</v>
      </c>
      <c r="C135" s="249">
        <v>53961</v>
      </c>
      <c r="D135" s="250">
        <f t="shared" si="6"/>
        <v>1.7682728574032339E-3</v>
      </c>
      <c r="E135" s="251">
        <v>1451147.639</v>
      </c>
      <c r="F135" s="250">
        <f t="shared" si="7"/>
        <v>2.3764714854899206E-3</v>
      </c>
    </row>
    <row r="136" spans="1:6" x14ac:dyDescent="0.2">
      <c r="A136" s="248" t="s">
        <v>633</v>
      </c>
      <c r="B136" s="248" t="s">
        <v>124</v>
      </c>
      <c r="C136" s="249">
        <v>4430</v>
      </c>
      <c r="D136" s="250">
        <f t="shared" si="6"/>
        <v>1.4516870996268279E-4</v>
      </c>
      <c r="E136" s="251">
        <v>772342.39500000002</v>
      </c>
      <c r="F136" s="250">
        <f t="shared" si="7"/>
        <v>1.2648262860540636E-3</v>
      </c>
    </row>
    <row r="137" spans="1:6" x14ac:dyDescent="0.2">
      <c r="A137" s="248" t="s">
        <v>527</v>
      </c>
      <c r="B137" s="248" t="s">
        <v>98</v>
      </c>
      <c r="C137" s="249">
        <v>233</v>
      </c>
      <c r="D137" s="250">
        <f t="shared" si="6"/>
        <v>7.6352842937483283E-6</v>
      </c>
      <c r="E137" s="251">
        <v>84174.311000000002</v>
      </c>
      <c r="F137" s="250">
        <f t="shared" si="7"/>
        <v>1.378480345667024E-4</v>
      </c>
    </row>
    <row r="138" spans="1:6" x14ac:dyDescent="0.2">
      <c r="A138" s="248" t="s">
        <v>569</v>
      </c>
      <c r="B138" s="248" t="s">
        <v>153</v>
      </c>
      <c r="C138" s="249">
        <v>3169</v>
      </c>
      <c r="D138" s="250">
        <f t="shared" si="6"/>
        <v>1.038464202870749E-4</v>
      </c>
      <c r="E138" s="251">
        <v>211545.06899999999</v>
      </c>
      <c r="F138" s="250">
        <f t="shared" si="7"/>
        <v>3.4643671730116615E-4</v>
      </c>
    </row>
    <row r="139" spans="1:6" x14ac:dyDescent="0.2">
      <c r="A139" s="248" t="s">
        <v>536</v>
      </c>
      <c r="B139" s="248" t="s">
        <v>53</v>
      </c>
      <c r="C139" s="249">
        <v>30646</v>
      </c>
      <c r="D139" s="250">
        <f t="shared" si="6"/>
        <v>1.0042528861210784E-3</v>
      </c>
      <c r="E139" s="251">
        <v>830512.74</v>
      </c>
      <c r="F139" s="250">
        <f t="shared" si="7"/>
        <v>1.3600889336843722E-3</v>
      </c>
    </row>
    <row r="140" spans="1:6" x14ac:dyDescent="0.2">
      <c r="A140" s="248" t="s">
        <v>528</v>
      </c>
      <c r="B140" s="248" t="s">
        <v>98</v>
      </c>
      <c r="C140" s="249">
        <v>3242</v>
      </c>
      <c r="D140" s="250">
        <f t="shared" si="6"/>
        <v>1.0623859090271278E-4</v>
      </c>
      <c r="E140" s="251">
        <v>149202.70199999999</v>
      </c>
      <c r="F140" s="250">
        <f t="shared" si="7"/>
        <v>2.4434175912341471E-4</v>
      </c>
    </row>
    <row r="141" spans="1:6" x14ac:dyDescent="0.2">
      <c r="A141" s="248" t="s">
        <v>616</v>
      </c>
      <c r="B141" s="248" t="s">
        <v>147</v>
      </c>
      <c r="C141" s="249">
        <v>50722</v>
      </c>
      <c r="D141" s="250">
        <f t="shared" si="6"/>
        <v>1.6621325748819857E-3</v>
      </c>
      <c r="E141" s="251">
        <v>1363531.8729999999</v>
      </c>
      <c r="F141" s="250">
        <f t="shared" si="7"/>
        <v>2.2329875531990331E-3</v>
      </c>
    </row>
    <row r="142" spans="1:6" x14ac:dyDescent="0.2">
      <c r="A142" s="248" t="s">
        <v>585</v>
      </c>
      <c r="B142" s="248" t="s">
        <v>68</v>
      </c>
      <c r="C142" s="249">
        <v>12670</v>
      </c>
      <c r="D142" s="250">
        <f t="shared" si="6"/>
        <v>4.1518906438537041E-4</v>
      </c>
      <c r="E142" s="251">
        <v>488342.973</v>
      </c>
      <c r="F142" s="250">
        <f t="shared" si="7"/>
        <v>7.9973471980673795E-4</v>
      </c>
    </row>
    <row r="143" spans="1:6" x14ac:dyDescent="0.2">
      <c r="A143" s="248" t="s">
        <v>504</v>
      </c>
      <c r="B143" s="248" t="s">
        <v>104</v>
      </c>
      <c r="C143" s="249">
        <v>23233</v>
      </c>
      <c r="D143" s="250">
        <f t="shared" si="6"/>
        <v>7.6133287552212396E-4</v>
      </c>
      <c r="E143" s="251">
        <v>676170.99800000002</v>
      </c>
      <c r="F143" s="250">
        <f t="shared" si="7"/>
        <v>1.1073312272826998E-3</v>
      </c>
    </row>
    <row r="144" spans="1:6" x14ac:dyDescent="0.2">
      <c r="A144" s="248" t="s">
        <v>570</v>
      </c>
      <c r="B144" s="248" t="s">
        <v>153</v>
      </c>
      <c r="C144" s="249">
        <v>6617</v>
      </c>
      <c r="D144" s="250">
        <f t="shared" si="6"/>
        <v>2.1683552005035485E-4</v>
      </c>
      <c r="E144" s="251">
        <v>1196787.862</v>
      </c>
      <c r="F144" s="250">
        <f t="shared" si="7"/>
        <v>1.9599192747771451E-3</v>
      </c>
    </row>
    <row r="145" spans="1:6" x14ac:dyDescent="0.2">
      <c r="A145" s="248" t="s">
        <v>685</v>
      </c>
      <c r="B145" s="248" t="s">
        <v>65</v>
      </c>
      <c r="C145" s="249">
        <v>20274</v>
      </c>
      <c r="D145" s="250">
        <f t="shared" si="6"/>
        <v>6.6436804193756912E-4</v>
      </c>
      <c r="E145" s="251">
        <v>597898.576</v>
      </c>
      <c r="F145" s="250">
        <f t="shared" si="7"/>
        <v>9.7914841942490193E-4</v>
      </c>
    </row>
    <row r="146" spans="1:6" x14ac:dyDescent="0.2">
      <c r="A146" s="248" t="s">
        <v>488</v>
      </c>
      <c r="B146" s="248" t="s">
        <v>72</v>
      </c>
      <c r="C146" s="249">
        <v>18239</v>
      </c>
      <c r="D146" s="250">
        <f t="shared" si="6"/>
        <v>5.9768218984410191E-4</v>
      </c>
      <c r="E146" s="251">
        <v>831495.83900000004</v>
      </c>
      <c r="F146" s="250">
        <f t="shared" si="7"/>
        <v>1.3616989054598999E-3</v>
      </c>
    </row>
    <row r="147" spans="1:6" x14ac:dyDescent="0.2">
      <c r="A147" s="248" t="s">
        <v>513</v>
      </c>
      <c r="B147" s="248" t="s">
        <v>92</v>
      </c>
      <c r="C147" s="249">
        <v>16471</v>
      </c>
      <c r="D147" s="250">
        <f t="shared" si="6"/>
        <v>5.3974578370098161E-4</v>
      </c>
      <c r="E147" s="251">
        <v>1792309.6950000001</v>
      </c>
      <c r="F147" s="250">
        <f t="shared" si="7"/>
        <v>2.9351754217577836E-3</v>
      </c>
    </row>
    <row r="148" spans="1:6" x14ac:dyDescent="0.2">
      <c r="A148" s="248" t="s">
        <v>497</v>
      </c>
      <c r="B148" s="248" t="s">
        <v>117</v>
      </c>
      <c r="C148" s="249">
        <v>107375</v>
      </c>
      <c r="D148" s="250">
        <f t="shared" si="6"/>
        <v>3.5186208199194276E-3</v>
      </c>
      <c r="E148" s="251">
        <v>2527260.4870000002</v>
      </c>
      <c r="F148" s="250">
        <f t="shared" si="7"/>
        <v>4.1387673606385345E-3</v>
      </c>
    </row>
    <row r="149" spans="1:6" x14ac:dyDescent="0.2">
      <c r="A149" s="248" t="s">
        <v>668</v>
      </c>
      <c r="B149" s="248" t="s">
        <v>77</v>
      </c>
      <c r="C149" s="249">
        <v>22265</v>
      </c>
      <c r="D149" s="250">
        <f t="shared" si="6"/>
        <v>7.2961203776955585E-4</v>
      </c>
      <c r="E149" s="251">
        <v>671839.83</v>
      </c>
      <c r="F149" s="250">
        <f t="shared" si="7"/>
        <v>1.1002382913372164E-3</v>
      </c>
    </row>
    <row r="150" spans="1:6" x14ac:dyDescent="0.2">
      <c r="A150" s="248" t="s">
        <v>465</v>
      </c>
      <c r="B150" s="248" t="s">
        <v>59</v>
      </c>
      <c r="C150" s="249">
        <v>2978</v>
      </c>
      <c r="D150" s="250">
        <f t="shared" si="6"/>
        <v>9.7587453333830557E-5</v>
      </c>
      <c r="E150" s="251">
        <v>89721.745999999999</v>
      </c>
      <c r="F150" s="250">
        <f t="shared" si="7"/>
        <v>1.4693278979132829E-4</v>
      </c>
    </row>
    <row r="151" spans="1:6" x14ac:dyDescent="0.2">
      <c r="A151" s="248" t="s">
        <v>537</v>
      </c>
      <c r="B151" s="248" t="s">
        <v>53</v>
      </c>
      <c r="C151" s="249">
        <v>11566</v>
      </c>
      <c r="D151" s="250">
        <f t="shared" si="6"/>
        <v>3.7901158000640841E-4</v>
      </c>
      <c r="E151" s="251">
        <v>1622336.3589999999</v>
      </c>
      <c r="F151" s="250">
        <f t="shared" si="7"/>
        <v>2.6568186402410837E-3</v>
      </c>
    </row>
    <row r="152" spans="1:6" x14ac:dyDescent="0.2">
      <c r="A152" s="248" t="s">
        <v>489</v>
      </c>
      <c r="B152" s="248" t="s">
        <v>72</v>
      </c>
      <c r="C152" s="249">
        <v>23117</v>
      </c>
      <c r="D152" s="250">
        <f t="shared" si="6"/>
        <v>7.5753161810549396E-4</v>
      </c>
      <c r="E152" s="251">
        <v>637505.96</v>
      </c>
      <c r="F152" s="250">
        <f t="shared" si="7"/>
        <v>1.0440114396725955E-3</v>
      </c>
    </row>
    <row r="153" spans="1:6" x14ac:dyDescent="0.2">
      <c r="A153" s="248" t="s">
        <v>601</v>
      </c>
      <c r="B153" s="248" t="s">
        <v>47</v>
      </c>
      <c r="C153" s="249">
        <v>52</v>
      </c>
      <c r="D153" s="250">
        <f t="shared" si="6"/>
        <v>1.7040119453858929E-6</v>
      </c>
      <c r="E153" s="251">
        <v>234564.68700000001</v>
      </c>
      <c r="F153" s="250">
        <f t="shared" si="7"/>
        <v>3.84134787651588E-4</v>
      </c>
    </row>
    <row r="154" spans="1:6" x14ac:dyDescent="0.2">
      <c r="A154" s="248" t="s">
        <v>69</v>
      </c>
      <c r="B154" s="248" t="s">
        <v>68</v>
      </c>
      <c r="C154" s="249">
        <v>322128</v>
      </c>
      <c r="D154" s="250">
        <f t="shared" si="6"/>
        <v>1.0555960768139748E-2</v>
      </c>
      <c r="E154" s="251">
        <v>4188152.537</v>
      </c>
      <c r="F154" s="250">
        <f t="shared" si="7"/>
        <v>6.858726716408743E-3</v>
      </c>
    </row>
    <row r="155" spans="1:6" x14ac:dyDescent="0.2">
      <c r="A155" s="248" t="s">
        <v>586</v>
      </c>
      <c r="B155" s="248" t="s">
        <v>68</v>
      </c>
      <c r="C155" s="249">
        <v>5633</v>
      </c>
      <c r="D155" s="250">
        <f t="shared" si="6"/>
        <v>1.8459037092997567E-4</v>
      </c>
      <c r="E155" s="251">
        <v>448088.09499999997</v>
      </c>
      <c r="F155" s="250">
        <f t="shared" si="7"/>
        <v>7.3381133120873211E-4</v>
      </c>
    </row>
    <row r="156" spans="1:6" x14ac:dyDescent="0.2">
      <c r="A156" s="248" t="s">
        <v>514</v>
      </c>
      <c r="B156" s="248" t="s">
        <v>92</v>
      </c>
      <c r="C156" s="249">
        <v>13386</v>
      </c>
      <c r="D156" s="250">
        <f t="shared" si="6"/>
        <v>4.3865199809491463E-4</v>
      </c>
      <c r="E156" s="251">
        <v>1174911.335</v>
      </c>
      <c r="F156" s="250">
        <f t="shared" si="7"/>
        <v>1.9240931870519314E-3</v>
      </c>
    </row>
    <row r="157" spans="1:6" x14ac:dyDescent="0.2">
      <c r="A157" s="248" t="s">
        <v>477</v>
      </c>
      <c r="B157" s="248" t="s">
        <v>86</v>
      </c>
      <c r="C157" s="249">
        <v>9655</v>
      </c>
      <c r="D157" s="250">
        <f t="shared" si="6"/>
        <v>3.1638914101347681E-4</v>
      </c>
      <c r="E157" s="251">
        <v>285045.56699999998</v>
      </c>
      <c r="F157" s="250">
        <f t="shared" si="7"/>
        <v>4.6680478528539761E-4</v>
      </c>
    </row>
    <row r="158" spans="1:6" x14ac:dyDescent="0.2">
      <c r="A158" s="248" t="s">
        <v>602</v>
      </c>
      <c r="B158" s="248" t="s">
        <v>47</v>
      </c>
      <c r="C158" s="249">
        <v>5205</v>
      </c>
      <c r="D158" s="250">
        <f t="shared" si="6"/>
        <v>1.7056504184103022E-4</v>
      </c>
      <c r="E158" s="251">
        <v>1140635.929</v>
      </c>
      <c r="F158" s="250">
        <f t="shared" si="7"/>
        <v>1.8679620789389616E-3</v>
      </c>
    </row>
    <row r="159" spans="1:6" x14ac:dyDescent="0.2">
      <c r="A159" s="248" t="s">
        <v>490</v>
      </c>
      <c r="B159" s="248" t="s">
        <v>72</v>
      </c>
      <c r="C159" s="249">
        <v>4025</v>
      </c>
      <c r="D159" s="250">
        <f t="shared" si="6"/>
        <v>1.3189707846496574E-4</v>
      </c>
      <c r="E159" s="251">
        <v>177319.15100000001</v>
      </c>
      <c r="F159" s="250">
        <f t="shared" si="7"/>
        <v>2.9038665319620286E-4</v>
      </c>
    </row>
    <row r="160" spans="1:6" x14ac:dyDescent="0.2">
      <c r="A160" s="248" t="s">
        <v>686</v>
      </c>
      <c r="B160" s="248" t="s">
        <v>65</v>
      </c>
      <c r="C160" s="249">
        <v>36298</v>
      </c>
      <c r="D160" s="250">
        <f t="shared" si="6"/>
        <v>1.1894658768003296E-3</v>
      </c>
      <c r="E160" s="251">
        <v>832629.18099999998</v>
      </c>
      <c r="F160" s="250">
        <f t="shared" si="7"/>
        <v>1.3635549226382513E-3</v>
      </c>
    </row>
    <row r="161" spans="1:6" x14ac:dyDescent="0.2">
      <c r="A161" s="248" t="s">
        <v>571</v>
      </c>
      <c r="B161" s="248" t="s">
        <v>153</v>
      </c>
      <c r="C161" s="249">
        <v>57775</v>
      </c>
      <c r="D161" s="250">
        <f t="shared" si="6"/>
        <v>1.8932555797051916E-3</v>
      </c>
      <c r="E161" s="251">
        <v>957050.598</v>
      </c>
      <c r="F161" s="250">
        <f t="shared" si="7"/>
        <v>1.5673136179895455E-3</v>
      </c>
    </row>
    <row r="162" spans="1:6" x14ac:dyDescent="0.2">
      <c r="A162" s="248" t="s">
        <v>505</v>
      </c>
      <c r="B162" s="248" t="s">
        <v>104</v>
      </c>
      <c r="C162" s="249">
        <v>7406</v>
      </c>
      <c r="D162" s="250">
        <f t="shared" si="6"/>
        <v>2.4269062437553697E-4</v>
      </c>
      <c r="E162" s="251">
        <v>328111.62199999997</v>
      </c>
      <c r="F162" s="250">
        <f t="shared" si="7"/>
        <v>5.3733189703439083E-4</v>
      </c>
    </row>
    <row r="163" spans="1:6" x14ac:dyDescent="0.2">
      <c r="A163" s="248" t="s">
        <v>669</v>
      </c>
      <c r="B163" s="248" t="s">
        <v>77</v>
      </c>
      <c r="C163" s="249">
        <v>262997</v>
      </c>
      <c r="D163" s="250">
        <f t="shared" si="6"/>
        <v>8.6182698000125697E-3</v>
      </c>
      <c r="E163" s="251">
        <v>7578774.8210000005</v>
      </c>
      <c r="F163" s="250">
        <f t="shared" si="7"/>
        <v>1.2411378258842675E-2</v>
      </c>
    </row>
    <row r="164" spans="1:6" x14ac:dyDescent="0.2">
      <c r="A164" s="248" t="s">
        <v>650</v>
      </c>
      <c r="B164" s="248" t="s">
        <v>62</v>
      </c>
      <c r="C164" s="249">
        <v>565</v>
      </c>
      <c r="D164" s="250">
        <f t="shared" si="6"/>
        <v>1.8514745175827489E-5</v>
      </c>
      <c r="E164" s="251">
        <v>213704.878</v>
      </c>
      <c r="F164" s="250">
        <f t="shared" si="7"/>
        <v>3.4997372784693084E-4</v>
      </c>
    </row>
    <row r="165" spans="1:6" x14ac:dyDescent="0.2">
      <c r="A165" s="248" t="s">
        <v>651</v>
      </c>
      <c r="B165" s="248" t="s">
        <v>62</v>
      </c>
      <c r="C165" s="249">
        <v>54889</v>
      </c>
      <c r="D165" s="250">
        <f t="shared" si="6"/>
        <v>1.7986829167362744E-3</v>
      </c>
      <c r="E165" s="251">
        <v>1605702.682</v>
      </c>
      <c r="F165" s="250">
        <f t="shared" si="7"/>
        <v>2.6295785042087572E-3</v>
      </c>
    </row>
    <row r="166" spans="1:6" x14ac:dyDescent="0.2">
      <c r="A166" s="248" t="s">
        <v>634</v>
      </c>
      <c r="B166" s="248" t="s">
        <v>124</v>
      </c>
      <c r="C166" s="249">
        <v>1940</v>
      </c>
      <c r="D166" s="250">
        <f t="shared" si="6"/>
        <v>6.3572753347089077E-5</v>
      </c>
      <c r="E166" s="251">
        <v>174934.87100000001</v>
      </c>
      <c r="F166" s="250">
        <f t="shared" si="7"/>
        <v>2.8648203778620327E-4</v>
      </c>
    </row>
    <row r="167" spans="1:6" x14ac:dyDescent="0.2">
      <c r="A167" s="248" t="s">
        <v>603</v>
      </c>
      <c r="B167" s="248" t="s">
        <v>47</v>
      </c>
      <c r="C167" s="249">
        <v>177539</v>
      </c>
      <c r="D167" s="250">
        <f t="shared" si="6"/>
        <v>5.8178572456128079E-3</v>
      </c>
      <c r="E167" s="251">
        <v>4823931.716</v>
      </c>
      <c r="F167" s="250">
        <f t="shared" si="7"/>
        <v>7.8999102937068293E-3</v>
      </c>
    </row>
    <row r="168" spans="1:6" x14ac:dyDescent="0.2">
      <c r="A168" s="248" t="s">
        <v>515</v>
      </c>
      <c r="B168" s="248" t="s">
        <v>92</v>
      </c>
      <c r="C168" s="249">
        <v>25941</v>
      </c>
      <c r="D168" s="250">
        <f t="shared" si="6"/>
        <v>8.5007257452414321E-4</v>
      </c>
      <c r="E168" s="251">
        <v>945008.25399999996</v>
      </c>
      <c r="F168" s="250">
        <f t="shared" si="7"/>
        <v>1.5475924770350787E-3</v>
      </c>
    </row>
    <row r="169" spans="1:6" x14ac:dyDescent="0.2">
      <c r="A169" s="248" t="s">
        <v>506</v>
      </c>
      <c r="B169" s="248" t="s">
        <v>104</v>
      </c>
      <c r="C169" s="249">
        <v>4501</v>
      </c>
      <c r="D169" s="250">
        <f t="shared" si="6"/>
        <v>1.474953416573443E-4</v>
      </c>
      <c r="E169" s="251">
        <v>261705.23300000001</v>
      </c>
      <c r="F169" s="250">
        <f t="shared" si="7"/>
        <v>4.285814944760392E-4</v>
      </c>
    </row>
    <row r="170" spans="1:6" x14ac:dyDescent="0.2">
      <c r="A170" s="248" t="s">
        <v>449</v>
      </c>
      <c r="B170" s="248" t="s">
        <v>82</v>
      </c>
      <c r="C170" s="249">
        <v>9077</v>
      </c>
      <c r="D170" s="250">
        <f t="shared" si="6"/>
        <v>2.9744839285130288E-4</v>
      </c>
      <c r="E170" s="251">
        <v>738865.05099999998</v>
      </c>
      <c r="F170" s="250">
        <f t="shared" si="7"/>
        <v>1.2100021239303798E-3</v>
      </c>
    </row>
    <row r="171" spans="1:6" x14ac:dyDescent="0.2">
      <c r="A171" s="248" t="s">
        <v>674</v>
      </c>
      <c r="B171" s="248" t="s">
        <v>56</v>
      </c>
      <c r="C171" s="249">
        <v>21522</v>
      </c>
      <c r="D171" s="250">
        <f t="shared" si="6"/>
        <v>7.0526432862683054E-4</v>
      </c>
      <c r="E171" s="251">
        <v>826810.35600000003</v>
      </c>
      <c r="F171" s="250">
        <f t="shared" si="7"/>
        <v>1.3540257256634452E-3</v>
      </c>
    </row>
    <row r="172" spans="1:6" x14ac:dyDescent="0.2">
      <c r="A172" s="248" t="s">
        <v>565</v>
      </c>
      <c r="B172" s="248" t="s">
        <v>89</v>
      </c>
      <c r="C172" s="249">
        <v>711365</v>
      </c>
      <c r="D172" s="250">
        <f t="shared" si="6"/>
        <v>2.3311047260181454E-2</v>
      </c>
      <c r="E172" s="251">
        <v>12945656.950999999</v>
      </c>
      <c r="F172" s="250">
        <f t="shared" si="7"/>
        <v>2.1200451131344802E-2</v>
      </c>
    </row>
    <row r="173" spans="1:6" x14ac:dyDescent="0.2">
      <c r="A173" s="248" t="s">
        <v>466</v>
      </c>
      <c r="B173" s="248" t="s">
        <v>59</v>
      </c>
      <c r="C173" s="249">
        <v>21148</v>
      </c>
      <c r="D173" s="250">
        <f t="shared" si="6"/>
        <v>6.930085504042473E-4</v>
      </c>
      <c r="E173" s="251">
        <v>570403.86</v>
      </c>
      <c r="F173" s="250">
        <f t="shared" si="7"/>
        <v>9.3412170620868495E-4</v>
      </c>
    </row>
    <row r="174" spans="1:6" x14ac:dyDescent="0.2">
      <c r="A174" s="248" t="s">
        <v>478</v>
      </c>
      <c r="B174" s="248" t="s">
        <v>86</v>
      </c>
      <c r="C174" s="249">
        <v>12071</v>
      </c>
      <c r="D174" s="250">
        <f t="shared" si="6"/>
        <v>3.9556015755294447E-4</v>
      </c>
      <c r="E174" s="251">
        <v>472222.38699999999</v>
      </c>
      <c r="F174" s="250">
        <f t="shared" si="7"/>
        <v>7.7333484709303664E-4</v>
      </c>
    </row>
    <row r="175" spans="1:6" x14ac:dyDescent="0.2">
      <c r="A175" s="248" t="s">
        <v>529</v>
      </c>
      <c r="B175" s="248" t="s">
        <v>98</v>
      </c>
      <c r="C175" s="249">
        <v>1020</v>
      </c>
      <c r="D175" s="250">
        <f t="shared" si="6"/>
        <v>3.342484969795405E-5</v>
      </c>
      <c r="E175" s="251">
        <v>51456.733999999997</v>
      </c>
      <c r="F175" s="250">
        <f t="shared" si="7"/>
        <v>8.4268104637311619E-5</v>
      </c>
    </row>
    <row r="176" spans="1:6" x14ac:dyDescent="0.2">
      <c r="A176" s="248" t="s">
        <v>591</v>
      </c>
      <c r="B176" s="248" t="s">
        <v>50</v>
      </c>
      <c r="C176" s="249">
        <v>65441</v>
      </c>
      <c r="D176" s="250">
        <f t="shared" si="6"/>
        <v>2.1444662638076578E-3</v>
      </c>
      <c r="E176" s="251">
        <v>1821034.382</v>
      </c>
      <c r="F176" s="250">
        <f t="shared" si="7"/>
        <v>2.9822163966045359E-3</v>
      </c>
    </row>
    <row r="177" spans="1:6" x14ac:dyDescent="0.2">
      <c r="A177" s="248" t="s">
        <v>545</v>
      </c>
      <c r="B177" s="248" t="s">
        <v>128</v>
      </c>
      <c r="C177" s="249">
        <v>55836</v>
      </c>
      <c r="D177" s="250">
        <f t="shared" si="6"/>
        <v>1.8297155958185906E-3</v>
      </c>
      <c r="E177" s="251">
        <v>2383592.4870000002</v>
      </c>
      <c r="F177" s="250">
        <f t="shared" si="7"/>
        <v>3.9034895045462047E-3</v>
      </c>
    </row>
    <row r="178" spans="1:6" x14ac:dyDescent="0.2">
      <c r="A178" s="248" t="s">
        <v>498</v>
      </c>
      <c r="B178" s="248" t="s">
        <v>117</v>
      </c>
      <c r="C178" s="249">
        <v>12080</v>
      </c>
      <c r="D178" s="250">
        <f t="shared" si="6"/>
        <v>3.9585508269733821E-4</v>
      </c>
      <c r="E178" s="251">
        <v>386020.57900000003</v>
      </c>
      <c r="F178" s="250">
        <f t="shared" si="7"/>
        <v>6.321664826867484E-4</v>
      </c>
    </row>
    <row r="179" spans="1:6" x14ac:dyDescent="0.2">
      <c r="A179" s="248" t="s">
        <v>450</v>
      </c>
      <c r="B179" s="248" t="s">
        <v>82</v>
      </c>
      <c r="C179" s="249">
        <v>14263</v>
      </c>
      <c r="D179" s="250">
        <f t="shared" si="6"/>
        <v>4.6739081494305752E-4</v>
      </c>
      <c r="E179" s="251">
        <v>1197248.2069999999</v>
      </c>
      <c r="F179" s="250">
        <f t="shared" si="7"/>
        <v>1.9606731586250641E-3</v>
      </c>
    </row>
    <row r="180" spans="1:6" x14ac:dyDescent="0.2">
      <c r="A180" s="248" t="s">
        <v>538</v>
      </c>
      <c r="B180" s="248" t="s">
        <v>53</v>
      </c>
      <c r="C180" s="249">
        <v>352725</v>
      </c>
      <c r="D180" s="250">
        <f t="shared" si="6"/>
        <v>1.1558607950696905E-2</v>
      </c>
      <c r="E180" s="251">
        <v>6496501.7000000002</v>
      </c>
      <c r="F180" s="250">
        <f t="shared" si="7"/>
        <v>1.0638994014506884E-2</v>
      </c>
    </row>
    <row r="181" spans="1:6" x14ac:dyDescent="0.2">
      <c r="A181" s="248" t="s">
        <v>467</v>
      </c>
      <c r="B181" s="248" t="s">
        <v>59</v>
      </c>
      <c r="C181" s="249">
        <v>9599</v>
      </c>
      <c r="D181" s="250">
        <f t="shared" si="6"/>
        <v>3.1455405122613817E-4</v>
      </c>
      <c r="E181" s="251">
        <v>244591.18100000001</v>
      </c>
      <c r="F181" s="250">
        <f t="shared" si="7"/>
        <v>4.0055467247244309E-4</v>
      </c>
    </row>
    <row r="182" spans="1:6" x14ac:dyDescent="0.2">
      <c r="A182" s="248" t="s">
        <v>468</v>
      </c>
      <c r="B182" s="248" t="s">
        <v>59</v>
      </c>
      <c r="C182" s="249">
        <v>1776</v>
      </c>
      <c r="D182" s="250">
        <f t="shared" si="6"/>
        <v>5.8198561827025875E-5</v>
      </c>
      <c r="E182" s="251">
        <v>828328.87199999997</v>
      </c>
      <c r="F182" s="250">
        <f t="shared" si="7"/>
        <v>1.3565125229246439E-3</v>
      </c>
    </row>
    <row r="183" spans="1:6" x14ac:dyDescent="0.2">
      <c r="A183" s="248" t="s">
        <v>499</v>
      </c>
      <c r="B183" s="248" t="s">
        <v>117</v>
      </c>
      <c r="C183" s="249">
        <v>85327</v>
      </c>
      <c r="D183" s="250">
        <f t="shared" si="6"/>
        <v>2.7961197550758093E-3</v>
      </c>
      <c r="E183" s="251">
        <v>2814890.4109999998</v>
      </c>
      <c r="F183" s="250">
        <f t="shared" si="7"/>
        <v>4.6098044173715552E-3</v>
      </c>
    </row>
    <row r="184" spans="1:6" x14ac:dyDescent="0.2">
      <c r="A184" s="248" t="s">
        <v>556</v>
      </c>
      <c r="B184" s="248" t="s">
        <v>163</v>
      </c>
      <c r="C184" s="249">
        <v>29500</v>
      </c>
      <c r="D184" s="250">
        <f t="shared" si="6"/>
        <v>9.6669908440161234E-4</v>
      </c>
      <c r="E184" s="251">
        <v>1205199.9569999999</v>
      </c>
      <c r="F184" s="250">
        <f t="shared" si="7"/>
        <v>1.9736953395712883E-3</v>
      </c>
    </row>
    <row r="185" spans="1:6" x14ac:dyDescent="0.2">
      <c r="A185" s="248" t="s">
        <v>479</v>
      </c>
      <c r="B185" s="248" t="s">
        <v>86</v>
      </c>
      <c r="C185" s="249">
        <v>22856</v>
      </c>
      <c r="D185" s="250">
        <f t="shared" si="6"/>
        <v>7.4897878891807624E-4</v>
      </c>
      <c r="E185" s="251">
        <v>1086354.1029999999</v>
      </c>
      <c r="F185" s="250">
        <f t="shared" si="7"/>
        <v>1.7790674632551845E-3</v>
      </c>
    </row>
    <row r="186" spans="1:6" x14ac:dyDescent="0.2">
      <c r="A186" s="248" t="s">
        <v>557</v>
      </c>
      <c r="B186" s="248" t="s">
        <v>163</v>
      </c>
      <c r="C186" s="249">
        <v>173313</v>
      </c>
      <c r="D186" s="250">
        <f t="shared" si="6"/>
        <v>5.6793735055897165E-3</v>
      </c>
      <c r="E186" s="251">
        <v>4473591.0760000004</v>
      </c>
      <c r="F186" s="250">
        <f t="shared" si="7"/>
        <v>7.3261750521692948E-3</v>
      </c>
    </row>
    <row r="187" spans="1:6" x14ac:dyDescent="0.2">
      <c r="A187" s="248" t="s">
        <v>587</v>
      </c>
      <c r="B187" s="248" t="s">
        <v>68</v>
      </c>
      <c r="C187" s="249">
        <v>9491</v>
      </c>
      <c r="D187" s="250">
        <f t="shared" si="6"/>
        <v>3.1101494949341361E-4</v>
      </c>
      <c r="E187" s="251">
        <v>428347.09899999999</v>
      </c>
      <c r="F187" s="250">
        <f t="shared" si="7"/>
        <v>7.0148249517003704E-4</v>
      </c>
    </row>
    <row r="188" spans="1:6" x14ac:dyDescent="0.2">
      <c r="A188" s="248" t="s">
        <v>604</v>
      </c>
      <c r="B188" s="248" t="s">
        <v>47</v>
      </c>
      <c r="C188" s="249">
        <v>14600</v>
      </c>
      <c r="D188" s="250">
        <f t="shared" si="6"/>
        <v>4.784341231275776E-4</v>
      </c>
      <c r="E188" s="251">
        <v>1371200.7830000001</v>
      </c>
      <c r="F188" s="250">
        <f t="shared" si="7"/>
        <v>2.245546541306093E-3</v>
      </c>
    </row>
    <row r="189" spans="1:6" x14ac:dyDescent="0.2">
      <c r="A189" s="248" t="s">
        <v>592</v>
      </c>
      <c r="B189" s="248" t="s">
        <v>50</v>
      </c>
      <c r="C189" s="249">
        <v>53801</v>
      </c>
      <c r="D189" s="250">
        <f t="shared" si="6"/>
        <v>1.7630297437251235E-3</v>
      </c>
      <c r="E189" s="251">
        <v>1926395.996</v>
      </c>
      <c r="F189" s="250">
        <f t="shared" si="7"/>
        <v>3.1547618114244509E-3</v>
      </c>
    </row>
    <row r="190" spans="1:6" x14ac:dyDescent="0.2">
      <c r="A190" s="248" t="s">
        <v>469</v>
      </c>
      <c r="B190" s="248" t="s">
        <v>59</v>
      </c>
      <c r="C190" s="249">
        <v>115599</v>
      </c>
      <c r="D190" s="250">
        <f t="shared" si="6"/>
        <v>3.7881168629743042E-3</v>
      </c>
      <c r="E190" s="251">
        <v>2882962.3689999999</v>
      </c>
      <c r="F190" s="250">
        <f t="shared" si="7"/>
        <v>4.7212824384914092E-3</v>
      </c>
    </row>
    <row r="191" spans="1:6" x14ac:dyDescent="0.2">
      <c r="A191" s="248" t="s">
        <v>551</v>
      </c>
      <c r="B191" s="248" t="s">
        <v>95</v>
      </c>
      <c r="C191" s="249">
        <v>5989</v>
      </c>
      <c r="D191" s="250">
        <f t="shared" si="6"/>
        <v>1.9625629886377139E-4</v>
      </c>
      <c r="E191" s="251">
        <v>209582.78400000001</v>
      </c>
      <c r="F191" s="250">
        <f t="shared" si="7"/>
        <v>3.432231818733595E-4</v>
      </c>
    </row>
    <row r="192" spans="1:6" x14ac:dyDescent="0.2">
      <c r="A192" s="248" t="s">
        <v>617</v>
      </c>
      <c r="B192" s="248" t="s">
        <v>147</v>
      </c>
      <c r="C192" s="249">
        <v>12949</v>
      </c>
      <c r="D192" s="250">
        <f t="shared" si="6"/>
        <v>4.2433174386157549E-4</v>
      </c>
      <c r="E192" s="251">
        <v>378199.21</v>
      </c>
      <c r="F192" s="250">
        <f t="shared" si="7"/>
        <v>6.1935782014514555E-4</v>
      </c>
    </row>
    <row r="193" spans="1:6" x14ac:dyDescent="0.2">
      <c r="A193" s="248" t="s">
        <v>470</v>
      </c>
      <c r="B193" s="248" t="s">
        <v>59</v>
      </c>
      <c r="C193" s="249">
        <v>149385</v>
      </c>
      <c r="D193" s="250">
        <f t="shared" si="6"/>
        <v>4.8952658550283001E-3</v>
      </c>
      <c r="E193" s="251">
        <v>1835733.923</v>
      </c>
      <c r="F193" s="250">
        <f t="shared" si="7"/>
        <v>3.0062890954102636E-3</v>
      </c>
    </row>
    <row r="194" spans="1:6" x14ac:dyDescent="0.2">
      <c r="A194" s="248" t="s">
        <v>635</v>
      </c>
      <c r="B194" s="248" t="s">
        <v>124</v>
      </c>
      <c r="C194" s="249">
        <v>3203</v>
      </c>
      <c r="D194" s="250">
        <f t="shared" si="6"/>
        <v>1.0496058194367336E-4</v>
      </c>
      <c r="E194" s="251">
        <v>322793.33399999997</v>
      </c>
      <c r="F194" s="250">
        <f t="shared" si="7"/>
        <v>5.2862240432396425E-4</v>
      </c>
    </row>
    <row r="195" spans="1:6" x14ac:dyDescent="0.2">
      <c r="A195" s="248" t="s">
        <v>636</v>
      </c>
      <c r="B195" s="248" t="s">
        <v>124</v>
      </c>
      <c r="C195" s="249">
        <v>2817</v>
      </c>
      <c r="D195" s="250">
        <f t="shared" ref="D195:D256" si="8">C195/$C$258</f>
        <v>9.2311570195231923E-5</v>
      </c>
      <c r="E195" s="251">
        <v>107881.049</v>
      </c>
      <c r="F195" s="250">
        <f t="shared" ref="F195:F256" si="9">E195/$E$258</f>
        <v>1.7667136677417076E-4</v>
      </c>
    </row>
    <row r="196" spans="1:6" x14ac:dyDescent="0.2">
      <c r="A196" s="248" t="s">
        <v>618</v>
      </c>
      <c r="B196" s="248" t="s">
        <v>147</v>
      </c>
      <c r="C196" s="249">
        <v>11556</v>
      </c>
      <c r="D196" s="250">
        <f t="shared" si="8"/>
        <v>3.786838854015265E-4</v>
      </c>
      <c r="E196" s="251">
        <v>441871.28600000002</v>
      </c>
      <c r="F196" s="250">
        <f t="shared" si="9"/>
        <v>7.2363037585851159E-4</v>
      </c>
    </row>
    <row r="197" spans="1:6" x14ac:dyDescent="0.2">
      <c r="A197" s="248" t="s">
        <v>605</v>
      </c>
      <c r="B197" s="248" t="s">
        <v>47</v>
      </c>
      <c r="C197" s="249">
        <v>14887</v>
      </c>
      <c r="D197" s="250">
        <f t="shared" si="8"/>
        <v>4.8783895828768823E-4</v>
      </c>
      <c r="E197" s="251">
        <v>1765531.409</v>
      </c>
      <c r="F197" s="250">
        <f t="shared" si="9"/>
        <v>2.8913219699111146E-3</v>
      </c>
    </row>
    <row r="198" spans="1:6" x14ac:dyDescent="0.2">
      <c r="A198" s="248" t="s">
        <v>539</v>
      </c>
      <c r="B198" s="248" t="s">
        <v>53</v>
      </c>
      <c r="C198" s="249">
        <v>6746</v>
      </c>
      <c r="D198" s="250">
        <f t="shared" si="8"/>
        <v>2.2106278045333142E-4</v>
      </c>
      <c r="E198" s="251">
        <v>773425.353</v>
      </c>
      <c r="F198" s="250">
        <f t="shared" si="9"/>
        <v>1.2665997918902836E-3</v>
      </c>
    </row>
    <row r="199" spans="1:6" x14ac:dyDescent="0.2">
      <c r="A199" s="248" t="s">
        <v>471</v>
      </c>
      <c r="B199" s="248" t="s">
        <v>59</v>
      </c>
      <c r="C199" s="249">
        <v>801</v>
      </c>
      <c r="D199" s="250">
        <f t="shared" si="8"/>
        <v>2.6248337851040387E-5</v>
      </c>
      <c r="E199" s="251">
        <v>78515.534</v>
      </c>
      <c r="F199" s="250">
        <f t="shared" si="9"/>
        <v>1.2858094014995975E-4</v>
      </c>
    </row>
    <row r="200" spans="1:6" x14ac:dyDescent="0.2">
      <c r="A200" s="248" t="s">
        <v>516</v>
      </c>
      <c r="B200" s="248" t="s">
        <v>92</v>
      </c>
      <c r="C200" s="249">
        <v>17124</v>
      </c>
      <c r="D200" s="250">
        <f t="shared" si="8"/>
        <v>5.6114424139976982E-4</v>
      </c>
      <c r="E200" s="251">
        <v>958076.42099999997</v>
      </c>
      <c r="F200" s="250">
        <f t="shared" si="9"/>
        <v>1.5689935567105564E-3</v>
      </c>
    </row>
    <row r="201" spans="1:6" x14ac:dyDescent="0.2">
      <c r="A201" s="248" t="s">
        <v>546</v>
      </c>
      <c r="B201" s="248" t="s">
        <v>128</v>
      </c>
      <c r="C201" s="249">
        <v>130150</v>
      </c>
      <c r="D201" s="250">
        <f t="shared" si="8"/>
        <v>4.2649452825379609E-3</v>
      </c>
      <c r="E201" s="251">
        <v>2872798.9380000001</v>
      </c>
      <c r="F201" s="250">
        <f t="shared" si="9"/>
        <v>4.7046382988345454E-3</v>
      </c>
    </row>
    <row r="202" spans="1:6" x14ac:dyDescent="0.2">
      <c r="A202" s="248" t="s">
        <v>637</v>
      </c>
      <c r="B202" s="248" t="s">
        <v>124</v>
      </c>
      <c r="C202" s="249">
        <v>9846</v>
      </c>
      <c r="D202" s="250">
        <f t="shared" si="8"/>
        <v>3.2264810796672115E-4</v>
      </c>
      <c r="E202" s="251">
        <v>383342.72100000002</v>
      </c>
      <c r="F202" s="250">
        <f t="shared" si="9"/>
        <v>6.2778108935518059E-4</v>
      </c>
    </row>
    <row r="203" spans="1:6" x14ac:dyDescent="0.2">
      <c r="A203" s="248" t="s">
        <v>658</v>
      </c>
      <c r="B203" s="248" t="s">
        <v>44</v>
      </c>
      <c r="C203" s="249">
        <v>53462</v>
      </c>
      <c r="D203" s="250">
        <f t="shared" si="8"/>
        <v>1.751920896619627E-3</v>
      </c>
      <c r="E203" s="251">
        <v>1428181.7320000001</v>
      </c>
      <c r="F203" s="250">
        <f t="shared" si="9"/>
        <v>2.3388613749421592E-3</v>
      </c>
    </row>
    <row r="204" spans="1:6" x14ac:dyDescent="0.2">
      <c r="A204" s="248" t="s">
        <v>593</v>
      </c>
      <c r="B204" s="248" t="s">
        <v>50</v>
      </c>
      <c r="C204" s="249">
        <v>10136</v>
      </c>
      <c r="D204" s="250">
        <f t="shared" si="8"/>
        <v>3.3215125150829632E-4</v>
      </c>
      <c r="E204" s="251">
        <v>296840.53700000001</v>
      </c>
      <c r="F204" s="250">
        <f t="shared" si="9"/>
        <v>4.8612081428471099E-4</v>
      </c>
    </row>
    <row r="205" spans="1:6" x14ac:dyDescent="0.2">
      <c r="A205" s="248" t="s">
        <v>594</v>
      </c>
      <c r="B205" s="248" t="s">
        <v>50</v>
      </c>
      <c r="C205" s="249">
        <v>7860</v>
      </c>
      <c r="D205" s="250">
        <f t="shared" si="8"/>
        <v>2.5756795943717532E-4</v>
      </c>
      <c r="E205" s="251">
        <v>305223.527</v>
      </c>
      <c r="F205" s="250">
        <f t="shared" si="9"/>
        <v>4.9984921528454E-4</v>
      </c>
    </row>
    <row r="206" spans="1:6" x14ac:dyDescent="0.2">
      <c r="A206" s="248" t="s">
        <v>595</v>
      </c>
      <c r="B206" s="248" t="s">
        <v>50</v>
      </c>
      <c r="C206" s="249">
        <v>29672</v>
      </c>
      <c r="D206" s="250">
        <f t="shared" si="8"/>
        <v>9.7233543160558098E-4</v>
      </c>
      <c r="E206" s="251">
        <v>930573.54500000004</v>
      </c>
      <c r="F206" s="250">
        <f t="shared" si="9"/>
        <v>1.5239534802728447E-3</v>
      </c>
    </row>
    <row r="207" spans="1:6" x14ac:dyDescent="0.2">
      <c r="A207" s="248" t="s">
        <v>540</v>
      </c>
      <c r="B207" s="248" t="s">
        <v>53</v>
      </c>
      <c r="C207" s="249">
        <v>69767</v>
      </c>
      <c r="D207" s="250">
        <f t="shared" si="8"/>
        <v>2.2862269498795688E-3</v>
      </c>
      <c r="E207" s="251">
        <v>2339026.5929999999</v>
      </c>
      <c r="F207" s="250">
        <f t="shared" si="9"/>
        <v>3.8305061819193286E-3</v>
      </c>
    </row>
    <row r="208" spans="1:6" x14ac:dyDescent="0.2">
      <c r="A208" s="248" t="s">
        <v>507</v>
      </c>
      <c r="B208" s="248" t="s">
        <v>104</v>
      </c>
      <c r="C208" s="249">
        <v>5832</v>
      </c>
      <c r="D208" s="250">
        <f t="shared" si="8"/>
        <v>1.9111149356712553E-4</v>
      </c>
      <c r="E208" s="251">
        <v>195579.26699999999</v>
      </c>
      <c r="F208" s="250">
        <f t="shared" si="9"/>
        <v>3.2029032655754455E-4</v>
      </c>
    </row>
    <row r="209" spans="1:6" x14ac:dyDescent="0.2">
      <c r="A209" s="248" t="s">
        <v>638</v>
      </c>
      <c r="B209" s="248" t="s">
        <v>124</v>
      </c>
      <c r="C209" s="249">
        <v>2389</v>
      </c>
      <c r="D209" s="250">
        <f t="shared" si="8"/>
        <v>7.8286241106286495E-5</v>
      </c>
      <c r="E209" s="251">
        <v>111023.539</v>
      </c>
      <c r="F209" s="250">
        <f t="shared" si="9"/>
        <v>1.8181766455789146E-4</v>
      </c>
    </row>
    <row r="210" spans="1:6" x14ac:dyDescent="0.2">
      <c r="A210" s="248" t="s">
        <v>451</v>
      </c>
      <c r="B210" s="248" t="s">
        <v>82</v>
      </c>
      <c r="C210" s="249">
        <v>16425</v>
      </c>
      <c r="D210" s="250">
        <f t="shared" si="8"/>
        <v>5.3823838851852477E-4</v>
      </c>
      <c r="E210" s="251">
        <v>656802.90800000005</v>
      </c>
      <c r="F210" s="250">
        <f t="shared" si="9"/>
        <v>1.0756130806404184E-3</v>
      </c>
    </row>
    <row r="211" spans="1:6" x14ac:dyDescent="0.2">
      <c r="A211" s="248" t="s">
        <v>452</v>
      </c>
      <c r="B211" s="248" t="s">
        <v>82</v>
      </c>
      <c r="C211" s="249">
        <v>3322</v>
      </c>
      <c r="D211" s="250">
        <f t="shared" si="8"/>
        <v>1.08860147741768E-4</v>
      </c>
      <c r="E211" s="251">
        <v>152267.14600000001</v>
      </c>
      <c r="F211" s="250">
        <f t="shared" si="9"/>
        <v>2.4936024489919642E-4</v>
      </c>
    </row>
    <row r="212" spans="1:6" x14ac:dyDescent="0.2">
      <c r="A212" s="248" t="s">
        <v>596</v>
      </c>
      <c r="B212" s="248" t="s">
        <v>50</v>
      </c>
      <c r="C212" s="249">
        <v>24018</v>
      </c>
      <c r="D212" s="250">
        <f t="shared" si="8"/>
        <v>7.8705690200535339E-4</v>
      </c>
      <c r="E212" s="251">
        <v>818013.826</v>
      </c>
      <c r="F212" s="250">
        <f t="shared" si="9"/>
        <v>1.3396200910095776E-3</v>
      </c>
    </row>
    <row r="213" spans="1:6" x14ac:dyDescent="0.2">
      <c r="A213" s="248" t="s">
        <v>472</v>
      </c>
      <c r="B213" s="248" t="s">
        <v>59</v>
      </c>
      <c r="C213" s="249">
        <v>2712</v>
      </c>
      <c r="D213" s="250">
        <f t="shared" si="8"/>
        <v>8.8870776843971944E-5</v>
      </c>
      <c r="E213" s="251">
        <v>260273.51699999999</v>
      </c>
      <c r="F213" s="250">
        <f t="shared" si="9"/>
        <v>4.2623684520819188E-4</v>
      </c>
    </row>
    <row r="214" spans="1:6" x14ac:dyDescent="0.2">
      <c r="A214" s="248" t="s">
        <v>659</v>
      </c>
      <c r="B214" s="248" t="s">
        <v>44</v>
      </c>
      <c r="C214" s="249">
        <v>244908</v>
      </c>
      <c r="D214" s="250">
        <f t="shared" si="8"/>
        <v>8.0255030292416974E-3</v>
      </c>
      <c r="E214" s="251">
        <v>6014951.3159999996</v>
      </c>
      <c r="F214" s="250">
        <f t="shared" si="9"/>
        <v>9.8503831759905944E-3</v>
      </c>
    </row>
    <row r="215" spans="1:6" x14ac:dyDescent="0.2">
      <c r="A215" s="248" t="s">
        <v>558</v>
      </c>
      <c r="B215" s="248" t="s">
        <v>163</v>
      </c>
      <c r="C215" s="249">
        <v>9880</v>
      </c>
      <c r="D215" s="250">
        <f t="shared" si="8"/>
        <v>3.2376226962331966E-4</v>
      </c>
      <c r="E215" s="251">
        <v>280531.26500000001</v>
      </c>
      <c r="F215" s="250">
        <f t="shared" si="9"/>
        <v>4.594119400010385E-4</v>
      </c>
    </row>
    <row r="216" spans="1:6" x14ac:dyDescent="0.2">
      <c r="A216" s="248" t="s">
        <v>624</v>
      </c>
      <c r="B216" s="248" t="s">
        <v>101</v>
      </c>
      <c r="C216" s="249">
        <v>65740</v>
      </c>
      <c r="D216" s="250">
        <f t="shared" si="8"/>
        <v>2.1542643324936267E-3</v>
      </c>
      <c r="E216" s="251">
        <v>1067562.6580000001</v>
      </c>
      <c r="F216" s="250">
        <f t="shared" si="9"/>
        <v>1.7482936591201167E-3</v>
      </c>
    </row>
    <row r="217" spans="1:6" x14ac:dyDescent="0.2">
      <c r="A217" s="248" t="s">
        <v>508</v>
      </c>
      <c r="B217" s="248" t="s">
        <v>104</v>
      </c>
      <c r="C217" s="249">
        <v>9155</v>
      </c>
      <c r="D217" s="250">
        <f t="shared" si="8"/>
        <v>3.0000441076938171E-4</v>
      </c>
      <c r="E217" s="251">
        <v>230315.128</v>
      </c>
      <c r="F217" s="250">
        <f t="shared" si="9"/>
        <v>3.7717549865989977E-4</v>
      </c>
    </row>
    <row r="218" spans="1:6" x14ac:dyDescent="0.2">
      <c r="A218" s="248" t="s">
        <v>639</v>
      </c>
      <c r="B218" s="248" t="s">
        <v>124</v>
      </c>
      <c r="C218" s="249">
        <v>1394</v>
      </c>
      <c r="D218" s="250">
        <f t="shared" si="8"/>
        <v>4.5680627920537204E-5</v>
      </c>
      <c r="E218" s="251">
        <v>264130.70500000002</v>
      </c>
      <c r="F218" s="250">
        <f t="shared" si="9"/>
        <v>4.325535679521924E-4</v>
      </c>
    </row>
    <row r="219" spans="1:6" x14ac:dyDescent="0.2">
      <c r="A219" s="248" t="s">
        <v>453</v>
      </c>
      <c r="B219" s="248" t="s">
        <v>82</v>
      </c>
      <c r="C219" s="249">
        <v>1242</v>
      </c>
      <c r="D219" s="250">
        <f t="shared" si="8"/>
        <v>4.0699669926332288E-5</v>
      </c>
      <c r="E219" s="251">
        <v>75759.607000000004</v>
      </c>
      <c r="F219" s="250">
        <f t="shared" si="9"/>
        <v>1.240676971445099E-4</v>
      </c>
    </row>
    <row r="220" spans="1:6" x14ac:dyDescent="0.2">
      <c r="A220" s="248" t="s">
        <v>640</v>
      </c>
      <c r="B220" s="248" t="s">
        <v>124</v>
      </c>
      <c r="C220" s="249">
        <v>3232</v>
      </c>
      <c r="D220" s="250">
        <f t="shared" si="8"/>
        <v>1.0591089629783088E-4</v>
      </c>
      <c r="E220" s="251">
        <v>701445.55799999996</v>
      </c>
      <c r="F220" s="250">
        <f t="shared" si="9"/>
        <v>1.1487221027071293E-3</v>
      </c>
    </row>
    <row r="221" spans="1:6" x14ac:dyDescent="0.2">
      <c r="A221" s="248" t="s">
        <v>588</v>
      </c>
      <c r="B221" s="248" t="s">
        <v>68</v>
      </c>
      <c r="C221" s="249">
        <v>6833</v>
      </c>
      <c r="D221" s="250">
        <f t="shared" si="8"/>
        <v>2.2391372351580395E-4</v>
      </c>
      <c r="E221" s="251">
        <v>414305.26899999997</v>
      </c>
      <c r="F221" s="250">
        <f t="shared" si="9"/>
        <v>6.7848689658153466E-4</v>
      </c>
    </row>
    <row r="222" spans="1:6" x14ac:dyDescent="0.2">
      <c r="A222" s="248" t="s">
        <v>559</v>
      </c>
      <c r="B222" s="248" t="s">
        <v>163</v>
      </c>
      <c r="C222" s="249">
        <v>2186501</v>
      </c>
      <c r="D222" s="250">
        <f t="shared" si="8"/>
        <v>7.1650458126888458E-2</v>
      </c>
      <c r="E222" s="251">
        <v>36942754.402999997</v>
      </c>
      <c r="F222" s="250">
        <f t="shared" si="9"/>
        <v>6.0499290406237374E-2</v>
      </c>
    </row>
    <row r="223" spans="1:6" x14ac:dyDescent="0.2">
      <c r="A223" s="248" t="s">
        <v>454</v>
      </c>
      <c r="B223" s="248" t="s">
        <v>82</v>
      </c>
      <c r="C223" s="249">
        <v>146010</v>
      </c>
      <c r="D223" s="250">
        <f t="shared" si="8"/>
        <v>4.7846689258806583E-3</v>
      </c>
      <c r="E223" s="251">
        <v>2928007.855</v>
      </c>
      <c r="F223" s="250">
        <f t="shared" si="9"/>
        <v>4.7950511648098453E-3</v>
      </c>
    </row>
    <row r="224" spans="1:6" x14ac:dyDescent="0.2">
      <c r="A224" s="248" t="s">
        <v>606</v>
      </c>
      <c r="B224" s="248" t="s">
        <v>47</v>
      </c>
      <c r="C224" s="249">
        <v>662</v>
      </c>
      <c r="D224" s="250">
        <f t="shared" si="8"/>
        <v>2.1693382843181945E-5</v>
      </c>
      <c r="E224" s="251">
        <v>95079.286999999997</v>
      </c>
      <c r="F224" s="250">
        <f t="shared" si="9"/>
        <v>1.5570656516515375E-4</v>
      </c>
    </row>
    <row r="225" spans="1:6" x14ac:dyDescent="0.2">
      <c r="A225" s="248" t="s">
        <v>589</v>
      </c>
      <c r="B225" s="248" t="s">
        <v>68</v>
      </c>
      <c r="C225" s="249">
        <v>11416</v>
      </c>
      <c r="D225" s="250">
        <f t="shared" si="8"/>
        <v>3.7409616093317985E-4</v>
      </c>
      <c r="E225" s="251">
        <v>561354.49600000004</v>
      </c>
      <c r="F225" s="250">
        <f t="shared" si="9"/>
        <v>9.1930201803234015E-4</v>
      </c>
    </row>
    <row r="226" spans="1:6" x14ac:dyDescent="0.2">
      <c r="A226" s="248" t="s">
        <v>675</v>
      </c>
      <c r="B226" s="248" t="s">
        <v>56</v>
      </c>
      <c r="C226" s="249">
        <v>1525</v>
      </c>
      <c r="D226" s="250">
        <f t="shared" si="8"/>
        <v>4.997342724449013E-5</v>
      </c>
      <c r="E226" s="251">
        <v>65562.096999999994</v>
      </c>
      <c r="F226" s="250">
        <f t="shared" si="9"/>
        <v>1.0736774802375863E-4</v>
      </c>
    </row>
    <row r="227" spans="1:6" x14ac:dyDescent="0.2">
      <c r="A227" s="248" t="s">
        <v>480</v>
      </c>
      <c r="B227" s="248" t="s">
        <v>86</v>
      </c>
      <c r="C227" s="249">
        <v>31319</v>
      </c>
      <c r="D227" s="250">
        <f t="shared" si="8"/>
        <v>1.0263067330296303E-3</v>
      </c>
      <c r="E227" s="251">
        <v>1169760.0149999999</v>
      </c>
      <c r="F227" s="250">
        <f t="shared" si="9"/>
        <v>1.9156571294354438E-3</v>
      </c>
    </row>
    <row r="228" spans="1:6" x14ac:dyDescent="0.2">
      <c r="A228" s="248" t="s">
        <v>641</v>
      </c>
      <c r="B228" s="248" t="s">
        <v>124</v>
      </c>
      <c r="C228" s="249">
        <v>120397</v>
      </c>
      <c r="D228" s="250">
        <f t="shared" si="8"/>
        <v>3.9453447343966415E-3</v>
      </c>
      <c r="E228" s="251">
        <v>1935676.156</v>
      </c>
      <c r="F228" s="250">
        <f t="shared" si="9"/>
        <v>3.169959462599339E-3</v>
      </c>
    </row>
    <row r="229" spans="1:6" x14ac:dyDescent="0.2">
      <c r="A229" s="248" t="s">
        <v>491</v>
      </c>
      <c r="B229" s="248" t="s">
        <v>72</v>
      </c>
      <c r="C229" s="249">
        <v>1353237</v>
      </c>
      <c r="D229" s="250">
        <f t="shared" si="8"/>
        <v>4.4344846402657102E-2</v>
      </c>
      <c r="E229" s="251">
        <v>22557022.359999999</v>
      </c>
      <c r="F229" s="250">
        <f t="shared" si="9"/>
        <v>3.6940500742597811E-2</v>
      </c>
    </row>
    <row r="230" spans="1:6" x14ac:dyDescent="0.2">
      <c r="A230" s="248" t="s">
        <v>597</v>
      </c>
      <c r="B230" s="248" t="s">
        <v>50</v>
      </c>
      <c r="C230" s="249">
        <v>14297</v>
      </c>
      <c r="D230" s="250">
        <f t="shared" si="8"/>
        <v>4.6850497659965597E-4</v>
      </c>
      <c r="E230" s="251">
        <v>423082.16899999999</v>
      </c>
      <c r="F230" s="250">
        <f t="shared" si="9"/>
        <v>6.9286038417192897E-4</v>
      </c>
    </row>
    <row r="231" spans="1:6" x14ac:dyDescent="0.2">
      <c r="A231" s="248" t="s">
        <v>45</v>
      </c>
      <c r="B231" s="248" t="s">
        <v>117</v>
      </c>
      <c r="C231" s="249">
        <v>20340</v>
      </c>
      <c r="D231" s="250">
        <f t="shared" si="8"/>
        <v>6.6653082632978967E-4</v>
      </c>
      <c r="E231" s="251">
        <v>566814.72699999996</v>
      </c>
      <c r="F231" s="250">
        <f t="shared" si="9"/>
        <v>9.2824396365313855E-4</v>
      </c>
    </row>
    <row r="232" spans="1:6" x14ac:dyDescent="0.2">
      <c r="A232" s="248" t="s">
        <v>481</v>
      </c>
      <c r="B232" s="248" t="s">
        <v>86</v>
      </c>
      <c r="C232" s="249">
        <v>43274</v>
      </c>
      <c r="D232" s="250">
        <f t="shared" si="8"/>
        <v>1.4180656331659448E-3</v>
      </c>
      <c r="E232" s="251">
        <v>1104450.7390000001</v>
      </c>
      <c r="F232" s="250">
        <f t="shared" si="9"/>
        <v>1.8087034136447166E-3</v>
      </c>
    </row>
    <row r="233" spans="1:6" x14ac:dyDescent="0.2">
      <c r="A233" s="248" t="s">
        <v>607</v>
      </c>
      <c r="B233" s="248" t="s">
        <v>47</v>
      </c>
      <c r="C233" s="249">
        <v>3234</v>
      </c>
      <c r="D233" s="250">
        <f t="shared" si="8"/>
        <v>1.0597643521880726E-4</v>
      </c>
      <c r="E233" s="251">
        <v>339317.99599999998</v>
      </c>
      <c r="F233" s="250">
        <f t="shared" si="9"/>
        <v>5.5568401197500961E-4</v>
      </c>
    </row>
    <row r="234" spans="1:6" x14ac:dyDescent="0.2">
      <c r="A234" s="248" t="s">
        <v>652</v>
      </c>
      <c r="B234" s="248" t="s">
        <v>62</v>
      </c>
      <c r="C234" s="249">
        <v>24758</v>
      </c>
      <c r="D234" s="250">
        <f t="shared" si="8"/>
        <v>8.1130630276661411E-4</v>
      </c>
      <c r="E234" s="251">
        <v>685234.36600000004</v>
      </c>
      <c r="F234" s="250">
        <f t="shared" si="9"/>
        <v>1.1221738491053452E-3</v>
      </c>
    </row>
    <row r="235" spans="1:6" x14ac:dyDescent="0.2">
      <c r="A235" s="248" t="s">
        <v>572</v>
      </c>
      <c r="B235" s="248" t="s">
        <v>153</v>
      </c>
      <c r="C235" s="249">
        <v>47518</v>
      </c>
      <c r="D235" s="250">
        <f t="shared" si="8"/>
        <v>1.5571392234778241E-3</v>
      </c>
      <c r="E235" s="251">
        <v>566174.09299999999</v>
      </c>
      <c r="F235" s="250">
        <f t="shared" si="9"/>
        <v>9.2719482957972035E-4</v>
      </c>
    </row>
    <row r="236" spans="1:6" x14ac:dyDescent="0.2">
      <c r="A236" s="248" t="s">
        <v>660</v>
      </c>
      <c r="B236" s="248" t="s">
        <v>44</v>
      </c>
      <c r="C236" s="249">
        <v>63034</v>
      </c>
      <c r="D236" s="250">
        <f t="shared" si="8"/>
        <v>2.0655901724125842E-3</v>
      </c>
      <c r="E236" s="251">
        <v>2697885.585</v>
      </c>
      <c r="F236" s="250">
        <f t="shared" si="9"/>
        <v>4.4181914999944357E-3</v>
      </c>
    </row>
    <row r="237" spans="1:6" x14ac:dyDescent="0.2">
      <c r="A237" s="248" t="s">
        <v>687</v>
      </c>
      <c r="B237" s="248" t="s">
        <v>65</v>
      </c>
      <c r="C237" s="249">
        <v>91781</v>
      </c>
      <c r="D237" s="250">
        <f t="shared" si="8"/>
        <v>3.0076138530665888E-3</v>
      </c>
      <c r="E237" s="251">
        <v>2262000.2549999999</v>
      </c>
      <c r="F237" s="250">
        <f t="shared" si="9"/>
        <v>3.7043640231415689E-3</v>
      </c>
    </row>
    <row r="238" spans="1:6" x14ac:dyDescent="0.2">
      <c r="A238" s="248" t="s">
        <v>517</v>
      </c>
      <c r="B238" s="248" t="s">
        <v>92</v>
      </c>
      <c r="C238" s="249">
        <v>80890</v>
      </c>
      <c r="D238" s="250">
        <f t="shared" si="8"/>
        <v>2.6507216588897093E-3</v>
      </c>
      <c r="E238" s="251">
        <v>2889647.7310000001</v>
      </c>
      <c r="F238" s="250">
        <f t="shared" si="9"/>
        <v>4.7322307195182293E-3</v>
      </c>
    </row>
    <row r="239" spans="1:6" x14ac:dyDescent="0.2">
      <c r="A239" s="248" t="s">
        <v>566</v>
      </c>
      <c r="B239" s="248" t="s">
        <v>89</v>
      </c>
      <c r="C239" s="249">
        <v>63614</v>
      </c>
      <c r="D239" s="250">
        <f t="shared" si="8"/>
        <v>2.0845964594957342E-3</v>
      </c>
      <c r="E239" s="251">
        <v>2382736.747</v>
      </c>
      <c r="F239" s="250">
        <f t="shared" si="9"/>
        <v>3.9020881021979261E-3</v>
      </c>
    </row>
    <row r="240" spans="1:6" x14ac:dyDescent="0.2">
      <c r="A240" s="248" t="s">
        <v>608</v>
      </c>
      <c r="B240" s="248" t="s">
        <v>47</v>
      </c>
      <c r="C240" s="249">
        <v>11518</v>
      </c>
      <c r="D240" s="250">
        <f t="shared" si="8"/>
        <v>3.7743864590297527E-4</v>
      </c>
      <c r="E240" s="251">
        <v>1418484.4350000001</v>
      </c>
      <c r="F240" s="250">
        <f t="shared" si="9"/>
        <v>2.3229805994872867E-3</v>
      </c>
    </row>
    <row r="241" spans="1:6" x14ac:dyDescent="0.2">
      <c r="A241" s="248" t="s">
        <v>518</v>
      </c>
      <c r="B241" s="248" t="s">
        <v>92</v>
      </c>
      <c r="C241" s="249">
        <v>36919</v>
      </c>
      <c r="D241" s="250">
        <f t="shared" si="8"/>
        <v>1.2098157117634957E-3</v>
      </c>
      <c r="E241" s="251">
        <v>1539269.297</v>
      </c>
      <c r="F241" s="250">
        <f t="shared" si="9"/>
        <v>2.5207838916592937E-3</v>
      </c>
    </row>
    <row r="242" spans="1:6" x14ac:dyDescent="0.2">
      <c r="A242" s="248" t="s">
        <v>573</v>
      </c>
      <c r="B242" s="248" t="s">
        <v>153</v>
      </c>
      <c r="C242" s="249">
        <v>272605</v>
      </c>
      <c r="D242" s="250">
        <f t="shared" si="8"/>
        <v>8.9331187763831022E-3</v>
      </c>
      <c r="E242" s="251">
        <v>3690242.1579999998</v>
      </c>
      <c r="F242" s="250">
        <f t="shared" si="9"/>
        <v>6.043323937103405E-3</v>
      </c>
    </row>
    <row r="243" spans="1:6" x14ac:dyDescent="0.2">
      <c r="A243" s="248" t="s">
        <v>688</v>
      </c>
      <c r="B243" s="248" t="s">
        <v>65</v>
      </c>
      <c r="C243" s="249">
        <v>41700</v>
      </c>
      <c r="D243" s="250">
        <f t="shared" si="8"/>
        <v>1.3664865023575333E-3</v>
      </c>
      <c r="E243" s="251">
        <v>1697291.4450000001</v>
      </c>
      <c r="F243" s="250">
        <f t="shared" si="9"/>
        <v>2.779568813816941E-3</v>
      </c>
    </row>
    <row r="244" spans="1:6" x14ac:dyDescent="0.2">
      <c r="A244" s="248" t="s">
        <v>530</v>
      </c>
      <c r="B244" s="248" t="s">
        <v>98</v>
      </c>
      <c r="C244" s="249">
        <v>4865</v>
      </c>
      <c r="D244" s="250">
        <f t="shared" si="8"/>
        <v>1.5942342527504555E-4</v>
      </c>
      <c r="E244" s="251">
        <v>561400.26199999999</v>
      </c>
      <c r="F244" s="250">
        <f t="shared" si="9"/>
        <v>9.1937696670818937E-4</v>
      </c>
    </row>
    <row r="245" spans="1:6" x14ac:dyDescent="0.2">
      <c r="A245" s="248" t="s">
        <v>676</v>
      </c>
      <c r="B245" s="248" t="s">
        <v>56</v>
      </c>
      <c r="C245" s="249">
        <v>130017</v>
      </c>
      <c r="D245" s="250">
        <f t="shared" si="8"/>
        <v>4.2605869442930312E-3</v>
      </c>
      <c r="E245" s="251">
        <v>2390126.463</v>
      </c>
      <c r="F245" s="250">
        <f t="shared" si="9"/>
        <v>3.9141898683366016E-3</v>
      </c>
    </row>
    <row r="246" spans="1:6" x14ac:dyDescent="0.2">
      <c r="A246" s="248" t="s">
        <v>677</v>
      </c>
      <c r="B246" s="248" t="s">
        <v>56</v>
      </c>
      <c r="C246" s="249">
        <v>12530</v>
      </c>
      <c r="D246" s="250">
        <f t="shared" si="8"/>
        <v>4.106013399170238E-4</v>
      </c>
      <c r="E246" s="251">
        <v>683968.3</v>
      </c>
      <c r="F246" s="250">
        <f t="shared" si="9"/>
        <v>1.1201004765091416E-3</v>
      </c>
    </row>
    <row r="247" spans="1:6" x14ac:dyDescent="0.2">
      <c r="A247" s="248" t="s">
        <v>625</v>
      </c>
      <c r="B247" s="248" t="s">
        <v>101</v>
      </c>
      <c r="C247" s="249">
        <v>20124</v>
      </c>
      <c r="D247" s="250">
        <f t="shared" si="8"/>
        <v>6.5945262286434055E-4</v>
      </c>
      <c r="E247" s="251">
        <v>564474.79700000002</v>
      </c>
      <c r="F247" s="250">
        <f t="shared" si="9"/>
        <v>9.2441197800702311E-4</v>
      </c>
    </row>
    <row r="248" spans="1:6" x14ac:dyDescent="0.2">
      <c r="A248" s="248" t="s">
        <v>492</v>
      </c>
      <c r="B248" s="248" t="s">
        <v>72</v>
      </c>
      <c r="C248" s="249">
        <v>698870</v>
      </c>
      <c r="D248" s="250">
        <f t="shared" si="8"/>
        <v>2.2901592851381519E-2</v>
      </c>
      <c r="E248" s="251">
        <v>11215393.655999999</v>
      </c>
      <c r="F248" s="250">
        <f t="shared" si="9"/>
        <v>1.8366885977498085E-2</v>
      </c>
    </row>
    <row r="249" spans="1:6" x14ac:dyDescent="0.2">
      <c r="A249" s="248" t="s">
        <v>653</v>
      </c>
      <c r="B249" s="248" t="s">
        <v>62</v>
      </c>
      <c r="C249" s="249">
        <v>52960</v>
      </c>
      <c r="D249" s="250">
        <f t="shared" si="8"/>
        <v>1.7354706274545556E-3</v>
      </c>
      <c r="E249" s="251">
        <v>1185692.1599999999</v>
      </c>
      <c r="F249" s="250">
        <f t="shared" si="9"/>
        <v>1.9417484018033485E-3</v>
      </c>
    </row>
    <row r="250" spans="1:6" x14ac:dyDescent="0.2">
      <c r="A250" s="248" t="s">
        <v>609</v>
      </c>
      <c r="B250" s="248" t="s">
        <v>47</v>
      </c>
      <c r="C250" s="249">
        <v>7608</v>
      </c>
      <c r="D250" s="250">
        <f t="shared" si="8"/>
        <v>2.4931005539415138E-4</v>
      </c>
      <c r="E250" s="251">
        <v>594067.51199999999</v>
      </c>
      <c r="F250" s="250">
        <f t="shared" si="9"/>
        <v>9.7287447864148114E-4</v>
      </c>
    </row>
    <row r="251" spans="1:6" x14ac:dyDescent="0.2">
      <c r="A251" s="248" t="s">
        <v>560</v>
      </c>
      <c r="B251" s="248" t="s">
        <v>163</v>
      </c>
      <c r="C251" s="249">
        <v>77625</v>
      </c>
      <c r="D251" s="250">
        <f t="shared" si="8"/>
        <v>2.5437293703957681E-3</v>
      </c>
      <c r="E251" s="251">
        <v>2855698.747</v>
      </c>
      <c r="F251" s="250">
        <f t="shared" si="9"/>
        <v>4.6766341762933435E-3</v>
      </c>
    </row>
    <row r="252" spans="1:6" x14ac:dyDescent="0.2">
      <c r="A252" s="248" t="s">
        <v>661</v>
      </c>
      <c r="B252" s="248" t="s">
        <v>44</v>
      </c>
      <c r="C252" s="249">
        <v>47887</v>
      </c>
      <c r="D252" s="250">
        <f t="shared" si="8"/>
        <v>1.5692311543979663E-3</v>
      </c>
      <c r="E252" s="251">
        <v>1022171.387</v>
      </c>
      <c r="F252" s="250">
        <f t="shared" si="9"/>
        <v>1.6739586581025906E-3</v>
      </c>
    </row>
    <row r="253" spans="1:6" x14ac:dyDescent="0.2">
      <c r="A253" s="248" t="s">
        <v>66</v>
      </c>
      <c r="B253" s="248" t="s">
        <v>68</v>
      </c>
      <c r="C253" s="249">
        <v>7571</v>
      </c>
      <c r="D253" s="250">
        <f t="shared" si="8"/>
        <v>2.4809758535608838E-4</v>
      </c>
      <c r="E253" s="251">
        <v>311606.37</v>
      </c>
      <c r="F253" s="250">
        <f t="shared" si="9"/>
        <v>5.1030207616388631E-4</v>
      </c>
    </row>
    <row r="254" spans="1:6" x14ac:dyDescent="0.2">
      <c r="A254" s="248" t="s">
        <v>678</v>
      </c>
      <c r="B254" s="248" t="s">
        <v>56</v>
      </c>
      <c r="C254" s="249">
        <v>18284</v>
      </c>
      <c r="D254" s="250">
        <f t="shared" si="8"/>
        <v>5.9915681556607051E-4</v>
      </c>
      <c r="E254" s="251">
        <v>395911.29100000003</v>
      </c>
      <c r="F254" s="250">
        <f t="shared" si="9"/>
        <v>6.4836400415699009E-4</v>
      </c>
    </row>
    <row r="255" spans="1:6" x14ac:dyDescent="0.2">
      <c r="A255" s="248" t="s">
        <v>626</v>
      </c>
      <c r="B255" s="248" t="s">
        <v>101</v>
      </c>
      <c r="C255" s="249">
        <v>13471</v>
      </c>
      <c r="D255" s="250">
        <f t="shared" si="8"/>
        <v>4.4143740223641083E-4</v>
      </c>
      <c r="E255" s="251">
        <v>299311.891</v>
      </c>
      <c r="F255" s="250">
        <f t="shared" si="9"/>
        <v>4.9016802640407784E-4</v>
      </c>
    </row>
    <row r="256" spans="1:6" x14ac:dyDescent="0.2">
      <c r="A256" s="248" t="s">
        <v>574</v>
      </c>
      <c r="B256" s="248" t="s">
        <v>153</v>
      </c>
      <c r="C256" s="249">
        <v>9552</v>
      </c>
      <c r="D256" s="250">
        <f t="shared" si="8"/>
        <v>3.1301388658319326E-4</v>
      </c>
      <c r="E256" s="251">
        <v>449537.995</v>
      </c>
      <c r="F256" s="250">
        <f t="shared" si="9"/>
        <v>7.3618575949859681E-4</v>
      </c>
    </row>
    <row r="257" spans="1:6" ht="6.95" customHeight="1" x14ac:dyDescent="0.2">
      <c r="A257" s="252"/>
      <c r="B257" s="252"/>
      <c r="C257" s="253"/>
      <c r="D257" s="254"/>
      <c r="E257" s="255"/>
      <c r="F257" s="254"/>
    </row>
    <row r="258" spans="1:6" x14ac:dyDescent="0.2">
      <c r="A258" s="271" t="s">
        <v>439</v>
      </c>
      <c r="B258" s="271"/>
      <c r="C258" s="272">
        <f>SUM(C3:C256)</f>
        <v>30516218</v>
      </c>
      <c r="D258" s="273">
        <f>SUM(D3:D256)</f>
        <v>0.99999999999999956</v>
      </c>
      <c r="E258" s="274">
        <f>SUM(E3:E256)</f>
        <v>610631201.70399988</v>
      </c>
      <c r="F258" s="273">
        <f>SUM(F3:F257)</f>
        <v>1.0000000000000007</v>
      </c>
    </row>
    <row r="259" spans="1:6" ht="6.95" customHeight="1" x14ac:dyDescent="0.2">
      <c r="A259" s="252"/>
      <c r="B259" s="252"/>
      <c r="C259" s="256"/>
      <c r="D259" s="254"/>
      <c r="E259" s="256"/>
      <c r="F259" s="254"/>
    </row>
    <row r="260" spans="1:6" ht="15" x14ac:dyDescent="0.2">
      <c r="A260" s="271" t="s">
        <v>1615</v>
      </c>
      <c r="B260" s="271"/>
      <c r="C260" s="272">
        <f>C258/254</f>
        <v>120142.5905511811</v>
      </c>
      <c r="D260" s="273">
        <f>D258/254</f>
        <v>3.9370078740157462E-3</v>
      </c>
      <c r="E260" s="274">
        <f>AVERAGE(E3:E256)</f>
        <v>2404059.8492283458</v>
      </c>
      <c r="F260" s="273">
        <f>AVERAGE(F3:F256)</f>
        <v>3.9370078740157506E-3</v>
      </c>
    </row>
    <row r="261" spans="1:6" x14ac:dyDescent="0.2">
      <c r="A261" s="257"/>
      <c r="B261" s="257"/>
      <c r="C261" s="257"/>
      <c r="D261" s="258"/>
      <c r="E261" s="257"/>
      <c r="F261" s="258"/>
    </row>
    <row r="262" spans="1:6" ht="15" x14ac:dyDescent="0.2">
      <c r="A262" s="258" t="s">
        <v>1614</v>
      </c>
      <c r="B262" s="258"/>
      <c r="C262" s="259"/>
      <c r="D262" s="260"/>
      <c r="E262" s="261"/>
      <c r="F262" s="260"/>
    </row>
    <row r="263" spans="1:6" x14ac:dyDescent="0.2">
      <c r="A263" s="258" t="s">
        <v>769</v>
      </c>
      <c r="B263" s="258"/>
      <c r="C263" s="259"/>
      <c r="D263" s="260"/>
      <c r="E263" s="262"/>
      <c r="F263" s="260"/>
    </row>
    <row r="264" spans="1:6" x14ac:dyDescent="0.2">
      <c r="A264" s="266" t="s">
        <v>1625</v>
      </c>
      <c r="B264" s="258"/>
      <c r="C264" s="259"/>
      <c r="D264" s="260"/>
      <c r="E264" s="261"/>
      <c r="F264" s="260"/>
    </row>
    <row r="265" spans="1:6" x14ac:dyDescent="0.2">
      <c r="A265" s="17" t="s">
        <v>349</v>
      </c>
      <c r="B265" s="258"/>
      <c r="C265" s="259"/>
      <c r="D265" s="260"/>
      <c r="E265" s="261"/>
      <c r="F265" s="260"/>
    </row>
    <row r="266" spans="1:6" x14ac:dyDescent="0.2">
      <c r="A266" s="17"/>
      <c r="B266" s="258"/>
      <c r="C266" s="259"/>
      <c r="D266" s="260"/>
      <c r="E266" s="261"/>
      <c r="F266" s="260"/>
    </row>
    <row r="267" spans="1:6" x14ac:dyDescent="0.2">
      <c r="A267" s="258"/>
      <c r="B267" s="258"/>
      <c r="C267" s="259"/>
      <c r="D267" s="260"/>
      <c r="E267" s="261"/>
      <c r="F267" s="260"/>
    </row>
    <row r="268" spans="1:6" x14ac:dyDescent="0.2">
      <c r="C268" s="259"/>
      <c r="D268" s="260"/>
      <c r="E268" s="261"/>
      <c r="F268" s="260"/>
    </row>
    <row r="269" spans="1:6" x14ac:dyDescent="0.2">
      <c r="C269" s="259"/>
      <c r="D269" s="260"/>
      <c r="E269" s="261"/>
      <c r="F269" s="260"/>
    </row>
    <row r="270" spans="1:6" x14ac:dyDescent="0.2">
      <c r="C270" s="259"/>
      <c r="D270" s="260"/>
      <c r="E270" s="261"/>
      <c r="F270" s="260"/>
    </row>
    <row r="271" spans="1:6" x14ac:dyDescent="0.2">
      <c r="C271" s="259"/>
      <c r="D271" s="260"/>
      <c r="E271" s="261"/>
      <c r="F271" s="260"/>
    </row>
    <row r="272" spans="1:6" x14ac:dyDescent="0.2">
      <c r="C272" s="259"/>
      <c r="D272" s="260"/>
      <c r="E272" s="261"/>
      <c r="F272" s="260"/>
    </row>
    <row r="273" spans="3:6" x14ac:dyDescent="0.2">
      <c r="C273" s="259"/>
      <c r="D273" s="260"/>
      <c r="E273" s="261"/>
      <c r="F273" s="260"/>
    </row>
    <row r="274" spans="3:6" x14ac:dyDescent="0.2">
      <c r="C274" s="259"/>
      <c r="D274" s="260"/>
      <c r="E274" s="261"/>
      <c r="F274" s="260"/>
    </row>
    <row r="275" spans="3:6" x14ac:dyDescent="0.2">
      <c r="C275" s="263"/>
      <c r="D275" s="260"/>
      <c r="E275" s="261"/>
      <c r="F275" s="260"/>
    </row>
    <row r="276" spans="3:6" x14ac:dyDescent="0.2">
      <c r="C276" s="263"/>
      <c r="D276" s="260"/>
      <c r="E276" s="261"/>
      <c r="F276" s="260"/>
    </row>
    <row r="277" spans="3:6" x14ac:dyDescent="0.2">
      <c r="C277" s="263"/>
      <c r="D277" s="260"/>
      <c r="E277" s="261"/>
      <c r="F277" s="260"/>
    </row>
    <row r="278" spans="3:6" x14ac:dyDescent="0.2">
      <c r="C278" s="263"/>
      <c r="D278" s="260"/>
      <c r="E278" s="261"/>
      <c r="F278" s="260"/>
    </row>
    <row r="279" spans="3:6" x14ac:dyDescent="0.2">
      <c r="C279" s="263"/>
      <c r="D279" s="260"/>
      <c r="E279" s="261"/>
      <c r="F279" s="260"/>
    </row>
    <row r="280" spans="3:6" x14ac:dyDescent="0.2">
      <c r="C280" s="263"/>
      <c r="D280" s="260"/>
      <c r="E280" s="261"/>
      <c r="F280" s="260"/>
    </row>
    <row r="281" spans="3:6" x14ac:dyDescent="0.2">
      <c r="C281" s="263"/>
      <c r="D281" s="260"/>
      <c r="E281" s="261"/>
      <c r="F281" s="260"/>
    </row>
    <row r="282" spans="3:6" x14ac:dyDescent="0.2">
      <c r="C282" s="263"/>
      <c r="D282" s="260"/>
      <c r="E282" s="261"/>
      <c r="F282" s="260"/>
    </row>
    <row r="283" spans="3:6" x14ac:dyDescent="0.2">
      <c r="C283" s="263"/>
      <c r="D283" s="260"/>
      <c r="E283" s="261"/>
      <c r="F283" s="260"/>
    </row>
    <row r="284" spans="3:6" x14ac:dyDescent="0.2">
      <c r="C284" s="263"/>
      <c r="D284" s="260"/>
      <c r="E284" s="261"/>
      <c r="F284" s="260"/>
    </row>
    <row r="285" spans="3:6" x14ac:dyDescent="0.2">
      <c r="C285" s="263"/>
      <c r="D285" s="260"/>
      <c r="E285" s="261"/>
      <c r="F285" s="260"/>
    </row>
    <row r="286" spans="3:6" x14ac:dyDescent="0.2">
      <c r="C286" s="263"/>
      <c r="D286" s="260"/>
      <c r="E286" s="261"/>
      <c r="F286" s="260"/>
    </row>
    <row r="287" spans="3:6" x14ac:dyDescent="0.2">
      <c r="C287" s="263"/>
      <c r="D287" s="260"/>
      <c r="E287" s="261"/>
      <c r="F287" s="260"/>
    </row>
    <row r="288" spans="3:6" x14ac:dyDescent="0.2">
      <c r="C288" s="263"/>
      <c r="D288" s="260"/>
      <c r="E288" s="261"/>
      <c r="F288" s="260"/>
    </row>
    <row r="289" spans="3:6" x14ac:dyDescent="0.2">
      <c r="C289" s="263"/>
      <c r="D289" s="260"/>
      <c r="E289" s="261"/>
      <c r="F289" s="260"/>
    </row>
    <row r="290" spans="3:6" x14ac:dyDescent="0.2">
      <c r="C290" s="263"/>
      <c r="D290" s="260"/>
      <c r="E290" s="261"/>
      <c r="F290" s="260"/>
    </row>
    <row r="291" spans="3:6" x14ac:dyDescent="0.2">
      <c r="C291" s="263"/>
      <c r="D291" s="260"/>
      <c r="E291" s="261"/>
      <c r="F291" s="260"/>
    </row>
    <row r="292" spans="3:6" x14ac:dyDescent="0.2">
      <c r="C292" s="263"/>
      <c r="D292" s="260"/>
      <c r="E292" s="261"/>
      <c r="F292" s="260"/>
    </row>
    <row r="293" spans="3:6" x14ac:dyDescent="0.2">
      <c r="C293" s="263"/>
      <c r="D293" s="260"/>
      <c r="E293" s="261"/>
      <c r="F293" s="260"/>
    </row>
    <row r="294" spans="3:6" x14ac:dyDescent="0.2">
      <c r="C294" s="263"/>
      <c r="D294" s="260"/>
      <c r="E294" s="261"/>
      <c r="F294" s="260"/>
    </row>
    <row r="295" spans="3:6" x14ac:dyDescent="0.2">
      <c r="C295" s="263"/>
      <c r="D295" s="260"/>
      <c r="E295" s="261"/>
      <c r="F295" s="260"/>
    </row>
    <row r="296" spans="3:6" x14ac:dyDescent="0.2">
      <c r="C296" s="263"/>
      <c r="D296" s="260"/>
      <c r="E296" s="261"/>
      <c r="F296" s="260"/>
    </row>
    <row r="297" spans="3:6" ht="15" x14ac:dyDescent="0.2">
      <c r="C297" s="264"/>
      <c r="D297" s="258"/>
      <c r="E297" s="265"/>
      <c r="F297" s="258"/>
    </row>
    <row r="298" spans="3:6" ht="15" x14ac:dyDescent="0.2">
      <c r="C298" s="264"/>
      <c r="D298" s="258"/>
      <c r="E298" s="265"/>
      <c r="F298" s="258"/>
    </row>
    <row r="299" spans="3:6" ht="15" x14ac:dyDescent="0.2">
      <c r="C299" s="264"/>
      <c r="D299" s="258"/>
      <c r="E299" s="265"/>
      <c r="F299" s="258"/>
    </row>
    <row r="300" spans="3:6" ht="15" x14ac:dyDescent="0.2">
      <c r="E300" s="265"/>
    </row>
    <row r="301" spans="3:6" ht="15" x14ac:dyDescent="0.2">
      <c r="E301" s="265"/>
    </row>
    <row r="302" spans="3:6" ht="15" x14ac:dyDescent="0.2">
      <c r="E302" s="265"/>
    </row>
    <row r="303" spans="3:6" ht="15" x14ac:dyDescent="0.2">
      <c r="E303" s="265"/>
    </row>
    <row r="304" spans="3:6" ht="15" x14ac:dyDescent="0.2">
      <c r="E304" s="265"/>
    </row>
    <row r="305" spans="5:5" ht="15" x14ac:dyDescent="0.2">
      <c r="E305" s="265"/>
    </row>
    <row r="306" spans="5:5" ht="15" x14ac:dyDescent="0.2">
      <c r="E306" s="265"/>
    </row>
    <row r="307" spans="5:5" ht="15" x14ac:dyDescent="0.2">
      <c r="E307" s="265"/>
    </row>
    <row r="308" spans="5:5" ht="15" x14ac:dyDescent="0.2">
      <c r="E308" s="265"/>
    </row>
    <row r="309" spans="5:5" ht="15" x14ac:dyDescent="0.2">
      <c r="E309" s="265"/>
    </row>
    <row r="310" spans="5:5" ht="15" x14ac:dyDescent="0.2">
      <c r="E310" s="265"/>
    </row>
    <row r="311" spans="5:5" ht="15" x14ac:dyDescent="0.2">
      <c r="E311" s="265"/>
    </row>
    <row r="312" spans="5:5" ht="15" x14ac:dyDescent="0.2">
      <c r="E312" s="265"/>
    </row>
    <row r="313" spans="5:5" ht="15" x14ac:dyDescent="0.2">
      <c r="E313" s="265"/>
    </row>
    <row r="314" spans="5:5" ht="15" x14ac:dyDescent="0.2">
      <c r="E314" s="265"/>
    </row>
    <row r="315" spans="5:5" ht="15" x14ac:dyDescent="0.2">
      <c r="E315" s="265"/>
    </row>
    <row r="316" spans="5:5" ht="15" x14ac:dyDescent="0.2">
      <c r="E316" s="265"/>
    </row>
    <row r="317" spans="5:5" ht="15" x14ac:dyDescent="0.2">
      <c r="E317" s="265"/>
    </row>
    <row r="318" spans="5:5" ht="15" x14ac:dyDescent="0.2">
      <c r="E318" s="265"/>
    </row>
    <row r="319" spans="5:5" ht="15" x14ac:dyDescent="0.2">
      <c r="E319" s="265"/>
    </row>
    <row r="320" spans="5:5" ht="15" x14ac:dyDescent="0.2">
      <c r="E320" s="265"/>
    </row>
    <row r="321" spans="5:5" ht="15" x14ac:dyDescent="0.2">
      <c r="E321" s="265"/>
    </row>
    <row r="322" spans="5:5" ht="15" x14ac:dyDescent="0.2">
      <c r="E322" s="265"/>
    </row>
    <row r="323" spans="5:5" ht="15" x14ac:dyDescent="0.2">
      <c r="E323" s="265"/>
    </row>
    <row r="324" spans="5:5" ht="15" x14ac:dyDescent="0.2">
      <c r="E324" s="265"/>
    </row>
    <row r="325" spans="5:5" ht="15" x14ac:dyDescent="0.2">
      <c r="E325" s="265"/>
    </row>
    <row r="326" spans="5:5" ht="15" x14ac:dyDescent="0.2">
      <c r="E326" s="265"/>
    </row>
    <row r="327" spans="5:5" ht="15" x14ac:dyDescent="0.2">
      <c r="E327" s="265"/>
    </row>
    <row r="328" spans="5:5" ht="15" x14ac:dyDescent="0.2">
      <c r="E328" s="265"/>
    </row>
    <row r="329" spans="5:5" ht="15" x14ac:dyDescent="0.2">
      <c r="E329" s="265"/>
    </row>
    <row r="330" spans="5:5" ht="15" x14ac:dyDescent="0.2">
      <c r="E330" s="265"/>
    </row>
    <row r="331" spans="5:5" ht="15" x14ac:dyDescent="0.2">
      <c r="E331" s="265"/>
    </row>
    <row r="332" spans="5:5" ht="15" x14ac:dyDescent="0.2">
      <c r="E332" s="265"/>
    </row>
    <row r="333" spans="5:5" ht="15" x14ac:dyDescent="0.2">
      <c r="E333" s="265"/>
    </row>
    <row r="334" spans="5:5" ht="15" x14ac:dyDescent="0.2">
      <c r="E334" s="265"/>
    </row>
    <row r="335" spans="5:5" ht="15" x14ac:dyDescent="0.2">
      <c r="E335" s="265"/>
    </row>
    <row r="336" spans="5:5" ht="15" x14ac:dyDescent="0.2">
      <c r="E336" s="265"/>
    </row>
    <row r="337" spans="5:5" ht="15" x14ac:dyDescent="0.2">
      <c r="E337" s="265"/>
    </row>
    <row r="338" spans="5:5" ht="15" x14ac:dyDescent="0.2">
      <c r="E338" s="265"/>
    </row>
    <row r="339" spans="5:5" ht="15" x14ac:dyDescent="0.2">
      <c r="E339" s="265"/>
    </row>
    <row r="340" spans="5:5" ht="15" x14ac:dyDescent="0.2">
      <c r="E340" s="265"/>
    </row>
    <row r="341" spans="5:5" ht="15" x14ac:dyDescent="0.2">
      <c r="E341" s="265"/>
    </row>
    <row r="342" spans="5:5" ht="15" x14ac:dyDescent="0.2">
      <c r="E342" s="265"/>
    </row>
    <row r="343" spans="5:5" ht="15" x14ac:dyDescent="0.2">
      <c r="E343" s="265"/>
    </row>
    <row r="344" spans="5:5" ht="15" x14ac:dyDescent="0.2">
      <c r="E344" s="265"/>
    </row>
    <row r="345" spans="5:5" ht="15" x14ac:dyDescent="0.2">
      <c r="E345" s="265"/>
    </row>
    <row r="346" spans="5:5" ht="15" x14ac:dyDescent="0.2">
      <c r="E346" s="265"/>
    </row>
    <row r="347" spans="5:5" ht="15" x14ac:dyDescent="0.2">
      <c r="E347" s="265"/>
    </row>
    <row r="348" spans="5:5" ht="15" x14ac:dyDescent="0.2">
      <c r="E348" s="265"/>
    </row>
    <row r="349" spans="5:5" ht="15" x14ac:dyDescent="0.2">
      <c r="E349" s="265"/>
    </row>
    <row r="350" spans="5:5" ht="15" x14ac:dyDescent="0.2">
      <c r="E350" s="265"/>
    </row>
    <row r="351" spans="5:5" ht="15" x14ac:dyDescent="0.2">
      <c r="E351" s="265"/>
    </row>
    <row r="352" spans="5:5" ht="15" x14ac:dyDescent="0.2">
      <c r="E352" s="265"/>
    </row>
    <row r="353" spans="5:5" ht="15" x14ac:dyDescent="0.2">
      <c r="E353" s="265"/>
    </row>
    <row r="354" spans="5:5" ht="15" x14ac:dyDescent="0.2">
      <c r="E354" s="265"/>
    </row>
    <row r="355" spans="5:5" ht="15" x14ac:dyDescent="0.2">
      <c r="E355" s="265"/>
    </row>
    <row r="356" spans="5:5" ht="15" x14ac:dyDescent="0.2">
      <c r="E356" s="265"/>
    </row>
    <row r="357" spans="5:5" ht="15" x14ac:dyDescent="0.2">
      <c r="E357" s="265"/>
    </row>
    <row r="358" spans="5:5" ht="15" x14ac:dyDescent="0.2">
      <c r="E358" s="265"/>
    </row>
    <row r="359" spans="5:5" ht="15" x14ac:dyDescent="0.2">
      <c r="E359" s="265"/>
    </row>
    <row r="360" spans="5:5" ht="15" x14ac:dyDescent="0.2">
      <c r="E360" s="265"/>
    </row>
    <row r="361" spans="5:5" ht="15" x14ac:dyDescent="0.2">
      <c r="E361" s="265"/>
    </row>
    <row r="362" spans="5:5" ht="15" x14ac:dyDescent="0.2">
      <c r="E362" s="265"/>
    </row>
    <row r="363" spans="5:5" ht="15" x14ac:dyDescent="0.2">
      <c r="E363" s="265"/>
    </row>
    <row r="364" spans="5:5" ht="15" x14ac:dyDescent="0.2">
      <c r="E364" s="265"/>
    </row>
    <row r="365" spans="5:5" ht="15" x14ac:dyDescent="0.2">
      <c r="E365" s="265"/>
    </row>
    <row r="366" spans="5:5" ht="15" x14ac:dyDescent="0.2">
      <c r="E366" s="265"/>
    </row>
    <row r="367" spans="5:5" ht="15" x14ac:dyDescent="0.2">
      <c r="E367" s="265"/>
    </row>
    <row r="368" spans="5:5" ht="15" x14ac:dyDescent="0.2">
      <c r="E368" s="265"/>
    </row>
    <row r="369" spans="5:5" ht="15" x14ac:dyDescent="0.2">
      <c r="E369" s="265"/>
    </row>
    <row r="370" spans="5:5" ht="15" x14ac:dyDescent="0.2">
      <c r="E370" s="265"/>
    </row>
    <row r="371" spans="5:5" ht="15" x14ac:dyDescent="0.2">
      <c r="E371" s="265"/>
    </row>
    <row r="372" spans="5:5" ht="15" x14ac:dyDescent="0.2">
      <c r="E372" s="265"/>
    </row>
    <row r="373" spans="5:5" ht="15" x14ac:dyDescent="0.2">
      <c r="E373" s="265"/>
    </row>
    <row r="374" spans="5:5" ht="15" x14ac:dyDescent="0.2">
      <c r="E374" s="265"/>
    </row>
    <row r="375" spans="5:5" ht="15" x14ac:dyDescent="0.2">
      <c r="E375" s="265"/>
    </row>
    <row r="376" spans="5:5" ht="15" x14ac:dyDescent="0.2">
      <c r="E376" s="265"/>
    </row>
    <row r="377" spans="5:5" ht="15" x14ac:dyDescent="0.2">
      <c r="E377" s="265"/>
    </row>
    <row r="378" spans="5:5" ht="15" x14ac:dyDescent="0.2">
      <c r="E378" s="265"/>
    </row>
    <row r="379" spans="5:5" ht="15" x14ac:dyDescent="0.2">
      <c r="E379" s="265"/>
    </row>
    <row r="380" spans="5:5" ht="15" x14ac:dyDescent="0.2">
      <c r="E380" s="265"/>
    </row>
    <row r="381" spans="5:5" ht="15" x14ac:dyDescent="0.2">
      <c r="E381" s="265"/>
    </row>
    <row r="382" spans="5:5" ht="15" x14ac:dyDescent="0.2">
      <c r="E382" s="265"/>
    </row>
    <row r="383" spans="5:5" ht="15" x14ac:dyDescent="0.2">
      <c r="E383" s="265"/>
    </row>
    <row r="384" spans="5:5" ht="15" x14ac:dyDescent="0.2">
      <c r="E384" s="265"/>
    </row>
    <row r="385" spans="5:5" ht="15" x14ac:dyDescent="0.2">
      <c r="E385" s="265"/>
    </row>
    <row r="386" spans="5:5" ht="15" x14ac:dyDescent="0.2">
      <c r="E386" s="265"/>
    </row>
    <row r="387" spans="5:5" ht="15" x14ac:dyDescent="0.2">
      <c r="E387" s="265"/>
    </row>
    <row r="388" spans="5:5" ht="15" x14ac:dyDescent="0.2">
      <c r="E388" s="265"/>
    </row>
    <row r="389" spans="5:5" ht="15" x14ac:dyDescent="0.2">
      <c r="E389" s="265"/>
    </row>
    <row r="390" spans="5:5" ht="15" x14ac:dyDescent="0.2">
      <c r="E390" s="265"/>
    </row>
    <row r="391" spans="5:5" ht="15" x14ac:dyDescent="0.2">
      <c r="E391" s="265"/>
    </row>
    <row r="392" spans="5:5" ht="15" x14ac:dyDescent="0.2">
      <c r="E392" s="265"/>
    </row>
    <row r="393" spans="5:5" ht="15" x14ac:dyDescent="0.2">
      <c r="E393" s="265"/>
    </row>
    <row r="394" spans="5:5" ht="15" x14ac:dyDescent="0.2">
      <c r="E394" s="265"/>
    </row>
    <row r="395" spans="5:5" ht="15" x14ac:dyDescent="0.2">
      <c r="E395" s="265"/>
    </row>
    <row r="396" spans="5:5" ht="15" x14ac:dyDescent="0.2">
      <c r="E396" s="265"/>
    </row>
    <row r="397" spans="5:5" ht="15" x14ac:dyDescent="0.2">
      <c r="E397" s="265"/>
    </row>
    <row r="398" spans="5:5" ht="15" x14ac:dyDescent="0.2">
      <c r="E398" s="265"/>
    </row>
    <row r="399" spans="5:5" ht="15" x14ac:dyDescent="0.2">
      <c r="E399" s="265"/>
    </row>
    <row r="400" spans="5:5" ht="15" x14ac:dyDescent="0.2">
      <c r="E400" s="265"/>
    </row>
    <row r="401" spans="5:5" ht="15" x14ac:dyDescent="0.2">
      <c r="E401" s="265"/>
    </row>
    <row r="402" spans="5:5" ht="15" x14ac:dyDescent="0.2">
      <c r="E402" s="265"/>
    </row>
    <row r="403" spans="5:5" ht="15" x14ac:dyDescent="0.2">
      <c r="E403" s="265"/>
    </row>
    <row r="404" spans="5:5" ht="15" x14ac:dyDescent="0.2">
      <c r="E404" s="265"/>
    </row>
    <row r="405" spans="5:5" ht="15" x14ac:dyDescent="0.2">
      <c r="E405" s="265"/>
    </row>
    <row r="406" spans="5:5" ht="15" x14ac:dyDescent="0.2">
      <c r="E406" s="265"/>
    </row>
    <row r="407" spans="5:5" ht="15" x14ac:dyDescent="0.2">
      <c r="E407" s="265"/>
    </row>
    <row r="408" spans="5:5" ht="15" x14ac:dyDescent="0.2">
      <c r="E408" s="265"/>
    </row>
    <row r="409" spans="5:5" ht="15" x14ac:dyDescent="0.2">
      <c r="E409" s="265"/>
    </row>
    <row r="410" spans="5:5" ht="15" x14ac:dyDescent="0.2">
      <c r="E410" s="265"/>
    </row>
    <row r="411" spans="5:5" ht="15" x14ac:dyDescent="0.2">
      <c r="E411" s="265"/>
    </row>
    <row r="412" spans="5:5" ht="15" x14ac:dyDescent="0.2">
      <c r="E412" s="265"/>
    </row>
    <row r="413" spans="5:5" ht="15" x14ac:dyDescent="0.2">
      <c r="E413" s="265"/>
    </row>
    <row r="414" spans="5:5" ht="15" x14ac:dyDescent="0.2">
      <c r="E414" s="265"/>
    </row>
    <row r="415" spans="5:5" ht="15" x14ac:dyDescent="0.2">
      <c r="E415" s="265"/>
    </row>
    <row r="416" spans="5:5" ht="15" x14ac:dyDescent="0.2">
      <c r="E416" s="265"/>
    </row>
    <row r="417" spans="5:5" ht="15" x14ac:dyDescent="0.2">
      <c r="E417" s="265"/>
    </row>
    <row r="418" spans="5:5" ht="15" x14ac:dyDescent="0.2">
      <c r="E418" s="265"/>
    </row>
    <row r="419" spans="5:5" ht="15" x14ac:dyDescent="0.2">
      <c r="E419" s="265"/>
    </row>
    <row r="420" spans="5:5" ht="15" x14ac:dyDescent="0.2">
      <c r="E420" s="265"/>
    </row>
    <row r="421" spans="5:5" ht="15" x14ac:dyDescent="0.2">
      <c r="E421" s="265"/>
    </row>
    <row r="422" spans="5:5" ht="15" x14ac:dyDescent="0.2">
      <c r="E422" s="265"/>
    </row>
    <row r="423" spans="5:5" ht="15" x14ac:dyDescent="0.2">
      <c r="E423" s="265"/>
    </row>
    <row r="424" spans="5:5" ht="15" x14ac:dyDescent="0.2">
      <c r="E424" s="265"/>
    </row>
    <row r="425" spans="5:5" ht="15" x14ac:dyDescent="0.2">
      <c r="E425" s="265"/>
    </row>
    <row r="426" spans="5:5" ht="15" x14ac:dyDescent="0.2">
      <c r="E426" s="265"/>
    </row>
    <row r="427" spans="5:5" ht="15" x14ac:dyDescent="0.2">
      <c r="E427" s="265"/>
    </row>
    <row r="428" spans="5:5" ht="15" x14ac:dyDescent="0.2">
      <c r="E428" s="265"/>
    </row>
    <row r="429" spans="5:5" ht="15" x14ac:dyDescent="0.2">
      <c r="E429" s="265"/>
    </row>
    <row r="430" spans="5:5" ht="15" x14ac:dyDescent="0.2">
      <c r="E430" s="265"/>
    </row>
    <row r="431" spans="5:5" ht="15" x14ac:dyDescent="0.2">
      <c r="E431" s="265"/>
    </row>
    <row r="432" spans="5:5" ht="15" x14ac:dyDescent="0.2">
      <c r="E432" s="265"/>
    </row>
    <row r="433" spans="5:5" ht="15" x14ac:dyDescent="0.2">
      <c r="E433" s="265"/>
    </row>
    <row r="434" spans="5:5" ht="15" x14ac:dyDescent="0.2">
      <c r="E434" s="265"/>
    </row>
    <row r="435" spans="5:5" ht="15" x14ac:dyDescent="0.2">
      <c r="E435" s="265"/>
    </row>
    <row r="436" spans="5:5" ht="15" x14ac:dyDescent="0.2">
      <c r="E436" s="265"/>
    </row>
    <row r="437" spans="5:5" ht="15" x14ac:dyDescent="0.2">
      <c r="E437" s="265"/>
    </row>
    <row r="438" spans="5:5" ht="15" x14ac:dyDescent="0.2">
      <c r="E438" s="265"/>
    </row>
    <row r="439" spans="5:5" ht="15" x14ac:dyDescent="0.2">
      <c r="E439" s="265"/>
    </row>
    <row r="440" spans="5:5" ht="15" x14ac:dyDescent="0.2">
      <c r="E440" s="265"/>
    </row>
    <row r="441" spans="5:5" ht="15" x14ac:dyDescent="0.2">
      <c r="E441" s="265"/>
    </row>
    <row r="442" spans="5:5" ht="15" x14ac:dyDescent="0.2">
      <c r="E442" s="265"/>
    </row>
    <row r="443" spans="5:5" ht="15" x14ac:dyDescent="0.2">
      <c r="E443" s="265"/>
    </row>
    <row r="444" spans="5:5" ht="15" x14ac:dyDescent="0.2">
      <c r="E444" s="265"/>
    </row>
    <row r="445" spans="5:5" ht="15" x14ac:dyDescent="0.2">
      <c r="E445" s="265"/>
    </row>
    <row r="446" spans="5:5" ht="15" x14ac:dyDescent="0.2">
      <c r="E446" s="265"/>
    </row>
    <row r="447" spans="5:5" ht="15" x14ac:dyDescent="0.2">
      <c r="E447" s="265"/>
    </row>
    <row r="448" spans="5:5" ht="15" x14ac:dyDescent="0.2">
      <c r="E448" s="265"/>
    </row>
    <row r="449" spans="5:5" ht="15" x14ac:dyDescent="0.2">
      <c r="E449" s="265"/>
    </row>
    <row r="450" spans="5:5" ht="15" x14ac:dyDescent="0.2">
      <c r="E450" s="265"/>
    </row>
    <row r="451" spans="5:5" ht="15" x14ac:dyDescent="0.2">
      <c r="E451" s="265"/>
    </row>
    <row r="452" spans="5:5" ht="15" x14ac:dyDescent="0.2">
      <c r="E452" s="265"/>
    </row>
    <row r="453" spans="5:5" ht="15" x14ac:dyDescent="0.2">
      <c r="E453" s="265"/>
    </row>
    <row r="454" spans="5:5" ht="15" x14ac:dyDescent="0.2">
      <c r="E454" s="265"/>
    </row>
    <row r="455" spans="5:5" ht="15" x14ac:dyDescent="0.2">
      <c r="E455" s="265"/>
    </row>
    <row r="456" spans="5:5" ht="15" x14ac:dyDescent="0.2">
      <c r="E456" s="265"/>
    </row>
    <row r="457" spans="5:5" ht="15" x14ac:dyDescent="0.2">
      <c r="E457" s="265"/>
    </row>
    <row r="458" spans="5:5" ht="15" x14ac:dyDescent="0.2">
      <c r="E458" s="265"/>
    </row>
    <row r="459" spans="5:5" ht="15" x14ac:dyDescent="0.2">
      <c r="E459" s="265"/>
    </row>
    <row r="460" spans="5:5" ht="15" x14ac:dyDescent="0.2">
      <c r="E460" s="265"/>
    </row>
    <row r="461" spans="5:5" ht="15" x14ac:dyDescent="0.2">
      <c r="E461" s="265"/>
    </row>
    <row r="462" spans="5:5" ht="15" x14ac:dyDescent="0.2">
      <c r="E462" s="265"/>
    </row>
    <row r="463" spans="5:5" ht="15" x14ac:dyDescent="0.2">
      <c r="E463" s="265"/>
    </row>
    <row r="464" spans="5:5" ht="15" x14ac:dyDescent="0.2">
      <c r="E464" s="265"/>
    </row>
    <row r="465" spans="5:5" ht="15" x14ac:dyDescent="0.2">
      <c r="E465" s="265"/>
    </row>
    <row r="466" spans="5:5" ht="15" x14ac:dyDescent="0.2">
      <c r="E466" s="265"/>
    </row>
    <row r="467" spans="5:5" ht="15" x14ac:dyDescent="0.2">
      <c r="E467" s="265"/>
    </row>
    <row r="468" spans="5:5" ht="15" x14ac:dyDescent="0.2">
      <c r="E468" s="265"/>
    </row>
    <row r="469" spans="5:5" ht="15" x14ac:dyDescent="0.2">
      <c r="E469" s="265"/>
    </row>
    <row r="470" spans="5:5" ht="15" x14ac:dyDescent="0.2">
      <c r="E470" s="265"/>
    </row>
    <row r="471" spans="5:5" ht="15" x14ac:dyDescent="0.2">
      <c r="E471" s="265"/>
    </row>
    <row r="472" spans="5:5" ht="15" x14ac:dyDescent="0.2">
      <c r="E472" s="265"/>
    </row>
    <row r="473" spans="5:5" ht="15" x14ac:dyDescent="0.2">
      <c r="E473" s="265"/>
    </row>
    <row r="474" spans="5:5" ht="15" x14ac:dyDescent="0.2">
      <c r="E474" s="265"/>
    </row>
    <row r="475" spans="5:5" ht="15" x14ac:dyDescent="0.2">
      <c r="E475" s="265"/>
    </row>
    <row r="476" spans="5:5" ht="15" x14ac:dyDescent="0.2">
      <c r="E476" s="265"/>
    </row>
    <row r="477" spans="5:5" ht="15" x14ac:dyDescent="0.2">
      <c r="E477" s="265"/>
    </row>
    <row r="478" spans="5:5" ht="15" x14ac:dyDescent="0.2">
      <c r="E478" s="265"/>
    </row>
    <row r="479" spans="5:5" ht="15" x14ac:dyDescent="0.2">
      <c r="E479" s="265"/>
    </row>
    <row r="480" spans="5:5" ht="15" x14ac:dyDescent="0.2">
      <c r="E480" s="265"/>
    </row>
    <row r="481" spans="5:5" ht="15" x14ac:dyDescent="0.2">
      <c r="E481" s="265"/>
    </row>
    <row r="482" spans="5:5" ht="15" x14ac:dyDescent="0.2">
      <c r="E482" s="265"/>
    </row>
    <row r="483" spans="5:5" ht="15" x14ac:dyDescent="0.2">
      <c r="E483" s="265"/>
    </row>
    <row r="484" spans="5:5" ht="15" x14ac:dyDescent="0.2">
      <c r="E484" s="265"/>
    </row>
    <row r="485" spans="5:5" ht="15" x14ac:dyDescent="0.2">
      <c r="E485" s="265"/>
    </row>
    <row r="486" spans="5:5" ht="15" x14ac:dyDescent="0.2">
      <c r="E486" s="265"/>
    </row>
    <row r="487" spans="5:5" ht="15" x14ac:dyDescent="0.2">
      <c r="E487" s="265"/>
    </row>
    <row r="488" spans="5:5" ht="15" x14ac:dyDescent="0.2">
      <c r="E488" s="265"/>
    </row>
    <row r="489" spans="5:5" ht="15" x14ac:dyDescent="0.2">
      <c r="E489" s="265"/>
    </row>
    <row r="490" spans="5:5" ht="15" x14ac:dyDescent="0.2">
      <c r="E490" s="265"/>
    </row>
    <row r="491" spans="5:5" ht="15" x14ac:dyDescent="0.2">
      <c r="E491" s="265"/>
    </row>
    <row r="492" spans="5:5" ht="15" x14ac:dyDescent="0.2">
      <c r="E492" s="265"/>
    </row>
    <row r="493" spans="5:5" ht="15" x14ac:dyDescent="0.2">
      <c r="E493" s="265"/>
    </row>
    <row r="494" spans="5:5" ht="15" x14ac:dyDescent="0.2">
      <c r="E494" s="265"/>
    </row>
    <row r="495" spans="5:5" ht="15" x14ac:dyDescent="0.2">
      <c r="E495" s="265"/>
    </row>
    <row r="496" spans="5:5" ht="15" x14ac:dyDescent="0.2">
      <c r="E496" s="265"/>
    </row>
    <row r="497" spans="5:5" ht="15" x14ac:dyDescent="0.2">
      <c r="E497" s="265"/>
    </row>
    <row r="498" spans="5:5" ht="15" x14ac:dyDescent="0.2">
      <c r="E498" s="265"/>
    </row>
    <row r="499" spans="5:5" ht="15" x14ac:dyDescent="0.2">
      <c r="E499" s="265"/>
    </row>
    <row r="500" spans="5:5" ht="15" x14ac:dyDescent="0.2">
      <c r="E500" s="265"/>
    </row>
    <row r="501" spans="5:5" ht="15" x14ac:dyDescent="0.2">
      <c r="E501" s="265"/>
    </row>
    <row r="502" spans="5:5" ht="15" x14ac:dyDescent="0.2">
      <c r="E502" s="265"/>
    </row>
    <row r="503" spans="5:5" ht="15" x14ac:dyDescent="0.2">
      <c r="E503" s="265"/>
    </row>
    <row r="504" spans="5:5" ht="15" x14ac:dyDescent="0.2">
      <c r="E504" s="265"/>
    </row>
    <row r="505" spans="5:5" ht="15" x14ac:dyDescent="0.2">
      <c r="E505" s="265"/>
    </row>
    <row r="506" spans="5:5" ht="15" x14ac:dyDescent="0.2">
      <c r="E506" s="265"/>
    </row>
    <row r="507" spans="5:5" ht="15" x14ac:dyDescent="0.2">
      <c r="E507" s="265"/>
    </row>
    <row r="508" spans="5:5" ht="15" x14ac:dyDescent="0.2">
      <c r="E508" s="265"/>
    </row>
    <row r="509" spans="5:5" ht="15" x14ac:dyDescent="0.2">
      <c r="E509" s="265"/>
    </row>
    <row r="510" spans="5:5" ht="15" x14ac:dyDescent="0.2">
      <c r="E510" s="265"/>
    </row>
    <row r="511" spans="5:5" ht="15" x14ac:dyDescent="0.2">
      <c r="E511" s="265"/>
    </row>
    <row r="512" spans="5:5" ht="15" x14ac:dyDescent="0.2">
      <c r="E512" s="265"/>
    </row>
    <row r="513" spans="5:5" ht="15" x14ac:dyDescent="0.2">
      <c r="E513" s="265"/>
    </row>
    <row r="514" spans="5:5" ht="15" x14ac:dyDescent="0.2">
      <c r="E514" s="265"/>
    </row>
    <row r="515" spans="5:5" ht="15" x14ac:dyDescent="0.2">
      <c r="E515" s="265"/>
    </row>
    <row r="516" spans="5:5" ht="15" x14ac:dyDescent="0.2">
      <c r="E516" s="265"/>
    </row>
    <row r="517" spans="5:5" ht="15" x14ac:dyDescent="0.2">
      <c r="E517" s="265"/>
    </row>
    <row r="518" spans="5:5" ht="15" x14ac:dyDescent="0.2">
      <c r="E518" s="265"/>
    </row>
    <row r="519" spans="5:5" ht="15" x14ac:dyDescent="0.2">
      <c r="E519" s="265"/>
    </row>
    <row r="520" spans="5:5" ht="15" x14ac:dyDescent="0.2">
      <c r="E520" s="265"/>
    </row>
    <row r="521" spans="5:5" ht="15" x14ac:dyDescent="0.2">
      <c r="E521" s="265"/>
    </row>
    <row r="522" spans="5:5" ht="15" x14ac:dyDescent="0.2">
      <c r="E522" s="265"/>
    </row>
    <row r="523" spans="5:5" ht="15" x14ac:dyDescent="0.2">
      <c r="E523" s="265"/>
    </row>
    <row r="524" spans="5:5" ht="15" x14ac:dyDescent="0.2">
      <c r="E524" s="265"/>
    </row>
    <row r="525" spans="5:5" ht="15" x14ac:dyDescent="0.2">
      <c r="E525" s="265"/>
    </row>
    <row r="526" spans="5:5" ht="15" x14ac:dyDescent="0.2">
      <c r="E526" s="265"/>
    </row>
    <row r="527" spans="5:5" ht="15" x14ac:dyDescent="0.2">
      <c r="E527" s="265"/>
    </row>
    <row r="528" spans="5:5" ht="15" x14ac:dyDescent="0.2">
      <c r="E528" s="265"/>
    </row>
    <row r="529" spans="5:5" ht="15" x14ac:dyDescent="0.2">
      <c r="E529" s="265"/>
    </row>
    <row r="530" spans="5:5" ht="15" x14ac:dyDescent="0.2">
      <c r="E530" s="265"/>
    </row>
    <row r="531" spans="5:5" ht="15" x14ac:dyDescent="0.2">
      <c r="E531" s="265"/>
    </row>
    <row r="532" spans="5:5" ht="15" x14ac:dyDescent="0.2">
      <c r="E532" s="265"/>
    </row>
    <row r="533" spans="5:5" ht="15" x14ac:dyDescent="0.2">
      <c r="E533" s="265"/>
    </row>
    <row r="534" spans="5:5" ht="15" x14ac:dyDescent="0.2">
      <c r="E534" s="265"/>
    </row>
    <row r="535" spans="5:5" ht="15" x14ac:dyDescent="0.2">
      <c r="E535" s="265"/>
    </row>
    <row r="536" spans="5:5" ht="15" x14ac:dyDescent="0.2">
      <c r="E536" s="265"/>
    </row>
    <row r="537" spans="5:5" ht="15" x14ac:dyDescent="0.2">
      <c r="E537" s="265"/>
    </row>
    <row r="538" spans="5:5" ht="15" x14ac:dyDescent="0.2">
      <c r="E538" s="265"/>
    </row>
    <row r="539" spans="5:5" ht="15" x14ac:dyDescent="0.2">
      <c r="E539" s="265"/>
    </row>
    <row r="540" spans="5:5" ht="15" x14ac:dyDescent="0.2">
      <c r="E540" s="265"/>
    </row>
    <row r="541" spans="5:5" ht="15" x14ac:dyDescent="0.2">
      <c r="E541" s="265"/>
    </row>
    <row r="542" spans="5:5" ht="15" x14ac:dyDescent="0.2">
      <c r="E542" s="265"/>
    </row>
    <row r="543" spans="5:5" ht="15" x14ac:dyDescent="0.2">
      <c r="E543" s="265"/>
    </row>
    <row r="544" spans="5:5" ht="15" x14ac:dyDescent="0.2">
      <c r="E544" s="265"/>
    </row>
    <row r="545" spans="5:5" ht="15" x14ac:dyDescent="0.2">
      <c r="E545" s="265"/>
    </row>
    <row r="546" spans="5:5" ht="15" x14ac:dyDescent="0.2">
      <c r="E546" s="265"/>
    </row>
    <row r="547" spans="5:5" ht="15" x14ac:dyDescent="0.2">
      <c r="E547" s="265"/>
    </row>
    <row r="548" spans="5:5" ht="15" x14ac:dyDescent="0.2">
      <c r="E548" s="265"/>
    </row>
    <row r="549" spans="5:5" ht="15" x14ac:dyDescent="0.2">
      <c r="E549" s="265"/>
    </row>
    <row r="550" spans="5:5" ht="15" x14ac:dyDescent="0.2">
      <c r="E550" s="265"/>
    </row>
    <row r="551" spans="5:5" ht="15" x14ac:dyDescent="0.2">
      <c r="E551" s="265"/>
    </row>
    <row r="552" spans="5:5" ht="15" x14ac:dyDescent="0.2">
      <c r="E552" s="265"/>
    </row>
    <row r="553" spans="5:5" ht="15" x14ac:dyDescent="0.2">
      <c r="E553" s="265"/>
    </row>
    <row r="554" spans="5:5" ht="15" x14ac:dyDescent="0.2">
      <c r="E554" s="265"/>
    </row>
    <row r="555" spans="5:5" ht="15" x14ac:dyDescent="0.2">
      <c r="E555" s="265"/>
    </row>
    <row r="556" spans="5:5" ht="15" x14ac:dyDescent="0.2">
      <c r="E556" s="265"/>
    </row>
    <row r="557" spans="5:5" ht="15" x14ac:dyDescent="0.2">
      <c r="E557" s="265"/>
    </row>
    <row r="558" spans="5:5" ht="15" x14ac:dyDescent="0.2">
      <c r="E558" s="265"/>
    </row>
    <row r="559" spans="5:5" ht="15" x14ac:dyDescent="0.2">
      <c r="E559" s="265"/>
    </row>
    <row r="560" spans="5:5" ht="15" x14ac:dyDescent="0.2">
      <c r="E560" s="265"/>
    </row>
    <row r="561" spans="5:5" ht="15" x14ac:dyDescent="0.2">
      <c r="E561" s="265"/>
    </row>
    <row r="562" spans="5:5" ht="15" x14ac:dyDescent="0.2">
      <c r="E562" s="265"/>
    </row>
    <row r="563" spans="5:5" ht="15" x14ac:dyDescent="0.2">
      <c r="E563" s="265"/>
    </row>
    <row r="564" spans="5:5" ht="15" x14ac:dyDescent="0.2">
      <c r="E564" s="265"/>
    </row>
    <row r="565" spans="5:5" ht="15" x14ac:dyDescent="0.2">
      <c r="E565" s="265"/>
    </row>
    <row r="566" spans="5:5" ht="15" x14ac:dyDescent="0.2">
      <c r="E566" s="265"/>
    </row>
    <row r="567" spans="5:5" ht="15" x14ac:dyDescent="0.2">
      <c r="E567" s="265"/>
    </row>
    <row r="568" spans="5:5" ht="15" x14ac:dyDescent="0.2">
      <c r="E568" s="265"/>
    </row>
    <row r="569" spans="5:5" ht="15" x14ac:dyDescent="0.2">
      <c r="E569" s="265"/>
    </row>
    <row r="570" spans="5:5" ht="15" x14ac:dyDescent="0.2">
      <c r="E570" s="265"/>
    </row>
    <row r="571" spans="5:5" ht="15" x14ac:dyDescent="0.2">
      <c r="E571" s="265"/>
    </row>
    <row r="572" spans="5:5" ht="15" x14ac:dyDescent="0.2">
      <c r="E572" s="265"/>
    </row>
    <row r="573" spans="5:5" ht="15" x14ac:dyDescent="0.2">
      <c r="E573" s="265"/>
    </row>
    <row r="574" spans="5:5" ht="15" x14ac:dyDescent="0.2">
      <c r="E574" s="265"/>
    </row>
    <row r="575" spans="5:5" ht="15" x14ac:dyDescent="0.2">
      <c r="E575" s="265"/>
    </row>
    <row r="576" spans="5:5" ht="15" x14ac:dyDescent="0.2">
      <c r="E576" s="265"/>
    </row>
    <row r="577" spans="5:5" ht="15" x14ac:dyDescent="0.2">
      <c r="E577" s="265"/>
    </row>
    <row r="578" spans="5:5" ht="15" x14ac:dyDescent="0.2">
      <c r="E578" s="265"/>
    </row>
    <row r="579" spans="5:5" ht="15" x14ac:dyDescent="0.2">
      <c r="E579" s="265"/>
    </row>
    <row r="580" spans="5:5" ht="15" x14ac:dyDescent="0.2">
      <c r="E580" s="265"/>
    </row>
    <row r="581" spans="5:5" ht="15" x14ac:dyDescent="0.2">
      <c r="E581" s="265"/>
    </row>
    <row r="582" spans="5:5" ht="15" x14ac:dyDescent="0.2">
      <c r="E582" s="265"/>
    </row>
    <row r="583" spans="5:5" ht="15" x14ac:dyDescent="0.2">
      <c r="E583" s="265"/>
    </row>
    <row r="584" spans="5:5" ht="15" x14ac:dyDescent="0.2">
      <c r="E584" s="265"/>
    </row>
    <row r="585" spans="5:5" ht="15" x14ac:dyDescent="0.2">
      <c r="E585" s="265"/>
    </row>
    <row r="586" spans="5:5" ht="15" x14ac:dyDescent="0.2">
      <c r="E586" s="265"/>
    </row>
    <row r="587" spans="5:5" ht="15" x14ac:dyDescent="0.2">
      <c r="E587" s="265"/>
    </row>
    <row r="588" spans="5:5" ht="15" x14ac:dyDescent="0.2">
      <c r="E588" s="265"/>
    </row>
    <row r="589" spans="5:5" ht="15" x14ac:dyDescent="0.2">
      <c r="E589" s="265"/>
    </row>
    <row r="590" spans="5:5" ht="15" x14ac:dyDescent="0.2">
      <c r="E590" s="265"/>
    </row>
    <row r="591" spans="5:5" ht="15" x14ac:dyDescent="0.2">
      <c r="E591" s="265"/>
    </row>
    <row r="592" spans="5:5" ht="15" x14ac:dyDescent="0.2">
      <c r="E592" s="265"/>
    </row>
    <row r="593" spans="5:5" ht="15" x14ac:dyDescent="0.2">
      <c r="E593" s="265"/>
    </row>
    <row r="594" spans="5:5" ht="15" x14ac:dyDescent="0.2">
      <c r="E594" s="265"/>
    </row>
    <row r="595" spans="5:5" ht="15" x14ac:dyDescent="0.2">
      <c r="E595" s="265"/>
    </row>
    <row r="596" spans="5:5" ht="15" x14ac:dyDescent="0.2">
      <c r="E596" s="265"/>
    </row>
    <row r="597" spans="5:5" ht="15" x14ac:dyDescent="0.2">
      <c r="E597" s="265"/>
    </row>
    <row r="598" spans="5:5" ht="15" x14ac:dyDescent="0.2">
      <c r="E598" s="265"/>
    </row>
    <row r="599" spans="5:5" ht="15" x14ac:dyDescent="0.2">
      <c r="E599" s="265"/>
    </row>
    <row r="600" spans="5:5" ht="15" x14ac:dyDescent="0.2">
      <c r="E600" s="265"/>
    </row>
    <row r="601" spans="5:5" ht="15" x14ac:dyDescent="0.2">
      <c r="E601" s="265"/>
    </row>
    <row r="602" spans="5:5" ht="15" x14ac:dyDescent="0.2">
      <c r="E602" s="265"/>
    </row>
    <row r="603" spans="5:5" ht="15" x14ac:dyDescent="0.2">
      <c r="E603" s="265"/>
    </row>
    <row r="604" spans="5:5" ht="15" x14ac:dyDescent="0.2">
      <c r="E604" s="265"/>
    </row>
    <row r="605" spans="5:5" ht="15" x14ac:dyDescent="0.2">
      <c r="E605" s="265"/>
    </row>
    <row r="606" spans="5:5" ht="15" x14ac:dyDescent="0.2">
      <c r="E606" s="265"/>
    </row>
    <row r="607" spans="5:5" ht="15" x14ac:dyDescent="0.2">
      <c r="E607" s="265"/>
    </row>
    <row r="608" spans="5:5" ht="15" x14ac:dyDescent="0.2">
      <c r="E608" s="265"/>
    </row>
    <row r="609" spans="5:5" ht="15" x14ac:dyDescent="0.2">
      <c r="E609" s="265"/>
    </row>
    <row r="610" spans="5:5" ht="15" x14ac:dyDescent="0.2">
      <c r="E610" s="265"/>
    </row>
    <row r="611" spans="5:5" ht="15" x14ac:dyDescent="0.2">
      <c r="E611" s="265"/>
    </row>
    <row r="612" spans="5:5" ht="15" x14ac:dyDescent="0.2">
      <c r="E612" s="265"/>
    </row>
    <row r="613" spans="5:5" ht="15" x14ac:dyDescent="0.2">
      <c r="E613" s="265"/>
    </row>
    <row r="614" spans="5:5" ht="15" x14ac:dyDescent="0.2">
      <c r="E614" s="265"/>
    </row>
    <row r="615" spans="5:5" ht="15" x14ac:dyDescent="0.2">
      <c r="E615" s="265"/>
    </row>
    <row r="616" spans="5:5" ht="15" x14ac:dyDescent="0.2">
      <c r="E616" s="265"/>
    </row>
    <row r="617" spans="5:5" ht="15" x14ac:dyDescent="0.2">
      <c r="E617" s="265"/>
    </row>
    <row r="618" spans="5:5" ht="15" x14ac:dyDescent="0.2">
      <c r="E618" s="265"/>
    </row>
    <row r="619" spans="5:5" ht="15" x14ac:dyDescent="0.2">
      <c r="E619" s="265"/>
    </row>
    <row r="620" spans="5:5" ht="15" x14ac:dyDescent="0.2">
      <c r="E620" s="265"/>
    </row>
    <row r="621" spans="5:5" ht="15" x14ac:dyDescent="0.2">
      <c r="E621" s="265"/>
    </row>
    <row r="622" spans="5:5" ht="15" x14ac:dyDescent="0.2">
      <c r="E622" s="265"/>
    </row>
    <row r="623" spans="5:5" ht="15" x14ac:dyDescent="0.2">
      <c r="E623" s="265"/>
    </row>
    <row r="624" spans="5:5" ht="15" x14ac:dyDescent="0.2">
      <c r="E624" s="265"/>
    </row>
    <row r="625" spans="5:5" ht="15" x14ac:dyDescent="0.2">
      <c r="E625" s="265"/>
    </row>
    <row r="626" spans="5:5" ht="15" x14ac:dyDescent="0.2">
      <c r="E626" s="265"/>
    </row>
    <row r="627" spans="5:5" ht="15" x14ac:dyDescent="0.2">
      <c r="E627" s="265"/>
    </row>
    <row r="628" spans="5:5" ht="15" x14ac:dyDescent="0.2">
      <c r="E628" s="265"/>
    </row>
    <row r="629" spans="5:5" ht="15" x14ac:dyDescent="0.2">
      <c r="E629" s="265"/>
    </row>
    <row r="630" spans="5:5" ht="15" x14ac:dyDescent="0.2">
      <c r="E630" s="265"/>
    </row>
    <row r="631" spans="5:5" ht="15" x14ac:dyDescent="0.2">
      <c r="E631" s="265"/>
    </row>
    <row r="632" spans="5:5" ht="15" x14ac:dyDescent="0.2">
      <c r="E632" s="265"/>
    </row>
    <row r="633" spans="5:5" ht="15" x14ac:dyDescent="0.2">
      <c r="E633" s="265"/>
    </row>
    <row r="634" spans="5:5" ht="15" x14ac:dyDescent="0.2">
      <c r="E634" s="265"/>
    </row>
    <row r="635" spans="5:5" ht="15" x14ac:dyDescent="0.2">
      <c r="E635" s="265"/>
    </row>
    <row r="636" spans="5:5" ht="15" x14ac:dyDescent="0.2">
      <c r="E636" s="265"/>
    </row>
    <row r="637" spans="5:5" ht="15" x14ac:dyDescent="0.2">
      <c r="E637" s="265"/>
    </row>
    <row r="638" spans="5:5" ht="15" x14ac:dyDescent="0.2">
      <c r="E638" s="265"/>
    </row>
    <row r="639" spans="5:5" ht="15" x14ac:dyDescent="0.2">
      <c r="E639" s="265"/>
    </row>
    <row r="640" spans="5:5" ht="15" x14ac:dyDescent="0.2">
      <c r="E640" s="265"/>
    </row>
    <row r="641" spans="5:5" ht="15" x14ac:dyDescent="0.2">
      <c r="E641" s="265"/>
    </row>
    <row r="642" spans="5:5" ht="15" x14ac:dyDescent="0.2">
      <c r="E642" s="265"/>
    </row>
    <row r="643" spans="5:5" ht="15" x14ac:dyDescent="0.2">
      <c r="E643" s="265"/>
    </row>
    <row r="644" spans="5:5" ht="15" x14ac:dyDescent="0.2">
      <c r="E644" s="265"/>
    </row>
    <row r="645" spans="5:5" ht="15" x14ac:dyDescent="0.2">
      <c r="E645" s="265"/>
    </row>
    <row r="646" spans="5:5" ht="15" x14ac:dyDescent="0.2">
      <c r="E646" s="265"/>
    </row>
    <row r="647" spans="5:5" ht="15" x14ac:dyDescent="0.2">
      <c r="E647" s="265"/>
    </row>
    <row r="648" spans="5:5" ht="15" x14ac:dyDescent="0.2">
      <c r="E648" s="265"/>
    </row>
    <row r="649" spans="5:5" ht="15" x14ac:dyDescent="0.2">
      <c r="E649" s="265"/>
    </row>
    <row r="650" spans="5:5" ht="15" x14ac:dyDescent="0.2">
      <c r="E650" s="265"/>
    </row>
    <row r="651" spans="5:5" ht="15" x14ac:dyDescent="0.2">
      <c r="E651" s="265"/>
    </row>
    <row r="652" spans="5:5" ht="15" x14ac:dyDescent="0.2">
      <c r="E652" s="265"/>
    </row>
    <row r="653" spans="5:5" ht="15" x14ac:dyDescent="0.2">
      <c r="E653" s="265"/>
    </row>
    <row r="654" spans="5:5" ht="15" x14ac:dyDescent="0.2">
      <c r="E654" s="265"/>
    </row>
    <row r="655" spans="5:5" ht="15" x14ac:dyDescent="0.2">
      <c r="E655" s="265"/>
    </row>
    <row r="656" spans="5:5" ht="15" x14ac:dyDescent="0.2">
      <c r="E656" s="265"/>
    </row>
    <row r="657" spans="5:5" ht="15" x14ac:dyDescent="0.2">
      <c r="E657" s="265"/>
    </row>
    <row r="658" spans="5:5" ht="15" x14ac:dyDescent="0.2">
      <c r="E658" s="265"/>
    </row>
    <row r="659" spans="5:5" ht="15" x14ac:dyDescent="0.2">
      <c r="E659" s="265"/>
    </row>
    <row r="660" spans="5:5" ht="15" x14ac:dyDescent="0.2">
      <c r="E660" s="265"/>
    </row>
    <row r="661" spans="5:5" ht="15" x14ac:dyDescent="0.2">
      <c r="E661" s="265"/>
    </row>
    <row r="662" spans="5:5" ht="15" x14ac:dyDescent="0.2">
      <c r="E662" s="265"/>
    </row>
    <row r="663" spans="5:5" ht="15" x14ac:dyDescent="0.2">
      <c r="E663" s="265"/>
    </row>
    <row r="664" spans="5:5" ht="15" x14ac:dyDescent="0.2">
      <c r="E664" s="265"/>
    </row>
    <row r="665" spans="5:5" ht="15" x14ac:dyDescent="0.2">
      <c r="E665" s="265"/>
    </row>
    <row r="666" spans="5:5" ht="15" x14ac:dyDescent="0.2">
      <c r="E666" s="265"/>
    </row>
    <row r="667" spans="5:5" ht="15" x14ac:dyDescent="0.2">
      <c r="E667" s="265"/>
    </row>
    <row r="668" spans="5:5" ht="15" x14ac:dyDescent="0.2">
      <c r="E668" s="265"/>
    </row>
    <row r="669" spans="5:5" ht="15" x14ac:dyDescent="0.2">
      <c r="E669" s="265"/>
    </row>
    <row r="670" spans="5:5" ht="15" x14ac:dyDescent="0.2">
      <c r="E670" s="265"/>
    </row>
    <row r="671" spans="5:5" ht="15" x14ac:dyDescent="0.2">
      <c r="E671" s="265"/>
    </row>
    <row r="672" spans="5:5" ht="15" x14ac:dyDescent="0.2">
      <c r="E672" s="265"/>
    </row>
    <row r="673" spans="5:5" ht="15" x14ac:dyDescent="0.2">
      <c r="E673" s="265"/>
    </row>
    <row r="674" spans="5:5" ht="15" x14ac:dyDescent="0.2">
      <c r="E674" s="265"/>
    </row>
    <row r="675" spans="5:5" ht="15" x14ac:dyDescent="0.2">
      <c r="E675" s="265"/>
    </row>
    <row r="676" spans="5:5" ht="15" x14ac:dyDescent="0.2">
      <c r="E676" s="265"/>
    </row>
    <row r="677" spans="5:5" ht="15" x14ac:dyDescent="0.2">
      <c r="E677" s="265"/>
    </row>
    <row r="678" spans="5:5" ht="15" x14ac:dyDescent="0.2">
      <c r="E678" s="265"/>
    </row>
    <row r="679" spans="5:5" ht="15" x14ac:dyDescent="0.2">
      <c r="E679" s="265"/>
    </row>
    <row r="680" spans="5:5" ht="15" x14ac:dyDescent="0.2">
      <c r="E680" s="265"/>
    </row>
    <row r="681" spans="5:5" ht="15" x14ac:dyDescent="0.2">
      <c r="E681" s="265"/>
    </row>
    <row r="682" spans="5:5" ht="15" x14ac:dyDescent="0.2">
      <c r="E682" s="265"/>
    </row>
    <row r="683" spans="5:5" ht="15" x14ac:dyDescent="0.2">
      <c r="E683" s="265"/>
    </row>
    <row r="684" spans="5:5" ht="15" x14ac:dyDescent="0.2">
      <c r="E684" s="265"/>
    </row>
    <row r="685" spans="5:5" ht="15" x14ac:dyDescent="0.2">
      <c r="E685" s="265"/>
    </row>
    <row r="686" spans="5:5" ht="15" x14ac:dyDescent="0.2">
      <c r="E686" s="265"/>
    </row>
    <row r="687" spans="5:5" ht="15" x14ac:dyDescent="0.2">
      <c r="E687" s="265"/>
    </row>
    <row r="688" spans="5:5" ht="15" x14ac:dyDescent="0.2">
      <c r="E688" s="265"/>
    </row>
    <row r="689" spans="5:5" ht="15" x14ac:dyDescent="0.2">
      <c r="E689" s="265"/>
    </row>
    <row r="690" spans="5:5" ht="15" x14ac:dyDescent="0.2">
      <c r="E690" s="265"/>
    </row>
    <row r="691" spans="5:5" ht="15" x14ac:dyDescent="0.2">
      <c r="E691" s="265"/>
    </row>
    <row r="692" spans="5:5" ht="15" x14ac:dyDescent="0.2">
      <c r="E692" s="265"/>
    </row>
    <row r="693" spans="5:5" ht="15" x14ac:dyDescent="0.2">
      <c r="E693" s="265"/>
    </row>
    <row r="694" spans="5:5" ht="15" x14ac:dyDescent="0.2">
      <c r="E694" s="265"/>
    </row>
    <row r="695" spans="5:5" ht="15" x14ac:dyDescent="0.2">
      <c r="E695" s="265"/>
    </row>
    <row r="696" spans="5:5" ht="15" x14ac:dyDescent="0.2">
      <c r="E696" s="265"/>
    </row>
    <row r="697" spans="5:5" ht="15" x14ac:dyDescent="0.2">
      <c r="E697" s="265"/>
    </row>
    <row r="698" spans="5:5" ht="15" x14ac:dyDescent="0.2">
      <c r="E698" s="265"/>
    </row>
    <row r="699" spans="5:5" ht="15" x14ac:dyDescent="0.2">
      <c r="E699" s="265"/>
    </row>
    <row r="700" spans="5:5" ht="15" x14ac:dyDescent="0.2">
      <c r="E700" s="265"/>
    </row>
    <row r="701" spans="5:5" ht="15" x14ac:dyDescent="0.2">
      <c r="E701" s="265"/>
    </row>
    <row r="702" spans="5:5" ht="15" x14ac:dyDescent="0.2">
      <c r="E702" s="265"/>
    </row>
    <row r="703" spans="5:5" ht="15" x14ac:dyDescent="0.2">
      <c r="E703" s="265"/>
    </row>
    <row r="704" spans="5:5" ht="15" x14ac:dyDescent="0.2">
      <c r="E704" s="265"/>
    </row>
    <row r="705" spans="5:5" ht="15" x14ac:dyDescent="0.2">
      <c r="E705" s="265"/>
    </row>
    <row r="706" spans="5:5" ht="15" x14ac:dyDescent="0.2">
      <c r="E706" s="265"/>
    </row>
    <row r="707" spans="5:5" ht="15" x14ac:dyDescent="0.2">
      <c r="E707" s="265"/>
    </row>
    <row r="708" spans="5:5" ht="15" x14ac:dyDescent="0.2">
      <c r="E708" s="265"/>
    </row>
    <row r="709" spans="5:5" ht="15" x14ac:dyDescent="0.2">
      <c r="E709" s="265"/>
    </row>
    <row r="710" spans="5:5" ht="15" x14ac:dyDescent="0.2">
      <c r="E710" s="265"/>
    </row>
    <row r="711" spans="5:5" ht="15" x14ac:dyDescent="0.2">
      <c r="E711" s="265"/>
    </row>
    <row r="712" spans="5:5" ht="15" x14ac:dyDescent="0.2">
      <c r="E712" s="265"/>
    </row>
    <row r="713" spans="5:5" ht="15" x14ac:dyDescent="0.2">
      <c r="E713" s="265"/>
    </row>
    <row r="714" spans="5:5" ht="15" x14ac:dyDescent="0.2">
      <c r="E714" s="265"/>
    </row>
    <row r="715" spans="5:5" ht="15" x14ac:dyDescent="0.2">
      <c r="E715" s="265"/>
    </row>
    <row r="716" spans="5:5" ht="15" x14ac:dyDescent="0.2">
      <c r="E716" s="265"/>
    </row>
    <row r="717" spans="5:5" ht="15" x14ac:dyDescent="0.2">
      <c r="E717" s="265"/>
    </row>
    <row r="718" spans="5:5" ht="15" x14ac:dyDescent="0.2">
      <c r="E718" s="265"/>
    </row>
    <row r="719" spans="5:5" ht="15" x14ac:dyDescent="0.2">
      <c r="E719" s="265"/>
    </row>
    <row r="720" spans="5:5" ht="15" x14ac:dyDescent="0.2">
      <c r="E720" s="265"/>
    </row>
    <row r="721" spans="5:5" ht="15" x14ac:dyDescent="0.2">
      <c r="E721" s="265"/>
    </row>
    <row r="722" spans="5:5" ht="15" x14ac:dyDescent="0.2">
      <c r="E722" s="265"/>
    </row>
    <row r="723" spans="5:5" ht="15" x14ac:dyDescent="0.2">
      <c r="E723" s="265"/>
    </row>
    <row r="724" spans="5:5" ht="15" x14ac:dyDescent="0.2">
      <c r="E724" s="265"/>
    </row>
    <row r="725" spans="5:5" ht="15" x14ac:dyDescent="0.2">
      <c r="E725" s="265"/>
    </row>
    <row r="726" spans="5:5" ht="15" x14ac:dyDescent="0.2">
      <c r="E726" s="265"/>
    </row>
    <row r="727" spans="5:5" ht="15" x14ac:dyDescent="0.2">
      <c r="E727" s="265"/>
    </row>
    <row r="728" spans="5:5" ht="15" x14ac:dyDescent="0.2">
      <c r="E728" s="265"/>
    </row>
    <row r="729" spans="5:5" ht="15" x14ac:dyDescent="0.2">
      <c r="E729" s="265"/>
    </row>
    <row r="730" spans="5:5" ht="15" x14ac:dyDescent="0.2">
      <c r="E730" s="265"/>
    </row>
    <row r="731" spans="5:5" ht="15" x14ac:dyDescent="0.2">
      <c r="E731" s="265"/>
    </row>
    <row r="732" spans="5:5" ht="15" x14ac:dyDescent="0.2">
      <c r="E732" s="265"/>
    </row>
    <row r="733" spans="5:5" ht="15" x14ac:dyDescent="0.2">
      <c r="E733" s="265"/>
    </row>
    <row r="734" spans="5:5" ht="15" x14ac:dyDescent="0.2">
      <c r="E734" s="265"/>
    </row>
    <row r="735" spans="5:5" ht="15" x14ac:dyDescent="0.2">
      <c r="E735" s="265"/>
    </row>
    <row r="736" spans="5:5" ht="15" x14ac:dyDescent="0.2">
      <c r="E736" s="265"/>
    </row>
    <row r="737" spans="5:5" ht="15" x14ac:dyDescent="0.2">
      <c r="E737" s="265"/>
    </row>
    <row r="738" spans="5:5" ht="15" x14ac:dyDescent="0.2">
      <c r="E738" s="265"/>
    </row>
    <row r="739" spans="5:5" ht="15" x14ac:dyDescent="0.2">
      <c r="E739" s="265"/>
    </row>
    <row r="740" spans="5:5" ht="15" x14ac:dyDescent="0.2">
      <c r="E740" s="265"/>
    </row>
    <row r="741" spans="5:5" ht="15" x14ac:dyDescent="0.2">
      <c r="E741" s="265"/>
    </row>
    <row r="742" spans="5:5" ht="15" x14ac:dyDescent="0.2">
      <c r="E742" s="265"/>
    </row>
    <row r="743" spans="5:5" ht="15" x14ac:dyDescent="0.2">
      <c r="E743" s="265"/>
    </row>
    <row r="744" spans="5:5" ht="15" x14ac:dyDescent="0.2">
      <c r="E744" s="265"/>
    </row>
    <row r="745" spans="5:5" ht="15" x14ac:dyDescent="0.2">
      <c r="E745" s="265"/>
    </row>
    <row r="746" spans="5:5" ht="15" x14ac:dyDescent="0.2">
      <c r="E746" s="265"/>
    </row>
    <row r="747" spans="5:5" ht="15" x14ac:dyDescent="0.2">
      <c r="E747" s="265"/>
    </row>
    <row r="748" spans="5:5" ht="15" x14ac:dyDescent="0.2">
      <c r="E748" s="265"/>
    </row>
    <row r="749" spans="5:5" ht="15" x14ac:dyDescent="0.2">
      <c r="E749" s="265"/>
    </row>
    <row r="750" spans="5:5" ht="15" x14ac:dyDescent="0.2">
      <c r="E750" s="265"/>
    </row>
    <row r="751" spans="5:5" ht="15" x14ac:dyDescent="0.2">
      <c r="E751" s="265"/>
    </row>
    <row r="752" spans="5:5" ht="15" x14ac:dyDescent="0.2">
      <c r="E752" s="265"/>
    </row>
    <row r="753" spans="5:5" ht="15" x14ac:dyDescent="0.2">
      <c r="E753" s="265"/>
    </row>
    <row r="754" spans="5:5" ht="15" x14ac:dyDescent="0.2">
      <c r="E754" s="265"/>
    </row>
    <row r="755" spans="5:5" ht="15" x14ac:dyDescent="0.2">
      <c r="E755" s="265"/>
    </row>
    <row r="756" spans="5:5" ht="15" x14ac:dyDescent="0.2">
      <c r="E756" s="265"/>
    </row>
    <row r="757" spans="5:5" ht="15" x14ac:dyDescent="0.2">
      <c r="E757" s="265"/>
    </row>
    <row r="758" spans="5:5" ht="15" x14ac:dyDescent="0.2">
      <c r="E758" s="265"/>
    </row>
    <row r="759" spans="5:5" ht="15" x14ac:dyDescent="0.2">
      <c r="E759" s="265"/>
    </row>
    <row r="760" spans="5:5" ht="15" x14ac:dyDescent="0.2">
      <c r="E760" s="265"/>
    </row>
    <row r="761" spans="5:5" ht="15" x14ac:dyDescent="0.2">
      <c r="E761" s="265"/>
    </row>
    <row r="762" spans="5:5" ht="15" x14ac:dyDescent="0.2">
      <c r="E762" s="265"/>
    </row>
    <row r="763" spans="5:5" ht="15" x14ac:dyDescent="0.2">
      <c r="E763" s="265"/>
    </row>
    <row r="764" spans="5:5" ht="15" x14ac:dyDescent="0.2">
      <c r="E764" s="265"/>
    </row>
    <row r="765" spans="5:5" ht="15" x14ac:dyDescent="0.2">
      <c r="E765" s="265"/>
    </row>
    <row r="766" spans="5:5" ht="15" x14ac:dyDescent="0.2">
      <c r="E766" s="265"/>
    </row>
    <row r="767" spans="5:5" ht="15" x14ac:dyDescent="0.2">
      <c r="E767" s="265"/>
    </row>
    <row r="768" spans="5:5" ht="15" x14ac:dyDescent="0.2">
      <c r="E768" s="265"/>
    </row>
    <row r="769" spans="5:5" ht="15" x14ac:dyDescent="0.2">
      <c r="E769" s="265"/>
    </row>
    <row r="770" spans="5:5" ht="15" x14ac:dyDescent="0.2">
      <c r="E770" s="265"/>
    </row>
    <row r="771" spans="5:5" ht="15" x14ac:dyDescent="0.2">
      <c r="E771" s="265"/>
    </row>
    <row r="772" spans="5:5" ht="15" x14ac:dyDescent="0.2">
      <c r="E772" s="265"/>
    </row>
    <row r="773" spans="5:5" ht="15" x14ac:dyDescent="0.2">
      <c r="E773" s="265"/>
    </row>
    <row r="774" spans="5:5" ht="15" x14ac:dyDescent="0.2">
      <c r="E774" s="265"/>
    </row>
    <row r="775" spans="5:5" ht="15" x14ac:dyDescent="0.2">
      <c r="E775" s="265"/>
    </row>
    <row r="776" spans="5:5" ht="15" x14ac:dyDescent="0.2">
      <c r="E776" s="265"/>
    </row>
    <row r="777" spans="5:5" ht="15" x14ac:dyDescent="0.2">
      <c r="E777" s="265"/>
    </row>
    <row r="778" spans="5:5" ht="15" x14ac:dyDescent="0.2">
      <c r="E778" s="265"/>
    </row>
    <row r="779" spans="5:5" ht="15" x14ac:dyDescent="0.2">
      <c r="E779" s="265"/>
    </row>
    <row r="780" spans="5:5" ht="15" x14ac:dyDescent="0.2">
      <c r="E780" s="265"/>
    </row>
    <row r="781" spans="5:5" ht="15" x14ac:dyDescent="0.2">
      <c r="E781" s="265"/>
    </row>
    <row r="782" spans="5:5" ht="15" x14ac:dyDescent="0.2">
      <c r="E782" s="265"/>
    </row>
    <row r="783" spans="5:5" ht="15" x14ac:dyDescent="0.2">
      <c r="E783" s="265"/>
    </row>
    <row r="784" spans="5:5" ht="15" x14ac:dyDescent="0.2">
      <c r="E784" s="265"/>
    </row>
    <row r="785" spans="5:5" ht="15" x14ac:dyDescent="0.2">
      <c r="E785" s="265"/>
    </row>
    <row r="786" spans="5:5" ht="15" x14ac:dyDescent="0.2">
      <c r="E786" s="265"/>
    </row>
    <row r="787" spans="5:5" ht="15" x14ac:dyDescent="0.2">
      <c r="E787" s="265"/>
    </row>
    <row r="788" spans="5:5" ht="15" x14ac:dyDescent="0.2">
      <c r="E788" s="265"/>
    </row>
    <row r="789" spans="5:5" ht="15" x14ac:dyDescent="0.2">
      <c r="E789" s="265"/>
    </row>
    <row r="790" spans="5:5" ht="15" x14ac:dyDescent="0.2">
      <c r="E790" s="265"/>
    </row>
    <row r="791" spans="5:5" ht="15" x14ac:dyDescent="0.2">
      <c r="E791" s="265"/>
    </row>
    <row r="792" spans="5:5" ht="15" x14ac:dyDescent="0.2">
      <c r="E792" s="265"/>
    </row>
    <row r="793" spans="5:5" ht="15" x14ac:dyDescent="0.2">
      <c r="E793" s="265"/>
    </row>
    <row r="794" spans="5:5" ht="15" x14ac:dyDescent="0.2">
      <c r="E794" s="265"/>
    </row>
    <row r="795" spans="5:5" ht="15" x14ac:dyDescent="0.2">
      <c r="E795" s="265"/>
    </row>
    <row r="796" spans="5:5" ht="15" x14ac:dyDescent="0.2">
      <c r="E796" s="265"/>
    </row>
    <row r="797" spans="5:5" ht="15" x14ac:dyDescent="0.2">
      <c r="E797" s="265"/>
    </row>
    <row r="798" spans="5:5" ht="15" x14ac:dyDescent="0.2">
      <c r="E798" s="265"/>
    </row>
    <row r="799" spans="5:5" ht="15" x14ac:dyDescent="0.2">
      <c r="E799" s="265"/>
    </row>
    <row r="800" spans="5:5" ht="15" x14ac:dyDescent="0.2">
      <c r="E800" s="265"/>
    </row>
    <row r="801" spans="5:5" ht="15" x14ac:dyDescent="0.2">
      <c r="E801" s="265"/>
    </row>
    <row r="802" spans="5:5" ht="15" x14ac:dyDescent="0.2">
      <c r="E802" s="265"/>
    </row>
    <row r="803" spans="5:5" ht="15" x14ac:dyDescent="0.2">
      <c r="E803" s="265"/>
    </row>
    <row r="804" spans="5:5" ht="15" x14ac:dyDescent="0.2">
      <c r="E804" s="265"/>
    </row>
    <row r="805" spans="5:5" ht="15" x14ac:dyDescent="0.2">
      <c r="E805" s="265"/>
    </row>
    <row r="806" spans="5:5" ht="15" x14ac:dyDescent="0.2">
      <c r="E806" s="265"/>
    </row>
    <row r="807" spans="5:5" ht="15" x14ac:dyDescent="0.2">
      <c r="E807" s="265"/>
    </row>
    <row r="808" spans="5:5" ht="15" x14ac:dyDescent="0.2">
      <c r="E808" s="265"/>
    </row>
    <row r="809" spans="5:5" ht="15" x14ac:dyDescent="0.2">
      <c r="E809" s="265"/>
    </row>
    <row r="810" spans="5:5" ht="15" x14ac:dyDescent="0.2">
      <c r="E810" s="265"/>
    </row>
    <row r="811" spans="5:5" ht="15" x14ac:dyDescent="0.2">
      <c r="E811" s="265"/>
    </row>
    <row r="812" spans="5:5" ht="15" x14ac:dyDescent="0.2">
      <c r="E812" s="265"/>
    </row>
    <row r="813" spans="5:5" ht="15" x14ac:dyDescent="0.2">
      <c r="E813" s="265"/>
    </row>
    <row r="814" spans="5:5" ht="15" x14ac:dyDescent="0.2">
      <c r="E814" s="265"/>
    </row>
    <row r="815" spans="5:5" ht="15" x14ac:dyDescent="0.2">
      <c r="E815" s="265"/>
    </row>
    <row r="816" spans="5:5" ht="15" x14ac:dyDescent="0.2">
      <c r="E816" s="265"/>
    </row>
    <row r="817" spans="5:5" ht="15" x14ac:dyDescent="0.2">
      <c r="E817" s="265"/>
    </row>
    <row r="818" spans="5:5" ht="15" x14ac:dyDescent="0.2">
      <c r="E818" s="265"/>
    </row>
    <row r="819" spans="5:5" ht="15" x14ac:dyDescent="0.2">
      <c r="E819" s="265"/>
    </row>
    <row r="820" spans="5:5" ht="15" x14ac:dyDescent="0.2">
      <c r="E820" s="265"/>
    </row>
    <row r="821" spans="5:5" ht="15" x14ac:dyDescent="0.2">
      <c r="E821" s="265"/>
    </row>
    <row r="822" spans="5:5" ht="15" x14ac:dyDescent="0.2">
      <c r="E822" s="265"/>
    </row>
    <row r="823" spans="5:5" ht="15" x14ac:dyDescent="0.2">
      <c r="E823" s="265"/>
    </row>
    <row r="824" spans="5:5" ht="15" x14ac:dyDescent="0.2">
      <c r="E824" s="265"/>
    </row>
    <row r="825" spans="5:5" ht="15" x14ac:dyDescent="0.2">
      <c r="E825" s="265"/>
    </row>
    <row r="826" spans="5:5" ht="15" x14ac:dyDescent="0.2">
      <c r="E826" s="265"/>
    </row>
    <row r="827" spans="5:5" ht="15" x14ac:dyDescent="0.2">
      <c r="E827" s="265"/>
    </row>
    <row r="828" spans="5:5" ht="15" x14ac:dyDescent="0.2">
      <c r="E828" s="265"/>
    </row>
    <row r="829" spans="5:5" ht="15" x14ac:dyDescent="0.2">
      <c r="E829" s="265"/>
    </row>
    <row r="830" spans="5:5" ht="15" x14ac:dyDescent="0.2">
      <c r="E830" s="265"/>
    </row>
    <row r="831" spans="5:5" ht="15" x14ac:dyDescent="0.2">
      <c r="E831" s="265"/>
    </row>
    <row r="832" spans="5:5" ht="15" x14ac:dyDescent="0.2">
      <c r="E832" s="265"/>
    </row>
    <row r="833" spans="5:5" ht="15" x14ac:dyDescent="0.2">
      <c r="E833" s="265"/>
    </row>
    <row r="834" spans="5:5" ht="15" x14ac:dyDescent="0.2">
      <c r="E834" s="265"/>
    </row>
    <row r="835" spans="5:5" ht="15" x14ac:dyDescent="0.2">
      <c r="E835" s="265"/>
    </row>
    <row r="836" spans="5:5" ht="15" x14ac:dyDescent="0.2">
      <c r="E836" s="265"/>
    </row>
    <row r="837" spans="5:5" ht="15" x14ac:dyDescent="0.2">
      <c r="E837" s="265"/>
    </row>
    <row r="838" spans="5:5" ht="15" x14ac:dyDescent="0.2">
      <c r="E838" s="265"/>
    </row>
    <row r="839" spans="5:5" ht="15" x14ac:dyDescent="0.2">
      <c r="E839" s="265"/>
    </row>
    <row r="840" spans="5:5" ht="15" x14ac:dyDescent="0.2">
      <c r="E840" s="265"/>
    </row>
    <row r="841" spans="5:5" ht="15" x14ac:dyDescent="0.2">
      <c r="E841" s="265"/>
    </row>
    <row r="842" spans="5:5" ht="15" x14ac:dyDescent="0.2">
      <c r="E842" s="265"/>
    </row>
    <row r="843" spans="5:5" ht="15" x14ac:dyDescent="0.2">
      <c r="E843" s="265"/>
    </row>
    <row r="844" spans="5:5" ht="15" x14ac:dyDescent="0.2">
      <c r="E844" s="265"/>
    </row>
    <row r="845" spans="5:5" ht="15" x14ac:dyDescent="0.2">
      <c r="E845" s="265"/>
    </row>
    <row r="846" spans="5:5" ht="15" x14ac:dyDescent="0.2">
      <c r="E846" s="265"/>
    </row>
    <row r="847" spans="5:5" ht="15" x14ac:dyDescent="0.2">
      <c r="E847" s="265"/>
    </row>
    <row r="848" spans="5:5" ht="15" x14ac:dyDescent="0.2">
      <c r="E848" s="265"/>
    </row>
    <row r="849" spans="5:5" ht="15" x14ac:dyDescent="0.2">
      <c r="E849" s="265"/>
    </row>
    <row r="850" spans="5:5" ht="15" x14ac:dyDescent="0.2">
      <c r="E850" s="265"/>
    </row>
    <row r="851" spans="5:5" ht="15" x14ac:dyDescent="0.2">
      <c r="E851" s="265"/>
    </row>
    <row r="852" spans="5:5" ht="15" x14ac:dyDescent="0.2">
      <c r="E852" s="265"/>
    </row>
    <row r="853" spans="5:5" ht="15" x14ac:dyDescent="0.2">
      <c r="E853" s="265"/>
    </row>
    <row r="854" spans="5:5" ht="15" x14ac:dyDescent="0.2">
      <c r="E854" s="265"/>
    </row>
    <row r="855" spans="5:5" ht="15" x14ac:dyDescent="0.2">
      <c r="E855" s="265"/>
    </row>
    <row r="856" spans="5:5" ht="15" x14ac:dyDescent="0.2">
      <c r="E856" s="265"/>
    </row>
    <row r="857" spans="5:5" ht="15" x14ac:dyDescent="0.2">
      <c r="E857" s="265"/>
    </row>
    <row r="858" spans="5:5" ht="15" x14ac:dyDescent="0.2">
      <c r="E858" s="265"/>
    </row>
    <row r="859" spans="5:5" ht="15" x14ac:dyDescent="0.2">
      <c r="E859" s="265"/>
    </row>
    <row r="860" spans="5:5" ht="15" x14ac:dyDescent="0.2">
      <c r="E860" s="265"/>
    </row>
    <row r="861" spans="5:5" ht="15" x14ac:dyDescent="0.2">
      <c r="E861" s="265"/>
    </row>
    <row r="862" spans="5:5" ht="15" x14ac:dyDescent="0.2">
      <c r="E862" s="265"/>
    </row>
    <row r="863" spans="5:5" ht="15" x14ac:dyDescent="0.2">
      <c r="E863" s="265"/>
    </row>
    <row r="864" spans="5:5" ht="15" x14ac:dyDescent="0.2">
      <c r="E864" s="265"/>
    </row>
    <row r="865" spans="5:5" ht="15" x14ac:dyDescent="0.2">
      <c r="E865" s="265"/>
    </row>
    <row r="866" spans="5:5" ht="15" x14ac:dyDescent="0.2">
      <c r="E866" s="265"/>
    </row>
    <row r="867" spans="5:5" ht="15" x14ac:dyDescent="0.2">
      <c r="E867" s="265"/>
    </row>
    <row r="868" spans="5:5" ht="15" x14ac:dyDescent="0.2">
      <c r="E868" s="265"/>
    </row>
    <row r="869" spans="5:5" ht="15" x14ac:dyDescent="0.2">
      <c r="E869" s="265"/>
    </row>
    <row r="870" spans="5:5" ht="15" x14ac:dyDescent="0.2">
      <c r="E870" s="265"/>
    </row>
    <row r="871" spans="5:5" ht="15" x14ac:dyDescent="0.2">
      <c r="E871" s="265"/>
    </row>
    <row r="872" spans="5:5" ht="15" x14ac:dyDescent="0.2">
      <c r="E872" s="265"/>
    </row>
    <row r="873" spans="5:5" ht="15" x14ac:dyDescent="0.2">
      <c r="E873" s="265"/>
    </row>
    <row r="874" spans="5:5" ht="15" x14ac:dyDescent="0.2">
      <c r="E874" s="265"/>
    </row>
    <row r="875" spans="5:5" ht="15" x14ac:dyDescent="0.2">
      <c r="E875" s="265"/>
    </row>
    <row r="876" spans="5:5" ht="15" x14ac:dyDescent="0.2">
      <c r="E876" s="265"/>
    </row>
    <row r="877" spans="5:5" ht="15" x14ac:dyDescent="0.2">
      <c r="E877" s="265"/>
    </row>
    <row r="878" spans="5:5" ht="15" x14ac:dyDescent="0.2">
      <c r="E878" s="265"/>
    </row>
    <row r="879" spans="5:5" ht="15" x14ac:dyDescent="0.2">
      <c r="E879" s="265"/>
    </row>
    <row r="880" spans="5:5" ht="15" x14ac:dyDescent="0.2">
      <c r="E880" s="265"/>
    </row>
    <row r="881" spans="5:5" ht="15" x14ac:dyDescent="0.2">
      <c r="E881" s="265"/>
    </row>
    <row r="882" spans="5:5" ht="15" x14ac:dyDescent="0.2">
      <c r="E882" s="265"/>
    </row>
    <row r="883" spans="5:5" ht="15" x14ac:dyDescent="0.2">
      <c r="E883" s="265"/>
    </row>
    <row r="884" spans="5:5" ht="15" x14ac:dyDescent="0.2">
      <c r="E884" s="265"/>
    </row>
    <row r="885" spans="5:5" ht="15" x14ac:dyDescent="0.2">
      <c r="E885" s="265"/>
    </row>
    <row r="886" spans="5:5" ht="15" x14ac:dyDescent="0.2">
      <c r="E886" s="265"/>
    </row>
    <row r="887" spans="5:5" ht="15" x14ac:dyDescent="0.2">
      <c r="E887" s="265"/>
    </row>
    <row r="888" spans="5:5" ht="15" x14ac:dyDescent="0.2">
      <c r="E888" s="265"/>
    </row>
    <row r="889" spans="5:5" ht="15" x14ac:dyDescent="0.2">
      <c r="E889" s="265"/>
    </row>
    <row r="890" spans="5:5" ht="15" x14ac:dyDescent="0.2">
      <c r="E890" s="265"/>
    </row>
    <row r="891" spans="5:5" ht="15" x14ac:dyDescent="0.2">
      <c r="E891" s="265"/>
    </row>
    <row r="892" spans="5:5" ht="15" x14ac:dyDescent="0.2">
      <c r="E892" s="265"/>
    </row>
    <row r="893" spans="5:5" ht="15" x14ac:dyDescent="0.2">
      <c r="E893" s="265"/>
    </row>
    <row r="894" spans="5:5" ht="15" x14ac:dyDescent="0.2">
      <c r="E894" s="265"/>
    </row>
    <row r="895" spans="5:5" ht="15" x14ac:dyDescent="0.2">
      <c r="E895" s="265"/>
    </row>
    <row r="896" spans="5:5" ht="15" x14ac:dyDescent="0.2">
      <c r="E896" s="265"/>
    </row>
    <row r="897" spans="5:5" ht="15" x14ac:dyDescent="0.2">
      <c r="E897" s="265"/>
    </row>
    <row r="898" spans="5:5" ht="15" x14ac:dyDescent="0.2">
      <c r="E898" s="265"/>
    </row>
    <row r="899" spans="5:5" ht="15" x14ac:dyDescent="0.2">
      <c r="E899" s="265"/>
    </row>
    <row r="900" spans="5:5" ht="15" x14ac:dyDescent="0.2">
      <c r="E900" s="265"/>
    </row>
    <row r="901" spans="5:5" ht="15" x14ac:dyDescent="0.2">
      <c r="E901" s="265"/>
    </row>
    <row r="902" spans="5:5" ht="15" x14ac:dyDescent="0.2">
      <c r="E902" s="265"/>
    </row>
    <row r="903" spans="5:5" ht="15" x14ac:dyDescent="0.2">
      <c r="E903" s="265"/>
    </row>
    <row r="904" spans="5:5" ht="15" x14ac:dyDescent="0.2">
      <c r="E904" s="265"/>
    </row>
    <row r="905" spans="5:5" ht="15" x14ac:dyDescent="0.2">
      <c r="E905" s="265"/>
    </row>
    <row r="906" spans="5:5" ht="15" x14ac:dyDescent="0.2">
      <c r="E906" s="265"/>
    </row>
    <row r="907" spans="5:5" ht="15" x14ac:dyDescent="0.2">
      <c r="E907" s="265"/>
    </row>
    <row r="908" spans="5:5" ht="15" x14ac:dyDescent="0.2">
      <c r="E908" s="265"/>
    </row>
    <row r="909" spans="5:5" ht="15" x14ac:dyDescent="0.2">
      <c r="E909" s="265"/>
    </row>
    <row r="910" spans="5:5" ht="15" x14ac:dyDescent="0.2">
      <c r="E910" s="265"/>
    </row>
    <row r="911" spans="5:5" ht="15" x14ac:dyDescent="0.2">
      <c r="E911" s="265"/>
    </row>
    <row r="912" spans="5:5" ht="15" x14ac:dyDescent="0.2">
      <c r="E912" s="265"/>
    </row>
    <row r="913" spans="5:5" ht="15" x14ac:dyDescent="0.2">
      <c r="E913" s="265"/>
    </row>
    <row r="914" spans="5:5" ht="15" x14ac:dyDescent="0.2">
      <c r="E914" s="265"/>
    </row>
    <row r="915" spans="5:5" ht="15" x14ac:dyDescent="0.2">
      <c r="E915" s="265"/>
    </row>
    <row r="916" spans="5:5" ht="15" x14ac:dyDescent="0.2">
      <c r="E916" s="265"/>
    </row>
    <row r="917" spans="5:5" ht="15" x14ac:dyDescent="0.2">
      <c r="E917" s="265"/>
    </row>
    <row r="918" spans="5:5" ht="15" x14ac:dyDescent="0.2">
      <c r="E918" s="265"/>
    </row>
    <row r="919" spans="5:5" ht="15" x14ac:dyDescent="0.2">
      <c r="E919" s="265"/>
    </row>
    <row r="920" spans="5:5" ht="15" x14ac:dyDescent="0.2">
      <c r="E920" s="265"/>
    </row>
    <row r="921" spans="5:5" ht="15" x14ac:dyDescent="0.2">
      <c r="E921" s="265"/>
    </row>
    <row r="922" spans="5:5" ht="15" x14ac:dyDescent="0.2">
      <c r="E922" s="265"/>
    </row>
    <row r="923" spans="5:5" ht="15" x14ac:dyDescent="0.2">
      <c r="E923" s="265"/>
    </row>
    <row r="924" spans="5:5" ht="15" x14ac:dyDescent="0.2">
      <c r="E924" s="265"/>
    </row>
    <row r="925" spans="5:5" ht="15" x14ac:dyDescent="0.2">
      <c r="E925" s="265"/>
    </row>
    <row r="926" spans="5:5" ht="15" x14ac:dyDescent="0.2">
      <c r="E926" s="265"/>
    </row>
    <row r="927" spans="5:5" ht="15" x14ac:dyDescent="0.2">
      <c r="E927" s="265"/>
    </row>
    <row r="928" spans="5:5" ht="15" x14ac:dyDescent="0.2">
      <c r="E928" s="265"/>
    </row>
    <row r="929" spans="5:5" ht="15" x14ac:dyDescent="0.2">
      <c r="E929" s="265"/>
    </row>
    <row r="930" spans="5:5" ht="15" x14ac:dyDescent="0.2">
      <c r="E930" s="265"/>
    </row>
    <row r="931" spans="5:5" ht="15" x14ac:dyDescent="0.2">
      <c r="E931" s="265"/>
    </row>
    <row r="932" spans="5:5" ht="15" x14ac:dyDescent="0.2">
      <c r="E932" s="265"/>
    </row>
    <row r="933" spans="5:5" ht="15" x14ac:dyDescent="0.2">
      <c r="E933" s="265"/>
    </row>
    <row r="934" spans="5:5" ht="15" x14ac:dyDescent="0.2">
      <c r="E934" s="265"/>
    </row>
    <row r="935" spans="5:5" ht="15" x14ac:dyDescent="0.2">
      <c r="E935" s="265"/>
    </row>
    <row r="936" spans="5:5" ht="15" x14ac:dyDescent="0.2">
      <c r="E936" s="265"/>
    </row>
    <row r="937" spans="5:5" ht="15" x14ac:dyDescent="0.2">
      <c r="E937" s="265"/>
    </row>
    <row r="938" spans="5:5" ht="15" x14ac:dyDescent="0.2">
      <c r="E938" s="265"/>
    </row>
    <row r="939" spans="5:5" ht="15" x14ac:dyDescent="0.2">
      <c r="E939" s="265"/>
    </row>
    <row r="940" spans="5:5" ht="15" x14ac:dyDescent="0.2">
      <c r="E940" s="265"/>
    </row>
    <row r="941" spans="5:5" ht="15" x14ac:dyDescent="0.2">
      <c r="E941" s="265"/>
    </row>
    <row r="942" spans="5:5" ht="15" x14ac:dyDescent="0.2">
      <c r="E942" s="265"/>
    </row>
    <row r="943" spans="5:5" ht="15" x14ac:dyDescent="0.2">
      <c r="E943" s="265"/>
    </row>
    <row r="944" spans="5:5" ht="15" x14ac:dyDescent="0.2">
      <c r="E944" s="265"/>
    </row>
    <row r="945" spans="5:5" ht="15" x14ac:dyDescent="0.2">
      <c r="E945" s="265"/>
    </row>
    <row r="946" spans="5:5" ht="15" x14ac:dyDescent="0.2">
      <c r="E946" s="265"/>
    </row>
    <row r="947" spans="5:5" ht="15" x14ac:dyDescent="0.2">
      <c r="E947" s="265"/>
    </row>
    <row r="948" spans="5:5" ht="15" x14ac:dyDescent="0.2">
      <c r="E948" s="265"/>
    </row>
    <row r="949" spans="5:5" ht="15" x14ac:dyDescent="0.2">
      <c r="E949" s="265"/>
    </row>
    <row r="950" spans="5:5" ht="15" x14ac:dyDescent="0.2">
      <c r="E950" s="265"/>
    </row>
    <row r="951" spans="5:5" ht="15" x14ac:dyDescent="0.2">
      <c r="E951" s="265"/>
    </row>
    <row r="952" spans="5:5" ht="15" x14ac:dyDescent="0.2">
      <c r="E952" s="265"/>
    </row>
    <row r="953" spans="5:5" ht="15" x14ac:dyDescent="0.2">
      <c r="E953" s="265"/>
    </row>
    <row r="954" spans="5:5" ht="15" x14ac:dyDescent="0.2">
      <c r="E954" s="265"/>
    </row>
    <row r="955" spans="5:5" ht="15" x14ac:dyDescent="0.2">
      <c r="E955" s="265"/>
    </row>
    <row r="956" spans="5:5" ht="15" x14ac:dyDescent="0.2">
      <c r="E956" s="265"/>
    </row>
    <row r="957" spans="5:5" ht="15" x14ac:dyDescent="0.2">
      <c r="E957" s="265"/>
    </row>
    <row r="958" spans="5:5" ht="15" x14ac:dyDescent="0.2">
      <c r="E958" s="265"/>
    </row>
    <row r="959" spans="5:5" ht="15" x14ac:dyDescent="0.2">
      <c r="E959" s="265"/>
    </row>
    <row r="960" spans="5:5" ht="15" x14ac:dyDescent="0.2">
      <c r="E960" s="265"/>
    </row>
    <row r="961" spans="5:5" ht="15" x14ac:dyDescent="0.2">
      <c r="E961" s="265"/>
    </row>
    <row r="962" spans="5:5" ht="15" x14ac:dyDescent="0.2">
      <c r="E962" s="265"/>
    </row>
    <row r="963" spans="5:5" ht="15" x14ac:dyDescent="0.2">
      <c r="E963" s="265"/>
    </row>
    <row r="964" spans="5:5" ht="15" x14ac:dyDescent="0.2">
      <c r="E964" s="265"/>
    </row>
    <row r="965" spans="5:5" ht="15" x14ac:dyDescent="0.2">
      <c r="E965" s="265"/>
    </row>
    <row r="966" spans="5:5" ht="15" x14ac:dyDescent="0.2">
      <c r="E966" s="265"/>
    </row>
    <row r="967" spans="5:5" ht="15" x14ac:dyDescent="0.2">
      <c r="E967" s="265"/>
    </row>
    <row r="968" spans="5:5" ht="15" x14ac:dyDescent="0.2">
      <c r="E968" s="265"/>
    </row>
    <row r="969" spans="5:5" ht="15" x14ac:dyDescent="0.2">
      <c r="E969" s="265"/>
    </row>
    <row r="970" spans="5:5" ht="15" x14ac:dyDescent="0.2">
      <c r="E970" s="265"/>
    </row>
    <row r="971" spans="5:5" ht="15" x14ac:dyDescent="0.2">
      <c r="E971" s="265"/>
    </row>
    <row r="972" spans="5:5" ht="15" x14ac:dyDescent="0.2">
      <c r="E972" s="265"/>
    </row>
    <row r="973" spans="5:5" ht="15" x14ac:dyDescent="0.2">
      <c r="E973" s="265"/>
    </row>
    <row r="974" spans="5:5" ht="15" x14ac:dyDescent="0.2">
      <c r="E974" s="265"/>
    </row>
    <row r="975" spans="5:5" ht="15" x14ac:dyDescent="0.2">
      <c r="E975" s="265"/>
    </row>
    <row r="976" spans="5:5" ht="15" x14ac:dyDescent="0.2">
      <c r="E976" s="265"/>
    </row>
    <row r="977" spans="5:5" ht="15" x14ac:dyDescent="0.2">
      <c r="E977" s="265"/>
    </row>
    <row r="978" spans="5:5" ht="15" x14ac:dyDescent="0.2">
      <c r="E978" s="265"/>
    </row>
    <row r="979" spans="5:5" ht="15" x14ac:dyDescent="0.2">
      <c r="E979" s="265"/>
    </row>
    <row r="980" spans="5:5" ht="15" x14ac:dyDescent="0.2">
      <c r="E980" s="265"/>
    </row>
    <row r="981" spans="5:5" ht="15" x14ac:dyDescent="0.2">
      <c r="E981" s="265"/>
    </row>
    <row r="982" spans="5:5" ht="15" x14ac:dyDescent="0.2">
      <c r="E982" s="265"/>
    </row>
    <row r="983" spans="5:5" ht="15" x14ac:dyDescent="0.2">
      <c r="E983" s="265"/>
    </row>
    <row r="984" spans="5:5" ht="15" x14ac:dyDescent="0.2">
      <c r="E984" s="265"/>
    </row>
    <row r="985" spans="5:5" ht="15" x14ac:dyDescent="0.2">
      <c r="E985" s="265"/>
    </row>
    <row r="986" spans="5:5" ht="15" x14ac:dyDescent="0.2">
      <c r="E986" s="265"/>
    </row>
    <row r="987" spans="5:5" ht="15" x14ac:dyDescent="0.2">
      <c r="E987" s="265"/>
    </row>
    <row r="988" spans="5:5" ht="15" x14ac:dyDescent="0.2">
      <c r="E988" s="265"/>
    </row>
    <row r="989" spans="5:5" ht="15" x14ac:dyDescent="0.2">
      <c r="E989" s="265"/>
    </row>
    <row r="990" spans="5:5" ht="15" x14ac:dyDescent="0.2">
      <c r="E990" s="265"/>
    </row>
    <row r="991" spans="5:5" ht="15" x14ac:dyDescent="0.2">
      <c r="E991" s="265"/>
    </row>
    <row r="992" spans="5:5" ht="15" x14ac:dyDescent="0.2">
      <c r="E992" s="265"/>
    </row>
    <row r="993" spans="5:5" ht="15" x14ac:dyDescent="0.2">
      <c r="E993" s="265"/>
    </row>
    <row r="994" spans="5:5" ht="15" x14ac:dyDescent="0.2">
      <c r="E994" s="265"/>
    </row>
    <row r="995" spans="5:5" ht="15" x14ac:dyDescent="0.2">
      <c r="E995" s="265"/>
    </row>
    <row r="996" spans="5:5" ht="15" x14ac:dyDescent="0.2">
      <c r="E996" s="265"/>
    </row>
    <row r="997" spans="5:5" ht="15" x14ac:dyDescent="0.2">
      <c r="E997" s="265"/>
    </row>
    <row r="998" spans="5:5" ht="15" x14ac:dyDescent="0.2">
      <c r="E998" s="265"/>
    </row>
    <row r="999" spans="5:5" ht="15" x14ac:dyDescent="0.2">
      <c r="E999" s="265"/>
    </row>
    <row r="1000" spans="5:5" ht="15" x14ac:dyDescent="0.2">
      <c r="E1000" s="265"/>
    </row>
    <row r="1001" spans="5:5" ht="15" x14ac:dyDescent="0.2">
      <c r="E1001" s="265"/>
    </row>
    <row r="1002" spans="5:5" ht="15" x14ac:dyDescent="0.2">
      <c r="E1002" s="265"/>
    </row>
    <row r="1003" spans="5:5" ht="15" x14ac:dyDescent="0.2">
      <c r="E1003" s="265"/>
    </row>
    <row r="1004" spans="5:5" ht="15" x14ac:dyDescent="0.2">
      <c r="E1004" s="265"/>
    </row>
    <row r="1005" spans="5:5" ht="15" x14ac:dyDescent="0.2">
      <c r="E1005" s="265"/>
    </row>
    <row r="1006" spans="5:5" ht="15" x14ac:dyDescent="0.2">
      <c r="E1006" s="265"/>
    </row>
    <row r="1007" spans="5:5" ht="15" x14ac:dyDescent="0.2">
      <c r="E1007" s="265"/>
    </row>
    <row r="1008" spans="5:5" ht="15" x14ac:dyDescent="0.2">
      <c r="E1008" s="265"/>
    </row>
    <row r="1009" spans="5:5" ht="15" x14ac:dyDescent="0.2">
      <c r="E1009" s="265"/>
    </row>
    <row r="1010" spans="5:5" ht="15" x14ac:dyDescent="0.2">
      <c r="E1010" s="265"/>
    </row>
    <row r="1011" spans="5:5" ht="15" x14ac:dyDescent="0.2">
      <c r="E1011" s="265"/>
    </row>
    <row r="1012" spans="5:5" ht="15" x14ac:dyDescent="0.2">
      <c r="E1012" s="265"/>
    </row>
    <row r="1013" spans="5:5" ht="15" x14ac:dyDescent="0.2">
      <c r="E1013" s="265"/>
    </row>
    <row r="1014" spans="5:5" ht="15" x14ac:dyDescent="0.2">
      <c r="E1014" s="265"/>
    </row>
    <row r="1015" spans="5:5" ht="15" x14ac:dyDescent="0.2">
      <c r="E1015" s="265"/>
    </row>
    <row r="1016" spans="5:5" ht="15" x14ac:dyDescent="0.2">
      <c r="E1016" s="265"/>
    </row>
    <row r="1017" spans="5:5" ht="15" x14ac:dyDescent="0.2">
      <c r="E1017" s="265"/>
    </row>
    <row r="1018" spans="5:5" ht="15" x14ac:dyDescent="0.2">
      <c r="E1018" s="265"/>
    </row>
    <row r="1019" spans="5:5" ht="15" x14ac:dyDescent="0.2">
      <c r="E1019" s="265"/>
    </row>
    <row r="1020" spans="5:5" ht="15" x14ac:dyDescent="0.2">
      <c r="E1020" s="265"/>
    </row>
    <row r="1021" spans="5:5" ht="15" x14ac:dyDescent="0.2">
      <c r="E1021" s="265"/>
    </row>
    <row r="1022" spans="5:5" ht="15" x14ac:dyDescent="0.2">
      <c r="E1022" s="265"/>
    </row>
    <row r="1023" spans="5:5" ht="15" x14ac:dyDescent="0.2">
      <c r="E1023" s="265"/>
    </row>
    <row r="1024" spans="5:5" ht="15" x14ac:dyDescent="0.2">
      <c r="E1024" s="265"/>
    </row>
    <row r="1025" spans="5:5" ht="15" x14ac:dyDescent="0.2">
      <c r="E1025" s="265"/>
    </row>
    <row r="1026" spans="5:5" ht="15" x14ac:dyDescent="0.2">
      <c r="E1026" s="265"/>
    </row>
    <row r="1027" spans="5:5" ht="15" x14ac:dyDescent="0.2">
      <c r="E1027" s="265"/>
    </row>
    <row r="1028" spans="5:5" ht="15" x14ac:dyDescent="0.2">
      <c r="E1028" s="265"/>
    </row>
    <row r="1029" spans="5:5" ht="15" x14ac:dyDescent="0.2">
      <c r="E1029" s="265"/>
    </row>
    <row r="1030" spans="5:5" ht="15" x14ac:dyDescent="0.2">
      <c r="E1030" s="265"/>
    </row>
    <row r="1031" spans="5:5" ht="15" x14ac:dyDescent="0.2">
      <c r="E1031" s="265"/>
    </row>
    <row r="1032" spans="5:5" ht="15" x14ac:dyDescent="0.2">
      <c r="E1032" s="265"/>
    </row>
    <row r="1033" spans="5:5" ht="15" x14ac:dyDescent="0.2">
      <c r="E1033" s="265"/>
    </row>
    <row r="1034" spans="5:5" ht="15" x14ac:dyDescent="0.2">
      <c r="E1034" s="265"/>
    </row>
    <row r="1035" spans="5:5" ht="15" x14ac:dyDescent="0.2">
      <c r="E1035" s="265"/>
    </row>
    <row r="1036" spans="5:5" ht="15" x14ac:dyDescent="0.2">
      <c r="E1036" s="265"/>
    </row>
    <row r="1037" spans="5:5" ht="15" x14ac:dyDescent="0.2">
      <c r="E1037" s="265"/>
    </row>
    <row r="1038" spans="5:5" ht="15" x14ac:dyDescent="0.2">
      <c r="E1038" s="265"/>
    </row>
    <row r="1039" spans="5:5" ht="15" x14ac:dyDescent="0.2">
      <c r="E1039" s="265"/>
    </row>
    <row r="1040" spans="5:5" ht="15" x14ac:dyDescent="0.2">
      <c r="E1040" s="265"/>
    </row>
    <row r="1041" spans="5:5" ht="15" x14ac:dyDescent="0.2">
      <c r="E1041" s="265"/>
    </row>
    <row r="1042" spans="5:5" ht="15" x14ac:dyDescent="0.2">
      <c r="E1042" s="265"/>
    </row>
    <row r="1043" spans="5:5" ht="15" x14ac:dyDescent="0.2">
      <c r="E1043" s="265"/>
    </row>
    <row r="1044" spans="5:5" ht="15" x14ac:dyDescent="0.2">
      <c r="E1044" s="265"/>
    </row>
    <row r="1045" spans="5:5" ht="15" x14ac:dyDescent="0.2">
      <c r="E1045" s="265"/>
    </row>
    <row r="1046" spans="5:5" ht="15" x14ac:dyDescent="0.2">
      <c r="E1046" s="265"/>
    </row>
    <row r="1047" spans="5:5" ht="15" x14ac:dyDescent="0.2">
      <c r="E1047" s="265"/>
    </row>
    <row r="1048" spans="5:5" ht="15" x14ac:dyDescent="0.2">
      <c r="E1048" s="265"/>
    </row>
    <row r="1049" spans="5:5" ht="15" x14ac:dyDescent="0.2">
      <c r="E1049" s="265"/>
    </row>
    <row r="1050" spans="5:5" ht="15" x14ac:dyDescent="0.2">
      <c r="E1050" s="265"/>
    </row>
    <row r="1051" spans="5:5" ht="15" x14ac:dyDescent="0.2">
      <c r="E1051" s="265"/>
    </row>
    <row r="1052" spans="5:5" ht="15" x14ac:dyDescent="0.2">
      <c r="E1052" s="265"/>
    </row>
    <row r="1053" spans="5:5" ht="15" x14ac:dyDescent="0.2">
      <c r="E1053" s="265"/>
    </row>
    <row r="1054" spans="5:5" ht="15" x14ac:dyDescent="0.2">
      <c r="E1054" s="265"/>
    </row>
    <row r="1055" spans="5:5" ht="15" x14ac:dyDescent="0.2">
      <c r="E1055" s="265"/>
    </row>
    <row r="1056" spans="5:5" ht="15" x14ac:dyDescent="0.2">
      <c r="E1056" s="265"/>
    </row>
    <row r="1057" spans="5:5" ht="15" x14ac:dyDescent="0.2">
      <c r="E1057" s="265"/>
    </row>
    <row r="1058" spans="5:5" ht="15" x14ac:dyDescent="0.2">
      <c r="E1058" s="265"/>
    </row>
    <row r="1059" spans="5:5" ht="15" x14ac:dyDescent="0.2">
      <c r="E1059" s="265"/>
    </row>
    <row r="1060" spans="5:5" ht="15" x14ac:dyDescent="0.2">
      <c r="E1060" s="265"/>
    </row>
    <row r="1061" spans="5:5" ht="15" x14ac:dyDescent="0.2">
      <c r="E1061" s="265"/>
    </row>
    <row r="1062" spans="5:5" ht="15" x14ac:dyDescent="0.2">
      <c r="E1062" s="265"/>
    </row>
    <row r="1063" spans="5:5" ht="15" x14ac:dyDescent="0.2">
      <c r="E1063" s="265"/>
    </row>
    <row r="1064" spans="5:5" ht="15" x14ac:dyDescent="0.2">
      <c r="E1064" s="265"/>
    </row>
    <row r="1065" spans="5:5" ht="15" x14ac:dyDescent="0.2">
      <c r="E1065" s="265"/>
    </row>
    <row r="1066" spans="5:5" ht="15" x14ac:dyDescent="0.2">
      <c r="E1066" s="265"/>
    </row>
    <row r="1067" spans="5:5" ht="15" x14ac:dyDescent="0.2">
      <c r="E1067" s="265"/>
    </row>
    <row r="1068" spans="5:5" ht="15" x14ac:dyDescent="0.2">
      <c r="E1068" s="265"/>
    </row>
    <row r="1069" spans="5:5" ht="15" x14ac:dyDescent="0.2">
      <c r="E1069" s="265"/>
    </row>
    <row r="1070" spans="5:5" ht="15" x14ac:dyDescent="0.2">
      <c r="E1070" s="265"/>
    </row>
    <row r="1071" spans="5:5" ht="15" x14ac:dyDescent="0.2">
      <c r="E1071" s="265"/>
    </row>
    <row r="1072" spans="5:5" ht="15" x14ac:dyDescent="0.2">
      <c r="E1072" s="265"/>
    </row>
    <row r="1073" spans="5:5" ht="15" x14ac:dyDescent="0.2">
      <c r="E1073" s="265"/>
    </row>
    <row r="1074" spans="5:5" ht="15" x14ac:dyDescent="0.2">
      <c r="E1074" s="265"/>
    </row>
    <row r="1075" spans="5:5" ht="15" x14ac:dyDescent="0.2">
      <c r="E1075" s="265"/>
    </row>
    <row r="1076" spans="5:5" ht="15" x14ac:dyDescent="0.2">
      <c r="E1076" s="265"/>
    </row>
    <row r="1077" spans="5:5" ht="15" x14ac:dyDescent="0.2">
      <c r="E1077" s="265"/>
    </row>
    <row r="1078" spans="5:5" ht="15" x14ac:dyDescent="0.2">
      <c r="E1078" s="265"/>
    </row>
    <row r="1079" spans="5:5" ht="15" x14ac:dyDescent="0.2">
      <c r="E1079" s="265"/>
    </row>
    <row r="1080" spans="5:5" ht="15" x14ac:dyDescent="0.2">
      <c r="E1080" s="265"/>
    </row>
    <row r="1081" spans="5:5" ht="15" x14ac:dyDescent="0.2">
      <c r="E1081" s="265"/>
    </row>
    <row r="1082" spans="5:5" ht="15" x14ac:dyDescent="0.2">
      <c r="E1082" s="265"/>
    </row>
    <row r="1083" spans="5:5" ht="15" x14ac:dyDescent="0.2">
      <c r="E1083" s="265"/>
    </row>
    <row r="1084" spans="5:5" ht="15" x14ac:dyDescent="0.2">
      <c r="E1084" s="265"/>
    </row>
    <row r="1085" spans="5:5" ht="15" x14ac:dyDescent="0.2">
      <c r="E1085" s="265"/>
    </row>
    <row r="1086" spans="5:5" ht="15" x14ac:dyDescent="0.2">
      <c r="E1086" s="265"/>
    </row>
    <row r="1087" spans="5:5" ht="15" x14ac:dyDescent="0.2">
      <c r="E1087" s="265"/>
    </row>
    <row r="1088" spans="5:5" ht="15" x14ac:dyDescent="0.2">
      <c r="E1088" s="265"/>
    </row>
    <row r="1089" spans="5:5" ht="15" x14ac:dyDescent="0.2">
      <c r="E1089" s="265"/>
    </row>
    <row r="1090" spans="5:5" ht="15" x14ac:dyDescent="0.2">
      <c r="E1090" s="265"/>
    </row>
    <row r="1091" spans="5:5" ht="15" x14ac:dyDescent="0.2">
      <c r="E1091" s="265"/>
    </row>
    <row r="1092" spans="5:5" ht="15" x14ac:dyDescent="0.2">
      <c r="E1092" s="265"/>
    </row>
    <row r="1093" spans="5:5" ht="15" x14ac:dyDescent="0.2">
      <c r="E1093" s="265"/>
    </row>
    <row r="1094" spans="5:5" ht="15" x14ac:dyDescent="0.2">
      <c r="E1094" s="265"/>
    </row>
    <row r="1095" spans="5:5" ht="15" x14ac:dyDescent="0.2">
      <c r="E1095" s="265"/>
    </row>
    <row r="1096" spans="5:5" ht="15" x14ac:dyDescent="0.2">
      <c r="E1096" s="265"/>
    </row>
    <row r="1097" spans="5:5" ht="15" x14ac:dyDescent="0.2">
      <c r="E1097" s="265"/>
    </row>
    <row r="1098" spans="5:5" ht="15" x14ac:dyDescent="0.2">
      <c r="E1098" s="265"/>
    </row>
    <row r="1099" spans="5:5" ht="15" x14ac:dyDescent="0.2">
      <c r="E1099" s="265"/>
    </row>
    <row r="1100" spans="5:5" ht="15" x14ac:dyDescent="0.2">
      <c r="E1100" s="265"/>
    </row>
    <row r="1101" spans="5:5" ht="15" x14ac:dyDescent="0.2">
      <c r="E1101" s="265"/>
    </row>
    <row r="1102" spans="5:5" ht="15" x14ac:dyDescent="0.2">
      <c r="E1102" s="265"/>
    </row>
    <row r="1103" spans="5:5" ht="15" x14ac:dyDescent="0.2">
      <c r="E1103" s="265"/>
    </row>
    <row r="1104" spans="5:5" ht="15" x14ac:dyDescent="0.2">
      <c r="E1104" s="265"/>
    </row>
    <row r="1105" spans="5:5" ht="15" x14ac:dyDescent="0.2">
      <c r="E1105" s="265"/>
    </row>
    <row r="1106" spans="5:5" ht="15" x14ac:dyDescent="0.2">
      <c r="E1106" s="265"/>
    </row>
    <row r="1107" spans="5:5" ht="15" x14ac:dyDescent="0.2">
      <c r="E1107" s="265"/>
    </row>
    <row r="1108" spans="5:5" ht="15" x14ac:dyDescent="0.2">
      <c r="E1108" s="265"/>
    </row>
    <row r="1109" spans="5:5" ht="15" x14ac:dyDescent="0.2">
      <c r="E1109" s="265"/>
    </row>
    <row r="1110" spans="5:5" ht="15" x14ac:dyDescent="0.2">
      <c r="E1110" s="265"/>
    </row>
    <row r="1111" spans="5:5" ht="15" x14ac:dyDescent="0.2">
      <c r="E1111" s="265"/>
    </row>
    <row r="1112" spans="5:5" ht="15" x14ac:dyDescent="0.2">
      <c r="E1112" s="265"/>
    </row>
    <row r="1113" spans="5:5" ht="15" x14ac:dyDescent="0.2">
      <c r="E1113" s="265"/>
    </row>
    <row r="1114" spans="5:5" ht="15" x14ac:dyDescent="0.2">
      <c r="E1114" s="265"/>
    </row>
    <row r="1115" spans="5:5" ht="15" x14ac:dyDescent="0.2">
      <c r="E1115" s="265"/>
    </row>
    <row r="1116" spans="5:5" ht="15" x14ac:dyDescent="0.2">
      <c r="E1116" s="265"/>
    </row>
    <row r="1117" spans="5:5" ht="15" x14ac:dyDescent="0.2">
      <c r="E1117" s="265"/>
    </row>
    <row r="1118" spans="5:5" ht="15" x14ac:dyDescent="0.2">
      <c r="E1118" s="265"/>
    </row>
    <row r="1119" spans="5:5" ht="15" x14ac:dyDescent="0.2">
      <c r="E1119" s="265"/>
    </row>
    <row r="1120" spans="5:5" ht="15" x14ac:dyDescent="0.2">
      <c r="E1120" s="265"/>
    </row>
    <row r="1121" spans="5:5" ht="15" x14ac:dyDescent="0.2">
      <c r="E1121" s="265"/>
    </row>
    <row r="1122" spans="5:5" ht="15" x14ac:dyDescent="0.2">
      <c r="E1122" s="265"/>
    </row>
    <row r="1123" spans="5:5" ht="15" x14ac:dyDescent="0.2">
      <c r="E1123" s="265"/>
    </row>
    <row r="1124" spans="5:5" ht="15" x14ac:dyDescent="0.2">
      <c r="E1124" s="265"/>
    </row>
    <row r="1125" spans="5:5" ht="15" x14ac:dyDescent="0.2">
      <c r="E1125" s="265"/>
    </row>
    <row r="1126" spans="5:5" ht="15" x14ac:dyDescent="0.2">
      <c r="E1126" s="265"/>
    </row>
    <row r="1127" spans="5:5" ht="15" x14ac:dyDescent="0.2">
      <c r="E1127" s="265"/>
    </row>
    <row r="1128" spans="5:5" ht="15" x14ac:dyDescent="0.2">
      <c r="E1128" s="265"/>
    </row>
    <row r="1129" spans="5:5" ht="15" x14ac:dyDescent="0.2">
      <c r="E1129" s="265"/>
    </row>
    <row r="1130" spans="5:5" ht="15" x14ac:dyDescent="0.2">
      <c r="E1130" s="265"/>
    </row>
    <row r="1131" spans="5:5" ht="15" x14ac:dyDescent="0.2">
      <c r="E1131" s="265"/>
    </row>
    <row r="1132" spans="5:5" ht="15" x14ac:dyDescent="0.2">
      <c r="E1132" s="265"/>
    </row>
    <row r="1133" spans="5:5" ht="15" x14ac:dyDescent="0.2">
      <c r="E1133" s="265"/>
    </row>
    <row r="1134" spans="5:5" ht="15" x14ac:dyDescent="0.2">
      <c r="E1134" s="265"/>
    </row>
    <row r="1135" spans="5:5" ht="15" x14ac:dyDescent="0.2">
      <c r="E1135" s="265"/>
    </row>
    <row r="1136" spans="5:5" ht="15" x14ac:dyDescent="0.2">
      <c r="E1136" s="265"/>
    </row>
    <row r="1137" spans="5:5" ht="15" x14ac:dyDescent="0.2">
      <c r="E1137" s="265"/>
    </row>
    <row r="1138" spans="5:5" ht="15" x14ac:dyDescent="0.2">
      <c r="E1138" s="265"/>
    </row>
    <row r="1139" spans="5:5" ht="15" x14ac:dyDescent="0.2">
      <c r="E1139" s="265"/>
    </row>
    <row r="1140" spans="5:5" ht="15" x14ac:dyDescent="0.2">
      <c r="E1140" s="265"/>
    </row>
    <row r="1141" spans="5:5" ht="15" x14ac:dyDescent="0.2">
      <c r="E1141" s="265"/>
    </row>
    <row r="1142" spans="5:5" ht="15" x14ac:dyDescent="0.2">
      <c r="E1142" s="265"/>
    </row>
    <row r="1143" spans="5:5" ht="15" x14ac:dyDescent="0.2">
      <c r="E1143" s="265"/>
    </row>
    <row r="1144" spans="5:5" ht="15" x14ac:dyDescent="0.2">
      <c r="E1144" s="265"/>
    </row>
    <row r="1145" spans="5:5" ht="15" x14ac:dyDescent="0.2">
      <c r="E1145" s="265"/>
    </row>
    <row r="1146" spans="5:5" ht="15" x14ac:dyDescent="0.2">
      <c r="E1146" s="265"/>
    </row>
    <row r="1147" spans="5:5" ht="15" x14ac:dyDescent="0.2">
      <c r="E1147" s="265"/>
    </row>
    <row r="1148" spans="5:5" ht="15" x14ac:dyDescent="0.2">
      <c r="E1148" s="265"/>
    </row>
    <row r="1149" spans="5:5" ht="15" x14ac:dyDescent="0.2">
      <c r="E1149" s="265"/>
    </row>
    <row r="1150" spans="5:5" ht="15" x14ac:dyDescent="0.2">
      <c r="E1150" s="265"/>
    </row>
    <row r="1151" spans="5:5" ht="15" x14ac:dyDescent="0.2">
      <c r="E1151" s="265"/>
    </row>
    <row r="1152" spans="5:5" ht="15" x14ac:dyDescent="0.2">
      <c r="E1152" s="265"/>
    </row>
    <row r="1153" spans="5:5" ht="15" x14ac:dyDescent="0.2">
      <c r="E1153" s="265"/>
    </row>
    <row r="1154" spans="5:5" ht="15" x14ac:dyDescent="0.2">
      <c r="E1154" s="265"/>
    </row>
    <row r="1155" spans="5:5" ht="15" x14ac:dyDescent="0.2">
      <c r="E1155" s="265"/>
    </row>
    <row r="1156" spans="5:5" ht="15" x14ac:dyDescent="0.2">
      <c r="E1156" s="265"/>
    </row>
    <row r="1157" spans="5:5" ht="15" x14ac:dyDescent="0.2">
      <c r="E1157" s="265"/>
    </row>
    <row r="1158" spans="5:5" ht="15" x14ac:dyDescent="0.2">
      <c r="E1158" s="265"/>
    </row>
    <row r="1159" spans="5:5" ht="15" x14ac:dyDescent="0.2">
      <c r="E1159" s="265"/>
    </row>
    <row r="1160" spans="5:5" ht="15" x14ac:dyDescent="0.2">
      <c r="E1160" s="265"/>
    </row>
    <row r="1161" spans="5:5" ht="15" x14ac:dyDescent="0.2">
      <c r="E1161" s="265"/>
    </row>
    <row r="1162" spans="5:5" ht="15" x14ac:dyDescent="0.2">
      <c r="E1162" s="265"/>
    </row>
    <row r="1163" spans="5:5" ht="15" x14ac:dyDescent="0.2">
      <c r="E1163" s="265"/>
    </row>
    <row r="1164" spans="5:5" ht="15" x14ac:dyDescent="0.2">
      <c r="E1164" s="265"/>
    </row>
    <row r="1165" spans="5:5" ht="15" x14ac:dyDescent="0.2">
      <c r="E1165" s="265"/>
    </row>
    <row r="1166" spans="5:5" ht="15" x14ac:dyDescent="0.2">
      <c r="E1166" s="265"/>
    </row>
    <row r="1167" spans="5:5" ht="15" x14ac:dyDescent="0.2">
      <c r="E1167" s="265"/>
    </row>
    <row r="1168" spans="5:5" ht="15" x14ac:dyDescent="0.2">
      <c r="E1168" s="265"/>
    </row>
    <row r="1169" spans="5:5" ht="15" x14ac:dyDescent="0.2">
      <c r="E1169" s="265"/>
    </row>
    <row r="1170" spans="5:5" ht="15" x14ac:dyDescent="0.2">
      <c r="E1170" s="265"/>
    </row>
    <row r="1171" spans="5:5" ht="15" x14ac:dyDescent="0.2">
      <c r="E1171" s="265"/>
    </row>
    <row r="1172" spans="5:5" ht="15" x14ac:dyDescent="0.2">
      <c r="E1172" s="265"/>
    </row>
    <row r="1173" spans="5:5" ht="15" x14ac:dyDescent="0.2">
      <c r="E1173" s="265"/>
    </row>
    <row r="1174" spans="5:5" ht="15" x14ac:dyDescent="0.2">
      <c r="E1174" s="265"/>
    </row>
    <row r="1175" spans="5:5" ht="15" x14ac:dyDescent="0.2">
      <c r="E1175" s="265"/>
    </row>
    <row r="1176" spans="5:5" ht="15" x14ac:dyDescent="0.2">
      <c r="E1176" s="265"/>
    </row>
    <row r="1177" spans="5:5" ht="15" x14ac:dyDescent="0.2">
      <c r="E1177" s="265"/>
    </row>
    <row r="1178" spans="5:5" ht="15" x14ac:dyDescent="0.2">
      <c r="E1178" s="265"/>
    </row>
    <row r="1179" spans="5:5" ht="15" x14ac:dyDescent="0.2">
      <c r="E1179" s="265"/>
    </row>
    <row r="1180" spans="5:5" ht="15" x14ac:dyDescent="0.2">
      <c r="E1180" s="265"/>
    </row>
    <row r="1181" spans="5:5" ht="15" x14ac:dyDescent="0.2">
      <c r="E1181" s="265"/>
    </row>
    <row r="1182" spans="5:5" ht="15" x14ac:dyDescent="0.2">
      <c r="E1182" s="265"/>
    </row>
    <row r="1183" spans="5:5" ht="15" x14ac:dyDescent="0.2">
      <c r="E1183" s="265"/>
    </row>
    <row r="1184" spans="5:5" ht="15" x14ac:dyDescent="0.2">
      <c r="E1184" s="265"/>
    </row>
    <row r="1185" spans="5:5" ht="15" x14ac:dyDescent="0.2">
      <c r="E1185" s="265"/>
    </row>
    <row r="1186" spans="5:5" ht="15" x14ac:dyDescent="0.2">
      <c r="E1186" s="265"/>
    </row>
    <row r="1187" spans="5:5" ht="15" x14ac:dyDescent="0.2">
      <c r="E1187" s="265"/>
    </row>
    <row r="1188" spans="5:5" ht="15" x14ac:dyDescent="0.2">
      <c r="E1188" s="265"/>
    </row>
    <row r="1189" spans="5:5" ht="15" x14ac:dyDescent="0.2">
      <c r="E1189" s="265"/>
    </row>
    <row r="1190" spans="5:5" ht="15" x14ac:dyDescent="0.2">
      <c r="E1190" s="265"/>
    </row>
    <row r="1191" spans="5:5" ht="15" x14ac:dyDescent="0.2">
      <c r="E1191" s="265"/>
    </row>
    <row r="1192" spans="5:5" ht="15" x14ac:dyDescent="0.2">
      <c r="E1192" s="265"/>
    </row>
    <row r="1193" spans="5:5" ht="15" x14ac:dyDescent="0.2">
      <c r="E1193" s="265"/>
    </row>
    <row r="1194" spans="5:5" ht="15" x14ac:dyDescent="0.2">
      <c r="E1194" s="265"/>
    </row>
    <row r="1195" spans="5:5" ht="15" x14ac:dyDescent="0.2">
      <c r="E1195" s="265"/>
    </row>
    <row r="1196" spans="5:5" ht="15" x14ac:dyDescent="0.2">
      <c r="E1196" s="265"/>
    </row>
    <row r="1197" spans="5:5" ht="15" x14ac:dyDescent="0.2">
      <c r="E1197" s="265"/>
    </row>
    <row r="1198" spans="5:5" ht="15" x14ac:dyDescent="0.2">
      <c r="E1198" s="265"/>
    </row>
    <row r="1199" spans="5:5" ht="15" x14ac:dyDescent="0.2">
      <c r="E1199" s="265"/>
    </row>
    <row r="1200" spans="5:5" ht="15" x14ac:dyDescent="0.2">
      <c r="E1200" s="265"/>
    </row>
    <row r="1201" spans="5:5" ht="15" x14ac:dyDescent="0.2">
      <c r="E1201" s="265"/>
    </row>
    <row r="1202" spans="5:5" ht="15" x14ac:dyDescent="0.2">
      <c r="E1202" s="265"/>
    </row>
    <row r="1203" spans="5:5" ht="15" x14ac:dyDescent="0.2">
      <c r="E1203" s="265"/>
    </row>
    <row r="1204" spans="5:5" ht="15" x14ac:dyDescent="0.2">
      <c r="E1204" s="265"/>
    </row>
    <row r="1205" spans="5:5" ht="15" x14ac:dyDescent="0.2">
      <c r="E1205" s="265"/>
    </row>
    <row r="1206" spans="5:5" ht="15" x14ac:dyDescent="0.2">
      <c r="E1206" s="265"/>
    </row>
    <row r="1207" spans="5:5" ht="15" x14ac:dyDescent="0.2">
      <c r="E1207" s="265"/>
    </row>
    <row r="1208" spans="5:5" ht="15" x14ac:dyDescent="0.2">
      <c r="E1208" s="265"/>
    </row>
    <row r="1209" spans="5:5" ht="15" x14ac:dyDescent="0.2">
      <c r="E1209" s="265"/>
    </row>
    <row r="1210" spans="5:5" ht="15" x14ac:dyDescent="0.2">
      <c r="E1210" s="265"/>
    </row>
    <row r="1211" spans="5:5" ht="15" x14ac:dyDescent="0.2">
      <c r="E1211" s="265"/>
    </row>
    <row r="1212" spans="5:5" ht="15" x14ac:dyDescent="0.2">
      <c r="E1212" s="265"/>
    </row>
    <row r="1213" spans="5:5" ht="15" x14ac:dyDescent="0.2">
      <c r="E1213" s="265"/>
    </row>
    <row r="1214" spans="5:5" ht="15" x14ac:dyDescent="0.2">
      <c r="E1214" s="265"/>
    </row>
    <row r="1215" spans="5:5" ht="15" x14ac:dyDescent="0.2">
      <c r="E1215" s="265"/>
    </row>
    <row r="1216" spans="5:5" ht="15" x14ac:dyDescent="0.2">
      <c r="E1216" s="265"/>
    </row>
    <row r="1217" spans="5:5" ht="15" x14ac:dyDescent="0.2">
      <c r="E1217" s="265"/>
    </row>
    <row r="1218" spans="5:5" ht="15" x14ac:dyDescent="0.2">
      <c r="E1218" s="265"/>
    </row>
    <row r="1219" spans="5:5" ht="15" x14ac:dyDescent="0.2">
      <c r="E1219" s="265"/>
    </row>
    <row r="1220" spans="5:5" ht="15" x14ac:dyDescent="0.2">
      <c r="E1220" s="265"/>
    </row>
    <row r="1221" spans="5:5" ht="15" x14ac:dyDescent="0.2">
      <c r="E1221" s="265"/>
    </row>
    <row r="1222" spans="5:5" ht="15" x14ac:dyDescent="0.2">
      <c r="E1222" s="265"/>
    </row>
    <row r="1223" spans="5:5" ht="15" x14ac:dyDescent="0.2">
      <c r="E1223" s="265"/>
    </row>
    <row r="1224" spans="5:5" ht="15" x14ac:dyDescent="0.2">
      <c r="E1224" s="265"/>
    </row>
    <row r="1225" spans="5:5" ht="15" x14ac:dyDescent="0.2">
      <c r="E1225" s="265"/>
    </row>
    <row r="1226" spans="5:5" ht="15" x14ac:dyDescent="0.2">
      <c r="E1226" s="265"/>
    </row>
    <row r="1227" spans="5:5" ht="15" x14ac:dyDescent="0.2">
      <c r="E1227" s="265"/>
    </row>
    <row r="1228" spans="5:5" ht="15" x14ac:dyDescent="0.2">
      <c r="E1228" s="265"/>
    </row>
    <row r="1229" spans="5:5" ht="15" x14ac:dyDescent="0.2">
      <c r="E1229" s="265"/>
    </row>
    <row r="1230" spans="5:5" ht="15" x14ac:dyDescent="0.2">
      <c r="E1230" s="265"/>
    </row>
    <row r="1231" spans="5:5" ht="15" x14ac:dyDescent="0.2">
      <c r="E1231" s="265"/>
    </row>
    <row r="1232" spans="5:5" ht="15" x14ac:dyDescent="0.2">
      <c r="E1232" s="265"/>
    </row>
    <row r="1233" spans="5:5" ht="15" x14ac:dyDescent="0.2">
      <c r="E1233" s="265"/>
    </row>
    <row r="1234" spans="5:5" ht="15" x14ac:dyDescent="0.2">
      <c r="E1234" s="265"/>
    </row>
    <row r="1235" spans="5:5" ht="15" x14ac:dyDescent="0.2">
      <c r="E1235" s="265"/>
    </row>
    <row r="1236" spans="5:5" ht="15" x14ac:dyDescent="0.2">
      <c r="E1236" s="265"/>
    </row>
    <row r="1237" spans="5:5" ht="15" x14ac:dyDescent="0.2">
      <c r="E1237" s="265"/>
    </row>
    <row r="1238" spans="5:5" ht="15" x14ac:dyDescent="0.2">
      <c r="E1238" s="265"/>
    </row>
    <row r="1239" spans="5:5" ht="15" x14ac:dyDescent="0.2">
      <c r="E1239" s="265"/>
    </row>
    <row r="1240" spans="5:5" ht="15" x14ac:dyDescent="0.2">
      <c r="E1240" s="265"/>
    </row>
    <row r="1241" spans="5:5" ht="15" x14ac:dyDescent="0.2">
      <c r="E1241" s="265"/>
    </row>
    <row r="1242" spans="5:5" ht="15" x14ac:dyDescent="0.2">
      <c r="E1242" s="265"/>
    </row>
    <row r="1243" spans="5:5" ht="15" x14ac:dyDescent="0.2">
      <c r="E1243" s="265"/>
    </row>
    <row r="1244" spans="5:5" ht="15" x14ac:dyDescent="0.2">
      <c r="E1244" s="265"/>
    </row>
    <row r="1245" spans="5:5" ht="15" x14ac:dyDescent="0.2">
      <c r="E1245" s="265"/>
    </row>
    <row r="1246" spans="5:5" ht="15" x14ac:dyDescent="0.2">
      <c r="E1246" s="265"/>
    </row>
    <row r="1247" spans="5:5" ht="15" x14ac:dyDescent="0.2">
      <c r="E1247" s="265"/>
    </row>
    <row r="1248" spans="5:5" ht="15" x14ac:dyDescent="0.2">
      <c r="E1248" s="265"/>
    </row>
    <row r="1249" spans="5:5" ht="15" x14ac:dyDescent="0.2">
      <c r="E1249" s="265"/>
    </row>
    <row r="1250" spans="5:5" ht="15" x14ac:dyDescent="0.2">
      <c r="E1250" s="265"/>
    </row>
    <row r="1251" spans="5:5" ht="15" x14ac:dyDescent="0.2">
      <c r="E1251" s="265"/>
    </row>
    <row r="1252" spans="5:5" ht="15" x14ac:dyDescent="0.2">
      <c r="E1252" s="265"/>
    </row>
    <row r="1253" spans="5:5" ht="15" x14ac:dyDescent="0.2">
      <c r="E1253" s="265"/>
    </row>
    <row r="1254" spans="5:5" ht="15" x14ac:dyDescent="0.2">
      <c r="E1254" s="265"/>
    </row>
    <row r="1255" spans="5:5" ht="15" x14ac:dyDescent="0.2">
      <c r="E1255" s="265"/>
    </row>
    <row r="1256" spans="5:5" ht="15" x14ac:dyDescent="0.2">
      <c r="E1256" s="265"/>
    </row>
    <row r="1257" spans="5:5" ht="15" x14ac:dyDescent="0.2">
      <c r="E1257" s="265"/>
    </row>
    <row r="1258" spans="5:5" ht="15" x14ac:dyDescent="0.2">
      <c r="E1258" s="265"/>
    </row>
    <row r="1259" spans="5:5" ht="15" x14ac:dyDescent="0.2">
      <c r="E1259" s="265"/>
    </row>
    <row r="1260" spans="5:5" ht="15" x14ac:dyDescent="0.2">
      <c r="E1260" s="265"/>
    </row>
    <row r="1261" spans="5:5" ht="15" x14ac:dyDescent="0.2">
      <c r="E1261" s="265"/>
    </row>
    <row r="1262" spans="5:5" ht="15" x14ac:dyDescent="0.2">
      <c r="E1262" s="265"/>
    </row>
    <row r="1263" spans="5:5" ht="15" x14ac:dyDescent="0.2">
      <c r="E1263" s="265"/>
    </row>
    <row r="1264" spans="5:5" ht="15" x14ac:dyDescent="0.2">
      <c r="E1264" s="265"/>
    </row>
    <row r="1265" spans="5:5" ht="15" x14ac:dyDescent="0.2">
      <c r="E1265" s="265"/>
    </row>
    <row r="1266" spans="5:5" ht="15" x14ac:dyDescent="0.2">
      <c r="E1266" s="265"/>
    </row>
    <row r="1267" spans="5:5" ht="15" x14ac:dyDescent="0.2">
      <c r="E1267" s="265"/>
    </row>
    <row r="1268" spans="5:5" ht="15" x14ac:dyDescent="0.2">
      <c r="E1268" s="265"/>
    </row>
    <row r="1269" spans="5:5" ht="15" x14ac:dyDescent="0.2">
      <c r="E1269" s="265"/>
    </row>
    <row r="1270" spans="5:5" ht="15" x14ac:dyDescent="0.2">
      <c r="E1270" s="265"/>
    </row>
    <row r="1271" spans="5:5" ht="15" x14ac:dyDescent="0.2">
      <c r="E1271" s="265"/>
    </row>
    <row r="1272" spans="5:5" ht="15" x14ac:dyDescent="0.2">
      <c r="E1272" s="265"/>
    </row>
    <row r="1273" spans="5:5" ht="15" x14ac:dyDescent="0.2">
      <c r="E1273" s="265"/>
    </row>
    <row r="1274" spans="5:5" ht="15" x14ac:dyDescent="0.2">
      <c r="E1274" s="265"/>
    </row>
    <row r="1275" spans="5:5" ht="15" x14ac:dyDescent="0.2">
      <c r="E1275" s="265"/>
    </row>
    <row r="1276" spans="5:5" ht="15" x14ac:dyDescent="0.2">
      <c r="E1276" s="265"/>
    </row>
    <row r="1277" spans="5:5" ht="15" x14ac:dyDescent="0.2">
      <c r="E1277" s="265"/>
    </row>
    <row r="1278" spans="5:5" ht="15" x14ac:dyDescent="0.2">
      <c r="E1278" s="265"/>
    </row>
    <row r="1279" spans="5:5" ht="15" x14ac:dyDescent="0.2">
      <c r="E1279" s="265"/>
    </row>
    <row r="1280" spans="5:5" ht="15" x14ac:dyDescent="0.2">
      <c r="E1280" s="265"/>
    </row>
    <row r="1281" spans="5:5" ht="15" x14ac:dyDescent="0.2">
      <c r="E1281" s="265"/>
    </row>
    <row r="1282" spans="5:5" ht="15" x14ac:dyDescent="0.2">
      <c r="E1282" s="265"/>
    </row>
    <row r="1283" spans="5:5" ht="15" x14ac:dyDescent="0.2">
      <c r="E1283" s="265"/>
    </row>
    <row r="1284" spans="5:5" ht="15" x14ac:dyDescent="0.2">
      <c r="E1284" s="265"/>
    </row>
    <row r="1285" spans="5:5" ht="15" x14ac:dyDescent="0.2">
      <c r="E1285" s="265"/>
    </row>
    <row r="1286" spans="5:5" ht="15" x14ac:dyDescent="0.2">
      <c r="E1286" s="265"/>
    </row>
    <row r="1287" spans="5:5" ht="15" x14ac:dyDescent="0.2">
      <c r="E1287" s="265"/>
    </row>
    <row r="1288" spans="5:5" ht="15" x14ac:dyDescent="0.2">
      <c r="E1288" s="265"/>
    </row>
    <row r="1289" spans="5:5" ht="15" x14ac:dyDescent="0.2">
      <c r="E1289" s="265"/>
    </row>
    <row r="1290" spans="5:5" ht="15" x14ac:dyDescent="0.2">
      <c r="E1290" s="265"/>
    </row>
    <row r="1291" spans="5:5" ht="15" x14ac:dyDescent="0.2">
      <c r="E1291" s="265"/>
    </row>
    <row r="1292" spans="5:5" ht="15" x14ac:dyDescent="0.2">
      <c r="E1292" s="265"/>
    </row>
    <row r="1293" spans="5:5" ht="15" x14ac:dyDescent="0.2">
      <c r="E1293" s="265"/>
    </row>
    <row r="1294" spans="5:5" ht="15" x14ac:dyDescent="0.2">
      <c r="E1294" s="265"/>
    </row>
    <row r="1295" spans="5:5" ht="15" x14ac:dyDescent="0.2">
      <c r="E1295" s="265"/>
    </row>
    <row r="1296" spans="5:5" ht="15" x14ac:dyDescent="0.2">
      <c r="E1296" s="265"/>
    </row>
    <row r="1297" spans="5:5" ht="15" x14ac:dyDescent="0.2">
      <c r="E1297" s="265"/>
    </row>
    <row r="1298" spans="5:5" ht="15" x14ac:dyDescent="0.2">
      <c r="E1298" s="265"/>
    </row>
    <row r="1299" spans="5:5" ht="15" x14ac:dyDescent="0.2">
      <c r="E1299" s="265"/>
    </row>
    <row r="1300" spans="5:5" ht="15" x14ac:dyDescent="0.2">
      <c r="E1300" s="265"/>
    </row>
    <row r="1301" spans="5:5" ht="15" x14ac:dyDescent="0.2">
      <c r="E1301" s="265"/>
    </row>
    <row r="1302" spans="5:5" ht="15" x14ac:dyDescent="0.2">
      <c r="E1302" s="265"/>
    </row>
    <row r="1303" spans="5:5" ht="15" x14ac:dyDescent="0.2">
      <c r="E1303" s="265"/>
    </row>
    <row r="1304" spans="5:5" ht="15" x14ac:dyDescent="0.2">
      <c r="E1304" s="265"/>
    </row>
    <row r="1305" spans="5:5" ht="15" x14ac:dyDescent="0.2">
      <c r="E1305" s="265"/>
    </row>
    <row r="1306" spans="5:5" ht="15" x14ac:dyDescent="0.2">
      <c r="E1306" s="265"/>
    </row>
    <row r="1307" spans="5:5" ht="15" x14ac:dyDescent="0.2">
      <c r="E1307" s="265"/>
    </row>
    <row r="1308" spans="5:5" ht="15" x14ac:dyDescent="0.2">
      <c r="E1308" s="265"/>
    </row>
    <row r="1309" spans="5:5" ht="15" x14ac:dyDescent="0.2">
      <c r="E1309" s="265"/>
    </row>
    <row r="1310" spans="5:5" ht="15" x14ac:dyDescent="0.2">
      <c r="E1310" s="265"/>
    </row>
    <row r="1311" spans="5:5" ht="15" x14ac:dyDescent="0.2">
      <c r="E1311" s="265"/>
    </row>
    <row r="1312" spans="5:5" ht="15" x14ac:dyDescent="0.2">
      <c r="E1312" s="265"/>
    </row>
    <row r="1313" spans="5:5" ht="15" x14ac:dyDescent="0.2">
      <c r="E1313" s="265"/>
    </row>
    <row r="1314" spans="5:5" ht="15" x14ac:dyDescent="0.2">
      <c r="E1314" s="265"/>
    </row>
    <row r="1315" spans="5:5" ht="15" x14ac:dyDescent="0.2">
      <c r="E1315" s="265"/>
    </row>
    <row r="1316" spans="5:5" ht="15" x14ac:dyDescent="0.2">
      <c r="E1316" s="265"/>
    </row>
    <row r="1317" spans="5:5" ht="15" x14ac:dyDescent="0.2">
      <c r="E1317" s="265"/>
    </row>
    <row r="1318" spans="5:5" ht="15" x14ac:dyDescent="0.2">
      <c r="E1318" s="265"/>
    </row>
    <row r="1319" spans="5:5" ht="15" x14ac:dyDescent="0.2">
      <c r="E1319" s="265"/>
    </row>
    <row r="1320" spans="5:5" ht="15" x14ac:dyDescent="0.2">
      <c r="E1320" s="265"/>
    </row>
    <row r="1321" spans="5:5" ht="15" x14ac:dyDescent="0.2">
      <c r="E1321" s="265"/>
    </row>
    <row r="1322" spans="5:5" ht="15" x14ac:dyDescent="0.2">
      <c r="E1322" s="265"/>
    </row>
    <row r="1323" spans="5:5" ht="15" x14ac:dyDescent="0.2">
      <c r="E1323" s="265"/>
    </row>
    <row r="1324" spans="5:5" ht="15" x14ac:dyDescent="0.2">
      <c r="E1324" s="265"/>
    </row>
    <row r="1325" spans="5:5" ht="15" x14ac:dyDescent="0.2">
      <c r="E1325" s="265"/>
    </row>
    <row r="1326" spans="5:5" ht="15" x14ac:dyDescent="0.2">
      <c r="E1326" s="265"/>
    </row>
    <row r="1327" spans="5:5" ht="15" x14ac:dyDescent="0.2">
      <c r="E1327" s="265"/>
    </row>
    <row r="1328" spans="5:5" ht="15" x14ac:dyDescent="0.2">
      <c r="E1328" s="265"/>
    </row>
    <row r="1329" spans="5:5" ht="15" x14ac:dyDescent="0.2">
      <c r="E1329" s="265"/>
    </row>
    <row r="1330" spans="5:5" ht="15" x14ac:dyDescent="0.2">
      <c r="E1330" s="265"/>
    </row>
    <row r="1331" spans="5:5" ht="15" x14ac:dyDescent="0.2">
      <c r="E1331" s="265"/>
    </row>
    <row r="1332" spans="5:5" ht="15" x14ac:dyDescent="0.2">
      <c r="E1332" s="265"/>
    </row>
    <row r="1333" spans="5:5" ht="15" x14ac:dyDescent="0.2">
      <c r="E1333" s="265"/>
    </row>
    <row r="1334" spans="5:5" ht="15" x14ac:dyDescent="0.2">
      <c r="E1334" s="265"/>
    </row>
    <row r="1335" spans="5:5" ht="15" x14ac:dyDescent="0.2">
      <c r="E1335" s="265"/>
    </row>
  </sheetData>
  <printOptions horizontalCentered="1"/>
  <pageMargins left="1" right="1" top="1" bottom="1" header="0.3" footer="0.3"/>
  <pageSetup scale="85" fitToHeight="0" orientation="portrait" r:id="rId1"/>
  <rowBreaks count="1" manualBreakCount="1">
    <brk id="50"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455"/>
  <sheetViews>
    <sheetView showGridLines="0" zoomScaleNormal="100" zoomScaleSheetLayoutView="90" workbookViewId="0"/>
  </sheetViews>
  <sheetFormatPr defaultColWidth="9.140625" defaultRowHeight="12.75" x14ac:dyDescent="0.2"/>
  <cols>
    <col min="1" max="1" width="15.140625" style="17" customWidth="1"/>
    <col min="2" max="2" width="15.42578125" style="17" customWidth="1"/>
    <col min="3" max="3" width="18.5703125" style="17" customWidth="1"/>
    <col min="4" max="4" width="23.28515625" style="17" customWidth="1"/>
    <col min="5" max="5" width="14.28515625" style="17" customWidth="1"/>
    <col min="6" max="6" width="18.42578125" style="17" customWidth="1"/>
    <col min="7" max="16384" width="9.140625" style="17"/>
  </cols>
  <sheetData>
    <row r="1" spans="1:7" ht="45.75" customHeight="1" x14ac:dyDescent="0.2">
      <c r="A1" s="24" t="s">
        <v>770</v>
      </c>
      <c r="B1" s="1"/>
      <c r="C1" s="1"/>
      <c r="D1" s="1"/>
      <c r="E1" s="1"/>
      <c r="F1" s="1"/>
    </row>
    <row r="2" spans="1:7" s="30" customFormat="1" ht="45.75" customHeight="1" x14ac:dyDescent="0.2">
      <c r="A2" s="221" t="s">
        <v>441</v>
      </c>
      <c r="B2" s="222" t="s">
        <v>358</v>
      </c>
      <c r="C2" s="223" t="s">
        <v>694</v>
      </c>
      <c r="D2" s="223" t="s">
        <v>771</v>
      </c>
      <c r="E2" s="224" t="s">
        <v>772</v>
      </c>
      <c r="F2" s="223" t="s">
        <v>697</v>
      </c>
      <c r="G2" s="225"/>
    </row>
    <row r="3" spans="1:7" x14ac:dyDescent="0.2">
      <c r="A3" s="226" t="s">
        <v>654</v>
      </c>
      <c r="B3" s="227" t="s">
        <v>44</v>
      </c>
      <c r="C3" s="228">
        <v>443.99</v>
      </c>
      <c r="D3" s="229">
        <f>(C3/$C$258)</f>
        <v>5.4790125338319666E-3</v>
      </c>
      <c r="E3" s="228">
        <v>1013.18</v>
      </c>
      <c r="F3" s="229">
        <f>(E3/$E$258)</f>
        <v>5.0476580163119483E-3</v>
      </c>
      <c r="G3" s="230"/>
    </row>
    <row r="4" spans="1:7" x14ac:dyDescent="0.2">
      <c r="A4" s="226" t="s">
        <v>598</v>
      </c>
      <c r="B4" s="227" t="s">
        <v>47</v>
      </c>
      <c r="C4" s="228">
        <v>242.71</v>
      </c>
      <c r="D4" s="229">
        <f t="shared" ref="D4:D67" si="0">(C4/$C$258)</f>
        <v>2.9951375753651133E-3</v>
      </c>
      <c r="E4" s="228">
        <v>556.13599999999997</v>
      </c>
      <c r="F4" s="229">
        <f t="shared" ref="F4:F67" si="1">(E4/$E$258)</f>
        <v>2.7706669481826146E-3</v>
      </c>
      <c r="G4" s="230"/>
    </row>
    <row r="5" spans="1:7" x14ac:dyDescent="0.2">
      <c r="A5" s="226" t="s">
        <v>590</v>
      </c>
      <c r="B5" s="227" t="s">
        <v>50</v>
      </c>
      <c r="C5" s="228">
        <v>379.51</v>
      </c>
      <c r="D5" s="229">
        <f t="shared" si="0"/>
        <v>4.6833037832261304E-3</v>
      </c>
      <c r="E5" s="228">
        <v>984.76900000000001</v>
      </c>
      <c r="F5" s="229">
        <f t="shared" si="1"/>
        <v>4.9061145473316701E-3</v>
      </c>
      <c r="G5" s="230"/>
    </row>
    <row r="6" spans="1:7" x14ac:dyDescent="0.2">
      <c r="A6" s="226" t="s">
        <v>531</v>
      </c>
      <c r="B6" s="227" t="s">
        <v>53</v>
      </c>
      <c r="C6" s="228">
        <v>81.542000000000002</v>
      </c>
      <c r="D6" s="229">
        <f t="shared" si="0"/>
        <v>1.0062605915307241E-3</v>
      </c>
      <c r="E6" s="228">
        <v>231.11699999999999</v>
      </c>
      <c r="F6" s="229">
        <f t="shared" si="1"/>
        <v>1.1514238119149298E-3</v>
      </c>
      <c r="G6" s="230"/>
    </row>
    <row r="7" spans="1:7" x14ac:dyDescent="0.2">
      <c r="A7" s="226" t="s">
        <v>670</v>
      </c>
      <c r="B7" s="227" t="s">
        <v>56</v>
      </c>
      <c r="C7" s="228">
        <v>263.98899999999998</v>
      </c>
      <c r="D7" s="229">
        <f t="shared" si="0"/>
        <v>3.2577288673027926E-3</v>
      </c>
      <c r="E7" s="228">
        <v>579.71600000000001</v>
      </c>
      <c r="F7" s="229">
        <f t="shared" si="1"/>
        <v>2.8881423977815371E-3</v>
      </c>
      <c r="G7" s="230"/>
    </row>
    <row r="8" spans="1:7" x14ac:dyDescent="0.2">
      <c r="A8" s="226" t="s">
        <v>456</v>
      </c>
      <c r="B8" s="227" t="s">
        <v>59</v>
      </c>
      <c r="C8" s="228">
        <v>153.91499999999999</v>
      </c>
      <c r="D8" s="229">
        <f t="shared" si="0"/>
        <v>1.8993720897874885E-3</v>
      </c>
      <c r="E8" s="228">
        <v>378.654</v>
      </c>
      <c r="F8" s="229">
        <f t="shared" si="1"/>
        <v>1.8864524551497114E-3</v>
      </c>
      <c r="G8" s="230"/>
    </row>
    <row r="9" spans="1:7" x14ac:dyDescent="0.2">
      <c r="A9" s="226" t="s">
        <v>642</v>
      </c>
      <c r="B9" s="227" t="s">
        <v>62</v>
      </c>
      <c r="C9" s="228">
        <v>425.625</v>
      </c>
      <c r="D9" s="229">
        <f t="shared" si="0"/>
        <v>5.2523811565851272E-3</v>
      </c>
      <c r="E9" s="228">
        <v>1021.884</v>
      </c>
      <c r="F9" s="229">
        <f t="shared" si="1"/>
        <v>5.0910213035599986E-3</v>
      </c>
      <c r="G9" s="230"/>
    </row>
    <row r="10" spans="1:7" x14ac:dyDescent="0.2">
      <c r="A10" s="226" t="s">
        <v>73</v>
      </c>
      <c r="B10" s="227" t="s">
        <v>65</v>
      </c>
      <c r="C10" s="228">
        <v>291.43700000000001</v>
      </c>
      <c r="D10" s="229">
        <f t="shared" si="0"/>
        <v>3.5964480637455504E-3</v>
      </c>
      <c r="E10" s="228">
        <v>660.43700000000001</v>
      </c>
      <c r="F10" s="229">
        <f t="shared" si="1"/>
        <v>3.2902940418474648E-3</v>
      </c>
      <c r="G10" s="230"/>
    </row>
    <row r="11" spans="1:7" x14ac:dyDescent="0.2">
      <c r="A11" s="226" t="s">
        <v>575</v>
      </c>
      <c r="B11" s="227" t="s">
        <v>68</v>
      </c>
      <c r="C11" s="228">
        <v>225.16499999999999</v>
      </c>
      <c r="D11" s="229">
        <f t="shared" si="0"/>
        <v>2.7786253230484351E-3</v>
      </c>
      <c r="E11" s="228">
        <v>491.09800000000001</v>
      </c>
      <c r="F11" s="229">
        <f t="shared" si="1"/>
        <v>2.4466479366892016E-3</v>
      </c>
      <c r="G11" s="230"/>
    </row>
    <row r="12" spans="1:7" x14ac:dyDescent="0.2">
      <c r="A12" s="226" t="s">
        <v>643</v>
      </c>
      <c r="B12" s="227" t="s">
        <v>62</v>
      </c>
      <c r="C12" s="228">
        <v>195.3</v>
      </c>
      <c r="D12" s="229">
        <f t="shared" si="0"/>
        <v>2.4100793888542156E-3</v>
      </c>
      <c r="E12" s="228">
        <v>413.98599999999999</v>
      </c>
      <c r="F12" s="229">
        <f t="shared" si="1"/>
        <v>2.0624763137260093E-3</v>
      </c>
      <c r="G12" s="230"/>
    </row>
    <row r="13" spans="1:7" x14ac:dyDescent="0.2">
      <c r="A13" s="226" t="s">
        <v>482</v>
      </c>
      <c r="B13" s="227" t="s">
        <v>72</v>
      </c>
      <c r="C13" s="228">
        <v>332.22300000000001</v>
      </c>
      <c r="D13" s="229">
        <f t="shared" si="0"/>
        <v>4.0997634654547565E-3</v>
      </c>
      <c r="E13" s="228">
        <v>816.90599999999995</v>
      </c>
      <c r="F13" s="229">
        <f t="shared" si="1"/>
        <v>4.0698218672628045E-3</v>
      </c>
      <c r="G13" s="230"/>
    </row>
    <row r="14" spans="1:7" x14ac:dyDescent="0.2">
      <c r="A14" s="226" t="s">
        <v>671</v>
      </c>
      <c r="B14" s="227" t="s">
        <v>56</v>
      </c>
      <c r="C14" s="228">
        <v>227.20400000000001</v>
      </c>
      <c r="D14" s="229">
        <f t="shared" si="0"/>
        <v>2.8037873910150188E-3</v>
      </c>
      <c r="E14" s="228">
        <v>530.50400000000002</v>
      </c>
      <c r="F14" s="229">
        <f t="shared" si="1"/>
        <v>2.6429684441911152E-3</v>
      </c>
      <c r="G14" s="230"/>
    </row>
    <row r="15" spans="1:7" x14ac:dyDescent="0.2">
      <c r="A15" s="226" t="s">
        <v>532</v>
      </c>
      <c r="B15" s="227" t="s">
        <v>53</v>
      </c>
      <c r="C15" s="228">
        <v>291.84800000000001</v>
      </c>
      <c r="D15" s="229">
        <f t="shared" si="0"/>
        <v>3.6015199666068871E-3</v>
      </c>
      <c r="E15" s="228">
        <v>678.86599999999999</v>
      </c>
      <c r="F15" s="229">
        <f t="shared" si="1"/>
        <v>3.3821072335632634E-3</v>
      </c>
      <c r="G15" s="230"/>
    </row>
    <row r="16" spans="1:7" x14ac:dyDescent="0.2">
      <c r="A16" s="226" t="s">
        <v>662</v>
      </c>
      <c r="B16" s="227" t="s">
        <v>77</v>
      </c>
      <c r="C16" s="228">
        <v>608.62599999999998</v>
      </c>
      <c r="D16" s="229">
        <f t="shared" si="0"/>
        <v>7.5106860118831827E-3</v>
      </c>
      <c r="E16" s="228">
        <v>1653.5709999999999</v>
      </c>
      <c r="F16" s="229">
        <f t="shared" si="1"/>
        <v>8.2380829800143759E-3</v>
      </c>
      <c r="G16" s="230"/>
    </row>
    <row r="17" spans="1:7" x14ac:dyDescent="0.2">
      <c r="A17" s="226" t="s">
        <v>644</v>
      </c>
      <c r="B17" s="227" t="s">
        <v>62</v>
      </c>
      <c r="C17" s="228">
        <v>1046.8699999999999</v>
      </c>
      <c r="D17" s="229">
        <f t="shared" si="0"/>
        <v>1.2918790628826483E-2</v>
      </c>
      <c r="E17" s="228">
        <v>3589.5810000000001</v>
      </c>
      <c r="F17" s="229">
        <f t="shared" si="1"/>
        <v>1.7883275735655128E-2</v>
      </c>
      <c r="G17" s="230"/>
    </row>
    <row r="18" spans="1:7" x14ac:dyDescent="0.2">
      <c r="A18" s="226" t="s">
        <v>483</v>
      </c>
      <c r="B18" s="227" t="s">
        <v>72</v>
      </c>
      <c r="C18" s="228">
        <v>184.13499999999999</v>
      </c>
      <c r="D18" s="229">
        <f t="shared" si="0"/>
        <v>2.2722988646526926E-3</v>
      </c>
      <c r="E18" s="228">
        <v>463.55</v>
      </c>
      <c r="F18" s="229">
        <f t="shared" si="1"/>
        <v>2.3094039296683746E-3</v>
      </c>
      <c r="G18" s="230"/>
    </row>
    <row r="19" spans="1:7" x14ac:dyDescent="0.2">
      <c r="A19" s="226" t="s">
        <v>442</v>
      </c>
      <c r="B19" s="227" t="s">
        <v>82</v>
      </c>
      <c r="C19" s="228">
        <v>171.98</v>
      </c>
      <c r="D19" s="229">
        <f t="shared" si="0"/>
        <v>2.1223013481574396E-3</v>
      </c>
      <c r="E19" s="228">
        <v>343.96</v>
      </c>
      <c r="F19" s="229">
        <f t="shared" si="1"/>
        <v>1.7136071095863101E-3</v>
      </c>
      <c r="G19" s="230"/>
    </row>
    <row r="20" spans="1:7" x14ac:dyDescent="0.2">
      <c r="A20" s="226" t="s">
        <v>663</v>
      </c>
      <c r="B20" s="227" t="s">
        <v>77</v>
      </c>
      <c r="C20" s="228">
        <v>346.09</v>
      </c>
      <c r="D20" s="229">
        <f t="shared" si="0"/>
        <v>4.2708877403407853E-3</v>
      </c>
      <c r="E20" s="228">
        <v>697.29499999999996</v>
      </c>
      <c r="F20" s="229">
        <f t="shared" si="1"/>
        <v>3.4739204252790621E-3</v>
      </c>
      <c r="G20" s="230"/>
    </row>
    <row r="21" spans="1:7" x14ac:dyDescent="0.2">
      <c r="A21" s="226" t="s">
        <v>473</v>
      </c>
      <c r="B21" s="227" t="s">
        <v>86</v>
      </c>
      <c r="C21" s="228">
        <v>494.774</v>
      </c>
      <c r="D21" s="229">
        <f t="shared" si="0"/>
        <v>6.1057072173116003E-3</v>
      </c>
      <c r="E21" s="228">
        <v>1199.21</v>
      </c>
      <c r="F21" s="229">
        <f t="shared" si="1"/>
        <v>5.9744586053232908E-3</v>
      </c>
      <c r="G21" s="230"/>
    </row>
    <row r="22" spans="1:7" x14ac:dyDescent="0.2">
      <c r="A22" s="226" t="s">
        <v>561</v>
      </c>
      <c r="B22" s="227" t="s">
        <v>89</v>
      </c>
      <c r="C22" s="228">
        <v>498.97</v>
      </c>
      <c r="D22" s="229">
        <f t="shared" si="0"/>
        <v>6.15748752000301E-3</v>
      </c>
      <c r="E22" s="228">
        <v>1429.1389999999999</v>
      </c>
      <c r="F22" s="229">
        <f t="shared" si="1"/>
        <v>7.1199638068004121E-3</v>
      </c>
      <c r="G22" s="230"/>
    </row>
    <row r="23" spans="1:7" x14ac:dyDescent="0.2">
      <c r="A23" s="226" t="s">
        <v>509</v>
      </c>
      <c r="B23" s="227" t="s">
        <v>92</v>
      </c>
      <c r="C23" s="228">
        <v>342.45</v>
      </c>
      <c r="D23" s="229">
        <f t="shared" si="0"/>
        <v>4.2259686979678754E-3</v>
      </c>
      <c r="E23" s="228">
        <v>979.08500000000004</v>
      </c>
      <c r="F23" s="229">
        <f t="shared" si="1"/>
        <v>4.8777968859440414E-3</v>
      </c>
      <c r="G23" s="230"/>
    </row>
    <row r="24" spans="1:7" x14ac:dyDescent="0.2">
      <c r="A24" s="226" t="s">
        <v>547</v>
      </c>
      <c r="B24" s="227" t="s">
        <v>95</v>
      </c>
      <c r="C24" s="228">
        <v>288.82100000000003</v>
      </c>
      <c r="D24" s="229">
        <f t="shared" si="0"/>
        <v>3.5641655871390854E-3</v>
      </c>
      <c r="E24" s="228">
        <v>605.96799999999996</v>
      </c>
      <c r="F24" s="229">
        <f t="shared" si="1"/>
        <v>3.0189297388702094E-3</v>
      </c>
      <c r="G24" s="230"/>
    </row>
    <row r="25" spans="1:7" x14ac:dyDescent="0.2">
      <c r="A25" s="226" t="s">
        <v>519</v>
      </c>
      <c r="B25" s="227" t="s">
        <v>98</v>
      </c>
      <c r="C25" s="228">
        <v>161.679</v>
      </c>
      <c r="D25" s="229">
        <f t="shared" si="0"/>
        <v>1.9951829263213554E-3</v>
      </c>
      <c r="E25" s="228">
        <v>325.45400000000001</v>
      </c>
      <c r="F25" s="229">
        <f t="shared" si="1"/>
        <v>1.621410304231024E-3</v>
      </c>
      <c r="G25" s="230"/>
    </row>
    <row r="26" spans="1:7" x14ac:dyDescent="0.2">
      <c r="A26" s="226" t="s">
        <v>619</v>
      </c>
      <c r="B26" s="227" t="s">
        <v>101</v>
      </c>
      <c r="C26" s="228">
        <v>130.881</v>
      </c>
      <c r="D26" s="229">
        <f t="shared" si="0"/>
        <v>1.6151234024200131E-3</v>
      </c>
      <c r="E26" s="228">
        <v>354.21199999999999</v>
      </c>
      <c r="F26" s="229">
        <f t="shared" si="1"/>
        <v>1.7646825255866556E-3</v>
      </c>
      <c r="G26" s="230"/>
    </row>
    <row r="27" spans="1:7" x14ac:dyDescent="0.2">
      <c r="A27" s="226" t="s">
        <v>500</v>
      </c>
      <c r="B27" s="227" t="s">
        <v>104</v>
      </c>
      <c r="C27" s="228">
        <v>328.49299999999999</v>
      </c>
      <c r="D27" s="229">
        <f t="shared" si="0"/>
        <v>4.0537337874187798E-3</v>
      </c>
      <c r="E27" s="228">
        <v>771.86099999999999</v>
      </c>
      <c r="F27" s="229">
        <f t="shared" si="1"/>
        <v>3.8454078881625742E-3</v>
      </c>
      <c r="G27" s="230"/>
    </row>
    <row r="28" spans="1:7" x14ac:dyDescent="0.2">
      <c r="A28" s="226" t="s">
        <v>510</v>
      </c>
      <c r="B28" s="227" t="s">
        <v>92</v>
      </c>
      <c r="C28" s="228">
        <v>233.875</v>
      </c>
      <c r="D28" s="229">
        <f t="shared" si="0"/>
        <v>2.8861101744407556E-3</v>
      </c>
      <c r="E28" s="228">
        <v>542.60799999999995</v>
      </c>
      <c r="F28" s="229">
        <f t="shared" si="1"/>
        <v>2.7032705155204343E-3</v>
      </c>
      <c r="G28" s="230"/>
    </row>
    <row r="29" spans="1:7" x14ac:dyDescent="0.2">
      <c r="A29" s="226" t="s">
        <v>484</v>
      </c>
      <c r="B29" s="227" t="s">
        <v>72</v>
      </c>
      <c r="C29" s="228">
        <v>292.40800000000002</v>
      </c>
      <c r="D29" s="229">
        <f t="shared" si="0"/>
        <v>3.608430588510412E-3</v>
      </c>
      <c r="E29" s="228">
        <v>791.71600000000001</v>
      </c>
      <c r="F29" s="229">
        <f t="shared" si="1"/>
        <v>3.9443254052018697E-3</v>
      </c>
      <c r="G29" s="230"/>
    </row>
    <row r="30" spans="1:7" x14ac:dyDescent="0.2">
      <c r="A30" s="226" t="s">
        <v>485</v>
      </c>
      <c r="B30" s="227" t="s">
        <v>72</v>
      </c>
      <c r="C30" s="228">
        <v>303.762</v>
      </c>
      <c r="D30" s="229">
        <f t="shared" si="0"/>
        <v>3.7485434476043733E-3</v>
      </c>
      <c r="E30" s="228">
        <v>711.33399999999995</v>
      </c>
      <c r="F30" s="229">
        <f t="shared" si="1"/>
        <v>3.5438626575487507E-3</v>
      </c>
      <c r="G30" s="230"/>
    </row>
    <row r="31" spans="1:7" x14ac:dyDescent="0.2">
      <c r="A31" s="226" t="s">
        <v>679</v>
      </c>
      <c r="B31" s="227" t="s">
        <v>65</v>
      </c>
      <c r="C31" s="228">
        <v>174.667</v>
      </c>
      <c r="D31" s="229">
        <f t="shared" si="0"/>
        <v>2.1554599928981016E-3</v>
      </c>
      <c r="E31" s="228">
        <v>436.85899999999998</v>
      </c>
      <c r="F31" s="229">
        <f t="shared" si="1"/>
        <v>2.1764294926350908E-3</v>
      </c>
      <c r="G31" s="230"/>
    </row>
    <row r="32" spans="1:7" x14ac:dyDescent="0.2">
      <c r="A32" s="226" t="s">
        <v>443</v>
      </c>
      <c r="B32" s="227" t="s">
        <v>82</v>
      </c>
      <c r="C32" s="228">
        <v>340.096</v>
      </c>
      <c r="D32" s="229">
        <f t="shared" si="0"/>
        <v>4.1969194051805596E-3</v>
      </c>
      <c r="E32" s="228">
        <v>745.20100000000002</v>
      </c>
      <c r="F32" s="229">
        <f t="shared" si="1"/>
        <v>3.7125878929841496E-3</v>
      </c>
      <c r="G32" s="230"/>
    </row>
    <row r="33" spans="1:7" x14ac:dyDescent="0.2">
      <c r="A33" s="226" t="s">
        <v>620</v>
      </c>
      <c r="B33" s="227" t="s">
        <v>101</v>
      </c>
      <c r="C33" s="228">
        <v>668.61599999999999</v>
      </c>
      <c r="D33" s="229">
        <f t="shared" si="0"/>
        <v>8.2509863832982595E-3</v>
      </c>
      <c r="E33" s="228">
        <v>1927.279</v>
      </c>
      <c r="F33" s="229">
        <f t="shared" si="1"/>
        <v>9.601694954519114E-3</v>
      </c>
      <c r="G33" s="230"/>
    </row>
    <row r="34" spans="1:7" x14ac:dyDescent="0.2">
      <c r="A34" s="226" t="s">
        <v>474</v>
      </c>
      <c r="B34" s="227" t="s">
        <v>86</v>
      </c>
      <c r="C34" s="228">
        <v>117.941</v>
      </c>
      <c r="D34" s="229">
        <f t="shared" si="0"/>
        <v>1.455438674863569E-3</v>
      </c>
      <c r="E34" s="228">
        <v>262.72800000000001</v>
      </c>
      <c r="F34" s="229">
        <f t="shared" si="1"/>
        <v>1.3089096659128739E-3</v>
      </c>
      <c r="G34" s="230"/>
    </row>
    <row r="35" spans="1:7" x14ac:dyDescent="0.2">
      <c r="A35" s="226" t="s">
        <v>457</v>
      </c>
      <c r="B35" s="227" t="s">
        <v>59</v>
      </c>
      <c r="C35" s="228">
        <v>317.084</v>
      </c>
      <c r="D35" s="229">
        <f t="shared" si="0"/>
        <v>3.9129422065307222E-3</v>
      </c>
      <c r="E35" s="228">
        <v>779.51800000000003</v>
      </c>
      <c r="F35" s="229">
        <f t="shared" si="1"/>
        <v>3.8835550263126568E-3</v>
      </c>
      <c r="G35" s="230"/>
    </row>
    <row r="36" spans="1:7" x14ac:dyDescent="0.2">
      <c r="A36" s="226" t="s">
        <v>475</v>
      </c>
      <c r="B36" s="227" t="s">
        <v>86</v>
      </c>
      <c r="C36" s="228">
        <v>436.56200000000001</v>
      </c>
      <c r="D36" s="229">
        <f t="shared" si="0"/>
        <v>5.3873480704402146E-3</v>
      </c>
      <c r="E36" s="228">
        <v>980.26900000000001</v>
      </c>
      <c r="F36" s="229">
        <f t="shared" si="1"/>
        <v>4.8836955684005779E-3</v>
      </c>
      <c r="G36" s="230"/>
    </row>
    <row r="37" spans="1:7" x14ac:dyDescent="0.2">
      <c r="A37" s="226" t="s">
        <v>576</v>
      </c>
      <c r="B37" s="227" t="s">
        <v>68</v>
      </c>
      <c r="C37" s="228">
        <v>260.81599999999997</v>
      </c>
      <c r="D37" s="229">
        <f t="shared" si="0"/>
        <v>3.2185727899815718E-3</v>
      </c>
      <c r="E37" s="228">
        <v>552.37</v>
      </c>
      <c r="F37" s="229">
        <f t="shared" si="1"/>
        <v>2.75190475381495E-3</v>
      </c>
      <c r="G37" s="230"/>
    </row>
    <row r="38" spans="1:7" x14ac:dyDescent="0.2">
      <c r="A38" s="226" t="s">
        <v>493</v>
      </c>
      <c r="B38" s="227" t="s">
        <v>117</v>
      </c>
      <c r="C38" s="228">
        <v>336.51299999999998</v>
      </c>
      <c r="D38" s="229">
        <f t="shared" si="0"/>
        <v>4.1527037653942573E-3</v>
      </c>
      <c r="E38" s="228">
        <v>864.09900000000005</v>
      </c>
      <c r="F38" s="229">
        <f t="shared" si="1"/>
        <v>4.3049371723061433E-3</v>
      </c>
      <c r="G38" s="230"/>
    </row>
    <row r="39" spans="1:7" x14ac:dyDescent="0.2">
      <c r="A39" s="226" t="s">
        <v>655</v>
      </c>
      <c r="B39" s="227" t="s">
        <v>44</v>
      </c>
      <c r="C39" s="228">
        <v>507.709</v>
      </c>
      <c r="D39" s="229">
        <f t="shared" si="0"/>
        <v>6.2653302428867632E-3</v>
      </c>
      <c r="E39" s="228">
        <v>1145.079</v>
      </c>
      <c r="F39" s="229">
        <f t="shared" si="1"/>
        <v>5.7047782167635262E-3</v>
      </c>
      <c r="G39" s="230"/>
    </row>
    <row r="40" spans="1:7" x14ac:dyDescent="0.2">
      <c r="A40" s="226" t="s">
        <v>99</v>
      </c>
      <c r="B40" s="227" t="s">
        <v>98</v>
      </c>
      <c r="C40" s="228">
        <v>209.309</v>
      </c>
      <c r="D40" s="229">
        <f t="shared" si="0"/>
        <v>2.5829560000086376E-3</v>
      </c>
      <c r="E40" s="228">
        <v>496.99599999999998</v>
      </c>
      <c r="F40" s="229">
        <f t="shared" si="1"/>
        <v>2.476031745074886E-3</v>
      </c>
      <c r="G40" s="230"/>
    </row>
    <row r="41" spans="1:7" x14ac:dyDescent="0.2">
      <c r="A41" s="226" t="s">
        <v>672</v>
      </c>
      <c r="B41" s="227" t="s">
        <v>56</v>
      </c>
      <c r="C41" s="228">
        <v>352.66800000000001</v>
      </c>
      <c r="D41" s="229">
        <f t="shared" si="0"/>
        <v>4.352062866914687E-3</v>
      </c>
      <c r="E41" s="228">
        <v>755.93600000000004</v>
      </c>
      <c r="F41" s="229">
        <f t="shared" si="1"/>
        <v>3.7660696127230987E-3</v>
      </c>
      <c r="G41" s="230"/>
    </row>
    <row r="42" spans="1:7" x14ac:dyDescent="0.2">
      <c r="A42" s="226" t="s">
        <v>577</v>
      </c>
      <c r="B42" s="227" t="s">
        <v>68</v>
      </c>
      <c r="C42" s="228">
        <v>231.38399999999999</v>
      </c>
      <c r="D42" s="229">
        <f t="shared" si="0"/>
        <v>2.8553702473663274E-3</v>
      </c>
      <c r="E42" s="228">
        <v>468.77</v>
      </c>
      <c r="F42" s="229">
        <f t="shared" si="1"/>
        <v>2.3354099452284412E-3</v>
      </c>
      <c r="G42" s="230"/>
    </row>
    <row r="43" spans="1:7" x14ac:dyDescent="0.2">
      <c r="A43" s="226" t="s">
        <v>627</v>
      </c>
      <c r="B43" s="227" t="s">
        <v>124</v>
      </c>
      <c r="C43" s="228">
        <v>171.274</v>
      </c>
      <c r="D43" s="229">
        <f t="shared" si="0"/>
        <v>2.1135890284004958E-3</v>
      </c>
      <c r="E43" s="228">
        <v>368.82900000000001</v>
      </c>
      <c r="F43" s="229">
        <f t="shared" si="1"/>
        <v>1.8375043511501606E-3</v>
      </c>
      <c r="G43" s="230"/>
    </row>
    <row r="44" spans="1:7" x14ac:dyDescent="0.2">
      <c r="A44" s="226" t="s">
        <v>501</v>
      </c>
      <c r="B44" s="227" t="s">
        <v>104</v>
      </c>
      <c r="C44" s="228">
        <v>335.18400000000003</v>
      </c>
      <c r="D44" s="229">
        <f t="shared" si="0"/>
        <v>4.1363033787696433E-3</v>
      </c>
      <c r="E44" s="228">
        <v>753.44899999999996</v>
      </c>
      <c r="F44" s="229">
        <f t="shared" si="1"/>
        <v>3.7536793903671815E-3</v>
      </c>
      <c r="G44" s="230"/>
    </row>
    <row r="45" spans="1:7" x14ac:dyDescent="0.2">
      <c r="A45" s="226" t="s">
        <v>541</v>
      </c>
      <c r="B45" s="227" t="s">
        <v>128</v>
      </c>
      <c r="C45" s="228">
        <v>539.09799999999996</v>
      </c>
      <c r="D45" s="229">
        <f t="shared" si="0"/>
        <v>6.6526829409755744E-3</v>
      </c>
      <c r="E45" s="228">
        <v>1608.9829999999999</v>
      </c>
      <c r="F45" s="229">
        <f t="shared" si="1"/>
        <v>8.0159457727744798E-3</v>
      </c>
      <c r="G45" s="230"/>
    </row>
    <row r="46" spans="1:7" x14ac:dyDescent="0.2">
      <c r="A46" s="226" t="s">
        <v>520</v>
      </c>
      <c r="B46" s="227" t="s">
        <v>98</v>
      </c>
      <c r="C46" s="228">
        <v>217.34800000000001</v>
      </c>
      <c r="D46" s="229">
        <f t="shared" si="0"/>
        <v>2.6821604455129853E-3</v>
      </c>
      <c r="E46" s="228">
        <v>454.06799999999998</v>
      </c>
      <c r="F46" s="229">
        <f t="shared" si="1"/>
        <v>2.2621646500629046E-3</v>
      </c>
      <c r="G46" s="230"/>
    </row>
    <row r="47" spans="1:7" x14ac:dyDescent="0.2">
      <c r="A47" s="226" t="s">
        <v>680</v>
      </c>
      <c r="B47" s="227" t="s">
        <v>65</v>
      </c>
      <c r="C47" s="228">
        <v>334.05900000000003</v>
      </c>
      <c r="D47" s="229">
        <f t="shared" si="0"/>
        <v>4.122420432981313E-3</v>
      </c>
      <c r="E47" s="228">
        <v>765.31200000000001</v>
      </c>
      <c r="F47" s="229">
        <f t="shared" si="1"/>
        <v>3.8127808008248582E-3</v>
      </c>
      <c r="G47" s="230"/>
    </row>
    <row r="48" spans="1:7" x14ac:dyDescent="0.2">
      <c r="A48" s="226" t="s">
        <v>645</v>
      </c>
      <c r="B48" s="227" t="s">
        <v>62</v>
      </c>
      <c r="C48" s="228">
        <v>270.41199999999998</v>
      </c>
      <c r="D48" s="229">
        <f t="shared" si="0"/>
        <v>3.3369912324569687E-3</v>
      </c>
      <c r="E48" s="228">
        <v>743.15800000000002</v>
      </c>
      <c r="F48" s="229">
        <f t="shared" si="1"/>
        <v>3.7024096765494335E-3</v>
      </c>
      <c r="G48" s="230"/>
    </row>
    <row r="49" spans="1:7" x14ac:dyDescent="0.2">
      <c r="A49" s="226" t="s">
        <v>502</v>
      </c>
      <c r="B49" s="227" t="s">
        <v>104</v>
      </c>
      <c r="C49" s="228">
        <v>357.90300000000002</v>
      </c>
      <c r="D49" s="229">
        <f t="shared" si="0"/>
        <v>4.4166648413163862E-3</v>
      </c>
      <c r="E49" s="228">
        <v>747.92100000000005</v>
      </c>
      <c r="F49" s="229">
        <f t="shared" si="1"/>
        <v>3.726138920249165E-3</v>
      </c>
      <c r="G49" s="230"/>
    </row>
    <row r="50" spans="1:7" x14ac:dyDescent="0.2">
      <c r="A50" s="226" t="s">
        <v>628</v>
      </c>
      <c r="B50" s="227" t="s">
        <v>124</v>
      </c>
      <c r="C50" s="228">
        <v>207.744</v>
      </c>
      <c r="D50" s="229">
        <f t="shared" si="0"/>
        <v>2.5636432798675376E-3</v>
      </c>
      <c r="E50" s="228">
        <v>477.97199999999998</v>
      </c>
      <c r="F50" s="229">
        <f t="shared" si="1"/>
        <v>2.381254266144865E-3</v>
      </c>
      <c r="G50" s="230"/>
    </row>
    <row r="51" spans="1:7" x14ac:dyDescent="0.2">
      <c r="A51" s="226" t="s">
        <v>673</v>
      </c>
      <c r="B51" s="227" t="s">
        <v>56</v>
      </c>
      <c r="C51" s="228">
        <v>367.22300000000001</v>
      </c>
      <c r="D51" s="229">
        <f t="shared" si="0"/>
        <v>4.5316773344250463E-3</v>
      </c>
      <c r="E51" s="228">
        <v>847.46400000000006</v>
      </c>
      <c r="F51" s="229">
        <f t="shared" si="1"/>
        <v>4.2220616801908733E-3</v>
      </c>
      <c r="G51" s="230"/>
    </row>
    <row r="52" spans="1:7" x14ac:dyDescent="0.2">
      <c r="A52" s="226" t="s">
        <v>664</v>
      </c>
      <c r="B52" s="227" t="s">
        <v>77</v>
      </c>
      <c r="C52" s="228">
        <v>335.87700000000001</v>
      </c>
      <c r="D52" s="229">
        <f t="shared" si="0"/>
        <v>4.144855273375255E-3</v>
      </c>
      <c r="E52" s="228">
        <v>781.83299999999997</v>
      </c>
      <c r="F52" s="229">
        <f t="shared" si="1"/>
        <v>3.895088345473874E-3</v>
      </c>
      <c r="G52" s="230"/>
    </row>
    <row r="53" spans="1:7" x14ac:dyDescent="0.2">
      <c r="A53" s="226" t="s">
        <v>521</v>
      </c>
      <c r="B53" s="227" t="s">
        <v>98</v>
      </c>
      <c r="C53" s="228">
        <v>194.87100000000001</v>
      </c>
      <c r="D53" s="229">
        <f t="shared" si="0"/>
        <v>2.4047853588602653E-3</v>
      </c>
      <c r="E53" s="228">
        <v>389.74200000000002</v>
      </c>
      <c r="F53" s="229">
        <f t="shared" si="1"/>
        <v>1.941692819235922E-3</v>
      </c>
      <c r="G53" s="230"/>
    </row>
    <row r="54" spans="1:7" x14ac:dyDescent="0.2">
      <c r="A54" s="226" t="s">
        <v>599</v>
      </c>
      <c r="B54" s="227" t="s">
        <v>47</v>
      </c>
      <c r="C54" s="228">
        <v>137.828</v>
      </c>
      <c r="D54" s="229">
        <f t="shared" si="0"/>
        <v>1.7008521352124873E-3</v>
      </c>
      <c r="E54" s="228">
        <v>339.64</v>
      </c>
      <c r="F54" s="229">
        <f t="shared" si="1"/>
        <v>1.6920848898124619E-3</v>
      </c>
      <c r="G54" s="230"/>
    </row>
    <row r="55" spans="1:7" x14ac:dyDescent="0.2">
      <c r="A55" s="226" t="s">
        <v>629</v>
      </c>
      <c r="B55" s="227" t="s">
        <v>124</v>
      </c>
      <c r="C55" s="228">
        <v>317.82499999999999</v>
      </c>
      <c r="D55" s="229">
        <f t="shared" si="0"/>
        <v>3.9220864401566359E-3</v>
      </c>
      <c r="E55" s="228">
        <v>743.96799999999996</v>
      </c>
      <c r="F55" s="229">
        <f t="shared" si="1"/>
        <v>3.70644509275703E-3</v>
      </c>
      <c r="G55" s="230"/>
    </row>
    <row r="56" spans="1:7" x14ac:dyDescent="0.2">
      <c r="A56" s="226" t="s">
        <v>578</v>
      </c>
      <c r="B56" s="227" t="s">
        <v>68</v>
      </c>
      <c r="C56" s="228">
        <v>252.70500000000001</v>
      </c>
      <c r="D56" s="229">
        <f t="shared" si="0"/>
        <v>3.1184798359467718E-3</v>
      </c>
      <c r="E56" s="228">
        <v>569.03800000000001</v>
      </c>
      <c r="F56" s="229">
        <f t="shared" si="1"/>
        <v>2.8349446517757148E-3</v>
      </c>
      <c r="G56" s="230"/>
    </row>
    <row r="57" spans="1:7" x14ac:dyDescent="0.2">
      <c r="A57" s="226" t="s">
        <v>548</v>
      </c>
      <c r="B57" s="227" t="s">
        <v>95</v>
      </c>
      <c r="C57" s="228">
        <v>320.03100000000001</v>
      </c>
      <c r="D57" s="229">
        <f t="shared" si="0"/>
        <v>3.9493093542980204E-3</v>
      </c>
      <c r="E57" s="228">
        <v>756.65300000000002</v>
      </c>
      <c r="F57" s="229">
        <f t="shared" si="1"/>
        <v>3.7696417033661195E-3</v>
      </c>
      <c r="G57" s="230"/>
    </row>
    <row r="58" spans="1:7" x14ac:dyDescent="0.2">
      <c r="A58" s="226" t="s">
        <v>458</v>
      </c>
      <c r="B58" s="227" t="s">
        <v>59</v>
      </c>
      <c r="C58" s="228">
        <v>301.69099999999997</v>
      </c>
      <c r="D58" s="229">
        <f t="shared" si="0"/>
        <v>3.7229864869575881E-3</v>
      </c>
      <c r="E58" s="228">
        <v>698.26</v>
      </c>
      <c r="F58" s="229">
        <f t="shared" si="1"/>
        <v>3.4787280507609518E-3</v>
      </c>
      <c r="G58" s="230"/>
    </row>
    <row r="59" spans="1:7" x14ac:dyDescent="0.2">
      <c r="A59" s="226" t="s">
        <v>129</v>
      </c>
      <c r="B59" s="227" t="s">
        <v>128</v>
      </c>
      <c r="C59" s="228">
        <v>829.75400000000002</v>
      </c>
      <c r="D59" s="229">
        <f t="shared" si="0"/>
        <v>1.023949315524496E-2</v>
      </c>
      <c r="E59" s="228">
        <v>3589.78</v>
      </c>
      <c r="F59" s="229">
        <f t="shared" si="1"/>
        <v>1.7884267152723413E-2</v>
      </c>
      <c r="G59" s="230"/>
    </row>
    <row r="60" spans="1:7" x14ac:dyDescent="0.2">
      <c r="A60" s="226" t="s">
        <v>579</v>
      </c>
      <c r="B60" s="227" t="s">
        <v>68</v>
      </c>
      <c r="C60" s="228">
        <v>312.60500000000002</v>
      </c>
      <c r="D60" s="229">
        <f t="shared" si="0"/>
        <v>3.8576695716987814E-3</v>
      </c>
      <c r="E60" s="228">
        <v>740.78099999999995</v>
      </c>
      <c r="F60" s="229">
        <f t="shared" si="1"/>
        <v>3.6905674736784988E-3</v>
      </c>
      <c r="G60" s="230"/>
    </row>
    <row r="61" spans="1:7" x14ac:dyDescent="0.2">
      <c r="A61" s="226" t="s">
        <v>459</v>
      </c>
      <c r="B61" s="227" t="s">
        <v>59</v>
      </c>
      <c r="C61" s="228">
        <v>272.20699999999999</v>
      </c>
      <c r="D61" s="229">
        <f t="shared" si="0"/>
        <v>3.3591422437370165E-3</v>
      </c>
      <c r="E61" s="228">
        <v>603.28599999999994</v>
      </c>
      <c r="F61" s="229">
        <f t="shared" si="1"/>
        <v>3.0055680274272785E-3</v>
      </c>
      <c r="G61" s="230"/>
    </row>
    <row r="62" spans="1:7" x14ac:dyDescent="0.2">
      <c r="A62" s="226" t="s">
        <v>610</v>
      </c>
      <c r="B62" s="227" t="s">
        <v>147</v>
      </c>
      <c r="C62" s="228">
        <v>166.06100000000001</v>
      </c>
      <c r="D62" s="229">
        <f t="shared" si="0"/>
        <v>2.0492585427164356E-3</v>
      </c>
      <c r="E62" s="228">
        <v>372.80599999999998</v>
      </c>
      <c r="F62" s="229">
        <f t="shared" si="1"/>
        <v>1.8573177465299278E-3</v>
      </c>
      <c r="G62" s="230"/>
    </row>
    <row r="63" spans="1:7" x14ac:dyDescent="0.2">
      <c r="A63" s="226" t="s">
        <v>542</v>
      </c>
      <c r="B63" s="227" t="s">
        <v>128</v>
      </c>
      <c r="C63" s="228">
        <v>556.96699999999998</v>
      </c>
      <c r="D63" s="229">
        <f t="shared" si="0"/>
        <v>6.8731934816792916E-3</v>
      </c>
      <c r="E63" s="228">
        <v>1845.9079999999999</v>
      </c>
      <c r="F63" s="229">
        <f t="shared" si="1"/>
        <v>9.1963050134964714E-3</v>
      </c>
      <c r="G63" s="230"/>
    </row>
    <row r="64" spans="1:7" x14ac:dyDescent="0.2">
      <c r="A64" s="226" t="s">
        <v>681</v>
      </c>
      <c r="B64" s="227" t="s">
        <v>65</v>
      </c>
      <c r="C64" s="228">
        <v>314.99299999999999</v>
      </c>
      <c r="D64" s="229">
        <f t="shared" si="0"/>
        <v>3.8871384379588112E-3</v>
      </c>
      <c r="E64" s="228">
        <v>673.5</v>
      </c>
      <c r="F64" s="229">
        <f t="shared" si="1"/>
        <v>3.3553738466867659E-3</v>
      </c>
      <c r="G64" s="230"/>
    </row>
    <row r="65" spans="1:7" x14ac:dyDescent="0.2">
      <c r="A65" s="226" t="s">
        <v>522</v>
      </c>
      <c r="B65" s="227" t="s">
        <v>98</v>
      </c>
      <c r="C65" s="228">
        <v>201.80799999999999</v>
      </c>
      <c r="D65" s="229">
        <f t="shared" si="0"/>
        <v>2.4903906876901764E-3</v>
      </c>
      <c r="E65" s="228">
        <v>468.06</v>
      </c>
      <c r="F65" s="229">
        <f t="shared" si="1"/>
        <v>2.3318727285526466E-3</v>
      </c>
      <c r="G65" s="230"/>
    </row>
    <row r="66" spans="1:7" x14ac:dyDescent="0.2">
      <c r="A66" s="226" t="s">
        <v>567</v>
      </c>
      <c r="B66" s="227" t="s">
        <v>153</v>
      </c>
      <c r="C66" s="228">
        <v>248.50299999999999</v>
      </c>
      <c r="D66" s="229">
        <f t="shared" si="0"/>
        <v>3.066625490877824E-3</v>
      </c>
      <c r="E66" s="228">
        <v>506.44099999999997</v>
      </c>
      <c r="F66" s="229">
        <f t="shared" si="1"/>
        <v>2.5230866908535891E-3</v>
      </c>
      <c r="G66" s="230"/>
    </row>
    <row r="67" spans="1:7" x14ac:dyDescent="0.2">
      <c r="A67" s="226" t="s">
        <v>523</v>
      </c>
      <c r="B67" s="227" t="s">
        <v>98</v>
      </c>
      <c r="C67" s="228">
        <v>190.41800000000001</v>
      </c>
      <c r="D67" s="229">
        <f t="shared" si="0"/>
        <v>2.3498335743309881E-3</v>
      </c>
      <c r="E67" s="228">
        <v>468.85599999999999</v>
      </c>
      <c r="F67" s="229">
        <f t="shared" si="1"/>
        <v>2.3358383968257908E-3</v>
      </c>
      <c r="G67" s="230"/>
    </row>
    <row r="68" spans="1:7" x14ac:dyDescent="0.2">
      <c r="A68" s="226" t="s">
        <v>568</v>
      </c>
      <c r="B68" s="227" t="s">
        <v>153</v>
      </c>
      <c r="C68" s="228">
        <v>311.70499999999998</v>
      </c>
      <c r="D68" s="229">
        <f t="shared" ref="D68:D131" si="2">(C68/$C$258)</f>
        <v>3.8465632150681164E-3</v>
      </c>
      <c r="E68" s="228">
        <v>641.827</v>
      </c>
      <c r="F68" s="229">
        <f t="shared" ref="F68:F131" si="3">(E68/$E$258)</f>
        <v>3.1975791089791043E-3</v>
      </c>
      <c r="G68" s="230"/>
    </row>
    <row r="69" spans="1:7" x14ac:dyDescent="0.2">
      <c r="A69" s="226" t="s">
        <v>503</v>
      </c>
      <c r="B69" s="227" t="s">
        <v>104</v>
      </c>
      <c r="C69" s="228">
        <v>459.21800000000002</v>
      </c>
      <c r="D69" s="229">
        <f t="shared" si="2"/>
        <v>5.6669320880228117E-3</v>
      </c>
      <c r="E69" s="228">
        <v>1033.347</v>
      </c>
      <c r="F69" s="229">
        <f t="shared" si="3"/>
        <v>5.1481299158904663E-3</v>
      </c>
      <c r="G69" s="230"/>
    </row>
    <row r="70" spans="1:7" x14ac:dyDescent="0.2">
      <c r="A70" s="226" t="s">
        <v>600</v>
      </c>
      <c r="B70" s="227" t="s">
        <v>47</v>
      </c>
      <c r="C70" s="228">
        <v>341.017</v>
      </c>
      <c r="D70" s="229">
        <f t="shared" si="2"/>
        <v>4.2082849101326061E-3</v>
      </c>
      <c r="E70" s="228">
        <v>975.59900000000005</v>
      </c>
      <c r="F70" s="229">
        <f t="shared" si="3"/>
        <v>4.8604296502654225E-3</v>
      </c>
      <c r="G70" s="230"/>
    </row>
    <row r="71" spans="1:7" x14ac:dyDescent="0.2">
      <c r="A71" s="226" t="s">
        <v>630</v>
      </c>
      <c r="B71" s="227" t="s">
        <v>124</v>
      </c>
      <c r="C71" s="228">
        <v>239.529</v>
      </c>
      <c r="D71" s="229">
        <f t="shared" si="2"/>
        <v>2.9558827748738417E-3</v>
      </c>
      <c r="E71" s="228">
        <v>499.572</v>
      </c>
      <c r="F71" s="229">
        <f t="shared" si="3"/>
        <v>2.4888653650141069E-3</v>
      </c>
      <c r="G71" s="230"/>
    </row>
    <row r="72" spans="1:7" x14ac:dyDescent="0.2">
      <c r="A72" s="226" t="s">
        <v>543</v>
      </c>
      <c r="B72" s="227" t="s">
        <v>128</v>
      </c>
      <c r="C72" s="228">
        <v>634.447</v>
      </c>
      <c r="D72" s="229">
        <f t="shared" si="2"/>
        <v>7.8293273836169495E-3</v>
      </c>
      <c r="E72" s="228">
        <v>1652.018</v>
      </c>
      <c r="F72" s="229">
        <f t="shared" si="3"/>
        <v>8.2303459412854905E-3</v>
      </c>
      <c r="G72" s="230"/>
    </row>
    <row r="73" spans="1:7" x14ac:dyDescent="0.2">
      <c r="A73" s="226" t="s">
        <v>96</v>
      </c>
      <c r="B73" s="227" t="s">
        <v>95</v>
      </c>
      <c r="C73" s="228">
        <v>511.25599999999997</v>
      </c>
      <c r="D73" s="229">
        <f t="shared" si="2"/>
        <v>6.3091016284078372E-3</v>
      </c>
      <c r="E73" s="228">
        <v>1792.9690000000001</v>
      </c>
      <c r="F73" s="229">
        <f t="shared" si="3"/>
        <v>8.9325631633557882E-3</v>
      </c>
      <c r="G73" s="230"/>
    </row>
    <row r="74" spans="1:7" x14ac:dyDescent="0.2">
      <c r="A74" s="226" t="s">
        <v>552</v>
      </c>
      <c r="B74" s="227" t="s">
        <v>163</v>
      </c>
      <c r="C74" s="228">
        <v>391.27600000000001</v>
      </c>
      <c r="D74" s="229">
        <f t="shared" si="2"/>
        <v>4.8285008855776853E-3</v>
      </c>
      <c r="E74" s="228">
        <v>850.52099999999996</v>
      </c>
      <c r="F74" s="229">
        <f t="shared" si="3"/>
        <v>4.2372916398780618E-3</v>
      </c>
      <c r="G74" s="230"/>
    </row>
    <row r="75" spans="1:7" x14ac:dyDescent="0.2">
      <c r="A75" s="226" t="s">
        <v>665</v>
      </c>
      <c r="B75" s="227" t="s">
        <v>77</v>
      </c>
      <c r="C75" s="228">
        <v>344.28199999999998</v>
      </c>
      <c r="D75" s="229">
        <f t="shared" si="2"/>
        <v>4.2485763039094059E-3</v>
      </c>
      <c r="E75" s="228">
        <v>751.98299999999995</v>
      </c>
      <c r="F75" s="229">
        <f t="shared" si="3"/>
        <v>3.7463757852309637E-3</v>
      </c>
      <c r="G75" s="230"/>
    </row>
    <row r="76" spans="1:7" x14ac:dyDescent="0.2">
      <c r="A76" s="226" t="s">
        <v>611</v>
      </c>
      <c r="B76" s="227" t="s">
        <v>147</v>
      </c>
      <c r="C76" s="228">
        <v>485.60199999999998</v>
      </c>
      <c r="D76" s="229">
        <f t="shared" si="2"/>
        <v>5.9925211028488716E-3</v>
      </c>
      <c r="E76" s="228">
        <v>991.16300000000001</v>
      </c>
      <c r="F76" s="229">
        <f t="shared" si="3"/>
        <v>4.9379694253950928E-3</v>
      </c>
      <c r="G76" s="230"/>
    </row>
    <row r="77" spans="1:7" x14ac:dyDescent="0.2">
      <c r="A77" s="226" t="s">
        <v>682</v>
      </c>
      <c r="B77" s="227" t="s">
        <v>65</v>
      </c>
      <c r="C77" s="228">
        <v>440.35599999999999</v>
      </c>
      <c r="D77" s="229">
        <f t="shared" si="2"/>
        <v>5.434167533836594E-3</v>
      </c>
      <c r="E77" s="228">
        <v>1034.357</v>
      </c>
      <c r="F77" s="229">
        <f t="shared" si="3"/>
        <v>5.1531617311616675E-3</v>
      </c>
      <c r="G77" s="230"/>
    </row>
    <row r="78" spans="1:7" x14ac:dyDescent="0.2">
      <c r="A78" s="226" t="s">
        <v>444</v>
      </c>
      <c r="B78" s="227" t="s">
        <v>82</v>
      </c>
      <c r="C78" s="228">
        <v>274.88</v>
      </c>
      <c r="D78" s="229">
        <f t="shared" si="2"/>
        <v>3.3921281229300905E-3</v>
      </c>
      <c r="E78" s="228">
        <v>558.03399999999999</v>
      </c>
      <c r="F78" s="229">
        <f t="shared" si="3"/>
        <v>2.7801227752962177E-3</v>
      </c>
      <c r="G78" s="230"/>
    </row>
    <row r="79" spans="1:7" x14ac:dyDescent="0.2">
      <c r="A79" s="226" t="s">
        <v>580</v>
      </c>
      <c r="B79" s="227" t="s">
        <v>68</v>
      </c>
      <c r="C79" s="228">
        <v>323.93099999999998</v>
      </c>
      <c r="D79" s="229">
        <f t="shared" si="2"/>
        <v>3.9974368996975665E-3</v>
      </c>
      <c r="E79" s="228">
        <v>701.95600000000002</v>
      </c>
      <c r="F79" s="229">
        <f t="shared" si="3"/>
        <v>3.4971415054563556E-3</v>
      </c>
      <c r="G79" s="230"/>
    </row>
    <row r="80" spans="1:7" x14ac:dyDescent="0.2">
      <c r="A80" s="226" t="s">
        <v>524</v>
      </c>
      <c r="B80" s="227" t="s">
        <v>98</v>
      </c>
      <c r="C80" s="228">
        <v>148.81</v>
      </c>
      <c r="D80" s="229">
        <f t="shared" si="2"/>
        <v>1.8363743668991079E-3</v>
      </c>
      <c r="E80" s="228">
        <v>297.90600000000001</v>
      </c>
      <c r="F80" s="229">
        <f t="shared" si="3"/>
        <v>1.4841662972101969E-3</v>
      </c>
      <c r="G80" s="230"/>
    </row>
    <row r="81" spans="1:7" x14ac:dyDescent="0.2">
      <c r="A81" s="226" t="s">
        <v>562</v>
      </c>
      <c r="B81" s="227" t="s">
        <v>89</v>
      </c>
      <c r="C81" s="228">
        <v>460.28500000000003</v>
      </c>
      <c r="D81" s="229">
        <f t="shared" si="2"/>
        <v>5.6800992908282773E-3</v>
      </c>
      <c r="E81" s="228">
        <v>1452.8240000000001</v>
      </c>
      <c r="F81" s="229">
        <f t="shared" si="3"/>
        <v>7.2379623659077266E-3</v>
      </c>
      <c r="G81" s="230"/>
    </row>
    <row r="82" spans="1:7" x14ac:dyDescent="0.2">
      <c r="A82" s="226" t="s">
        <v>612</v>
      </c>
      <c r="B82" s="227" t="s">
        <v>147</v>
      </c>
      <c r="C82" s="228">
        <v>157.15</v>
      </c>
      <c r="D82" s="229">
        <f t="shared" si="2"/>
        <v>1.9392932716765998E-3</v>
      </c>
      <c r="E82" s="228">
        <v>343.87200000000001</v>
      </c>
      <c r="F82" s="229">
        <f t="shared" si="3"/>
        <v>1.7131686939983245E-3</v>
      </c>
      <c r="G82" s="230"/>
    </row>
    <row r="83" spans="1:7" x14ac:dyDescent="0.2">
      <c r="A83" s="226" t="s">
        <v>511</v>
      </c>
      <c r="B83" s="227" t="s">
        <v>92</v>
      </c>
      <c r="C83" s="228">
        <v>376.56</v>
      </c>
      <c r="D83" s="229">
        <f t="shared" si="2"/>
        <v>4.6468996142700631E-3</v>
      </c>
      <c r="E83" s="228">
        <v>823.58100000000002</v>
      </c>
      <c r="F83" s="229">
        <f t="shared" si="3"/>
        <v>4.103076686010591E-3</v>
      </c>
      <c r="G83" s="230"/>
    </row>
    <row r="84" spans="1:7" x14ac:dyDescent="0.2">
      <c r="A84" s="226" t="s">
        <v>646</v>
      </c>
      <c r="B84" s="227" t="s">
        <v>62</v>
      </c>
      <c r="C84" s="228">
        <v>339.14100000000002</v>
      </c>
      <c r="D84" s="229">
        <f t="shared" si="2"/>
        <v>4.1851343267557987E-3</v>
      </c>
      <c r="E84" s="228">
        <v>760.87699999999995</v>
      </c>
      <c r="F84" s="229">
        <f t="shared" si="3"/>
        <v>3.7906856515894376E-3</v>
      </c>
      <c r="G84" s="230"/>
    </row>
    <row r="85" spans="1:7" x14ac:dyDescent="0.2">
      <c r="A85" s="226" t="s">
        <v>581</v>
      </c>
      <c r="B85" s="227" t="s">
        <v>68</v>
      </c>
      <c r="C85" s="228">
        <v>271.83999999999997</v>
      </c>
      <c r="D85" s="229">
        <f t="shared" si="2"/>
        <v>3.3546133183109568E-3</v>
      </c>
      <c r="E85" s="228">
        <v>662.71</v>
      </c>
      <c r="F85" s="229">
        <f t="shared" si="3"/>
        <v>3.3016181172053254E-3</v>
      </c>
      <c r="G85" s="230"/>
    </row>
    <row r="86" spans="1:7" x14ac:dyDescent="0.2">
      <c r="A86" s="226" t="s">
        <v>563</v>
      </c>
      <c r="B86" s="227" t="s">
        <v>89</v>
      </c>
      <c r="C86" s="228">
        <v>331.39499999999998</v>
      </c>
      <c r="D86" s="229">
        <f t="shared" si="2"/>
        <v>4.0895456173545451E-3</v>
      </c>
      <c r="E86" s="228">
        <v>1080.5260000000001</v>
      </c>
      <c r="F86" s="229">
        <f t="shared" si="3"/>
        <v>5.3831754729993537E-3</v>
      </c>
      <c r="G86" s="230"/>
    </row>
    <row r="87" spans="1:7" x14ac:dyDescent="0.2">
      <c r="A87" s="226" t="s">
        <v>582</v>
      </c>
      <c r="B87" s="227" t="s">
        <v>68</v>
      </c>
      <c r="C87" s="228">
        <v>183.37700000000001</v>
      </c>
      <c r="D87" s="229">
        <f t="shared" si="2"/>
        <v>2.2629448442904221E-3</v>
      </c>
      <c r="E87" s="228">
        <v>457.10399999999998</v>
      </c>
      <c r="F87" s="229">
        <f t="shared" si="3"/>
        <v>2.2772899878484147E-3</v>
      </c>
      <c r="G87" s="230"/>
    </row>
    <row r="88" spans="1:7" x14ac:dyDescent="0.2">
      <c r="A88" s="226" t="s">
        <v>486</v>
      </c>
      <c r="B88" s="227" t="s">
        <v>72</v>
      </c>
      <c r="C88" s="228">
        <v>272.32900000000001</v>
      </c>
      <c r="D88" s="229">
        <f t="shared" si="2"/>
        <v>3.3606477720802847E-3</v>
      </c>
      <c r="E88" s="228">
        <v>684.19399999999996</v>
      </c>
      <c r="F88" s="229">
        <f t="shared" si="3"/>
        <v>3.4086513046176761E-3</v>
      </c>
      <c r="G88" s="230"/>
    </row>
    <row r="89" spans="1:7" x14ac:dyDescent="0.2">
      <c r="A89" s="226" t="s">
        <v>631</v>
      </c>
      <c r="B89" s="227" t="s">
        <v>124</v>
      </c>
      <c r="C89" s="228">
        <v>136.881</v>
      </c>
      <c r="D89" s="229">
        <f t="shared" si="2"/>
        <v>1.689165779957777E-3</v>
      </c>
      <c r="E89" s="228">
        <v>356.964</v>
      </c>
      <c r="F89" s="229">
        <f t="shared" si="3"/>
        <v>1.778392976701848E-3</v>
      </c>
      <c r="G89" s="230"/>
    </row>
    <row r="90" spans="1:7" x14ac:dyDescent="0.2">
      <c r="A90" s="226" t="s">
        <v>533</v>
      </c>
      <c r="B90" s="227" t="s">
        <v>53</v>
      </c>
      <c r="C90" s="228">
        <v>250.346</v>
      </c>
      <c r="D90" s="229">
        <f t="shared" si="2"/>
        <v>3.0893688411781739E-3</v>
      </c>
      <c r="E90" s="228">
        <v>535.18700000000001</v>
      </c>
      <c r="F90" s="229">
        <f t="shared" si="3"/>
        <v>2.6662991282654048E-3</v>
      </c>
      <c r="G90" s="230"/>
    </row>
    <row r="91" spans="1:7" x14ac:dyDescent="0.2">
      <c r="A91" s="226" t="s">
        <v>683</v>
      </c>
      <c r="B91" s="227" t="s">
        <v>65</v>
      </c>
      <c r="C91" s="228">
        <v>409.69</v>
      </c>
      <c r="D91" s="229">
        <f t="shared" si="2"/>
        <v>5.0557369422410828E-3</v>
      </c>
      <c r="E91" s="228">
        <v>893.84500000000003</v>
      </c>
      <c r="F91" s="229">
        <f t="shared" si="3"/>
        <v>4.4531316050359796E-3</v>
      </c>
      <c r="G91" s="230"/>
    </row>
    <row r="92" spans="1:7" x14ac:dyDescent="0.2">
      <c r="A92" s="226" t="s">
        <v>460</v>
      </c>
      <c r="B92" s="227" t="s">
        <v>59</v>
      </c>
      <c r="C92" s="228">
        <v>333.50599999999997</v>
      </c>
      <c r="D92" s="229">
        <f t="shared" si="2"/>
        <v>4.1155961938515815E-3</v>
      </c>
      <c r="E92" s="228">
        <v>762.06100000000004</v>
      </c>
      <c r="F92" s="229">
        <f t="shared" si="3"/>
        <v>3.796584334045974E-3</v>
      </c>
      <c r="G92" s="230"/>
    </row>
    <row r="93" spans="1:7" x14ac:dyDescent="0.2">
      <c r="A93" s="226" t="s">
        <v>613</v>
      </c>
      <c r="B93" s="227" t="s">
        <v>147</v>
      </c>
      <c r="C93" s="228">
        <v>544.42100000000005</v>
      </c>
      <c r="D93" s="229">
        <f t="shared" si="2"/>
        <v>6.7183708702478282E-3</v>
      </c>
      <c r="E93" s="228">
        <v>1282.5630000000001</v>
      </c>
      <c r="F93" s="229">
        <f t="shared" si="3"/>
        <v>6.3897228610662491E-3</v>
      </c>
      <c r="G93" s="230"/>
    </row>
    <row r="94" spans="1:7" x14ac:dyDescent="0.2">
      <c r="A94" s="226" t="s">
        <v>656</v>
      </c>
      <c r="B94" s="227" t="s">
        <v>44</v>
      </c>
      <c r="C94" s="228">
        <v>269.82499999999999</v>
      </c>
      <c r="D94" s="229">
        <f t="shared" si="2"/>
        <v>3.3297474198545245E-3</v>
      </c>
      <c r="E94" s="228">
        <v>823.85299999999995</v>
      </c>
      <c r="F94" s="229">
        <f t="shared" si="3"/>
        <v>4.1044317887370925E-3</v>
      </c>
      <c r="G94" s="230"/>
    </row>
    <row r="95" spans="1:7" x14ac:dyDescent="0.2">
      <c r="A95" s="226" t="s">
        <v>512</v>
      </c>
      <c r="B95" s="227" t="s">
        <v>92</v>
      </c>
      <c r="C95" s="228">
        <v>306.40499999999997</v>
      </c>
      <c r="D95" s="229">
        <f t="shared" si="2"/>
        <v>3.781159114909758E-3</v>
      </c>
      <c r="E95" s="228">
        <v>651.93499999999995</v>
      </c>
      <c r="F95" s="229">
        <f t="shared" si="3"/>
        <v>3.2479371176536548E-3</v>
      </c>
      <c r="G95" s="230"/>
    </row>
    <row r="96" spans="1:7" x14ac:dyDescent="0.2">
      <c r="A96" s="226" t="s">
        <v>647</v>
      </c>
      <c r="B96" s="227" t="s">
        <v>62</v>
      </c>
      <c r="C96" s="228">
        <v>408.625</v>
      </c>
      <c r="D96" s="229">
        <f t="shared" si="2"/>
        <v>5.0425944202281293E-3</v>
      </c>
      <c r="E96" s="228">
        <v>1015.577</v>
      </c>
      <c r="F96" s="229">
        <f t="shared" si="3"/>
        <v>5.0595998590892439E-3</v>
      </c>
      <c r="G96" s="230"/>
    </row>
    <row r="97" spans="1:7" x14ac:dyDescent="0.2">
      <c r="A97" s="226" t="s">
        <v>583</v>
      </c>
      <c r="B97" s="227" t="s">
        <v>68</v>
      </c>
      <c r="C97" s="228">
        <v>460.142</v>
      </c>
      <c r="D97" s="229">
        <f t="shared" si="2"/>
        <v>5.6783346141636272E-3</v>
      </c>
      <c r="E97" s="228">
        <v>1055.1679999999999</v>
      </c>
      <c r="F97" s="229">
        <f t="shared" si="3"/>
        <v>5.2568420357249901E-3</v>
      </c>
      <c r="G97" s="230"/>
    </row>
    <row r="98" spans="1:7" x14ac:dyDescent="0.2">
      <c r="A98" s="226" t="s">
        <v>525</v>
      </c>
      <c r="B98" s="227" t="s">
        <v>98</v>
      </c>
      <c r="C98" s="228">
        <v>209.53800000000001</v>
      </c>
      <c r="D98" s="229">
        <f t="shared" si="2"/>
        <v>2.5857819507513293E-3</v>
      </c>
      <c r="E98" s="228">
        <v>459.24099999999999</v>
      </c>
      <c r="F98" s="229">
        <f t="shared" si="3"/>
        <v>2.2879365118430245E-3</v>
      </c>
      <c r="G98" s="230"/>
    </row>
    <row r="99" spans="1:7" x14ac:dyDescent="0.2">
      <c r="A99" s="226" t="s">
        <v>666</v>
      </c>
      <c r="B99" s="227" t="s">
        <v>77</v>
      </c>
      <c r="C99" s="228">
        <v>286.976</v>
      </c>
      <c r="D99" s="229">
        <f t="shared" si="2"/>
        <v>3.5413975560462225E-3</v>
      </c>
      <c r="E99" s="228">
        <v>579.77800000000002</v>
      </c>
      <c r="F99" s="229">
        <f t="shared" si="3"/>
        <v>2.8884512814912541E-3</v>
      </c>
      <c r="G99" s="230"/>
    </row>
    <row r="100" spans="1:7" x14ac:dyDescent="0.2">
      <c r="A100" s="226" t="s">
        <v>461</v>
      </c>
      <c r="B100" s="227" t="s">
        <v>59</v>
      </c>
      <c r="C100" s="228">
        <v>260.81599999999997</v>
      </c>
      <c r="D100" s="229">
        <f t="shared" si="2"/>
        <v>3.2185727899815718E-3</v>
      </c>
      <c r="E100" s="228">
        <v>525.404</v>
      </c>
      <c r="F100" s="229">
        <f t="shared" si="3"/>
        <v>2.6175602680692106E-3</v>
      </c>
      <c r="G100" s="230"/>
    </row>
    <row r="101" spans="1:7" x14ac:dyDescent="0.2">
      <c r="A101" s="226" t="s">
        <v>526</v>
      </c>
      <c r="B101" s="227" t="s">
        <v>98</v>
      </c>
      <c r="C101" s="228">
        <v>200.98</v>
      </c>
      <c r="D101" s="229">
        <f t="shared" si="2"/>
        <v>2.4801728395899649E-3</v>
      </c>
      <c r="E101" s="228">
        <v>465.08199999999999</v>
      </c>
      <c r="F101" s="229">
        <f t="shared" si="3"/>
        <v>2.317036346495582E-3</v>
      </c>
      <c r="G101" s="230"/>
    </row>
    <row r="102" spans="1:7" x14ac:dyDescent="0.2">
      <c r="A102" s="226" t="s">
        <v>494</v>
      </c>
      <c r="B102" s="227" t="s">
        <v>117</v>
      </c>
      <c r="C102" s="228">
        <v>249.18199999999999</v>
      </c>
      <c r="D102" s="229">
        <f t="shared" si="2"/>
        <v>3.0750046199358476E-3</v>
      </c>
      <c r="E102" s="228">
        <v>585.99</v>
      </c>
      <c r="F102" s="229">
        <f t="shared" si="3"/>
        <v>2.919399436406797E-3</v>
      </c>
      <c r="G102" s="230"/>
    </row>
    <row r="103" spans="1:7" x14ac:dyDescent="0.2">
      <c r="A103" s="226" t="s">
        <v>564</v>
      </c>
      <c r="B103" s="227" t="s">
        <v>89</v>
      </c>
      <c r="C103" s="228">
        <v>1379.3</v>
      </c>
      <c r="D103" s="229">
        <f t="shared" si="2"/>
        <v>1.7021108556306293E-2</v>
      </c>
      <c r="E103" s="228">
        <v>5660.9859999999999</v>
      </c>
      <c r="F103" s="229">
        <f t="shared" si="3"/>
        <v>2.8203005747379252E-2</v>
      </c>
      <c r="G103" s="230"/>
    </row>
    <row r="104" spans="1:7" x14ac:dyDescent="0.2">
      <c r="A104" s="226" t="s">
        <v>476</v>
      </c>
      <c r="B104" s="227" t="s">
        <v>86</v>
      </c>
      <c r="C104" s="228">
        <v>475.488</v>
      </c>
      <c r="D104" s="229">
        <f t="shared" si="2"/>
        <v>5.8677103351127144E-3</v>
      </c>
      <c r="E104" s="228">
        <v>1173.548</v>
      </c>
      <c r="F104" s="229">
        <f t="shared" si="3"/>
        <v>5.8466106414722507E-3</v>
      </c>
      <c r="G104" s="230"/>
    </row>
    <row r="105" spans="1:7" x14ac:dyDescent="0.2">
      <c r="A105" s="226" t="s">
        <v>462</v>
      </c>
      <c r="B105" s="227" t="s">
        <v>59</v>
      </c>
      <c r="C105" s="228">
        <v>253.136</v>
      </c>
      <c r="D105" s="229">
        <f t="shared" si="2"/>
        <v>3.1237985467332343E-3</v>
      </c>
      <c r="E105" s="228">
        <v>550.755</v>
      </c>
      <c r="F105" s="229">
        <f t="shared" si="3"/>
        <v>2.7438588313763467E-3</v>
      </c>
      <c r="G105" s="230"/>
    </row>
    <row r="106" spans="1:7" x14ac:dyDescent="0.2">
      <c r="A106" s="226" t="s">
        <v>445</v>
      </c>
      <c r="B106" s="227" t="s">
        <v>82</v>
      </c>
      <c r="C106" s="228">
        <v>297.51600000000002</v>
      </c>
      <c r="D106" s="229">
        <f t="shared" si="2"/>
        <v>3.6714653325875617E-3</v>
      </c>
      <c r="E106" s="228">
        <v>669.37400000000002</v>
      </c>
      <c r="F106" s="229">
        <f t="shared" si="3"/>
        <v>3.3348181340046136E-3</v>
      </c>
      <c r="G106" s="230"/>
    </row>
    <row r="107" spans="1:7" x14ac:dyDescent="0.2">
      <c r="A107" s="226" t="s">
        <v>487</v>
      </c>
      <c r="B107" s="227" t="s">
        <v>72</v>
      </c>
      <c r="C107" s="228">
        <v>275.971</v>
      </c>
      <c r="D107" s="229">
        <f t="shared" si="2"/>
        <v>3.4055914952457072E-3</v>
      </c>
      <c r="E107" s="228">
        <v>755.74300000000005</v>
      </c>
      <c r="F107" s="229">
        <f t="shared" si="3"/>
        <v>3.7651080876267211E-3</v>
      </c>
      <c r="G107" s="230"/>
    </row>
    <row r="108" spans="1:7" x14ac:dyDescent="0.2">
      <c r="A108" s="226" t="s">
        <v>463</v>
      </c>
      <c r="B108" s="227" t="s">
        <v>59</v>
      </c>
      <c r="C108" s="228">
        <v>183.27600000000001</v>
      </c>
      <c r="D108" s="229">
        <f t="shared" si="2"/>
        <v>2.2616984642685367E-3</v>
      </c>
      <c r="E108" s="228">
        <v>384.149</v>
      </c>
      <c r="F108" s="229">
        <f t="shared" si="3"/>
        <v>1.9138285194222338E-3</v>
      </c>
      <c r="G108" s="230"/>
    </row>
    <row r="109" spans="1:7" x14ac:dyDescent="0.2">
      <c r="A109" s="226" t="s">
        <v>657</v>
      </c>
      <c r="B109" s="227" t="s">
        <v>44</v>
      </c>
      <c r="C109" s="228">
        <v>422.78899999999999</v>
      </c>
      <c r="D109" s="229">
        <f t="shared" si="2"/>
        <v>5.2173837928022777E-3</v>
      </c>
      <c r="E109" s="228">
        <v>1068.2329999999999</v>
      </c>
      <c r="F109" s="229">
        <f t="shared" si="3"/>
        <v>5.3219318045549273E-3</v>
      </c>
      <c r="G109" s="230"/>
    </row>
    <row r="110" spans="1:7" x14ac:dyDescent="0.2">
      <c r="A110" s="226" t="s">
        <v>621</v>
      </c>
      <c r="B110" s="227" t="s">
        <v>101</v>
      </c>
      <c r="C110" s="228">
        <v>825.577</v>
      </c>
      <c r="D110" s="229">
        <f t="shared" si="2"/>
        <v>1.018794732008242E-2</v>
      </c>
      <c r="E110" s="228">
        <v>2533.4549999999999</v>
      </c>
      <c r="F110" s="229">
        <f t="shared" si="3"/>
        <v>1.2621660948415471E-2</v>
      </c>
      <c r="G110" s="230"/>
    </row>
    <row r="111" spans="1:7" x14ac:dyDescent="0.2">
      <c r="A111" s="226" t="s">
        <v>667</v>
      </c>
      <c r="B111" s="227" t="s">
        <v>77</v>
      </c>
      <c r="C111" s="228">
        <v>498.90800000000002</v>
      </c>
      <c r="D111" s="229">
        <f t="shared" si="2"/>
        <v>6.1567224154351194E-3</v>
      </c>
      <c r="E111" s="228">
        <v>1162.4829999999999</v>
      </c>
      <c r="F111" s="229">
        <f t="shared" si="3"/>
        <v>5.7914848632783537E-3</v>
      </c>
      <c r="G111" s="230"/>
    </row>
    <row r="112" spans="1:7" x14ac:dyDescent="0.2">
      <c r="A112" s="226" t="s">
        <v>584</v>
      </c>
      <c r="B112" s="227" t="s">
        <v>68</v>
      </c>
      <c r="C112" s="228">
        <v>336.30500000000001</v>
      </c>
      <c r="D112" s="229">
        <f t="shared" si="2"/>
        <v>4.1501369629729484E-3</v>
      </c>
      <c r="E112" s="228">
        <v>752.21600000000001</v>
      </c>
      <c r="F112" s="229">
        <f t="shared" si="3"/>
        <v>3.7475365901400628E-3</v>
      </c>
      <c r="G112" s="230"/>
    </row>
    <row r="113" spans="1:7" x14ac:dyDescent="0.2">
      <c r="A113" s="226" t="s">
        <v>553</v>
      </c>
      <c r="B113" s="227" t="s">
        <v>163</v>
      </c>
      <c r="C113" s="228">
        <v>178.267</v>
      </c>
      <c r="D113" s="229">
        <f t="shared" si="2"/>
        <v>2.1998854194207598E-3</v>
      </c>
      <c r="E113" s="228">
        <v>407.38600000000002</v>
      </c>
      <c r="F113" s="229">
        <f t="shared" si="3"/>
        <v>2.0295951446270746E-3</v>
      </c>
      <c r="G113" s="230"/>
    </row>
    <row r="114" spans="1:7" x14ac:dyDescent="0.2">
      <c r="A114" s="226" t="s">
        <v>614</v>
      </c>
      <c r="B114" s="227" t="s">
        <v>147</v>
      </c>
      <c r="C114" s="228">
        <v>439.57299999999998</v>
      </c>
      <c r="D114" s="229">
        <f t="shared" si="2"/>
        <v>5.4245050035679155E-3</v>
      </c>
      <c r="E114" s="228">
        <v>1009</v>
      </c>
      <c r="F114" s="229">
        <f t="shared" si="3"/>
        <v>5.0268332758826228E-3</v>
      </c>
      <c r="G114" s="230"/>
    </row>
    <row r="115" spans="1:7" x14ac:dyDescent="0.2">
      <c r="A115" s="226" t="s">
        <v>90</v>
      </c>
      <c r="B115" s="227" t="s">
        <v>50</v>
      </c>
      <c r="C115" s="228">
        <v>401.57100000000003</v>
      </c>
      <c r="D115" s="229">
        <f t="shared" si="2"/>
        <v>4.9555452650362321E-3</v>
      </c>
      <c r="E115" s="228">
        <v>872.28899999999999</v>
      </c>
      <c r="F115" s="229">
        <f t="shared" si="3"/>
        <v>4.3457397139607303E-3</v>
      </c>
      <c r="G115" s="230"/>
    </row>
    <row r="116" spans="1:7" x14ac:dyDescent="0.2">
      <c r="A116" s="226" t="s">
        <v>446</v>
      </c>
      <c r="B116" s="227" t="s">
        <v>82</v>
      </c>
      <c r="C116" s="228">
        <v>358.779</v>
      </c>
      <c r="D116" s="229">
        <f t="shared" si="2"/>
        <v>4.4274750284368997E-3</v>
      </c>
      <c r="E116" s="228">
        <v>909.57</v>
      </c>
      <c r="F116" s="229">
        <f t="shared" si="3"/>
        <v>4.5314734814118508E-3</v>
      </c>
      <c r="G116" s="230"/>
    </row>
    <row r="117" spans="1:7" x14ac:dyDescent="0.2">
      <c r="A117" s="226" t="s">
        <v>549</v>
      </c>
      <c r="B117" s="227" t="s">
        <v>95</v>
      </c>
      <c r="C117" s="228">
        <v>341.04599999999999</v>
      </c>
      <c r="D117" s="229">
        <f t="shared" si="2"/>
        <v>4.2086427816240383E-3</v>
      </c>
      <c r="E117" s="228">
        <v>828.64499999999998</v>
      </c>
      <c r="F117" s="229">
        <f t="shared" si="3"/>
        <v>4.1283055103010467E-3</v>
      </c>
      <c r="G117" s="230"/>
    </row>
    <row r="118" spans="1:7" x14ac:dyDescent="0.2">
      <c r="A118" s="226" t="s">
        <v>615</v>
      </c>
      <c r="B118" s="227" t="s">
        <v>147</v>
      </c>
      <c r="C118" s="228">
        <v>591.66499999999996</v>
      </c>
      <c r="D118" s="229">
        <f t="shared" si="2"/>
        <v>7.3013805509801804E-3</v>
      </c>
      <c r="E118" s="228">
        <v>1370.69</v>
      </c>
      <c r="F118" s="229">
        <f t="shared" si="3"/>
        <v>6.8287711624574364E-3</v>
      </c>
      <c r="G118" s="230"/>
    </row>
    <row r="119" spans="1:7" x14ac:dyDescent="0.2">
      <c r="A119" s="226" t="s">
        <v>464</v>
      </c>
      <c r="B119" s="227" t="s">
        <v>59</v>
      </c>
      <c r="C119" s="228">
        <v>208.08799999999999</v>
      </c>
      <c r="D119" s="229">
        <f t="shared" si="2"/>
        <v>2.5678883761797028E-3</v>
      </c>
      <c r="E119" s="228">
        <v>492.90699999999998</v>
      </c>
      <c r="F119" s="229">
        <f t="shared" si="3"/>
        <v>2.4556603662195006E-3</v>
      </c>
      <c r="G119" s="230"/>
    </row>
    <row r="120" spans="1:7" x14ac:dyDescent="0.2">
      <c r="A120" s="226" t="s">
        <v>632</v>
      </c>
      <c r="B120" s="227" t="s">
        <v>124</v>
      </c>
      <c r="C120" s="228">
        <v>123.116</v>
      </c>
      <c r="D120" s="229">
        <f t="shared" si="2"/>
        <v>1.5193002254898903E-3</v>
      </c>
      <c r="E120" s="228">
        <v>246.232</v>
      </c>
      <c r="F120" s="229">
        <f t="shared" si="3"/>
        <v>1.2267266711468087E-3</v>
      </c>
      <c r="G120" s="230"/>
    </row>
    <row r="121" spans="1:7" x14ac:dyDescent="0.2">
      <c r="A121" s="226" t="s">
        <v>554</v>
      </c>
      <c r="B121" s="227" t="s">
        <v>163</v>
      </c>
      <c r="C121" s="228">
        <v>271.53300000000002</v>
      </c>
      <c r="D121" s="229">
        <f t="shared" si="2"/>
        <v>3.3508248166602746E-3</v>
      </c>
      <c r="E121" s="228">
        <v>583.197</v>
      </c>
      <c r="F121" s="229">
        <f t="shared" si="3"/>
        <v>2.9054847234835659E-3</v>
      </c>
      <c r="G121" s="230"/>
    </row>
    <row r="122" spans="1:7" x14ac:dyDescent="0.2">
      <c r="A122" s="226" t="s">
        <v>684</v>
      </c>
      <c r="B122" s="227" t="s">
        <v>65</v>
      </c>
      <c r="C122" s="228">
        <v>293.77199999999999</v>
      </c>
      <c r="D122" s="229">
        <f t="shared" si="2"/>
        <v>3.6252628890039965E-3</v>
      </c>
      <c r="E122" s="228">
        <v>637.28200000000004</v>
      </c>
      <c r="F122" s="229">
        <f t="shared" si="3"/>
        <v>3.1749359402587019E-3</v>
      </c>
      <c r="G122" s="230"/>
    </row>
    <row r="123" spans="1:7" x14ac:dyDescent="0.2">
      <c r="A123" s="226" t="s">
        <v>495</v>
      </c>
      <c r="B123" s="227" t="s">
        <v>117</v>
      </c>
      <c r="C123" s="228">
        <v>323.87799999999999</v>
      </c>
      <c r="D123" s="229">
        <f t="shared" si="2"/>
        <v>3.9967828586959832E-3</v>
      </c>
      <c r="E123" s="228">
        <v>777.63900000000001</v>
      </c>
      <c r="F123" s="229">
        <f t="shared" si="3"/>
        <v>3.8741938571100962E-3</v>
      </c>
      <c r="G123" s="230"/>
    </row>
    <row r="124" spans="1:7" x14ac:dyDescent="0.2">
      <c r="A124" s="226" t="s">
        <v>550</v>
      </c>
      <c r="B124" s="227" t="s">
        <v>95</v>
      </c>
      <c r="C124" s="228">
        <v>226.601</v>
      </c>
      <c r="D124" s="229">
        <f t="shared" si="2"/>
        <v>2.7963461320724731E-3</v>
      </c>
      <c r="E124" s="228">
        <v>472.00799999999998</v>
      </c>
      <c r="F124" s="229">
        <f t="shared" si="3"/>
        <v>2.3515416460681915E-3</v>
      </c>
      <c r="G124" s="230"/>
    </row>
    <row r="125" spans="1:7" x14ac:dyDescent="0.2">
      <c r="A125" s="226" t="s">
        <v>496</v>
      </c>
      <c r="B125" s="227" t="s">
        <v>117</v>
      </c>
      <c r="C125" s="228">
        <v>366.4</v>
      </c>
      <c r="D125" s="229">
        <f t="shared" si="2"/>
        <v>4.5215211883061161E-3</v>
      </c>
      <c r="E125" s="228">
        <v>1122.97</v>
      </c>
      <c r="F125" s="229">
        <f t="shared" si="3"/>
        <v>5.5946312822774125E-3</v>
      </c>
      <c r="G125" s="230"/>
    </row>
    <row r="126" spans="1:7" x14ac:dyDescent="0.2">
      <c r="A126" s="226" t="s">
        <v>622</v>
      </c>
      <c r="B126" s="227" t="s">
        <v>101</v>
      </c>
      <c r="C126" s="228">
        <v>142.69499999999999</v>
      </c>
      <c r="D126" s="229">
        <f t="shared" si="2"/>
        <v>1.76091284379187E-3</v>
      </c>
      <c r="E126" s="228">
        <v>288.053</v>
      </c>
      <c r="F126" s="229">
        <f t="shared" si="3"/>
        <v>1.4350786973417414E-3</v>
      </c>
      <c r="G126" s="230"/>
    </row>
    <row r="127" spans="1:7" x14ac:dyDescent="0.2">
      <c r="A127" s="226" t="s">
        <v>534</v>
      </c>
      <c r="B127" s="227" t="s">
        <v>53</v>
      </c>
      <c r="C127" s="228">
        <v>273.49400000000003</v>
      </c>
      <c r="D127" s="229">
        <f t="shared" si="2"/>
        <v>3.3750243337188676E-3</v>
      </c>
      <c r="E127" s="228">
        <v>714.98</v>
      </c>
      <c r="F127" s="229">
        <f t="shared" si="3"/>
        <v>3.5620270124782538E-3</v>
      </c>
      <c r="G127" s="230"/>
    </row>
    <row r="128" spans="1:7" x14ac:dyDescent="0.2">
      <c r="A128" s="226" t="s">
        <v>555</v>
      </c>
      <c r="B128" s="227" t="s">
        <v>163</v>
      </c>
      <c r="C128" s="228">
        <v>414.36200000000002</v>
      </c>
      <c r="D128" s="229">
        <f t="shared" si="2"/>
        <v>5.1133912735504888E-3</v>
      </c>
      <c r="E128" s="228">
        <v>1003.874</v>
      </c>
      <c r="F128" s="229">
        <f t="shared" si="3"/>
        <v>5.0012955678824505E-3</v>
      </c>
      <c r="G128" s="230"/>
    </row>
    <row r="129" spans="1:7" x14ac:dyDescent="0.2">
      <c r="A129" s="226" t="s">
        <v>447</v>
      </c>
      <c r="B129" s="227" t="s">
        <v>82</v>
      </c>
      <c r="C129" s="228">
        <v>446.01499999999999</v>
      </c>
      <c r="D129" s="229">
        <f t="shared" si="2"/>
        <v>5.5040018362509614E-3</v>
      </c>
      <c r="E129" s="228">
        <v>1005.147</v>
      </c>
      <c r="F129" s="229">
        <f t="shared" si="3"/>
        <v>5.0076376479222902E-3</v>
      </c>
      <c r="G129" s="230"/>
    </row>
    <row r="130" spans="1:7" x14ac:dyDescent="0.2">
      <c r="A130" s="226" t="s">
        <v>535</v>
      </c>
      <c r="B130" s="227" t="s">
        <v>53</v>
      </c>
      <c r="C130" s="228">
        <v>336.30399999999997</v>
      </c>
      <c r="D130" s="229">
        <f t="shared" si="2"/>
        <v>4.1501246225766923E-3</v>
      </c>
      <c r="E130" s="228">
        <v>708.57600000000002</v>
      </c>
      <c r="F130" s="229">
        <f t="shared" si="3"/>
        <v>3.5301223144616509E-3</v>
      </c>
      <c r="G130" s="230"/>
    </row>
    <row r="131" spans="1:7" x14ac:dyDescent="0.2">
      <c r="A131" s="226" t="s">
        <v>544</v>
      </c>
      <c r="B131" s="227" t="s">
        <v>128</v>
      </c>
      <c r="C131" s="228">
        <v>501.96699999999998</v>
      </c>
      <c r="D131" s="229">
        <f t="shared" si="2"/>
        <v>6.1944716875831224E-3</v>
      </c>
      <c r="E131" s="228">
        <v>1234.933</v>
      </c>
      <c r="F131" s="229">
        <f t="shared" si="3"/>
        <v>6.1524304240689349E-3</v>
      </c>
      <c r="G131" s="230"/>
    </row>
    <row r="132" spans="1:7" x14ac:dyDescent="0.2">
      <c r="A132" s="226" t="s">
        <v>648</v>
      </c>
      <c r="B132" s="227" t="s">
        <v>62</v>
      </c>
      <c r="C132" s="228">
        <v>195.22499999999999</v>
      </c>
      <c r="D132" s="229">
        <f t="shared" ref="D132:D195" si="4">(C132/$C$258)</f>
        <v>2.409153859134993E-3</v>
      </c>
      <c r="E132" s="228">
        <v>458.18799999999999</v>
      </c>
      <c r="F132" s="229">
        <f t="shared" ref="F132:F195" si="5">(E132/$E$258)</f>
        <v>2.2826904707731487E-3</v>
      </c>
      <c r="G132" s="230"/>
    </row>
    <row r="133" spans="1:7" x14ac:dyDescent="0.2">
      <c r="A133" s="226" t="s">
        <v>623</v>
      </c>
      <c r="B133" s="227" t="s">
        <v>101</v>
      </c>
      <c r="C133" s="228">
        <v>49.402000000000001</v>
      </c>
      <c r="D133" s="229">
        <f t="shared" si="4"/>
        <v>6.0964025585343549E-4</v>
      </c>
      <c r="E133" s="228">
        <v>192.208</v>
      </c>
      <c r="F133" s="229">
        <f t="shared" si="5"/>
        <v>9.5757935608607259E-4</v>
      </c>
      <c r="G133" s="230"/>
    </row>
    <row r="134" spans="1:7" x14ac:dyDescent="0.2">
      <c r="A134" s="226" t="s">
        <v>448</v>
      </c>
      <c r="B134" s="227" t="s">
        <v>82</v>
      </c>
      <c r="C134" s="228">
        <v>161.297</v>
      </c>
      <c r="D134" s="229">
        <f t="shared" si="4"/>
        <v>1.9904688949514511E-3</v>
      </c>
      <c r="E134" s="228">
        <v>322.59399999999999</v>
      </c>
      <c r="F134" s="229">
        <f t="shared" si="5"/>
        <v>1.6071617976214855E-3</v>
      </c>
      <c r="G134" s="230"/>
    </row>
    <row r="135" spans="1:7" x14ac:dyDescent="0.2">
      <c r="A135" s="226" t="s">
        <v>649</v>
      </c>
      <c r="B135" s="227" t="s">
        <v>62</v>
      </c>
      <c r="C135" s="228">
        <v>291.17500000000001</v>
      </c>
      <c r="D135" s="229">
        <f t="shared" si="4"/>
        <v>3.5932148799264012E-3</v>
      </c>
      <c r="E135" s="228">
        <v>711.77200000000005</v>
      </c>
      <c r="F135" s="229">
        <f t="shared" si="5"/>
        <v>3.5460447714980442E-3</v>
      </c>
      <c r="G135" s="230"/>
    </row>
    <row r="136" spans="1:7" x14ac:dyDescent="0.2">
      <c r="A136" s="226" t="s">
        <v>633</v>
      </c>
      <c r="B136" s="227" t="s">
        <v>124</v>
      </c>
      <c r="C136" s="228">
        <v>296.00299999999999</v>
      </c>
      <c r="D136" s="229">
        <f t="shared" si="4"/>
        <v>3.6527943130517885E-3</v>
      </c>
      <c r="E136" s="228">
        <v>686.404</v>
      </c>
      <c r="F136" s="229">
        <f t="shared" si="5"/>
        <v>3.4196615142705017E-3</v>
      </c>
      <c r="G136" s="230"/>
    </row>
    <row r="137" spans="1:7" x14ac:dyDescent="0.2">
      <c r="A137" s="226" t="s">
        <v>527</v>
      </c>
      <c r="B137" s="227" t="s">
        <v>98</v>
      </c>
      <c r="C137" s="228">
        <v>93.644000000000005</v>
      </c>
      <c r="D137" s="229">
        <f t="shared" si="4"/>
        <v>1.155604067024394E-3</v>
      </c>
      <c r="E137" s="228">
        <v>228.721</v>
      </c>
      <c r="F137" s="229">
        <f t="shared" si="5"/>
        <v>1.1394869511329529E-3</v>
      </c>
      <c r="G137" s="230"/>
    </row>
    <row r="138" spans="1:7" x14ac:dyDescent="0.2">
      <c r="A138" s="226" t="s">
        <v>569</v>
      </c>
      <c r="B138" s="227" t="s">
        <v>153</v>
      </c>
      <c r="C138" s="228">
        <v>203.55</v>
      </c>
      <c r="D138" s="229">
        <f t="shared" si="4"/>
        <v>2.5118876579686409E-3</v>
      </c>
      <c r="E138" s="228">
        <v>407.1</v>
      </c>
      <c r="F138" s="229">
        <f t="shared" si="5"/>
        <v>2.0281702939661207E-3</v>
      </c>
      <c r="G138" s="230"/>
    </row>
    <row r="139" spans="1:7" x14ac:dyDescent="0.2">
      <c r="A139" s="226" t="s">
        <v>536</v>
      </c>
      <c r="B139" s="227" t="s">
        <v>53</v>
      </c>
      <c r="C139" s="228">
        <v>154.202</v>
      </c>
      <c r="D139" s="229">
        <f t="shared" si="4"/>
        <v>1.902913783513045E-3</v>
      </c>
      <c r="E139" s="228">
        <v>378.38200000000001</v>
      </c>
      <c r="F139" s="229">
        <f t="shared" si="5"/>
        <v>1.8850973524232098E-3</v>
      </c>
      <c r="G139" s="230"/>
    </row>
    <row r="140" spans="1:7" x14ac:dyDescent="0.2">
      <c r="A140" s="226" t="s">
        <v>528</v>
      </c>
      <c r="B140" s="227" t="s">
        <v>98</v>
      </c>
      <c r="C140" s="228">
        <v>219.50899999999999</v>
      </c>
      <c r="D140" s="229">
        <f t="shared" si="4"/>
        <v>2.7088280418228364E-3</v>
      </c>
      <c r="E140" s="228">
        <v>469.55799999999999</v>
      </c>
      <c r="F140" s="229">
        <f t="shared" si="5"/>
        <v>2.3393357575390412E-3</v>
      </c>
      <c r="G140" s="230"/>
    </row>
    <row r="141" spans="1:7" x14ac:dyDescent="0.2">
      <c r="A141" s="226" t="s">
        <v>616</v>
      </c>
      <c r="B141" s="227" t="s">
        <v>147</v>
      </c>
      <c r="C141" s="228">
        <v>448.02800000000002</v>
      </c>
      <c r="D141" s="229">
        <f t="shared" si="4"/>
        <v>5.5288430539148815E-3</v>
      </c>
      <c r="E141" s="228">
        <v>1013.808</v>
      </c>
      <c r="F141" s="229">
        <f t="shared" si="5"/>
        <v>5.0507867093716654E-3</v>
      </c>
      <c r="G141" s="230"/>
    </row>
    <row r="142" spans="1:7" x14ac:dyDescent="0.2">
      <c r="A142" s="226" t="s">
        <v>585</v>
      </c>
      <c r="B142" s="227" t="s">
        <v>68</v>
      </c>
      <c r="C142" s="228">
        <v>359.09899999999999</v>
      </c>
      <c r="D142" s="229">
        <f t="shared" si="4"/>
        <v>4.4314239552389134E-3</v>
      </c>
      <c r="E142" s="228">
        <v>802.20799999999997</v>
      </c>
      <c r="F142" s="229">
        <f t="shared" si="5"/>
        <v>3.99659650007854E-3</v>
      </c>
      <c r="G142" s="230"/>
    </row>
    <row r="143" spans="1:7" x14ac:dyDescent="0.2">
      <c r="A143" s="226" t="s">
        <v>504</v>
      </c>
      <c r="B143" s="227" t="s">
        <v>104</v>
      </c>
      <c r="C143" s="228">
        <v>218.60599999999999</v>
      </c>
      <c r="D143" s="229">
        <f t="shared" si="4"/>
        <v>2.6976846640034027E-3</v>
      </c>
      <c r="E143" s="228">
        <v>527.65</v>
      </c>
      <c r="F143" s="229">
        <f t="shared" si="5"/>
        <v>2.6287498295534846E-3</v>
      </c>
      <c r="G143" s="230"/>
    </row>
    <row r="144" spans="1:7" x14ac:dyDescent="0.2">
      <c r="A144" s="226" t="s">
        <v>570</v>
      </c>
      <c r="B144" s="227" t="s">
        <v>153</v>
      </c>
      <c r="C144" s="228">
        <v>277.70400000000001</v>
      </c>
      <c r="D144" s="229">
        <f t="shared" si="4"/>
        <v>3.4269774019578649E-3</v>
      </c>
      <c r="E144" s="228">
        <v>648.62199999999996</v>
      </c>
      <c r="F144" s="229">
        <f t="shared" si="5"/>
        <v>3.2314317671650532E-3</v>
      </c>
      <c r="G144" s="230"/>
    </row>
    <row r="145" spans="1:7" x14ac:dyDescent="0.2">
      <c r="A145" s="226" t="s">
        <v>685</v>
      </c>
      <c r="B145" s="227" t="s">
        <v>65</v>
      </c>
      <c r="C145" s="228">
        <v>317.09100000000001</v>
      </c>
      <c r="D145" s="229">
        <f t="shared" si="4"/>
        <v>3.9130285893045165E-3</v>
      </c>
      <c r="E145" s="228">
        <v>667.15</v>
      </c>
      <c r="F145" s="229">
        <f t="shared" si="5"/>
        <v>3.3237381764173357E-3</v>
      </c>
      <c r="G145" s="230"/>
    </row>
    <row r="146" spans="1:7" x14ac:dyDescent="0.2">
      <c r="A146" s="226" t="s">
        <v>488</v>
      </c>
      <c r="B146" s="227" t="s">
        <v>72</v>
      </c>
      <c r="C146" s="228">
        <v>193.52699999999999</v>
      </c>
      <c r="D146" s="229">
        <f t="shared" si="4"/>
        <v>2.3881998662918058E-3</v>
      </c>
      <c r="E146" s="228">
        <v>519.29499999999996</v>
      </c>
      <c r="F146" s="229">
        <f t="shared" si="5"/>
        <v>2.5871252586714237E-3</v>
      </c>
      <c r="G146" s="230"/>
    </row>
    <row r="147" spans="1:7" x14ac:dyDescent="0.2">
      <c r="A147" s="226" t="s">
        <v>513</v>
      </c>
      <c r="B147" s="227" t="s">
        <v>92</v>
      </c>
      <c r="C147" s="228">
        <v>387.90499999999997</v>
      </c>
      <c r="D147" s="229">
        <f t="shared" si="4"/>
        <v>4.786901409797718E-3</v>
      </c>
      <c r="E147" s="228">
        <v>835.73199999999997</v>
      </c>
      <c r="F147" s="229">
        <f t="shared" si="5"/>
        <v>4.1636129111198572E-3</v>
      </c>
      <c r="G147" s="230"/>
    </row>
    <row r="148" spans="1:7" x14ac:dyDescent="0.2">
      <c r="A148" s="226" t="s">
        <v>497</v>
      </c>
      <c r="B148" s="227" t="s">
        <v>117</v>
      </c>
      <c r="C148" s="228">
        <v>397.05399999999997</v>
      </c>
      <c r="D148" s="229">
        <f t="shared" si="4"/>
        <v>4.8998036951465518E-3</v>
      </c>
      <c r="E148" s="228">
        <v>932.55899999999997</v>
      </c>
      <c r="F148" s="229">
        <f t="shared" si="5"/>
        <v>4.6460045717778226E-3</v>
      </c>
      <c r="G148" s="230"/>
    </row>
    <row r="149" spans="1:7" x14ac:dyDescent="0.2">
      <c r="A149" s="226" t="s">
        <v>668</v>
      </c>
      <c r="B149" s="227" t="s">
        <v>77</v>
      </c>
      <c r="C149" s="228">
        <v>378.858</v>
      </c>
      <c r="D149" s="229">
        <f t="shared" si="4"/>
        <v>4.6752578448670265E-3</v>
      </c>
      <c r="E149" s="228">
        <v>770.49599999999998</v>
      </c>
      <c r="F149" s="229">
        <f t="shared" si="5"/>
        <v>3.8386074645534759E-3</v>
      </c>
      <c r="G149" s="230"/>
    </row>
    <row r="150" spans="1:7" x14ac:dyDescent="0.2">
      <c r="A150" s="226" t="s">
        <v>465</v>
      </c>
      <c r="B150" s="227" t="s">
        <v>59</v>
      </c>
      <c r="C150" s="228">
        <v>197.85300000000001</v>
      </c>
      <c r="D150" s="229">
        <f t="shared" si="4"/>
        <v>2.441584420496534E-3</v>
      </c>
      <c r="E150" s="228">
        <v>414.262</v>
      </c>
      <c r="F150" s="229">
        <f t="shared" si="5"/>
        <v>2.0638513444337829E-3</v>
      </c>
      <c r="G150" s="230"/>
    </row>
    <row r="151" spans="1:7" x14ac:dyDescent="0.2">
      <c r="A151" s="226" t="s">
        <v>537</v>
      </c>
      <c r="B151" s="227" t="s">
        <v>53</v>
      </c>
      <c r="C151" s="228">
        <v>416.68599999999998</v>
      </c>
      <c r="D151" s="229">
        <f t="shared" si="4"/>
        <v>5.1420703544501154E-3</v>
      </c>
      <c r="E151" s="228">
        <v>1012.765</v>
      </c>
      <c r="F151" s="229">
        <f t="shared" si="5"/>
        <v>5.0455904882549703E-3</v>
      </c>
      <c r="G151" s="230"/>
    </row>
    <row r="152" spans="1:7" x14ac:dyDescent="0.2">
      <c r="A152" s="226" t="s">
        <v>489</v>
      </c>
      <c r="B152" s="227" t="s">
        <v>72</v>
      </c>
      <c r="C152" s="228">
        <v>227.68199999999999</v>
      </c>
      <c r="D152" s="229">
        <f t="shared" si="4"/>
        <v>2.8096861004255269E-3</v>
      </c>
      <c r="E152" s="228">
        <v>513.851</v>
      </c>
      <c r="F152" s="229">
        <f t="shared" si="5"/>
        <v>2.5600032761601207E-3</v>
      </c>
      <c r="G152" s="230"/>
    </row>
    <row r="153" spans="1:7" x14ac:dyDescent="0.2">
      <c r="A153" s="226" t="s">
        <v>601</v>
      </c>
      <c r="B153" s="227" t="s">
        <v>47</v>
      </c>
      <c r="C153" s="228">
        <v>34.19</v>
      </c>
      <c r="D153" s="229">
        <f t="shared" si="4"/>
        <v>4.2191814800269134E-4</v>
      </c>
      <c r="E153" s="228">
        <v>68.38</v>
      </c>
      <c r="F153" s="229">
        <f t="shared" si="5"/>
        <v>3.4066883984623761E-4</v>
      </c>
      <c r="G153" s="230"/>
    </row>
    <row r="154" spans="1:7" x14ac:dyDescent="0.2">
      <c r="A154" s="226" t="s">
        <v>69</v>
      </c>
      <c r="B154" s="227" t="s">
        <v>68</v>
      </c>
      <c r="C154" s="228">
        <v>642.04399999999998</v>
      </c>
      <c r="D154" s="229">
        <f t="shared" si="4"/>
        <v>7.9230773739760157E-3</v>
      </c>
      <c r="E154" s="228">
        <v>1737.2139999999999</v>
      </c>
      <c r="F154" s="229">
        <f t="shared" si="5"/>
        <v>8.6547920143995594E-3</v>
      </c>
      <c r="G154" s="230"/>
    </row>
    <row r="155" spans="1:7" x14ac:dyDescent="0.2">
      <c r="A155" s="226" t="s">
        <v>586</v>
      </c>
      <c r="B155" s="227" t="s">
        <v>68</v>
      </c>
      <c r="C155" s="228">
        <v>318.00200000000001</v>
      </c>
      <c r="D155" s="229">
        <f t="shared" si="4"/>
        <v>3.9242706902939996E-3</v>
      </c>
      <c r="E155" s="228">
        <v>708.70399999999995</v>
      </c>
      <c r="F155" s="229">
        <f t="shared" si="5"/>
        <v>3.530760009862357E-3</v>
      </c>
      <c r="G155" s="230"/>
    </row>
    <row r="156" spans="1:7" x14ac:dyDescent="0.2">
      <c r="A156" s="226" t="s">
        <v>514</v>
      </c>
      <c r="B156" s="227" t="s">
        <v>92</v>
      </c>
      <c r="C156" s="228">
        <v>264.31299999999999</v>
      </c>
      <c r="D156" s="229">
        <f t="shared" si="4"/>
        <v>3.261727155689832E-3</v>
      </c>
      <c r="E156" s="228">
        <v>584.68100000000004</v>
      </c>
      <c r="F156" s="229">
        <f t="shared" si="5"/>
        <v>2.9128780045355085E-3</v>
      </c>
      <c r="G156" s="230"/>
    </row>
    <row r="157" spans="1:7" x14ac:dyDescent="0.2">
      <c r="A157" s="226" t="s">
        <v>477</v>
      </c>
      <c r="B157" s="227" t="s">
        <v>86</v>
      </c>
      <c r="C157" s="228">
        <v>150.19399999999999</v>
      </c>
      <c r="D157" s="229">
        <f t="shared" si="4"/>
        <v>1.8534534753178187E-3</v>
      </c>
      <c r="E157" s="228">
        <v>329.52100000000002</v>
      </c>
      <c r="F157" s="229">
        <f t="shared" si="5"/>
        <v>1.6416720791894131E-3</v>
      </c>
      <c r="G157" s="230"/>
    </row>
    <row r="158" spans="1:7" x14ac:dyDescent="0.2">
      <c r="A158" s="226" t="s">
        <v>602</v>
      </c>
      <c r="B158" s="227" t="s">
        <v>47</v>
      </c>
      <c r="C158" s="228">
        <v>268.07799999999997</v>
      </c>
      <c r="D158" s="229">
        <f t="shared" si="4"/>
        <v>3.3081887475947787E-3</v>
      </c>
      <c r="E158" s="228">
        <v>642.59</v>
      </c>
      <c r="F158" s="229">
        <f t="shared" si="5"/>
        <v>3.2013803714067541E-3</v>
      </c>
      <c r="G158" s="230"/>
    </row>
    <row r="159" spans="1:7" x14ac:dyDescent="0.2">
      <c r="A159" s="226" t="s">
        <v>490</v>
      </c>
      <c r="B159" s="227" t="s">
        <v>72</v>
      </c>
      <c r="C159" s="228">
        <v>192.41399999999999</v>
      </c>
      <c r="D159" s="229">
        <f t="shared" si="4"/>
        <v>2.3744650052585506E-3</v>
      </c>
      <c r="E159" s="228">
        <v>417.49200000000002</v>
      </c>
      <c r="F159" s="229">
        <f t="shared" si="5"/>
        <v>2.0799431893109891E-3</v>
      </c>
      <c r="G159" s="230"/>
    </row>
    <row r="160" spans="1:7" x14ac:dyDescent="0.2">
      <c r="A160" s="226" t="s">
        <v>686</v>
      </c>
      <c r="B160" s="227" t="s">
        <v>65</v>
      </c>
      <c r="C160" s="228">
        <v>319.77100000000002</v>
      </c>
      <c r="D160" s="229">
        <f t="shared" si="4"/>
        <v>3.9461008512713842E-3</v>
      </c>
      <c r="E160" s="228">
        <v>710.31700000000001</v>
      </c>
      <c r="F160" s="229">
        <f t="shared" si="5"/>
        <v>3.5387959683103242E-3</v>
      </c>
      <c r="G160" s="230"/>
    </row>
    <row r="161" spans="1:7" x14ac:dyDescent="0.2">
      <c r="A161" s="226" t="s">
        <v>571</v>
      </c>
      <c r="B161" s="227" t="s">
        <v>153</v>
      </c>
      <c r="C161" s="228">
        <v>221.548</v>
      </c>
      <c r="D161" s="229">
        <f t="shared" si="4"/>
        <v>2.7339901097894197E-3</v>
      </c>
      <c r="E161" s="228">
        <v>510.13600000000002</v>
      </c>
      <c r="F161" s="229">
        <f t="shared" si="5"/>
        <v>2.5414951635536749E-3</v>
      </c>
      <c r="G161" s="230"/>
    </row>
    <row r="162" spans="1:7" x14ac:dyDescent="0.2">
      <c r="A162" s="226" t="s">
        <v>773</v>
      </c>
      <c r="B162" s="227" t="s">
        <v>104</v>
      </c>
      <c r="C162" s="228">
        <v>297.178</v>
      </c>
      <c r="D162" s="229">
        <f t="shared" si="4"/>
        <v>3.6672942786529338E-3</v>
      </c>
      <c r="E162" s="228">
        <v>615.91099999999994</v>
      </c>
      <c r="F162" s="229">
        <f t="shared" si="5"/>
        <v>3.0684657183172865E-3</v>
      </c>
      <c r="G162" s="230"/>
    </row>
    <row r="163" spans="1:7" x14ac:dyDescent="0.2">
      <c r="A163" s="226" t="s">
        <v>774</v>
      </c>
      <c r="B163" s="227" t="s">
        <v>77</v>
      </c>
      <c r="C163" s="228">
        <v>654.226</v>
      </c>
      <c r="D163" s="229">
        <f t="shared" si="4"/>
        <v>8.0734080811701893E-3</v>
      </c>
      <c r="E163" s="228">
        <v>1765.787</v>
      </c>
      <c r="F163" s="229">
        <f t="shared" si="5"/>
        <v>8.7971425666213566E-3</v>
      </c>
      <c r="G163" s="230"/>
    </row>
    <row r="164" spans="1:7" x14ac:dyDescent="0.2">
      <c r="A164" s="226" t="s">
        <v>775</v>
      </c>
      <c r="B164" s="227" t="s">
        <v>62</v>
      </c>
      <c r="C164" s="228">
        <v>159.815</v>
      </c>
      <c r="D164" s="229">
        <f t="shared" si="4"/>
        <v>1.9721804276996231E-3</v>
      </c>
      <c r="E164" s="228">
        <v>324.54500000000002</v>
      </c>
      <c r="F164" s="229">
        <f t="shared" si="5"/>
        <v>1.6168816704869434E-3</v>
      </c>
      <c r="G164" s="230"/>
    </row>
    <row r="165" spans="1:7" x14ac:dyDescent="0.2">
      <c r="A165" s="226" t="s">
        <v>651</v>
      </c>
      <c r="B165" s="227" t="s">
        <v>62</v>
      </c>
      <c r="C165" s="228">
        <v>327.65499999999997</v>
      </c>
      <c r="D165" s="229">
        <f t="shared" si="4"/>
        <v>4.043392535356005E-3</v>
      </c>
      <c r="E165" s="228">
        <v>772.17600000000004</v>
      </c>
      <c r="F165" s="229">
        <f t="shared" si="5"/>
        <v>3.8469772166877508E-3</v>
      </c>
      <c r="G165" s="230"/>
    </row>
    <row r="166" spans="1:7" x14ac:dyDescent="0.2">
      <c r="A166" s="226" t="s">
        <v>634</v>
      </c>
      <c r="B166" s="227" t="s">
        <v>124</v>
      </c>
      <c r="C166" s="228">
        <v>169.886</v>
      </c>
      <c r="D166" s="229">
        <f t="shared" si="4"/>
        <v>2.0964605583967599E-3</v>
      </c>
      <c r="E166" s="228">
        <v>348.44400000000002</v>
      </c>
      <c r="F166" s="229">
        <f t="shared" si="5"/>
        <v>1.7359463765923139E-3</v>
      </c>
      <c r="G166" s="230"/>
    </row>
    <row r="167" spans="1:7" x14ac:dyDescent="0.2">
      <c r="A167" s="226" t="s">
        <v>603</v>
      </c>
      <c r="B167" s="227" t="s">
        <v>47</v>
      </c>
      <c r="C167" s="228">
        <v>403.06400000000002</v>
      </c>
      <c r="D167" s="229">
        <f t="shared" si="4"/>
        <v>4.973969476646879E-3</v>
      </c>
      <c r="E167" s="228">
        <v>1069.434</v>
      </c>
      <c r="F167" s="229">
        <f t="shared" si="5"/>
        <v>5.3279151809318701E-3</v>
      </c>
      <c r="G167" s="230"/>
    </row>
    <row r="168" spans="1:7" x14ac:dyDescent="0.2">
      <c r="A168" s="226" t="s">
        <v>515</v>
      </c>
      <c r="B168" s="227" t="s">
        <v>92</v>
      </c>
      <c r="C168" s="228">
        <v>334.24099999999999</v>
      </c>
      <c r="D168" s="229">
        <f t="shared" si="4"/>
        <v>4.1246663850999579E-3</v>
      </c>
      <c r="E168" s="228">
        <v>712.31600000000003</v>
      </c>
      <c r="F168" s="229">
        <f t="shared" si="5"/>
        <v>3.5487549769510473E-3</v>
      </c>
      <c r="G168" s="230"/>
    </row>
    <row r="169" spans="1:7" x14ac:dyDescent="0.2">
      <c r="A169" s="226" t="s">
        <v>506</v>
      </c>
      <c r="B169" s="227" t="s">
        <v>104</v>
      </c>
      <c r="C169" s="228">
        <v>209.255</v>
      </c>
      <c r="D169" s="229">
        <f t="shared" si="4"/>
        <v>2.5822896186107978E-3</v>
      </c>
      <c r="E169" s="228">
        <v>462.66500000000002</v>
      </c>
      <c r="F169" s="229">
        <f t="shared" si="5"/>
        <v>2.3049948638119264E-3</v>
      </c>
      <c r="G169" s="230"/>
    </row>
    <row r="170" spans="1:7" x14ac:dyDescent="0.2">
      <c r="A170" s="226" t="s">
        <v>449</v>
      </c>
      <c r="B170" s="227" t="s">
        <v>82</v>
      </c>
      <c r="C170" s="228">
        <v>297.577</v>
      </c>
      <c r="D170" s="229">
        <f t="shared" si="4"/>
        <v>3.6722180967591954E-3</v>
      </c>
      <c r="E170" s="228">
        <v>662.24</v>
      </c>
      <c r="F170" s="229">
        <f t="shared" si="5"/>
        <v>3.2992765794058556E-3</v>
      </c>
      <c r="G170" s="230"/>
    </row>
    <row r="171" spans="1:7" x14ac:dyDescent="0.2">
      <c r="A171" s="226" t="s">
        <v>674</v>
      </c>
      <c r="B171" s="227" t="s">
        <v>56</v>
      </c>
      <c r="C171" s="228">
        <v>386.46600000000001</v>
      </c>
      <c r="D171" s="229">
        <f t="shared" si="4"/>
        <v>4.7691435795849113E-3</v>
      </c>
      <c r="E171" s="228">
        <v>860.19600000000003</v>
      </c>
      <c r="F171" s="229">
        <f t="shared" si="5"/>
        <v>4.2854924445799095E-3</v>
      </c>
      <c r="G171" s="230"/>
    </row>
    <row r="172" spans="1:7" x14ac:dyDescent="0.2">
      <c r="A172" s="226" t="s">
        <v>565</v>
      </c>
      <c r="B172" s="227" t="s">
        <v>89</v>
      </c>
      <c r="C172" s="228">
        <v>539.91999999999996</v>
      </c>
      <c r="D172" s="229">
        <f t="shared" si="4"/>
        <v>6.6628267466982477E-3</v>
      </c>
      <c r="E172" s="228">
        <v>1630.4749999999999</v>
      </c>
      <c r="F172" s="229">
        <f t="shared" si="5"/>
        <v>8.1230188161493747E-3</v>
      </c>
      <c r="G172" s="230"/>
    </row>
    <row r="173" spans="1:7" x14ac:dyDescent="0.2">
      <c r="A173" s="226" t="s">
        <v>466</v>
      </c>
      <c r="B173" s="227" t="s">
        <v>59</v>
      </c>
      <c r="C173" s="228">
        <v>201.988</v>
      </c>
      <c r="D173" s="229">
        <f t="shared" si="4"/>
        <v>2.4926119590163096E-3</v>
      </c>
      <c r="E173" s="228">
        <v>486.79199999999997</v>
      </c>
      <c r="F173" s="229">
        <f t="shared" si="5"/>
        <v>2.4251954648498056E-3</v>
      </c>
      <c r="G173" s="230"/>
    </row>
    <row r="174" spans="1:7" x14ac:dyDescent="0.2">
      <c r="A174" s="226" t="s">
        <v>478</v>
      </c>
      <c r="B174" s="227" t="s">
        <v>86</v>
      </c>
      <c r="C174" s="228">
        <v>135.08600000000001</v>
      </c>
      <c r="D174" s="229">
        <f t="shared" si="4"/>
        <v>1.6670147686777294E-3</v>
      </c>
      <c r="E174" s="228">
        <v>360.00700000000001</v>
      </c>
      <c r="F174" s="229">
        <f t="shared" si="5"/>
        <v>1.7935531884545842E-3</v>
      </c>
      <c r="G174" s="230"/>
    </row>
    <row r="175" spans="1:7" x14ac:dyDescent="0.2">
      <c r="A175" s="226" t="s">
        <v>529</v>
      </c>
      <c r="B175" s="227" t="s">
        <v>98</v>
      </c>
      <c r="C175" s="228">
        <v>165.11</v>
      </c>
      <c r="D175" s="229">
        <f t="shared" si="4"/>
        <v>2.0375228258766999E-3</v>
      </c>
      <c r="E175" s="228">
        <v>330.44</v>
      </c>
      <c r="F175" s="229">
        <f t="shared" si="5"/>
        <v>1.646250532886674E-3</v>
      </c>
      <c r="G175" s="230"/>
    </row>
    <row r="176" spans="1:7" x14ac:dyDescent="0.2">
      <c r="A176" s="226" t="s">
        <v>591</v>
      </c>
      <c r="B176" s="227" t="s">
        <v>50</v>
      </c>
      <c r="C176" s="228">
        <v>403.78300000000002</v>
      </c>
      <c r="D176" s="229">
        <f t="shared" si="4"/>
        <v>4.9828422215551548E-3</v>
      </c>
      <c r="E176" s="228">
        <v>980.28599999999994</v>
      </c>
      <c r="F176" s="229">
        <f t="shared" si="5"/>
        <v>4.8837802623209843E-3</v>
      </c>
      <c r="G176" s="230"/>
    </row>
    <row r="177" spans="1:7" x14ac:dyDescent="0.2">
      <c r="A177" s="226" t="s">
        <v>545</v>
      </c>
      <c r="B177" s="227" t="s">
        <v>128</v>
      </c>
      <c r="C177" s="228">
        <v>523.68299999999999</v>
      </c>
      <c r="D177" s="229">
        <f t="shared" si="4"/>
        <v>6.4624557326848032E-3</v>
      </c>
      <c r="E177" s="228">
        <v>1276.4559999999999</v>
      </c>
      <c r="F177" s="229">
        <f t="shared" si="5"/>
        <v>6.3592978156590974E-3</v>
      </c>
      <c r="G177" s="230"/>
    </row>
    <row r="178" spans="1:7" x14ac:dyDescent="0.2">
      <c r="A178" s="226" t="s">
        <v>498</v>
      </c>
      <c r="B178" s="227" t="s">
        <v>117</v>
      </c>
      <c r="C178" s="228">
        <v>272.69299999999998</v>
      </c>
      <c r="D178" s="229">
        <f t="shared" si="4"/>
        <v>3.3651396763175754E-3</v>
      </c>
      <c r="E178" s="228">
        <v>553.64300000000003</v>
      </c>
      <c r="F178" s="229">
        <f t="shared" si="5"/>
        <v>2.7582468338547901E-3</v>
      </c>
      <c r="G178" s="230"/>
    </row>
    <row r="179" spans="1:7" x14ac:dyDescent="0.2">
      <c r="A179" s="226" t="s">
        <v>450</v>
      </c>
      <c r="B179" s="227" t="s">
        <v>82</v>
      </c>
      <c r="C179" s="228">
        <v>290.90600000000001</v>
      </c>
      <c r="D179" s="229">
        <f t="shared" si="4"/>
        <v>3.5898953133334582E-3</v>
      </c>
      <c r="E179" s="228">
        <v>693.71</v>
      </c>
      <c r="F179" s="229">
        <f t="shared" si="5"/>
        <v>3.4560599720639589E-3</v>
      </c>
      <c r="G179" s="230"/>
    </row>
    <row r="180" spans="1:7" x14ac:dyDescent="0.2">
      <c r="A180" s="226" t="s">
        <v>538</v>
      </c>
      <c r="B180" s="227" t="s">
        <v>53</v>
      </c>
      <c r="C180" s="228">
        <v>559.19799999999998</v>
      </c>
      <c r="D180" s="229">
        <f t="shared" si="4"/>
        <v>6.9007249057270832E-3</v>
      </c>
      <c r="E180" s="228">
        <v>1626.866</v>
      </c>
      <c r="F180" s="229">
        <f t="shared" si="5"/>
        <v>8.1050387950466398E-3</v>
      </c>
      <c r="G180" s="230"/>
    </row>
    <row r="181" spans="1:7" x14ac:dyDescent="0.2">
      <c r="A181" s="226" t="s">
        <v>467</v>
      </c>
      <c r="B181" s="227" t="s">
        <v>59</v>
      </c>
      <c r="C181" s="228">
        <v>212.04</v>
      </c>
      <c r="D181" s="229">
        <f t="shared" si="4"/>
        <v>2.6166576221845765E-3</v>
      </c>
      <c r="E181" s="228">
        <v>431.61900000000003</v>
      </c>
      <c r="F181" s="229">
        <f t="shared" si="5"/>
        <v>2.1503238371686642E-3</v>
      </c>
      <c r="G181" s="230"/>
    </row>
    <row r="182" spans="1:7" x14ac:dyDescent="0.2">
      <c r="A182" s="226" t="s">
        <v>468</v>
      </c>
      <c r="B182" s="227" t="s">
        <v>59</v>
      </c>
      <c r="C182" s="228">
        <v>177.423</v>
      </c>
      <c r="D182" s="229">
        <f t="shared" si="4"/>
        <v>2.1894701249804477E-3</v>
      </c>
      <c r="E182" s="228">
        <v>471.72899999999998</v>
      </c>
      <c r="F182" s="229">
        <f t="shared" si="5"/>
        <v>2.3501516693744638E-3</v>
      </c>
      <c r="G182" s="230"/>
    </row>
    <row r="183" spans="1:7" x14ac:dyDescent="0.2">
      <c r="A183" s="226" t="s">
        <v>499</v>
      </c>
      <c r="B183" s="227" t="s">
        <v>117</v>
      </c>
      <c r="C183" s="228">
        <v>234.798</v>
      </c>
      <c r="D183" s="229">
        <f t="shared" si="4"/>
        <v>2.8975003601853151E-3</v>
      </c>
      <c r="E183" s="228">
        <v>657.2</v>
      </c>
      <c r="F183" s="229">
        <f t="shared" si="5"/>
        <v>3.2741673230030329E-3</v>
      </c>
      <c r="G183" s="230"/>
    </row>
    <row r="184" spans="1:7" x14ac:dyDescent="0.2">
      <c r="A184" s="226" t="s">
        <v>556</v>
      </c>
      <c r="B184" s="227" t="s">
        <v>163</v>
      </c>
      <c r="C184" s="228">
        <v>384.34</v>
      </c>
      <c r="D184" s="229">
        <f t="shared" si="4"/>
        <v>4.7429078971440303E-3</v>
      </c>
      <c r="E184" s="228">
        <v>837.68200000000002</v>
      </c>
      <c r="F184" s="229">
        <f t="shared" si="5"/>
        <v>4.173327801989998E-3</v>
      </c>
      <c r="G184" s="230"/>
    </row>
    <row r="185" spans="1:7" x14ac:dyDescent="0.2">
      <c r="A185" s="226" t="s">
        <v>479</v>
      </c>
      <c r="B185" s="227" t="s">
        <v>86</v>
      </c>
      <c r="C185" s="228">
        <v>318.14400000000001</v>
      </c>
      <c r="D185" s="229">
        <f t="shared" si="4"/>
        <v>3.9260230265623936E-3</v>
      </c>
      <c r="E185" s="228">
        <v>774.93</v>
      </c>
      <c r="F185" s="229">
        <f t="shared" si="5"/>
        <v>3.8606976317935786E-3</v>
      </c>
      <c r="G185" s="230"/>
    </row>
    <row r="186" spans="1:7" x14ac:dyDescent="0.2">
      <c r="A186" s="226" t="s">
        <v>557</v>
      </c>
      <c r="B186" s="227" t="s">
        <v>163</v>
      </c>
      <c r="C186" s="228">
        <v>358.37599999999998</v>
      </c>
      <c r="D186" s="229">
        <f t="shared" si="4"/>
        <v>4.4225018487456125E-3</v>
      </c>
      <c r="E186" s="228">
        <v>903.43899999999996</v>
      </c>
      <c r="F186" s="229">
        <f t="shared" si="5"/>
        <v>4.5009288681170673E-3</v>
      </c>
      <c r="G186" s="230"/>
    </row>
    <row r="187" spans="1:7" x14ac:dyDescent="0.2">
      <c r="A187" s="226" t="s">
        <v>587</v>
      </c>
      <c r="B187" s="227" t="s">
        <v>68</v>
      </c>
      <c r="C187" s="228">
        <v>253.44399999999999</v>
      </c>
      <c r="D187" s="229">
        <f t="shared" si="4"/>
        <v>3.1275993887801726E-3</v>
      </c>
      <c r="E187" s="228">
        <v>612.226</v>
      </c>
      <c r="F187" s="229">
        <f t="shared" si="5"/>
        <v>3.0501070655703814E-3</v>
      </c>
      <c r="G187" s="230"/>
    </row>
    <row r="188" spans="1:7" x14ac:dyDescent="0.2">
      <c r="A188" s="226" t="s">
        <v>604</v>
      </c>
      <c r="B188" s="227" t="s">
        <v>47</v>
      </c>
      <c r="C188" s="228">
        <v>719.29200000000003</v>
      </c>
      <c r="D188" s="229">
        <f t="shared" si="4"/>
        <v>8.8763483039822136E-3</v>
      </c>
      <c r="E188" s="228">
        <v>1685.8109999999999</v>
      </c>
      <c r="F188" s="229">
        <f t="shared" si="5"/>
        <v>8.3987025090673535E-3</v>
      </c>
      <c r="G188" s="230"/>
    </row>
    <row r="189" spans="1:7" x14ac:dyDescent="0.2">
      <c r="A189" s="226" t="s">
        <v>592</v>
      </c>
      <c r="B189" s="227" t="s">
        <v>50</v>
      </c>
      <c r="C189" s="228">
        <v>364.91800000000001</v>
      </c>
      <c r="D189" s="229">
        <f t="shared" si="4"/>
        <v>4.5032327210542886E-3</v>
      </c>
      <c r="E189" s="228">
        <v>866.74400000000003</v>
      </c>
      <c r="F189" s="229">
        <f t="shared" si="5"/>
        <v>4.3181145499223078E-3</v>
      </c>
      <c r="G189" s="230"/>
    </row>
    <row r="190" spans="1:7" x14ac:dyDescent="0.2">
      <c r="A190" s="226" t="s">
        <v>469</v>
      </c>
      <c r="B190" s="227" t="s">
        <v>59</v>
      </c>
      <c r="C190" s="228">
        <v>306.06700000000001</v>
      </c>
      <c r="D190" s="229">
        <f t="shared" si="4"/>
        <v>3.7769880609751314E-3</v>
      </c>
      <c r="E190" s="228">
        <v>915.36599999999999</v>
      </c>
      <c r="F190" s="229">
        <f t="shared" si="5"/>
        <v>4.5603491262750971E-3</v>
      </c>
      <c r="G190" s="230"/>
    </row>
    <row r="191" spans="1:7" x14ac:dyDescent="0.2">
      <c r="A191" s="226" t="s">
        <v>551</v>
      </c>
      <c r="B191" s="227" t="s">
        <v>95</v>
      </c>
      <c r="C191" s="228">
        <v>270.60899999999998</v>
      </c>
      <c r="D191" s="229">
        <f t="shared" si="4"/>
        <v>3.3394222905194586E-3</v>
      </c>
      <c r="E191" s="228">
        <v>553.93100000000004</v>
      </c>
      <c r="F191" s="229">
        <f t="shared" si="5"/>
        <v>2.75968164850638E-3</v>
      </c>
      <c r="G191" s="230"/>
    </row>
    <row r="192" spans="1:7" x14ac:dyDescent="0.2">
      <c r="A192" s="226" t="s">
        <v>617</v>
      </c>
      <c r="B192" s="227" t="s">
        <v>147</v>
      </c>
      <c r="C192" s="228">
        <v>133.56299999999999</v>
      </c>
      <c r="D192" s="229">
        <f t="shared" si="4"/>
        <v>1.6482203451793935E-3</v>
      </c>
      <c r="E192" s="228">
        <v>268.63400000000001</v>
      </c>
      <c r="F192" s="229">
        <f t="shared" si="5"/>
        <v>1.3383333302611027E-3</v>
      </c>
      <c r="G192" s="230"/>
    </row>
    <row r="193" spans="1:7" x14ac:dyDescent="0.2">
      <c r="A193" s="226" t="s">
        <v>470</v>
      </c>
      <c r="B193" s="227" t="s">
        <v>59</v>
      </c>
      <c r="C193" s="228">
        <v>369.52100000000002</v>
      </c>
      <c r="D193" s="229">
        <f t="shared" si="4"/>
        <v>4.5600355650220097E-3</v>
      </c>
      <c r="E193" s="228">
        <v>933.279</v>
      </c>
      <c r="F193" s="229">
        <f t="shared" si="5"/>
        <v>4.649591608406797E-3</v>
      </c>
      <c r="G193" s="230"/>
    </row>
    <row r="194" spans="1:7" x14ac:dyDescent="0.2">
      <c r="A194" s="226" t="s">
        <v>635</v>
      </c>
      <c r="B194" s="227" t="s">
        <v>124</v>
      </c>
      <c r="C194" s="228">
        <v>158.54599999999999</v>
      </c>
      <c r="D194" s="229">
        <f t="shared" si="4"/>
        <v>1.9565204648503863E-3</v>
      </c>
      <c r="E194" s="228">
        <v>319.19600000000003</v>
      </c>
      <c r="F194" s="229">
        <f t="shared" si="5"/>
        <v>1.5902329775308523E-3</v>
      </c>
      <c r="G194" s="230"/>
    </row>
    <row r="195" spans="1:7" x14ac:dyDescent="0.2">
      <c r="A195" s="226" t="s">
        <v>636</v>
      </c>
      <c r="B195" s="227" t="s">
        <v>124</v>
      </c>
      <c r="C195" s="228">
        <v>147.66200000000001</v>
      </c>
      <c r="D195" s="229">
        <f t="shared" si="4"/>
        <v>1.8222075919968825E-3</v>
      </c>
      <c r="E195" s="228">
        <v>295.32400000000001</v>
      </c>
      <c r="F195" s="229">
        <f t="shared" si="5"/>
        <v>1.4713027852990682E-3</v>
      </c>
      <c r="G195" s="230"/>
    </row>
    <row r="196" spans="1:7" x14ac:dyDescent="0.2">
      <c r="A196" s="226" t="s">
        <v>618</v>
      </c>
      <c r="B196" s="227" t="s">
        <v>147</v>
      </c>
      <c r="C196" s="228">
        <v>374.21499999999997</v>
      </c>
      <c r="D196" s="229">
        <f t="shared" ref="D196:D256" si="6">(C196/$C$258)</f>
        <v>4.6179613850490537E-3</v>
      </c>
      <c r="E196" s="228">
        <v>759.85</v>
      </c>
      <c r="F196" s="229">
        <f t="shared" ref="F196:F256" si="7">(E196/$E$258)</f>
        <v>3.7855691423978309E-3</v>
      </c>
      <c r="G196" s="230"/>
    </row>
    <row r="197" spans="1:7" x14ac:dyDescent="0.2">
      <c r="A197" s="226" t="s">
        <v>605</v>
      </c>
      <c r="B197" s="227" t="s">
        <v>47</v>
      </c>
      <c r="C197" s="228">
        <v>490.38799999999998</v>
      </c>
      <c r="D197" s="229">
        <f t="shared" si="6"/>
        <v>6.0515822393314945E-3</v>
      </c>
      <c r="E197" s="228">
        <v>1177.046</v>
      </c>
      <c r="F197" s="229">
        <f t="shared" si="7"/>
        <v>5.8640376610946858E-3</v>
      </c>
      <c r="G197" s="230"/>
    </row>
    <row r="198" spans="1:7" x14ac:dyDescent="0.2">
      <c r="A198" s="226" t="s">
        <v>539</v>
      </c>
      <c r="B198" s="227" t="s">
        <v>53</v>
      </c>
      <c r="C198" s="228">
        <v>193.71199999999999</v>
      </c>
      <c r="D198" s="229">
        <f t="shared" si="6"/>
        <v>2.3904828395992202E-3</v>
      </c>
      <c r="E198" s="228">
        <v>491.32799999999997</v>
      </c>
      <c r="F198" s="229">
        <f t="shared" si="7"/>
        <v>2.4477937956123462E-3</v>
      </c>
      <c r="G198" s="230"/>
    </row>
    <row r="199" spans="1:7" x14ac:dyDescent="0.2">
      <c r="A199" s="226" t="s">
        <v>471</v>
      </c>
      <c r="B199" s="227" t="s">
        <v>59</v>
      </c>
      <c r="C199" s="228">
        <v>120.319</v>
      </c>
      <c r="D199" s="229">
        <f t="shared" si="6"/>
        <v>1.4847841371610361E-3</v>
      </c>
      <c r="E199" s="228">
        <v>243.505</v>
      </c>
      <c r="F199" s="229">
        <f t="shared" si="7"/>
        <v>1.2131407699145669E-3</v>
      </c>
      <c r="G199" s="230"/>
    </row>
    <row r="200" spans="1:7" x14ac:dyDescent="0.2">
      <c r="A200" s="226" t="s">
        <v>516</v>
      </c>
      <c r="B200" s="227" t="s">
        <v>92</v>
      </c>
      <c r="C200" s="228">
        <v>294.52100000000002</v>
      </c>
      <c r="D200" s="229">
        <f t="shared" si="6"/>
        <v>3.634505845799961E-3</v>
      </c>
      <c r="E200" s="228">
        <v>660.85799999999995</v>
      </c>
      <c r="F200" s="229">
        <f t="shared" si="7"/>
        <v>3.2923914618763509E-3</v>
      </c>
      <c r="G200" s="230"/>
    </row>
    <row r="201" spans="1:7" x14ac:dyDescent="0.2">
      <c r="A201" s="226" t="s">
        <v>546</v>
      </c>
      <c r="B201" s="227" t="s">
        <v>128</v>
      </c>
      <c r="C201" s="228">
        <v>141.77099999999999</v>
      </c>
      <c r="D201" s="229">
        <f t="shared" si="6"/>
        <v>1.7495103176510545E-3</v>
      </c>
      <c r="E201" s="228">
        <v>366.233</v>
      </c>
      <c r="F201" s="229">
        <f t="shared" si="7"/>
        <v>1.8245710913045794E-3</v>
      </c>
      <c r="G201" s="230"/>
    </row>
    <row r="202" spans="1:7" x14ac:dyDescent="0.2">
      <c r="A202" s="226" t="s">
        <v>637</v>
      </c>
      <c r="B202" s="227" t="s">
        <v>124</v>
      </c>
      <c r="C202" s="228">
        <v>342.70299999999997</v>
      </c>
      <c r="D202" s="229">
        <f t="shared" si="6"/>
        <v>4.2290908182207173E-3</v>
      </c>
      <c r="E202" s="228">
        <v>734.37800000000004</v>
      </c>
      <c r="F202" s="229">
        <f t="shared" si="7"/>
        <v>3.6586677576572143E-3</v>
      </c>
      <c r="G202" s="230"/>
    </row>
    <row r="203" spans="1:7" x14ac:dyDescent="0.2">
      <c r="A203" s="226" t="s">
        <v>658</v>
      </c>
      <c r="B203" s="227" t="s">
        <v>44</v>
      </c>
      <c r="C203" s="228">
        <v>520.62599999999998</v>
      </c>
      <c r="D203" s="229">
        <f t="shared" si="6"/>
        <v>6.4247311413293123E-3</v>
      </c>
      <c r="E203" s="228">
        <v>1175.4839999999999</v>
      </c>
      <c r="F203" s="229">
        <f t="shared" si="7"/>
        <v>5.8562557844079374E-3</v>
      </c>
      <c r="G203" s="230"/>
    </row>
    <row r="204" spans="1:7" x14ac:dyDescent="0.2">
      <c r="A204" s="226" t="s">
        <v>593</v>
      </c>
      <c r="B204" s="227" t="s">
        <v>50</v>
      </c>
      <c r="C204" s="228">
        <v>237.16399999999999</v>
      </c>
      <c r="D204" s="229">
        <f t="shared" si="6"/>
        <v>2.9266977377277064E-3</v>
      </c>
      <c r="E204" s="228">
        <v>482.48599999999999</v>
      </c>
      <c r="F204" s="229">
        <f t="shared" si="7"/>
        <v>2.4037429930104095E-3</v>
      </c>
      <c r="G204" s="230"/>
    </row>
    <row r="205" spans="1:7" x14ac:dyDescent="0.2">
      <c r="A205" s="226" t="s">
        <v>594</v>
      </c>
      <c r="B205" s="227" t="s">
        <v>50</v>
      </c>
      <c r="C205" s="228">
        <v>263.85399999999998</v>
      </c>
      <c r="D205" s="229">
        <f t="shared" si="6"/>
        <v>3.2560629138081928E-3</v>
      </c>
      <c r="E205" s="228">
        <v>536.44600000000003</v>
      </c>
      <c r="F205" s="229">
        <f t="shared" si="7"/>
        <v>2.6725714603707926E-3</v>
      </c>
      <c r="G205" s="230"/>
    </row>
    <row r="206" spans="1:7" x14ac:dyDescent="0.2">
      <c r="A206" s="226" t="s">
        <v>595</v>
      </c>
      <c r="B206" s="227" t="s">
        <v>50</v>
      </c>
      <c r="C206" s="228">
        <v>243.78800000000001</v>
      </c>
      <c r="D206" s="229">
        <f t="shared" si="6"/>
        <v>3.008440522529398E-3</v>
      </c>
      <c r="E206" s="228">
        <v>534.24699999999996</v>
      </c>
      <c r="F206" s="229">
        <f t="shared" si="7"/>
        <v>2.6616160526664653E-3</v>
      </c>
      <c r="G206" s="230"/>
    </row>
    <row r="207" spans="1:7" x14ac:dyDescent="0.2">
      <c r="A207" s="226" t="s">
        <v>540</v>
      </c>
      <c r="B207" s="227" t="s">
        <v>53</v>
      </c>
      <c r="C207" s="228">
        <v>376.22899999999998</v>
      </c>
      <c r="D207" s="229">
        <f t="shared" si="6"/>
        <v>4.6428149431092299E-3</v>
      </c>
      <c r="E207" s="228">
        <v>995.29300000000001</v>
      </c>
      <c r="F207" s="229">
        <f t="shared" si="7"/>
        <v>4.9585450660585171E-3</v>
      </c>
      <c r="G207" s="230"/>
    </row>
    <row r="208" spans="1:7" x14ac:dyDescent="0.2">
      <c r="A208" s="226" t="s">
        <v>507</v>
      </c>
      <c r="B208" s="227" t="s">
        <v>104</v>
      </c>
      <c r="C208" s="228">
        <v>216.036</v>
      </c>
      <c r="D208" s="229">
        <f t="shared" si="6"/>
        <v>2.6659698456247272E-3</v>
      </c>
      <c r="E208" s="228">
        <v>436.976</v>
      </c>
      <c r="F208" s="229">
        <f t="shared" si="7"/>
        <v>2.1770123860872996E-3</v>
      </c>
      <c r="G208" s="230"/>
    </row>
    <row r="209" spans="1:7" x14ac:dyDescent="0.2">
      <c r="A209" s="226" t="s">
        <v>638</v>
      </c>
      <c r="B209" s="227" t="s">
        <v>124</v>
      </c>
      <c r="C209" s="228">
        <v>178.62200000000001</v>
      </c>
      <c r="D209" s="229">
        <f t="shared" si="6"/>
        <v>2.2042662600917444E-3</v>
      </c>
      <c r="E209" s="228">
        <v>361.46800000000002</v>
      </c>
      <c r="F209" s="229">
        <f t="shared" si="7"/>
        <v>1.8008318836142121E-3</v>
      </c>
      <c r="G209" s="230"/>
    </row>
    <row r="210" spans="1:7" x14ac:dyDescent="0.2">
      <c r="A210" s="226" t="s">
        <v>451</v>
      </c>
      <c r="B210" s="227" t="s">
        <v>82</v>
      </c>
      <c r="C210" s="228">
        <v>289.84800000000001</v>
      </c>
      <c r="D210" s="229">
        <f t="shared" si="6"/>
        <v>3.5768391740942989E-3</v>
      </c>
      <c r="E210" s="228">
        <v>687.04700000000003</v>
      </c>
      <c r="F210" s="229">
        <f t="shared" si="7"/>
        <v>3.4228649372599887E-3</v>
      </c>
      <c r="G210" s="230"/>
    </row>
    <row r="211" spans="1:7" x14ac:dyDescent="0.2">
      <c r="A211" s="226" t="s">
        <v>452</v>
      </c>
      <c r="B211" s="227" t="s">
        <v>82</v>
      </c>
      <c r="C211" s="228">
        <v>174.524</v>
      </c>
      <c r="D211" s="229">
        <f t="shared" si="6"/>
        <v>2.1536953162334515E-3</v>
      </c>
      <c r="E211" s="228">
        <v>355.00599999999997</v>
      </c>
      <c r="F211" s="229">
        <f t="shared" si="7"/>
        <v>1.768638229869164E-3</v>
      </c>
      <c r="G211" s="230"/>
    </row>
    <row r="212" spans="1:7" x14ac:dyDescent="0.2">
      <c r="A212" s="226" t="s">
        <v>596</v>
      </c>
      <c r="B212" s="227" t="s">
        <v>50</v>
      </c>
      <c r="C212" s="228">
        <v>383.43900000000002</v>
      </c>
      <c r="D212" s="229">
        <f t="shared" si="6"/>
        <v>4.7317892001171096E-3</v>
      </c>
      <c r="E212" s="228">
        <v>876.67399999999998</v>
      </c>
      <c r="F212" s="229">
        <f t="shared" si="7"/>
        <v>4.3675857634302507E-3</v>
      </c>
      <c r="G212" s="230"/>
    </row>
    <row r="213" spans="1:7" x14ac:dyDescent="0.2">
      <c r="A213" s="226" t="s">
        <v>472</v>
      </c>
      <c r="B213" s="227" t="s">
        <v>59</v>
      </c>
      <c r="C213" s="228">
        <v>194.87100000000001</v>
      </c>
      <c r="D213" s="229">
        <f t="shared" si="6"/>
        <v>2.4047853588602653E-3</v>
      </c>
      <c r="E213" s="228">
        <v>444.77300000000002</v>
      </c>
      <c r="F213" s="229">
        <f t="shared" si="7"/>
        <v>2.2158570035819051E-3</v>
      </c>
      <c r="G213" s="230"/>
    </row>
    <row r="214" spans="1:7" x14ac:dyDescent="0.2">
      <c r="A214" s="226" t="s">
        <v>659</v>
      </c>
      <c r="B214" s="227" t="s">
        <v>44</v>
      </c>
      <c r="C214" s="228">
        <v>595.58399999999995</v>
      </c>
      <c r="D214" s="229">
        <f t="shared" si="6"/>
        <v>7.3497425639085963E-3</v>
      </c>
      <c r="E214" s="228">
        <v>1616.296</v>
      </c>
      <c r="F214" s="229">
        <f t="shared" si="7"/>
        <v>8.0523791045351636E-3</v>
      </c>
      <c r="G214" s="230"/>
    </row>
    <row r="215" spans="1:7" x14ac:dyDescent="0.2">
      <c r="A215" s="226" t="s">
        <v>558</v>
      </c>
      <c r="B215" s="227" t="s">
        <v>163</v>
      </c>
      <c r="C215" s="228">
        <v>91.405000000000001</v>
      </c>
      <c r="D215" s="229">
        <f t="shared" si="6"/>
        <v>1.1279739198065517E-3</v>
      </c>
      <c r="E215" s="228">
        <v>199.494</v>
      </c>
      <c r="F215" s="229">
        <f t="shared" si="7"/>
        <v>9.9387817397316954E-4</v>
      </c>
      <c r="G215" s="230"/>
    </row>
    <row r="216" spans="1:7" x14ac:dyDescent="0.2">
      <c r="A216" s="226" t="s">
        <v>624</v>
      </c>
      <c r="B216" s="227" t="s">
        <v>101</v>
      </c>
      <c r="C216" s="228">
        <v>232.65799999999999</v>
      </c>
      <c r="D216" s="229">
        <f t="shared" si="6"/>
        <v>2.8710919121968459E-3</v>
      </c>
      <c r="E216" s="228">
        <v>546.60599999999999</v>
      </c>
      <c r="F216" s="229">
        <f t="shared" si="7"/>
        <v>2.72318853280188E-3</v>
      </c>
      <c r="G216" s="230"/>
    </row>
    <row r="217" spans="1:7" x14ac:dyDescent="0.2">
      <c r="A217" s="226" t="s">
        <v>508</v>
      </c>
      <c r="B217" s="227" t="s">
        <v>104</v>
      </c>
      <c r="C217" s="228">
        <v>266.38499999999999</v>
      </c>
      <c r="D217" s="229">
        <f t="shared" si="6"/>
        <v>3.2872964567328732E-3</v>
      </c>
      <c r="E217" s="228">
        <v>559.27700000000004</v>
      </c>
      <c r="F217" s="229">
        <f t="shared" si="7"/>
        <v>2.7863153954765171E-3</v>
      </c>
      <c r="G217" s="230"/>
    </row>
    <row r="218" spans="1:7" x14ac:dyDescent="0.2">
      <c r="A218" s="226" t="s">
        <v>639</v>
      </c>
      <c r="B218" s="227" t="s">
        <v>124</v>
      </c>
      <c r="C218" s="228">
        <v>108.539</v>
      </c>
      <c r="D218" s="229">
        <f t="shared" si="6"/>
        <v>1.3394142692618929E-3</v>
      </c>
      <c r="E218" s="228">
        <v>308.78899999999999</v>
      </c>
      <c r="F218" s="229">
        <f t="shared" si="7"/>
        <v>1.5383853522562133E-3</v>
      </c>
      <c r="G218" s="230"/>
    </row>
    <row r="219" spans="1:7" x14ac:dyDescent="0.2">
      <c r="A219" s="226" t="s">
        <v>453</v>
      </c>
      <c r="B219" s="227" t="s">
        <v>82</v>
      </c>
      <c r="C219" s="228">
        <v>163.28700000000001</v>
      </c>
      <c r="D219" s="229">
        <f t="shared" si="6"/>
        <v>2.0150262835014758E-3</v>
      </c>
      <c r="E219" s="228">
        <v>326.94200000000001</v>
      </c>
      <c r="F219" s="229">
        <f t="shared" si="7"/>
        <v>1.6288235132642383E-3</v>
      </c>
      <c r="G219" s="230"/>
    </row>
    <row r="220" spans="1:7" x14ac:dyDescent="0.2">
      <c r="A220" s="226" t="s">
        <v>640</v>
      </c>
      <c r="B220" s="227" t="s">
        <v>124</v>
      </c>
      <c r="C220" s="228">
        <v>240.655</v>
      </c>
      <c r="D220" s="229">
        <f t="shared" si="6"/>
        <v>2.9697780610584289E-3</v>
      </c>
      <c r="E220" s="228">
        <v>591.32399999999996</v>
      </c>
      <c r="F220" s="229">
        <f t="shared" si="7"/>
        <v>2.9459733994331178E-3</v>
      </c>
      <c r="G220" s="230"/>
    </row>
    <row r="221" spans="1:7" x14ac:dyDescent="0.2">
      <c r="A221" s="226" t="s">
        <v>588</v>
      </c>
      <c r="B221" s="227" t="s">
        <v>68</v>
      </c>
      <c r="C221" s="228">
        <v>351.19400000000002</v>
      </c>
      <c r="D221" s="229">
        <f t="shared" si="6"/>
        <v>4.3338731228329099E-3</v>
      </c>
      <c r="E221" s="228">
        <v>818.99300000000005</v>
      </c>
      <c r="F221" s="229">
        <f t="shared" si="7"/>
        <v>4.0802192914915136E-3</v>
      </c>
      <c r="G221" s="230"/>
    </row>
    <row r="222" spans="1:7" x14ac:dyDescent="0.2">
      <c r="A222" s="226" t="s">
        <v>559</v>
      </c>
      <c r="B222" s="227" t="s">
        <v>163</v>
      </c>
      <c r="C222" s="228">
        <v>887.6</v>
      </c>
      <c r="D222" s="229">
        <f t="shared" si="6"/>
        <v>1.0953335717086541E-2</v>
      </c>
      <c r="E222" s="228">
        <v>3480.9389999999999</v>
      </c>
      <c r="F222" s="229">
        <f t="shared" si="7"/>
        <v>1.7342021800314748E-2</v>
      </c>
      <c r="G222" s="230"/>
    </row>
    <row r="223" spans="1:7" x14ac:dyDescent="0.2">
      <c r="A223" s="226" t="s">
        <v>454</v>
      </c>
      <c r="B223" s="227" t="s">
        <v>82</v>
      </c>
      <c r="C223" s="228">
        <v>484.36399999999998</v>
      </c>
      <c r="D223" s="229">
        <f t="shared" si="6"/>
        <v>5.9772436922835796E-3</v>
      </c>
      <c r="E223" s="228">
        <v>1199.6110000000001</v>
      </c>
      <c r="F223" s="229">
        <f t="shared" si="7"/>
        <v>5.9764563854458174E-3</v>
      </c>
      <c r="G223" s="230"/>
    </row>
    <row r="224" spans="1:7" x14ac:dyDescent="0.2">
      <c r="A224" s="226" t="s">
        <v>606</v>
      </c>
      <c r="B224" s="227" t="s">
        <v>47</v>
      </c>
      <c r="C224" s="228">
        <v>175.83099999999999</v>
      </c>
      <c r="D224" s="229">
        <f t="shared" si="6"/>
        <v>2.1698242141404275E-3</v>
      </c>
      <c r="E224" s="228">
        <v>374.61599999999999</v>
      </c>
      <c r="F224" s="229">
        <f t="shared" si="7"/>
        <v>1.8663351580555448E-3</v>
      </c>
      <c r="G224" s="230"/>
    </row>
    <row r="225" spans="1:7" x14ac:dyDescent="0.2">
      <c r="A225" s="226" t="s">
        <v>589</v>
      </c>
      <c r="B225" s="227" t="s">
        <v>68</v>
      </c>
      <c r="C225" s="228">
        <v>275.04000000000002</v>
      </c>
      <c r="D225" s="229">
        <f t="shared" si="6"/>
        <v>3.3941025863310978E-3</v>
      </c>
      <c r="E225" s="228">
        <v>628.12199999999996</v>
      </c>
      <c r="F225" s="229">
        <f t="shared" si="7"/>
        <v>3.1293008631456342E-3</v>
      </c>
      <c r="G225" s="230"/>
    </row>
    <row r="226" spans="1:7" x14ac:dyDescent="0.2">
      <c r="A226" s="226" t="s">
        <v>675</v>
      </c>
      <c r="B226" s="227" t="s">
        <v>56</v>
      </c>
      <c r="C226" s="228">
        <v>169.41800000000001</v>
      </c>
      <c r="D226" s="229">
        <f t="shared" si="6"/>
        <v>2.0906852529488144E-3</v>
      </c>
      <c r="E226" s="228">
        <v>342.88</v>
      </c>
      <c r="F226" s="229">
        <f t="shared" si="7"/>
        <v>1.7082265546428481E-3</v>
      </c>
      <c r="G226" s="230"/>
    </row>
    <row r="227" spans="1:7" x14ac:dyDescent="0.2">
      <c r="A227" s="226" t="s">
        <v>480</v>
      </c>
      <c r="B227" s="227" t="s">
        <v>86</v>
      </c>
      <c r="C227" s="228">
        <v>235.60599999999999</v>
      </c>
      <c r="D227" s="229">
        <f t="shared" si="6"/>
        <v>2.9074714003604007E-3</v>
      </c>
      <c r="E227" s="228">
        <v>586.83000000000004</v>
      </c>
      <c r="F227" s="229">
        <f t="shared" si="7"/>
        <v>2.9235843124739347E-3</v>
      </c>
      <c r="G227" s="230"/>
    </row>
    <row r="228" spans="1:7" x14ac:dyDescent="0.2">
      <c r="A228" s="226" t="s">
        <v>641</v>
      </c>
      <c r="B228" s="227" t="s">
        <v>124</v>
      </c>
      <c r="C228" s="228">
        <v>396.80500000000001</v>
      </c>
      <c r="D228" s="229">
        <f t="shared" si="6"/>
        <v>4.896730936478735E-3</v>
      </c>
      <c r="E228" s="228">
        <v>1055.422</v>
      </c>
      <c r="F228" s="229">
        <f t="shared" si="7"/>
        <v>5.2581074625357681E-3</v>
      </c>
      <c r="G228" s="230"/>
    </row>
    <row r="229" spans="1:7" x14ac:dyDescent="0.2">
      <c r="A229" s="226" t="s">
        <v>491</v>
      </c>
      <c r="B229" s="227" t="s">
        <v>72</v>
      </c>
      <c r="C229" s="228">
        <v>621.56299999999999</v>
      </c>
      <c r="D229" s="229">
        <f t="shared" si="6"/>
        <v>7.6703337182508578E-3</v>
      </c>
      <c r="E229" s="228">
        <v>2203.46</v>
      </c>
      <c r="F229" s="229">
        <f t="shared" si="7"/>
        <v>1.0977627403445317E-2</v>
      </c>
      <c r="G229" s="230"/>
    </row>
    <row r="230" spans="1:7" x14ac:dyDescent="0.2">
      <c r="A230" s="226" t="s">
        <v>597</v>
      </c>
      <c r="B230" s="227" t="s">
        <v>50</v>
      </c>
      <c r="C230" s="228">
        <v>214.547</v>
      </c>
      <c r="D230" s="229">
        <f t="shared" si="6"/>
        <v>2.6475949955991054E-3</v>
      </c>
      <c r="E230" s="228">
        <v>443.63200000000001</v>
      </c>
      <c r="F230" s="229">
        <f t="shared" si="7"/>
        <v>2.2101725469240436E-3</v>
      </c>
      <c r="G230" s="230"/>
    </row>
    <row r="231" spans="1:7" x14ac:dyDescent="0.2">
      <c r="A231" s="226" t="s">
        <v>45</v>
      </c>
      <c r="B231" s="227" t="s">
        <v>117</v>
      </c>
      <c r="C231" s="228">
        <v>250.12100000000001</v>
      </c>
      <c r="D231" s="229">
        <f t="shared" si="6"/>
        <v>3.0865922520205077E-3</v>
      </c>
      <c r="E231" s="228">
        <v>517.00400000000002</v>
      </c>
      <c r="F231" s="229">
        <f t="shared" si="7"/>
        <v>2.5757115073978391E-3</v>
      </c>
      <c r="G231" s="230"/>
    </row>
    <row r="232" spans="1:7" x14ac:dyDescent="0.2">
      <c r="A232" s="226" t="s">
        <v>481</v>
      </c>
      <c r="B232" s="227" t="s">
        <v>86</v>
      </c>
      <c r="C232" s="228">
        <v>331.31799999999998</v>
      </c>
      <c r="D232" s="229">
        <f t="shared" si="6"/>
        <v>4.0885954068428107E-3</v>
      </c>
      <c r="E232" s="228">
        <v>788.81</v>
      </c>
      <c r="F232" s="229">
        <f t="shared" si="7"/>
        <v>3.9298477268077019E-3</v>
      </c>
      <c r="G232" s="230"/>
    </row>
    <row r="233" spans="1:7" x14ac:dyDescent="0.2">
      <c r="A233" s="226" t="s">
        <v>607</v>
      </c>
      <c r="B233" s="227" t="s">
        <v>47</v>
      </c>
      <c r="C233" s="228">
        <v>189.91399999999999</v>
      </c>
      <c r="D233" s="229">
        <f t="shared" si="6"/>
        <v>2.3436140146178156E-3</v>
      </c>
      <c r="E233" s="228">
        <v>392.29399999999998</v>
      </c>
      <c r="F233" s="229">
        <f t="shared" si="7"/>
        <v>1.9544068712875101E-3</v>
      </c>
      <c r="G233" s="230"/>
    </row>
    <row r="234" spans="1:7" x14ac:dyDescent="0.2">
      <c r="A234" s="226" t="s">
        <v>652</v>
      </c>
      <c r="B234" s="227" t="s">
        <v>62</v>
      </c>
      <c r="C234" s="228">
        <v>343.47899999999998</v>
      </c>
      <c r="D234" s="229">
        <f t="shared" si="6"/>
        <v>4.2386669657156015E-3</v>
      </c>
      <c r="E234" s="228">
        <v>765.55499999999995</v>
      </c>
      <c r="F234" s="229">
        <f t="shared" si="7"/>
        <v>3.8139914256871371E-3</v>
      </c>
      <c r="G234" s="230"/>
    </row>
    <row r="235" spans="1:7" x14ac:dyDescent="0.2">
      <c r="A235" s="226" t="s">
        <v>572</v>
      </c>
      <c r="B235" s="227" t="s">
        <v>153</v>
      </c>
      <c r="C235" s="228">
        <v>324.38600000000002</v>
      </c>
      <c r="D235" s="229">
        <f t="shared" si="6"/>
        <v>4.0030517799941809E-3</v>
      </c>
      <c r="E235" s="228">
        <v>748.45600000000002</v>
      </c>
      <c r="F235" s="229">
        <f t="shared" si="7"/>
        <v>3.7288042877443059E-3</v>
      </c>
      <c r="G235" s="230"/>
    </row>
    <row r="236" spans="1:7" x14ac:dyDescent="0.2">
      <c r="A236" s="226" t="s">
        <v>660</v>
      </c>
      <c r="B236" s="227" t="s">
        <v>44</v>
      </c>
      <c r="C236" s="228">
        <v>519.46600000000001</v>
      </c>
      <c r="D236" s="229">
        <f t="shared" si="6"/>
        <v>6.4104162816720116E-3</v>
      </c>
      <c r="E236" s="228">
        <v>1173.7159999999999</v>
      </c>
      <c r="F236" s="229">
        <f t="shared" si="7"/>
        <v>5.8474476166856769E-3</v>
      </c>
      <c r="G236" s="230"/>
    </row>
    <row r="237" spans="1:7" x14ac:dyDescent="0.2">
      <c r="A237" s="226" t="s">
        <v>687</v>
      </c>
      <c r="B237" s="227" t="s">
        <v>65</v>
      </c>
      <c r="C237" s="228">
        <v>324.33300000000003</v>
      </c>
      <c r="D237" s="229">
        <f t="shared" si="6"/>
        <v>4.0023977389925976E-3</v>
      </c>
      <c r="E237" s="228">
        <v>935.23</v>
      </c>
      <c r="F237" s="229">
        <f t="shared" si="7"/>
        <v>4.6593114812722557E-3</v>
      </c>
      <c r="G237" s="230"/>
    </row>
    <row r="238" spans="1:7" x14ac:dyDescent="0.2">
      <c r="A238" s="226" t="s">
        <v>517</v>
      </c>
      <c r="B238" s="227" t="s">
        <v>92</v>
      </c>
      <c r="C238" s="228">
        <v>346.41800000000001</v>
      </c>
      <c r="D238" s="229">
        <f t="shared" si="6"/>
        <v>4.2749353903128494E-3</v>
      </c>
      <c r="E238" s="228">
        <v>838.31700000000001</v>
      </c>
      <c r="F238" s="229">
        <f t="shared" si="7"/>
        <v>4.1764913690169403E-3</v>
      </c>
      <c r="G238" s="230"/>
    </row>
    <row r="239" spans="1:7" x14ac:dyDescent="0.2">
      <c r="A239" s="226" t="s">
        <v>566</v>
      </c>
      <c r="B239" s="227" t="s">
        <v>89</v>
      </c>
      <c r="C239" s="228">
        <v>237.886</v>
      </c>
      <c r="D239" s="229">
        <f t="shared" si="6"/>
        <v>2.9356075038247508E-3</v>
      </c>
      <c r="E239" s="228">
        <v>606.71299999999997</v>
      </c>
      <c r="F239" s="229">
        <f t="shared" si="7"/>
        <v>3.0226413253821344E-3</v>
      </c>
      <c r="G239" s="230"/>
    </row>
    <row r="240" spans="1:7" x14ac:dyDescent="0.2">
      <c r="A240" s="226" t="s">
        <v>608</v>
      </c>
      <c r="B240" s="227" t="s">
        <v>47</v>
      </c>
      <c r="C240" s="228">
        <v>278.58499999999998</v>
      </c>
      <c r="D240" s="229">
        <f t="shared" si="6"/>
        <v>3.4378492910596596E-3</v>
      </c>
      <c r="E240" s="228">
        <v>669.73199999999997</v>
      </c>
      <c r="F240" s="229">
        <f t="shared" si="7"/>
        <v>3.3366016883284648E-3</v>
      </c>
      <c r="G240" s="230"/>
    </row>
    <row r="241" spans="1:7" x14ac:dyDescent="0.2">
      <c r="A241" s="226" t="s">
        <v>518</v>
      </c>
      <c r="B241" s="227" t="s">
        <v>92</v>
      </c>
      <c r="C241" s="228">
        <v>276.00200000000001</v>
      </c>
      <c r="D241" s="229">
        <f t="shared" si="6"/>
        <v>3.4059740475296525E-3</v>
      </c>
      <c r="E241" s="228">
        <v>659.65599999999995</v>
      </c>
      <c r="F241" s="229">
        <f t="shared" si="7"/>
        <v>3.2864031035040905E-3</v>
      </c>
      <c r="G241" s="230"/>
    </row>
    <row r="242" spans="1:7" x14ac:dyDescent="0.2">
      <c r="A242" s="226" t="s">
        <v>573</v>
      </c>
      <c r="B242" s="227" t="s">
        <v>153</v>
      </c>
      <c r="C242" s="228">
        <v>454.19600000000003</v>
      </c>
      <c r="D242" s="229">
        <f t="shared" si="6"/>
        <v>5.6049586180237036E-3</v>
      </c>
      <c r="E242" s="228">
        <v>1223.0530000000001</v>
      </c>
      <c r="F242" s="229">
        <f t="shared" si="7"/>
        <v>6.093244319690853E-3</v>
      </c>
      <c r="G242" s="230"/>
    </row>
    <row r="243" spans="1:7" x14ac:dyDescent="0.2">
      <c r="A243" s="226" t="s">
        <v>688</v>
      </c>
      <c r="B243" s="227" t="s">
        <v>65</v>
      </c>
      <c r="C243" s="228">
        <v>401.91399999999999</v>
      </c>
      <c r="D243" s="229">
        <f t="shared" si="6"/>
        <v>4.9597780209521408E-3</v>
      </c>
      <c r="E243" s="228">
        <v>922.33299999999997</v>
      </c>
      <c r="F243" s="229">
        <f t="shared" si="7"/>
        <v>4.5950586876557457E-3</v>
      </c>
      <c r="G243" s="230"/>
    </row>
    <row r="244" spans="1:7" x14ac:dyDescent="0.2">
      <c r="A244" s="226" t="s">
        <v>530</v>
      </c>
      <c r="B244" s="227" t="s">
        <v>98</v>
      </c>
      <c r="C244" s="228">
        <v>298.19799999999998</v>
      </c>
      <c r="D244" s="229">
        <f t="shared" si="6"/>
        <v>3.6798814828343535E-3</v>
      </c>
      <c r="E244" s="228">
        <v>673.51800000000003</v>
      </c>
      <c r="F244" s="229">
        <f t="shared" si="7"/>
        <v>3.3554635226024903E-3</v>
      </c>
      <c r="G244" s="230"/>
    </row>
    <row r="245" spans="1:7" x14ac:dyDescent="0.2">
      <c r="A245" s="226" t="s">
        <v>676</v>
      </c>
      <c r="B245" s="227" t="s">
        <v>56</v>
      </c>
      <c r="C245" s="228">
        <v>434.37099999999998</v>
      </c>
      <c r="D245" s="229">
        <f t="shared" si="6"/>
        <v>5.3603102622426747E-3</v>
      </c>
      <c r="E245" s="228">
        <v>1132.182</v>
      </c>
      <c r="F245" s="229">
        <f t="shared" si="7"/>
        <v>5.640525423147017E-3</v>
      </c>
      <c r="G245" s="230"/>
    </row>
    <row r="246" spans="1:7" x14ac:dyDescent="0.2">
      <c r="A246" s="226" t="s">
        <v>677</v>
      </c>
      <c r="B246" s="227" t="s">
        <v>56</v>
      </c>
      <c r="C246" s="228">
        <v>311.09699999999998</v>
      </c>
      <c r="D246" s="229">
        <f t="shared" si="6"/>
        <v>3.8390602541442894E-3</v>
      </c>
      <c r="E246" s="228">
        <v>729.399</v>
      </c>
      <c r="F246" s="229">
        <f t="shared" si="7"/>
        <v>3.6338624029687901E-3</v>
      </c>
      <c r="G246" s="230"/>
    </row>
    <row r="247" spans="1:7" x14ac:dyDescent="0.2">
      <c r="A247" s="226" t="s">
        <v>625</v>
      </c>
      <c r="B247" s="227" t="s">
        <v>101</v>
      </c>
      <c r="C247" s="228">
        <v>243.78100000000001</v>
      </c>
      <c r="D247" s="229">
        <f t="shared" si="6"/>
        <v>3.0083541397556042E-3</v>
      </c>
      <c r="E247" s="228">
        <v>524.71500000000003</v>
      </c>
      <c r="F247" s="229">
        <f t="shared" si="7"/>
        <v>2.614127673295095E-3</v>
      </c>
      <c r="G247" s="230"/>
    </row>
    <row r="248" spans="1:7" x14ac:dyDescent="0.2">
      <c r="A248" s="226" t="s">
        <v>492</v>
      </c>
      <c r="B248" s="227" t="s">
        <v>72</v>
      </c>
      <c r="C248" s="228">
        <v>575.14</v>
      </c>
      <c r="D248" s="229">
        <f t="shared" si="6"/>
        <v>7.0974555028449227E-3</v>
      </c>
      <c r="E248" s="228">
        <v>1733.4090000000001</v>
      </c>
      <c r="F248" s="229">
        <f t="shared" si="7"/>
        <v>8.6358355222144918E-3</v>
      </c>
      <c r="G248" s="230"/>
    </row>
    <row r="249" spans="1:7" x14ac:dyDescent="0.2">
      <c r="A249" s="226" t="s">
        <v>653</v>
      </c>
      <c r="B249" s="227" t="s">
        <v>62</v>
      </c>
      <c r="C249" s="228">
        <v>331.29199999999997</v>
      </c>
      <c r="D249" s="229">
        <f t="shared" si="6"/>
        <v>4.0882745565401467E-3</v>
      </c>
      <c r="E249" s="228">
        <v>741.29499999999996</v>
      </c>
      <c r="F249" s="229">
        <f t="shared" si="7"/>
        <v>3.6931282192719612E-3</v>
      </c>
      <c r="G249" s="230"/>
    </row>
    <row r="250" spans="1:7" x14ac:dyDescent="0.2">
      <c r="A250" s="226" t="s">
        <v>609</v>
      </c>
      <c r="B250" s="227" t="s">
        <v>47</v>
      </c>
      <c r="C250" s="228">
        <v>135.065</v>
      </c>
      <c r="D250" s="229">
        <f t="shared" si="6"/>
        <v>1.666755620356347E-3</v>
      </c>
      <c r="E250" s="228">
        <v>292.45999999999998</v>
      </c>
      <c r="F250" s="229">
        <f t="shared" si="7"/>
        <v>1.4570343507082574E-3</v>
      </c>
      <c r="G250" s="230"/>
    </row>
    <row r="251" spans="1:7" x14ac:dyDescent="0.2">
      <c r="A251" s="226" t="s">
        <v>560</v>
      </c>
      <c r="B251" s="227" t="s">
        <v>163</v>
      </c>
      <c r="C251" s="228">
        <v>383.57799999999997</v>
      </c>
      <c r="D251" s="229">
        <f t="shared" si="6"/>
        <v>4.7335045151967337E-3</v>
      </c>
      <c r="E251" s="228">
        <v>914.41499999999996</v>
      </c>
      <c r="F251" s="229">
        <f t="shared" si="7"/>
        <v>4.5556112487276593E-3</v>
      </c>
      <c r="G251" s="230"/>
    </row>
    <row r="252" spans="1:7" x14ac:dyDescent="0.2">
      <c r="A252" s="226" t="s">
        <v>661</v>
      </c>
      <c r="B252" s="227" t="s">
        <v>44</v>
      </c>
      <c r="C252" s="228">
        <v>417.791</v>
      </c>
      <c r="D252" s="229">
        <f t="shared" si="6"/>
        <v>5.1557064923133207E-3</v>
      </c>
      <c r="E252" s="228">
        <v>910.29899999999998</v>
      </c>
      <c r="F252" s="229">
        <f t="shared" si="7"/>
        <v>4.5351053559986873E-3</v>
      </c>
      <c r="G252" s="230"/>
    </row>
    <row r="253" spans="1:7" x14ac:dyDescent="0.2">
      <c r="A253" s="226" t="s">
        <v>66</v>
      </c>
      <c r="B253" s="227" t="s">
        <v>68</v>
      </c>
      <c r="C253" s="228">
        <v>207.83799999999999</v>
      </c>
      <c r="D253" s="229">
        <f t="shared" si="6"/>
        <v>2.5648032771156291E-3</v>
      </c>
      <c r="E253" s="228">
        <v>430.738</v>
      </c>
      <c r="F253" s="229">
        <f t="shared" si="7"/>
        <v>2.1459346992934881E-3</v>
      </c>
      <c r="G253" s="230"/>
    </row>
    <row r="254" spans="1:7" x14ac:dyDescent="0.2">
      <c r="A254" s="226" t="s">
        <v>678</v>
      </c>
      <c r="B254" s="227" t="s">
        <v>56</v>
      </c>
      <c r="C254" s="228">
        <v>343.10599999999999</v>
      </c>
      <c r="D254" s="229">
        <f t="shared" si="6"/>
        <v>4.2340639979120036E-3</v>
      </c>
      <c r="E254" s="228">
        <v>702.31100000000004</v>
      </c>
      <c r="F254" s="229">
        <f t="shared" si="7"/>
        <v>3.4989101137942527E-3</v>
      </c>
      <c r="G254" s="230"/>
    </row>
    <row r="255" spans="1:7" x14ac:dyDescent="0.2">
      <c r="A255" s="226" t="s">
        <v>626</v>
      </c>
      <c r="B255" s="227" t="s">
        <v>101</v>
      </c>
      <c r="C255" s="228">
        <v>119.28700000000001</v>
      </c>
      <c r="D255" s="229">
        <f t="shared" si="6"/>
        <v>1.4720488482245406E-3</v>
      </c>
      <c r="E255" s="228">
        <v>289.142</v>
      </c>
      <c r="F255" s="229">
        <f t="shared" si="7"/>
        <v>1.4405040902430658E-3</v>
      </c>
      <c r="G255" s="230"/>
    </row>
    <row r="256" spans="1:7" x14ac:dyDescent="0.2">
      <c r="A256" s="226" t="s">
        <v>574</v>
      </c>
      <c r="B256" s="227" t="s">
        <v>153</v>
      </c>
      <c r="C256" s="228">
        <v>264.738</v>
      </c>
      <c r="D256" s="229">
        <f t="shared" si="6"/>
        <v>3.2669718240987571E-3</v>
      </c>
      <c r="E256" s="228">
        <v>541.33100000000002</v>
      </c>
      <c r="F256" s="229">
        <f t="shared" si="7"/>
        <v>2.6969085074993225E-3</v>
      </c>
      <c r="G256" s="230"/>
    </row>
    <row r="257" spans="1:7" ht="6.95" customHeight="1" x14ac:dyDescent="0.2">
      <c r="A257" s="231"/>
      <c r="B257" s="231"/>
      <c r="C257" s="232"/>
      <c r="D257" s="233"/>
      <c r="E257" s="232"/>
      <c r="F257" s="229"/>
      <c r="G257" s="230"/>
    </row>
    <row r="258" spans="1:7" x14ac:dyDescent="0.2">
      <c r="A258" s="241" t="s">
        <v>439</v>
      </c>
      <c r="B258" s="241"/>
      <c r="C258" s="242">
        <f>SUM(C3:C256)</f>
        <v>81034.675000000017</v>
      </c>
      <c r="D258" s="243">
        <f>SUM(D3:D256)</f>
        <v>0.99999999999999978</v>
      </c>
      <c r="E258" s="242">
        <f>SUM(E3:E256)</f>
        <v>200722.79000000004</v>
      </c>
      <c r="F258" s="243">
        <f>SUM(F3:F257)</f>
        <v>0.99999999999999967</v>
      </c>
      <c r="G258" s="230"/>
    </row>
    <row r="259" spans="1:7" ht="6.95" customHeight="1" x14ac:dyDescent="0.2">
      <c r="A259" s="231"/>
      <c r="B259" s="231"/>
      <c r="C259" s="234"/>
      <c r="D259" s="235"/>
      <c r="E259" s="234"/>
      <c r="F259" s="235"/>
      <c r="G259" s="230"/>
    </row>
    <row r="260" spans="1:7" ht="15" x14ac:dyDescent="0.2">
      <c r="A260" s="241" t="s">
        <v>1615</v>
      </c>
      <c r="B260" s="241"/>
      <c r="C260" s="244">
        <f>AVERAGE(C3:C256)</f>
        <v>319.03415354330713</v>
      </c>
      <c r="D260" s="245">
        <f>AVERAGE(D3:D256)</f>
        <v>3.9370078740157471E-3</v>
      </c>
      <c r="E260" s="244">
        <f>AVERAGE(E3:E256)</f>
        <v>790.24720472440958</v>
      </c>
      <c r="F260" s="246">
        <f>AVERAGE(F3:F256)</f>
        <v>3.9370078740157471E-3</v>
      </c>
      <c r="G260" s="230"/>
    </row>
    <row r="261" spans="1:7" x14ac:dyDescent="0.2">
      <c r="A261" s="236"/>
      <c r="B261" s="236"/>
      <c r="C261" s="236"/>
      <c r="D261" s="237"/>
      <c r="E261" s="236"/>
      <c r="F261" s="237"/>
      <c r="G261" s="230"/>
    </row>
    <row r="262" spans="1:7" ht="15" x14ac:dyDescent="0.2">
      <c r="A262" s="230" t="s">
        <v>1614</v>
      </c>
      <c r="B262" s="237"/>
      <c r="C262" s="236"/>
      <c r="D262" s="237"/>
      <c r="E262" s="238"/>
      <c r="F262" s="237"/>
      <c r="G262" s="230"/>
    </row>
    <row r="263" spans="1:7" x14ac:dyDescent="0.2">
      <c r="A263" s="266" t="s">
        <v>1626</v>
      </c>
      <c r="B263" s="237"/>
      <c r="C263" s="236"/>
      <c r="D263" s="237"/>
      <c r="E263" s="238"/>
      <c r="F263" s="237"/>
      <c r="G263" s="230"/>
    </row>
    <row r="264" spans="1:7" x14ac:dyDescent="0.2">
      <c r="A264" s="17" t="s">
        <v>349</v>
      </c>
      <c r="B264" s="237"/>
      <c r="C264" s="236"/>
      <c r="D264" s="237"/>
      <c r="E264" s="238"/>
      <c r="F264" s="237"/>
      <c r="G264" s="230"/>
    </row>
    <row r="265" spans="1:7" x14ac:dyDescent="0.2">
      <c r="B265" s="237"/>
      <c r="C265" s="236"/>
      <c r="D265" s="237"/>
      <c r="E265" s="238"/>
      <c r="F265" s="237"/>
      <c r="G265" s="230"/>
    </row>
    <row r="266" spans="1:7" x14ac:dyDescent="0.2">
      <c r="A266" s="237"/>
      <c r="B266" s="237"/>
      <c r="C266" s="236"/>
      <c r="D266" s="237"/>
      <c r="E266" s="238"/>
      <c r="F266" s="237"/>
      <c r="G266" s="230"/>
    </row>
    <row r="267" spans="1:7" x14ac:dyDescent="0.2">
      <c r="A267" s="237"/>
      <c r="B267" s="237"/>
      <c r="C267" s="236"/>
      <c r="D267" s="237"/>
      <c r="E267" s="238"/>
      <c r="F267" s="237"/>
    </row>
    <row r="268" spans="1:7" x14ac:dyDescent="0.2">
      <c r="A268" s="237"/>
      <c r="B268" s="237"/>
      <c r="C268" s="236"/>
      <c r="D268" s="237"/>
      <c r="E268" s="238"/>
      <c r="F268" s="237"/>
    </row>
    <row r="269" spans="1:7" x14ac:dyDescent="0.2">
      <c r="A269" s="237"/>
      <c r="B269" s="237"/>
      <c r="C269" s="236"/>
      <c r="D269" s="237"/>
      <c r="E269" s="238"/>
      <c r="F269" s="237"/>
    </row>
    <row r="270" spans="1:7" x14ac:dyDescent="0.2">
      <c r="A270" s="237"/>
      <c r="B270" s="237"/>
      <c r="C270" s="236"/>
      <c r="D270" s="237"/>
      <c r="E270" s="238"/>
      <c r="F270" s="237"/>
    </row>
    <row r="271" spans="1:7" x14ac:dyDescent="0.2">
      <c r="A271" s="237"/>
      <c r="B271" s="237"/>
      <c r="C271" s="236"/>
      <c r="D271" s="237"/>
      <c r="E271" s="238"/>
      <c r="F271" s="237"/>
    </row>
    <row r="272" spans="1:7" x14ac:dyDescent="0.2">
      <c r="A272" s="237"/>
      <c r="B272" s="237"/>
      <c r="C272" s="236"/>
      <c r="D272" s="237"/>
      <c r="E272" s="238"/>
      <c r="F272" s="237"/>
    </row>
    <row r="273" spans="1:6" x14ac:dyDescent="0.2">
      <c r="A273" s="237"/>
      <c r="B273" s="237"/>
      <c r="C273" s="236"/>
      <c r="D273" s="237"/>
      <c r="E273" s="238"/>
      <c r="F273" s="237"/>
    </row>
    <row r="274" spans="1:6" x14ac:dyDescent="0.2">
      <c r="A274" s="237"/>
      <c r="B274" s="237"/>
      <c r="C274" s="236"/>
      <c r="D274" s="237"/>
      <c r="E274" s="238"/>
      <c r="F274" s="237"/>
    </row>
    <row r="275" spans="1:6" x14ac:dyDescent="0.2">
      <c r="A275" s="237"/>
      <c r="B275" s="237"/>
      <c r="C275" s="237"/>
      <c r="D275" s="237"/>
      <c r="E275" s="239"/>
      <c r="F275" s="237"/>
    </row>
    <row r="276" spans="1:6" x14ac:dyDescent="0.2">
      <c r="A276" s="237"/>
      <c r="B276" s="237"/>
      <c r="C276" s="237"/>
      <c r="D276" s="237"/>
      <c r="E276" s="239"/>
      <c r="F276" s="237"/>
    </row>
    <row r="277" spans="1:6" ht="15" x14ac:dyDescent="0.2">
      <c r="A277" s="230"/>
      <c r="B277" s="230"/>
      <c r="C277" s="230"/>
      <c r="D277" s="230"/>
      <c r="E277" s="240"/>
      <c r="F277" s="230"/>
    </row>
    <row r="278" spans="1:6" ht="15" x14ac:dyDescent="0.2">
      <c r="A278" s="230"/>
      <c r="B278" s="230"/>
      <c r="C278" s="230"/>
      <c r="D278" s="230"/>
      <c r="E278" s="240"/>
      <c r="F278" s="230"/>
    </row>
    <row r="279" spans="1:6" ht="15" x14ac:dyDescent="0.2">
      <c r="A279" s="230"/>
      <c r="B279" s="230"/>
      <c r="C279" s="230"/>
      <c r="D279" s="230"/>
      <c r="E279" s="240"/>
      <c r="F279" s="230"/>
    </row>
    <row r="280" spans="1:6" ht="15" x14ac:dyDescent="0.2">
      <c r="A280" s="230"/>
      <c r="B280" s="230"/>
      <c r="C280" s="230"/>
      <c r="D280" s="230"/>
      <c r="E280" s="240"/>
      <c r="F280" s="230"/>
    </row>
    <row r="281" spans="1:6" ht="15" x14ac:dyDescent="0.2">
      <c r="A281" s="230"/>
      <c r="B281" s="230"/>
      <c r="C281" s="230"/>
      <c r="D281" s="230"/>
      <c r="E281" s="240"/>
      <c r="F281" s="230"/>
    </row>
    <row r="282" spans="1:6" ht="15" x14ac:dyDescent="0.2">
      <c r="A282" s="230"/>
      <c r="B282" s="230"/>
      <c r="C282" s="230"/>
      <c r="D282" s="230"/>
      <c r="E282" s="240"/>
      <c r="F282" s="230"/>
    </row>
    <row r="283" spans="1:6" ht="15" x14ac:dyDescent="0.2">
      <c r="E283" s="240"/>
    </row>
    <row r="284" spans="1:6" ht="15" x14ac:dyDescent="0.2">
      <c r="E284" s="240"/>
    </row>
    <row r="285" spans="1:6" ht="15" x14ac:dyDescent="0.2">
      <c r="E285" s="240"/>
    </row>
    <row r="286" spans="1:6" ht="15" x14ac:dyDescent="0.2">
      <c r="E286" s="240"/>
    </row>
    <row r="287" spans="1:6" ht="15" x14ac:dyDescent="0.2">
      <c r="E287" s="240"/>
    </row>
    <row r="288" spans="1:6" ht="15" x14ac:dyDescent="0.2">
      <c r="E288" s="240"/>
    </row>
    <row r="289" spans="5:5" ht="15" x14ac:dyDescent="0.2">
      <c r="E289" s="240"/>
    </row>
    <row r="290" spans="5:5" ht="15" x14ac:dyDescent="0.2">
      <c r="E290" s="240"/>
    </row>
    <row r="291" spans="5:5" ht="15" x14ac:dyDescent="0.2">
      <c r="E291" s="240"/>
    </row>
    <row r="292" spans="5:5" ht="15" x14ac:dyDescent="0.2">
      <c r="E292" s="240"/>
    </row>
    <row r="293" spans="5:5" ht="15" x14ac:dyDescent="0.2">
      <c r="E293" s="240"/>
    </row>
    <row r="294" spans="5:5" ht="15" x14ac:dyDescent="0.2">
      <c r="E294" s="240"/>
    </row>
    <row r="295" spans="5:5" ht="15" x14ac:dyDescent="0.2">
      <c r="E295" s="240"/>
    </row>
    <row r="296" spans="5:5" ht="15" x14ac:dyDescent="0.2">
      <c r="E296" s="240"/>
    </row>
    <row r="297" spans="5:5" ht="15" x14ac:dyDescent="0.2">
      <c r="E297" s="240"/>
    </row>
    <row r="298" spans="5:5" ht="15" x14ac:dyDescent="0.2">
      <c r="E298" s="240"/>
    </row>
    <row r="299" spans="5:5" ht="15" x14ac:dyDescent="0.2">
      <c r="E299" s="240"/>
    </row>
    <row r="300" spans="5:5" ht="15" x14ac:dyDescent="0.2">
      <c r="E300" s="240"/>
    </row>
    <row r="301" spans="5:5" ht="15" x14ac:dyDescent="0.2">
      <c r="E301" s="240"/>
    </row>
    <row r="302" spans="5:5" ht="15" x14ac:dyDescent="0.2">
      <c r="E302" s="240"/>
    </row>
    <row r="303" spans="5:5" ht="15" x14ac:dyDescent="0.2">
      <c r="E303" s="240"/>
    </row>
    <row r="304" spans="5:5" ht="15" x14ac:dyDescent="0.2">
      <c r="E304" s="240"/>
    </row>
    <row r="305" spans="5:5" ht="15" x14ac:dyDescent="0.2">
      <c r="E305" s="240"/>
    </row>
    <row r="306" spans="5:5" ht="15" x14ac:dyDescent="0.2">
      <c r="E306" s="240"/>
    </row>
    <row r="307" spans="5:5" ht="15" x14ac:dyDescent="0.2">
      <c r="E307" s="240"/>
    </row>
    <row r="308" spans="5:5" ht="15" x14ac:dyDescent="0.2">
      <c r="E308" s="240"/>
    </row>
    <row r="309" spans="5:5" ht="15" x14ac:dyDescent="0.2">
      <c r="E309" s="240"/>
    </row>
    <row r="310" spans="5:5" ht="15" x14ac:dyDescent="0.2">
      <c r="E310" s="240"/>
    </row>
    <row r="311" spans="5:5" ht="15" x14ac:dyDescent="0.2">
      <c r="E311" s="240"/>
    </row>
    <row r="312" spans="5:5" ht="15" x14ac:dyDescent="0.2">
      <c r="E312" s="240"/>
    </row>
    <row r="313" spans="5:5" ht="15" x14ac:dyDescent="0.2">
      <c r="E313" s="240"/>
    </row>
    <row r="314" spans="5:5" ht="15" x14ac:dyDescent="0.2">
      <c r="E314" s="240"/>
    </row>
    <row r="315" spans="5:5" ht="15" x14ac:dyDescent="0.2">
      <c r="E315" s="240"/>
    </row>
    <row r="316" spans="5:5" ht="15" x14ac:dyDescent="0.2">
      <c r="E316" s="240"/>
    </row>
    <row r="317" spans="5:5" ht="15" x14ac:dyDescent="0.2">
      <c r="E317" s="240"/>
    </row>
    <row r="318" spans="5:5" ht="15" x14ac:dyDescent="0.2">
      <c r="E318" s="240"/>
    </row>
    <row r="319" spans="5:5" ht="15" x14ac:dyDescent="0.2">
      <c r="E319" s="240"/>
    </row>
    <row r="320" spans="5:5" ht="15" x14ac:dyDescent="0.2">
      <c r="E320" s="240"/>
    </row>
    <row r="321" spans="5:5" ht="15" x14ac:dyDescent="0.2">
      <c r="E321" s="240"/>
    </row>
    <row r="322" spans="5:5" ht="15" x14ac:dyDescent="0.2">
      <c r="E322" s="240"/>
    </row>
    <row r="323" spans="5:5" ht="15" x14ac:dyDescent="0.2">
      <c r="E323" s="240"/>
    </row>
    <row r="324" spans="5:5" ht="15" x14ac:dyDescent="0.2">
      <c r="E324" s="240"/>
    </row>
    <row r="325" spans="5:5" ht="15" x14ac:dyDescent="0.2">
      <c r="E325" s="240"/>
    </row>
    <row r="326" spans="5:5" ht="15" x14ac:dyDescent="0.2">
      <c r="E326" s="240"/>
    </row>
    <row r="327" spans="5:5" ht="15" x14ac:dyDescent="0.2">
      <c r="E327" s="240"/>
    </row>
    <row r="328" spans="5:5" ht="15" x14ac:dyDescent="0.2">
      <c r="E328" s="240"/>
    </row>
    <row r="329" spans="5:5" ht="15" x14ac:dyDescent="0.2">
      <c r="E329" s="240"/>
    </row>
    <row r="330" spans="5:5" ht="15" x14ac:dyDescent="0.2">
      <c r="E330" s="240"/>
    </row>
    <row r="331" spans="5:5" ht="15" x14ac:dyDescent="0.2">
      <c r="E331" s="240"/>
    </row>
    <row r="332" spans="5:5" ht="15" x14ac:dyDescent="0.2">
      <c r="E332" s="240"/>
    </row>
    <row r="333" spans="5:5" ht="15" x14ac:dyDescent="0.2">
      <c r="E333" s="240"/>
    </row>
    <row r="334" spans="5:5" ht="15" x14ac:dyDescent="0.2">
      <c r="E334" s="240"/>
    </row>
    <row r="335" spans="5:5" ht="15" x14ac:dyDescent="0.2">
      <c r="E335" s="240"/>
    </row>
    <row r="336" spans="5:5" ht="15" x14ac:dyDescent="0.2">
      <c r="E336" s="240"/>
    </row>
    <row r="337" spans="5:5" ht="15" x14ac:dyDescent="0.2">
      <c r="E337" s="240"/>
    </row>
    <row r="338" spans="5:5" ht="15" x14ac:dyDescent="0.2">
      <c r="E338" s="240"/>
    </row>
    <row r="339" spans="5:5" ht="15" x14ac:dyDescent="0.2">
      <c r="E339" s="240"/>
    </row>
    <row r="340" spans="5:5" ht="15" x14ac:dyDescent="0.2">
      <c r="E340" s="240"/>
    </row>
    <row r="341" spans="5:5" ht="15" x14ac:dyDescent="0.2">
      <c r="E341" s="240"/>
    </row>
    <row r="342" spans="5:5" ht="15" x14ac:dyDescent="0.2">
      <c r="E342" s="240"/>
    </row>
    <row r="343" spans="5:5" ht="15" x14ac:dyDescent="0.2">
      <c r="E343" s="240"/>
    </row>
    <row r="344" spans="5:5" ht="15" x14ac:dyDescent="0.2">
      <c r="E344" s="240"/>
    </row>
    <row r="345" spans="5:5" ht="15" x14ac:dyDescent="0.2">
      <c r="E345" s="240"/>
    </row>
    <row r="346" spans="5:5" ht="15" x14ac:dyDescent="0.2">
      <c r="E346" s="240"/>
    </row>
    <row r="347" spans="5:5" ht="15" x14ac:dyDescent="0.2">
      <c r="E347" s="240"/>
    </row>
    <row r="348" spans="5:5" ht="15" x14ac:dyDescent="0.2">
      <c r="E348" s="240"/>
    </row>
    <row r="349" spans="5:5" ht="15" x14ac:dyDescent="0.2">
      <c r="E349" s="240"/>
    </row>
    <row r="350" spans="5:5" ht="15" x14ac:dyDescent="0.2">
      <c r="E350" s="240"/>
    </row>
    <row r="351" spans="5:5" ht="15" x14ac:dyDescent="0.2">
      <c r="E351" s="240"/>
    </row>
    <row r="352" spans="5:5" ht="15" x14ac:dyDescent="0.2">
      <c r="E352" s="240"/>
    </row>
    <row r="353" spans="5:5" ht="15" x14ac:dyDescent="0.2">
      <c r="E353" s="240"/>
    </row>
    <row r="354" spans="5:5" ht="15" x14ac:dyDescent="0.2">
      <c r="E354" s="240"/>
    </row>
    <row r="355" spans="5:5" ht="15" x14ac:dyDescent="0.2">
      <c r="E355" s="240"/>
    </row>
    <row r="356" spans="5:5" ht="15" x14ac:dyDescent="0.2">
      <c r="E356" s="240"/>
    </row>
    <row r="357" spans="5:5" ht="15" x14ac:dyDescent="0.2">
      <c r="E357" s="240"/>
    </row>
    <row r="358" spans="5:5" ht="15" x14ac:dyDescent="0.2">
      <c r="E358" s="240"/>
    </row>
    <row r="359" spans="5:5" ht="15" x14ac:dyDescent="0.2">
      <c r="E359" s="240"/>
    </row>
    <row r="360" spans="5:5" ht="15" x14ac:dyDescent="0.2">
      <c r="E360" s="240"/>
    </row>
    <row r="361" spans="5:5" ht="15" x14ac:dyDescent="0.2">
      <c r="E361" s="240"/>
    </row>
    <row r="362" spans="5:5" ht="15" x14ac:dyDescent="0.2">
      <c r="E362" s="240"/>
    </row>
    <row r="363" spans="5:5" ht="15" x14ac:dyDescent="0.2">
      <c r="E363" s="240"/>
    </row>
    <row r="364" spans="5:5" ht="15" x14ac:dyDescent="0.2">
      <c r="E364" s="240"/>
    </row>
    <row r="365" spans="5:5" ht="15" x14ac:dyDescent="0.2">
      <c r="E365" s="240"/>
    </row>
    <row r="366" spans="5:5" ht="15" x14ac:dyDescent="0.2">
      <c r="E366" s="240"/>
    </row>
    <row r="367" spans="5:5" ht="15" x14ac:dyDescent="0.2">
      <c r="E367" s="240"/>
    </row>
    <row r="368" spans="5:5" ht="15" x14ac:dyDescent="0.2">
      <c r="E368" s="240"/>
    </row>
    <row r="369" spans="5:5" ht="15" x14ac:dyDescent="0.2">
      <c r="E369" s="240"/>
    </row>
    <row r="370" spans="5:5" ht="15" x14ac:dyDescent="0.2">
      <c r="E370" s="240"/>
    </row>
    <row r="371" spans="5:5" ht="15" x14ac:dyDescent="0.2">
      <c r="E371" s="240"/>
    </row>
    <row r="372" spans="5:5" ht="15" x14ac:dyDescent="0.2">
      <c r="E372" s="240"/>
    </row>
    <row r="373" spans="5:5" ht="15" x14ac:dyDescent="0.2">
      <c r="E373" s="240"/>
    </row>
    <row r="374" spans="5:5" ht="15" x14ac:dyDescent="0.2">
      <c r="E374" s="240"/>
    </row>
    <row r="375" spans="5:5" ht="15" x14ac:dyDescent="0.2">
      <c r="E375" s="240"/>
    </row>
    <row r="376" spans="5:5" ht="15" x14ac:dyDescent="0.2">
      <c r="E376" s="240"/>
    </row>
    <row r="377" spans="5:5" ht="15" x14ac:dyDescent="0.2">
      <c r="E377" s="240"/>
    </row>
    <row r="378" spans="5:5" ht="15" x14ac:dyDescent="0.2">
      <c r="E378" s="240"/>
    </row>
    <row r="379" spans="5:5" ht="15" x14ac:dyDescent="0.2">
      <c r="E379" s="240"/>
    </row>
    <row r="380" spans="5:5" ht="15" x14ac:dyDescent="0.2">
      <c r="E380" s="240"/>
    </row>
    <row r="381" spans="5:5" ht="15" x14ac:dyDescent="0.2">
      <c r="E381" s="240"/>
    </row>
    <row r="382" spans="5:5" ht="15" x14ac:dyDescent="0.2">
      <c r="E382" s="240"/>
    </row>
    <row r="383" spans="5:5" ht="15" x14ac:dyDescent="0.2">
      <c r="E383" s="240"/>
    </row>
    <row r="384" spans="5:5" ht="15" x14ac:dyDescent="0.2">
      <c r="E384" s="240"/>
    </row>
    <row r="385" spans="5:5" ht="15" x14ac:dyDescent="0.2">
      <c r="E385" s="240"/>
    </row>
    <row r="386" spans="5:5" ht="15" x14ac:dyDescent="0.2">
      <c r="E386" s="240"/>
    </row>
    <row r="387" spans="5:5" ht="15" x14ac:dyDescent="0.2">
      <c r="E387" s="240"/>
    </row>
    <row r="388" spans="5:5" ht="15" x14ac:dyDescent="0.2">
      <c r="E388" s="240"/>
    </row>
    <row r="389" spans="5:5" ht="15" x14ac:dyDescent="0.2">
      <c r="E389" s="240"/>
    </row>
    <row r="390" spans="5:5" ht="15" x14ac:dyDescent="0.2">
      <c r="E390" s="240"/>
    </row>
    <row r="391" spans="5:5" ht="15" x14ac:dyDescent="0.2">
      <c r="E391" s="240"/>
    </row>
    <row r="392" spans="5:5" ht="15" x14ac:dyDescent="0.2">
      <c r="E392" s="240"/>
    </row>
    <row r="393" spans="5:5" ht="15" x14ac:dyDescent="0.2">
      <c r="E393" s="240"/>
    </row>
    <row r="394" spans="5:5" ht="15" x14ac:dyDescent="0.2">
      <c r="E394" s="240"/>
    </row>
    <row r="395" spans="5:5" ht="15" x14ac:dyDescent="0.2">
      <c r="E395" s="240"/>
    </row>
    <row r="396" spans="5:5" ht="15" x14ac:dyDescent="0.2">
      <c r="E396" s="240"/>
    </row>
    <row r="397" spans="5:5" ht="15" x14ac:dyDescent="0.2">
      <c r="E397" s="240"/>
    </row>
    <row r="398" spans="5:5" ht="15" x14ac:dyDescent="0.2">
      <c r="E398" s="240"/>
    </row>
    <row r="399" spans="5:5" ht="15" x14ac:dyDescent="0.2">
      <c r="E399" s="240"/>
    </row>
    <row r="400" spans="5:5" ht="15" x14ac:dyDescent="0.2">
      <c r="E400" s="240"/>
    </row>
    <row r="401" spans="5:5" ht="15" x14ac:dyDescent="0.2">
      <c r="E401" s="240"/>
    </row>
    <row r="402" spans="5:5" ht="15" x14ac:dyDescent="0.2">
      <c r="E402" s="240"/>
    </row>
    <row r="403" spans="5:5" ht="15" x14ac:dyDescent="0.2">
      <c r="E403" s="240"/>
    </row>
    <row r="404" spans="5:5" ht="15" x14ac:dyDescent="0.2">
      <c r="E404" s="240"/>
    </row>
    <row r="405" spans="5:5" ht="15" x14ac:dyDescent="0.2">
      <c r="E405" s="240"/>
    </row>
    <row r="406" spans="5:5" ht="15" x14ac:dyDescent="0.2">
      <c r="E406" s="240"/>
    </row>
    <row r="407" spans="5:5" ht="15" x14ac:dyDescent="0.2">
      <c r="E407" s="240"/>
    </row>
    <row r="408" spans="5:5" ht="15" x14ac:dyDescent="0.2">
      <c r="E408" s="240"/>
    </row>
    <row r="409" spans="5:5" ht="15" x14ac:dyDescent="0.2">
      <c r="E409" s="240"/>
    </row>
    <row r="410" spans="5:5" ht="15" x14ac:dyDescent="0.2">
      <c r="E410" s="240"/>
    </row>
    <row r="411" spans="5:5" ht="15" x14ac:dyDescent="0.2">
      <c r="E411" s="240"/>
    </row>
    <row r="412" spans="5:5" ht="15" x14ac:dyDescent="0.2">
      <c r="E412" s="240"/>
    </row>
    <row r="413" spans="5:5" ht="15" x14ac:dyDescent="0.2">
      <c r="E413" s="240"/>
    </row>
    <row r="414" spans="5:5" ht="15" x14ac:dyDescent="0.2">
      <c r="E414" s="240"/>
    </row>
    <row r="415" spans="5:5" ht="15" x14ac:dyDescent="0.2">
      <c r="E415" s="240"/>
    </row>
    <row r="416" spans="5:5" ht="15" x14ac:dyDescent="0.2">
      <c r="E416" s="240"/>
    </row>
    <row r="417" spans="5:5" ht="15" x14ac:dyDescent="0.2">
      <c r="E417" s="240"/>
    </row>
    <row r="418" spans="5:5" ht="15" x14ac:dyDescent="0.2">
      <c r="E418" s="240"/>
    </row>
    <row r="419" spans="5:5" ht="15" x14ac:dyDescent="0.2">
      <c r="E419" s="240"/>
    </row>
    <row r="420" spans="5:5" ht="15" x14ac:dyDescent="0.2">
      <c r="E420" s="240"/>
    </row>
    <row r="421" spans="5:5" ht="15" x14ac:dyDescent="0.2">
      <c r="E421" s="240"/>
    </row>
    <row r="422" spans="5:5" ht="15" x14ac:dyDescent="0.2">
      <c r="E422" s="240"/>
    </row>
    <row r="423" spans="5:5" ht="15" x14ac:dyDescent="0.2">
      <c r="E423" s="240"/>
    </row>
    <row r="424" spans="5:5" ht="15" x14ac:dyDescent="0.2">
      <c r="E424" s="240"/>
    </row>
    <row r="425" spans="5:5" ht="15" x14ac:dyDescent="0.2">
      <c r="E425" s="240"/>
    </row>
    <row r="426" spans="5:5" ht="15" x14ac:dyDescent="0.2">
      <c r="E426" s="240"/>
    </row>
    <row r="427" spans="5:5" ht="15" x14ac:dyDescent="0.2">
      <c r="E427" s="240"/>
    </row>
    <row r="428" spans="5:5" ht="15" x14ac:dyDescent="0.2">
      <c r="E428" s="240"/>
    </row>
    <row r="429" spans="5:5" ht="15" x14ac:dyDescent="0.2">
      <c r="E429" s="240"/>
    </row>
    <row r="430" spans="5:5" ht="15" x14ac:dyDescent="0.2">
      <c r="E430" s="240"/>
    </row>
    <row r="431" spans="5:5" ht="15" x14ac:dyDescent="0.2">
      <c r="E431" s="240"/>
    </row>
    <row r="432" spans="5:5" ht="15" x14ac:dyDescent="0.2">
      <c r="E432" s="240"/>
    </row>
    <row r="433" spans="5:5" ht="15" x14ac:dyDescent="0.2">
      <c r="E433" s="240"/>
    </row>
    <row r="434" spans="5:5" ht="15" x14ac:dyDescent="0.2">
      <c r="E434" s="240"/>
    </row>
    <row r="435" spans="5:5" ht="15" x14ac:dyDescent="0.2">
      <c r="E435" s="240"/>
    </row>
    <row r="436" spans="5:5" ht="15" x14ac:dyDescent="0.2">
      <c r="E436" s="240"/>
    </row>
    <row r="437" spans="5:5" ht="15" x14ac:dyDescent="0.2">
      <c r="E437" s="240"/>
    </row>
    <row r="438" spans="5:5" ht="15" x14ac:dyDescent="0.2">
      <c r="E438" s="240"/>
    </row>
    <row r="439" spans="5:5" ht="15" x14ac:dyDescent="0.2">
      <c r="E439" s="240"/>
    </row>
    <row r="440" spans="5:5" ht="15" x14ac:dyDescent="0.2">
      <c r="E440" s="240"/>
    </row>
    <row r="441" spans="5:5" ht="15" x14ac:dyDescent="0.2">
      <c r="E441" s="240"/>
    </row>
    <row r="442" spans="5:5" ht="15" x14ac:dyDescent="0.2">
      <c r="E442" s="240"/>
    </row>
    <row r="443" spans="5:5" ht="15" x14ac:dyDescent="0.2">
      <c r="E443" s="240"/>
    </row>
    <row r="444" spans="5:5" ht="15" x14ac:dyDescent="0.2">
      <c r="E444" s="240"/>
    </row>
    <row r="445" spans="5:5" ht="15" x14ac:dyDescent="0.2">
      <c r="E445" s="240"/>
    </row>
    <row r="446" spans="5:5" ht="15" x14ac:dyDescent="0.2">
      <c r="E446" s="240"/>
    </row>
    <row r="447" spans="5:5" ht="15" x14ac:dyDescent="0.2">
      <c r="E447" s="240"/>
    </row>
    <row r="448" spans="5:5" ht="15" x14ac:dyDescent="0.2">
      <c r="E448" s="240"/>
    </row>
    <row r="449" spans="5:5" ht="15" x14ac:dyDescent="0.2">
      <c r="E449" s="240"/>
    </row>
    <row r="450" spans="5:5" ht="15" x14ac:dyDescent="0.2">
      <c r="E450" s="240"/>
    </row>
    <row r="451" spans="5:5" ht="15" x14ac:dyDescent="0.2">
      <c r="E451" s="240"/>
    </row>
    <row r="452" spans="5:5" ht="15" x14ac:dyDescent="0.2">
      <c r="E452" s="240"/>
    </row>
    <row r="453" spans="5:5" ht="15" x14ac:dyDescent="0.2">
      <c r="E453" s="240"/>
    </row>
    <row r="454" spans="5:5" ht="15" x14ac:dyDescent="0.2">
      <c r="E454" s="240"/>
    </row>
    <row r="455" spans="5:5" ht="15" x14ac:dyDescent="0.2">
      <c r="E455" s="240"/>
    </row>
    <row r="456" spans="5:5" ht="15" x14ac:dyDescent="0.2">
      <c r="E456" s="240"/>
    </row>
    <row r="457" spans="5:5" ht="15" x14ac:dyDescent="0.2">
      <c r="E457" s="240"/>
    </row>
    <row r="458" spans="5:5" ht="15" x14ac:dyDescent="0.2">
      <c r="E458" s="240"/>
    </row>
    <row r="459" spans="5:5" ht="15" x14ac:dyDescent="0.2">
      <c r="E459" s="240"/>
    </row>
    <row r="460" spans="5:5" ht="15" x14ac:dyDescent="0.2">
      <c r="E460" s="240"/>
    </row>
    <row r="461" spans="5:5" ht="15" x14ac:dyDescent="0.2">
      <c r="E461" s="240"/>
    </row>
    <row r="462" spans="5:5" ht="15" x14ac:dyDescent="0.2">
      <c r="E462" s="240"/>
    </row>
    <row r="463" spans="5:5" ht="15" x14ac:dyDescent="0.2">
      <c r="E463" s="240"/>
    </row>
    <row r="464" spans="5:5" ht="15" x14ac:dyDescent="0.2">
      <c r="E464" s="240"/>
    </row>
    <row r="465" spans="5:5" ht="15" x14ac:dyDescent="0.2">
      <c r="E465" s="240"/>
    </row>
    <row r="466" spans="5:5" ht="15" x14ac:dyDescent="0.2">
      <c r="E466" s="240"/>
    </row>
    <row r="467" spans="5:5" ht="15" x14ac:dyDescent="0.2">
      <c r="E467" s="240"/>
    </row>
    <row r="468" spans="5:5" ht="15" x14ac:dyDescent="0.2">
      <c r="E468" s="240"/>
    </row>
    <row r="469" spans="5:5" ht="15" x14ac:dyDescent="0.2">
      <c r="E469" s="240"/>
    </row>
    <row r="470" spans="5:5" ht="15" x14ac:dyDescent="0.2">
      <c r="E470" s="240"/>
    </row>
    <row r="471" spans="5:5" ht="15" x14ac:dyDescent="0.2">
      <c r="E471" s="240"/>
    </row>
    <row r="472" spans="5:5" ht="15" x14ac:dyDescent="0.2">
      <c r="E472" s="240"/>
    </row>
    <row r="473" spans="5:5" ht="15" x14ac:dyDescent="0.2">
      <c r="E473" s="240"/>
    </row>
    <row r="474" spans="5:5" ht="15" x14ac:dyDescent="0.2">
      <c r="E474" s="240"/>
    </row>
    <row r="475" spans="5:5" ht="15" x14ac:dyDescent="0.2">
      <c r="E475" s="240"/>
    </row>
    <row r="476" spans="5:5" ht="15" x14ac:dyDescent="0.2">
      <c r="E476" s="240"/>
    </row>
    <row r="477" spans="5:5" ht="15" x14ac:dyDescent="0.2">
      <c r="E477" s="240"/>
    </row>
    <row r="478" spans="5:5" ht="15" x14ac:dyDescent="0.2">
      <c r="E478" s="240"/>
    </row>
    <row r="479" spans="5:5" ht="15" x14ac:dyDescent="0.2">
      <c r="E479" s="240"/>
    </row>
    <row r="480" spans="5:5" ht="15" x14ac:dyDescent="0.2">
      <c r="E480" s="240"/>
    </row>
    <row r="481" spans="5:5" ht="15" x14ac:dyDescent="0.2">
      <c r="E481" s="240"/>
    </row>
    <row r="482" spans="5:5" ht="15" x14ac:dyDescent="0.2">
      <c r="E482" s="240"/>
    </row>
    <row r="483" spans="5:5" ht="15" x14ac:dyDescent="0.2">
      <c r="E483" s="240"/>
    </row>
    <row r="484" spans="5:5" ht="15" x14ac:dyDescent="0.2">
      <c r="E484" s="240"/>
    </row>
    <row r="485" spans="5:5" ht="15" x14ac:dyDescent="0.2">
      <c r="E485" s="240"/>
    </row>
    <row r="486" spans="5:5" ht="15" x14ac:dyDescent="0.2">
      <c r="E486" s="240"/>
    </row>
    <row r="487" spans="5:5" ht="15" x14ac:dyDescent="0.2">
      <c r="E487" s="240"/>
    </row>
    <row r="488" spans="5:5" ht="15" x14ac:dyDescent="0.2">
      <c r="E488" s="240"/>
    </row>
    <row r="489" spans="5:5" ht="15" x14ac:dyDescent="0.2">
      <c r="E489" s="240"/>
    </row>
    <row r="490" spans="5:5" ht="15" x14ac:dyDescent="0.2">
      <c r="E490" s="240"/>
    </row>
    <row r="491" spans="5:5" ht="15" x14ac:dyDescent="0.2">
      <c r="E491" s="240"/>
    </row>
    <row r="492" spans="5:5" ht="15" x14ac:dyDescent="0.2">
      <c r="E492" s="240"/>
    </row>
    <row r="493" spans="5:5" ht="15" x14ac:dyDescent="0.2">
      <c r="E493" s="240"/>
    </row>
    <row r="494" spans="5:5" ht="15" x14ac:dyDescent="0.2">
      <c r="E494" s="240"/>
    </row>
    <row r="495" spans="5:5" ht="15" x14ac:dyDescent="0.2">
      <c r="E495" s="240"/>
    </row>
    <row r="496" spans="5:5" ht="15" x14ac:dyDescent="0.2">
      <c r="E496" s="240"/>
    </row>
    <row r="497" spans="5:5" ht="15" x14ac:dyDescent="0.2">
      <c r="E497" s="240"/>
    </row>
    <row r="498" spans="5:5" ht="15" x14ac:dyDescent="0.2">
      <c r="E498" s="240"/>
    </row>
    <row r="499" spans="5:5" ht="15" x14ac:dyDescent="0.2">
      <c r="E499" s="240"/>
    </row>
    <row r="500" spans="5:5" ht="15" x14ac:dyDescent="0.2">
      <c r="E500" s="240"/>
    </row>
    <row r="501" spans="5:5" ht="15" x14ac:dyDescent="0.2">
      <c r="E501" s="240"/>
    </row>
    <row r="502" spans="5:5" ht="15" x14ac:dyDescent="0.2">
      <c r="E502" s="240"/>
    </row>
    <row r="503" spans="5:5" ht="15" x14ac:dyDescent="0.2">
      <c r="E503" s="240"/>
    </row>
    <row r="504" spans="5:5" ht="15" x14ac:dyDescent="0.2">
      <c r="E504" s="240"/>
    </row>
    <row r="505" spans="5:5" ht="15" x14ac:dyDescent="0.2">
      <c r="E505" s="240"/>
    </row>
    <row r="506" spans="5:5" ht="15" x14ac:dyDescent="0.2">
      <c r="E506" s="240"/>
    </row>
    <row r="507" spans="5:5" ht="15" x14ac:dyDescent="0.2">
      <c r="E507" s="240"/>
    </row>
    <row r="508" spans="5:5" ht="15" x14ac:dyDescent="0.2">
      <c r="E508" s="240"/>
    </row>
    <row r="509" spans="5:5" ht="15" x14ac:dyDescent="0.2">
      <c r="E509" s="240"/>
    </row>
    <row r="510" spans="5:5" ht="15" x14ac:dyDescent="0.2">
      <c r="E510" s="240"/>
    </row>
    <row r="511" spans="5:5" ht="15" x14ac:dyDescent="0.2">
      <c r="E511" s="240"/>
    </row>
    <row r="512" spans="5:5" ht="15" x14ac:dyDescent="0.2">
      <c r="E512" s="240"/>
    </row>
    <row r="513" spans="5:5" ht="15" x14ac:dyDescent="0.2">
      <c r="E513" s="240"/>
    </row>
    <row r="514" spans="5:5" ht="15" x14ac:dyDescent="0.2">
      <c r="E514" s="240"/>
    </row>
    <row r="515" spans="5:5" ht="15" x14ac:dyDescent="0.2">
      <c r="E515" s="240"/>
    </row>
    <row r="516" spans="5:5" ht="15" x14ac:dyDescent="0.2">
      <c r="E516" s="240"/>
    </row>
    <row r="517" spans="5:5" ht="15" x14ac:dyDescent="0.2">
      <c r="E517" s="240"/>
    </row>
    <row r="518" spans="5:5" ht="15" x14ac:dyDescent="0.2">
      <c r="E518" s="240"/>
    </row>
    <row r="519" spans="5:5" ht="15" x14ac:dyDescent="0.2">
      <c r="E519" s="240"/>
    </row>
    <row r="520" spans="5:5" ht="15" x14ac:dyDescent="0.2">
      <c r="E520" s="240"/>
    </row>
    <row r="521" spans="5:5" ht="15" x14ac:dyDescent="0.2">
      <c r="E521" s="240"/>
    </row>
    <row r="522" spans="5:5" ht="15" x14ac:dyDescent="0.2">
      <c r="E522" s="240"/>
    </row>
    <row r="523" spans="5:5" ht="15" x14ac:dyDescent="0.2">
      <c r="E523" s="240"/>
    </row>
    <row r="524" spans="5:5" ht="15" x14ac:dyDescent="0.2">
      <c r="E524" s="240"/>
    </row>
    <row r="525" spans="5:5" ht="15" x14ac:dyDescent="0.2">
      <c r="E525" s="240"/>
    </row>
    <row r="526" spans="5:5" ht="15" x14ac:dyDescent="0.2">
      <c r="E526" s="240"/>
    </row>
    <row r="527" spans="5:5" ht="15" x14ac:dyDescent="0.2">
      <c r="E527" s="240"/>
    </row>
    <row r="528" spans="5:5" ht="15" x14ac:dyDescent="0.2">
      <c r="E528" s="240"/>
    </row>
    <row r="529" spans="5:5" ht="15" x14ac:dyDescent="0.2">
      <c r="E529" s="240"/>
    </row>
    <row r="530" spans="5:5" ht="15" x14ac:dyDescent="0.2">
      <c r="E530" s="240"/>
    </row>
    <row r="531" spans="5:5" ht="15" x14ac:dyDescent="0.2">
      <c r="E531" s="240"/>
    </row>
    <row r="532" spans="5:5" ht="15" x14ac:dyDescent="0.2">
      <c r="E532" s="240"/>
    </row>
    <row r="533" spans="5:5" ht="15" x14ac:dyDescent="0.2">
      <c r="E533" s="240"/>
    </row>
    <row r="534" spans="5:5" ht="15" x14ac:dyDescent="0.2">
      <c r="E534" s="240"/>
    </row>
    <row r="535" spans="5:5" ht="15" x14ac:dyDescent="0.2">
      <c r="E535" s="240"/>
    </row>
    <row r="536" spans="5:5" ht="15" x14ac:dyDescent="0.2">
      <c r="E536" s="240"/>
    </row>
    <row r="537" spans="5:5" ht="15" x14ac:dyDescent="0.2">
      <c r="E537" s="240"/>
    </row>
    <row r="538" spans="5:5" ht="15" x14ac:dyDescent="0.2">
      <c r="E538" s="240"/>
    </row>
    <row r="539" spans="5:5" ht="15" x14ac:dyDescent="0.2">
      <c r="E539" s="240"/>
    </row>
    <row r="540" spans="5:5" ht="15" x14ac:dyDescent="0.2">
      <c r="E540" s="240"/>
    </row>
    <row r="541" spans="5:5" ht="15" x14ac:dyDescent="0.2">
      <c r="E541" s="240"/>
    </row>
    <row r="542" spans="5:5" ht="15" x14ac:dyDescent="0.2">
      <c r="E542" s="240"/>
    </row>
    <row r="543" spans="5:5" ht="15" x14ac:dyDescent="0.2">
      <c r="E543" s="240"/>
    </row>
    <row r="544" spans="5:5" ht="15" x14ac:dyDescent="0.2">
      <c r="E544" s="240"/>
    </row>
    <row r="545" spans="5:5" ht="15" x14ac:dyDescent="0.2">
      <c r="E545" s="240"/>
    </row>
    <row r="546" spans="5:5" ht="15" x14ac:dyDescent="0.2">
      <c r="E546" s="240"/>
    </row>
    <row r="547" spans="5:5" ht="15" x14ac:dyDescent="0.2">
      <c r="E547" s="240"/>
    </row>
    <row r="548" spans="5:5" ht="15" x14ac:dyDescent="0.2">
      <c r="E548" s="240"/>
    </row>
    <row r="549" spans="5:5" ht="15" x14ac:dyDescent="0.2">
      <c r="E549" s="240"/>
    </row>
    <row r="550" spans="5:5" ht="15" x14ac:dyDescent="0.2">
      <c r="E550" s="240"/>
    </row>
    <row r="551" spans="5:5" ht="15" x14ac:dyDescent="0.2">
      <c r="E551" s="240"/>
    </row>
    <row r="552" spans="5:5" ht="15" x14ac:dyDescent="0.2">
      <c r="E552" s="240"/>
    </row>
    <row r="553" spans="5:5" ht="15" x14ac:dyDescent="0.2">
      <c r="E553" s="240"/>
    </row>
    <row r="554" spans="5:5" ht="15" x14ac:dyDescent="0.2">
      <c r="E554" s="240"/>
    </row>
    <row r="555" spans="5:5" ht="15" x14ac:dyDescent="0.2">
      <c r="E555" s="240"/>
    </row>
    <row r="556" spans="5:5" ht="15" x14ac:dyDescent="0.2">
      <c r="E556" s="240"/>
    </row>
    <row r="557" spans="5:5" ht="15" x14ac:dyDescent="0.2">
      <c r="E557" s="240"/>
    </row>
    <row r="558" spans="5:5" ht="15" x14ac:dyDescent="0.2">
      <c r="E558" s="240"/>
    </row>
    <row r="559" spans="5:5" ht="15" x14ac:dyDescent="0.2">
      <c r="E559" s="240"/>
    </row>
    <row r="560" spans="5:5" ht="15" x14ac:dyDescent="0.2">
      <c r="E560" s="240"/>
    </row>
    <row r="561" spans="5:5" ht="15" x14ac:dyDescent="0.2">
      <c r="E561" s="240"/>
    </row>
    <row r="562" spans="5:5" ht="15" x14ac:dyDescent="0.2">
      <c r="E562" s="240"/>
    </row>
    <row r="563" spans="5:5" ht="15" x14ac:dyDescent="0.2">
      <c r="E563" s="240"/>
    </row>
    <row r="564" spans="5:5" ht="15" x14ac:dyDescent="0.2">
      <c r="E564" s="240"/>
    </row>
    <row r="565" spans="5:5" ht="15" x14ac:dyDescent="0.2">
      <c r="E565" s="240"/>
    </row>
    <row r="566" spans="5:5" ht="15" x14ac:dyDescent="0.2">
      <c r="E566" s="240"/>
    </row>
    <row r="567" spans="5:5" ht="15" x14ac:dyDescent="0.2">
      <c r="E567" s="240"/>
    </row>
    <row r="568" spans="5:5" ht="15" x14ac:dyDescent="0.2">
      <c r="E568" s="240"/>
    </row>
    <row r="569" spans="5:5" ht="15" x14ac:dyDescent="0.2">
      <c r="E569" s="240"/>
    </row>
    <row r="570" spans="5:5" ht="15" x14ac:dyDescent="0.2">
      <c r="E570" s="240"/>
    </row>
    <row r="571" spans="5:5" ht="15" x14ac:dyDescent="0.2">
      <c r="E571" s="240"/>
    </row>
    <row r="572" spans="5:5" ht="15" x14ac:dyDescent="0.2">
      <c r="E572" s="240"/>
    </row>
    <row r="573" spans="5:5" ht="15" x14ac:dyDescent="0.2">
      <c r="E573" s="240"/>
    </row>
    <row r="574" spans="5:5" ht="15" x14ac:dyDescent="0.2">
      <c r="E574" s="240"/>
    </row>
    <row r="575" spans="5:5" ht="15" x14ac:dyDescent="0.2">
      <c r="E575" s="240"/>
    </row>
    <row r="576" spans="5:5" ht="15" x14ac:dyDescent="0.2">
      <c r="E576" s="240"/>
    </row>
    <row r="577" spans="5:5" ht="15" x14ac:dyDescent="0.2">
      <c r="E577" s="240"/>
    </row>
    <row r="578" spans="5:5" ht="15" x14ac:dyDescent="0.2">
      <c r="E578" s="240"/>
    </row>
    <row r="579" spans="5:5" ht="15" x14ac:dyDescent="0.2">
      <c r="E579" s="240"/>
    </row>
    <row r="580" spans="5:5" ht="15" x14ac:dyDescent="0.2">
      <c r="E580" s="240"/>
    </row>
    <row r="581" spans="5:5" ht="15" x14ac:dyDescent="0.2">
      <c r="E581" s="240"/>
    </row>
    <row r="582" spans="5:5" ht="15" x14ac:dyDescent="0.2">
      <c r="E582" s="240"/>
    </row>
    <row r="583" spans="5:5" ht="15" x14ac:dyDescent="0.2">
      <c r="E583" s="240"/>
    </row>
    <row r="584" spans="5:5" ht="15" x14ac:dyDescent="0.2">
      <c r="E584" s="240"/>
    </row>
    <row r="585" spans="5:5" ht="15" x14ac:dyDescent="0.2">
      <c r="E585" s="240"/>
    </row>
    <row r="586" spans="5:5" ht="15" x14ac:dyDescent="0.2">
      <c r="E586" s="240"/>
    </row>
    <row r="587" spans="5:5" ht="15" x14ac:dyDescent="0.2">
      <c r="E587" s="240"/>
    </row>
    <row r="588" spans="5:5" ht="15" x14ac:dyDescent="0.2">
      <c r="E588" s="240"/>
    </row>
    <row r="589" spans="5:5" ht="15" x14ac:dyDescent="0.2">
      <c r="E589" s="240"/>
    </row>
    <row r="590" spans="5:5" ht="15" x14ac:dyDescent="0.2">
      <c r="E590" s="240"/>
    </row>
    <row r="591" spans="5:5" ht="15" x14ac:dyDescent="0.2">
      <c r="E591" s="240"/>
    </row>
    <row r="592" spans="5:5" ht="15" x14ac:dyDescent="0.2">
      <c r="E592" s="240"/>
    </row>
    <row r="593" spans="5:5" ht="15" x14ac:dyDescent="0.2">
      <c r="E593" s="240"/>
    </row>
    <row r="594" spans="5:5" ht="15" x14ac:dyDescent="0.2">
      <c r="E594" s="240"/>
    </row>
    <row r="595" spans="5:5" ht="15" x14ac:dyDescent="0.2">
      <c r="E595" s="240"/>
    </row>
    <row r="596" spans="5:5" ht="15" x14ac:dyDescent="0.2">
      <c r="E596" s="240"/>
    </row>
    <row r="597" spans="5:5" ht="15" x14ac:dyDescent="0.2">
      <c r="E597" s="240"/>
    </row>
    <row r="598" spans="5:5" ht="15" x14ac:dyDescent="0.2">
      <c r="E598" s="240"/>
    </row>
    <row r="599" spans="5:5" ht="15" x14ac:dyDescent="0.2">
      <c r="E599" s="240"/>
    </row>
    <row r="600" spans="5:5" ht="15" x14ac:dyDescent="0.2">
      <c r="E600" s="240"/>
    </row>
    <row r="601" spans="5:5" ht="15" x14ac:dyDescent="0.2">
      <c r="E601" s="240"/>
    </row>
    <row r="602" spans="5:5" ht="15" x14ac:dyDescent="0.2">
      <c r="E602" s="240"/>
    </row>
    <row r="603" spans="5:5" ht="15" x14ac:dyDescent="0.2">
      <c r="E603" s="240"/>
    </row>
    <row r="604" spans="5:5" ht="15" x14ac:dyDescent="0.2">
      <c r="E604" s="240"/>
    </row>
    <row r="605" spans="5:5" ht="15" x14ac:dyDescent="0.2">
      <c r="E605" s="240"/>
    </row>
    <row r="606" spans="5:5" ht="15" x14ac:dyDescent="0.2">
      <c r="E606" s="240"/>
    </row>
    <row r="607" spans="5:5" ht="15" x14ac:dyDescent="0.2">
      <c r="E607" s="240"/>
    </row>
    <row r="608" spans="5:5" ht="15" x14ac:dyDescent="0.2">
      <c r="E608" s="240"/>
    </row>
    <row r="609" spans="5:5" ht="15" x14ac:dyDescent="0.2">
      <c r="E609" s="240"/>
    </row>
    <row r="610" spans="5:5" ht="15" x14ac:dyDescent="0.2">
      <c r="E610" s="240"/>
    </row>
    <row r="611" spans="5:5" ht="15" x14ac:dyDescent="0.2">
      <c r="E611" s="240"/>
    </row>
    <row r="612" spans="5:5" ht="15" x14ac:dyDescent="0.2">
      <c r="E612" s="240"/>
    </row>
    <row r="613" spans="5:5" ht="15" x14ac:dyDescent="0.2">
      <c r="E613" s="240"/>
    </row>
    <row r="614" spans="5:5" ht="15" x14ac:dyDescent="0.2">
      <c r="E614" s="240"/>
    </row>
    <row r="615" spans="5:5" ht="15" x14ac:dyDescent="0.2">
      <c r="E615" s="240"/>
    </row>
    <row r="616" spans="5:5" ht="15" x14ac:dyDescent="0.2">
      <c r="E616" s="240"/>
    </row>
    <row r="617" spans="5:5" ht="15" x14ac:dyDescent="0.2">
      <c r="E617" s="240"/>
    </row>
    <row r="618" spans="5:5" ht="15" x14ac:dyDescent="0.2">
      <c r="E618" s="240"/>
    </row>
    <row r="619" spans="5:5" ht="15" x14ac:dyDescent="0.2">
      <c r="E619" s="240"/>
    </row>
    <row r="620" spans="5:5" ht="15" x14ac:dyDescent="0.2">
      <c r="E620" s="240"/>
    </row>
    <row r="621" spans="5:5" ht="15" x14ac:dyDescent="0.2">
      <c r="E621" s="240"/>
    </row>
    <row r="622" spans="5:5" ht="15" x14ac:dyDescent="0.2">
      <c r="E622" s="240"/>
    </row>
    <row r="623" spans="5:5" ht="15" x14ac:dyDescent="0.2">
      <c r="E623" s="240"/>
    </row>
    <row r="624" spans="5:5" ht="15" x14ac:dyDescent="0.2">
      <c r="E624" s="240"/>
    </row>
    <row r="625" spans="5:5" ht="15" x14ac:dyDescent="0.2">
      <c r="E625" s="240"/>
    </row>
    <row r="626" spans="5:5" ht="15" x14ac:dyDescent="0.2">
      <c r="E626" s="240"/>
    </row>
    <row r="627" spans="5:5" ht="15" x14ac:dyDescent="0.2">
      <c r="E627" s="240"/>
    </row>
    <row r="628" spans="5:5" ht="15" x14ac:dyDescent="0.2">
      <c r="E628" s="240"/>
    </row>
    <row r="629" spans="5:5" ht="15" x14ac:dyDescent="0.2">
      <c r="E629" s="240"/>
    </row>
    <row r="630" spans="5:5" ht="15" x14ac:dyDescent="0.2">
      <c r="E630" s="240"/>
    </row>
    <row r="631" spans="5:5" ht="15" x14ac:dyDescent="0.2">
      <c r="E631" s="240"/>
    </row>
    <row r="632" spans="5:5" ht="15" x14ac:dyDescent="0.2">
      <c r="E632" s="240"/>
    </row>
    <row r="633" spans="5:5" ht="15" x14ac:dyDescent="0.2">
      <c r="E633" s="240"/>
    </row>
    <row r="634" spans="5:5" ht="15" x14ac:dyDescent="0.2">
      <c r="E634" s="240"/>
    </row>
    <row r="635" spans="5:5" ht="15" x14ac:dyDescent="0.2">
      <c r="E635" s="240"/>
    </row>
    <row r="636" spans="5:5" ht="15" x14ac:dyDescent="0.2">
      <c r="E636" s="240"/>
    </row>
    <row r="637" spans="5:5" ht="15" x14ac:dyDescent="0.2">
      <c r="E637" s="240"/>
    </row>
    <row r="638" spans="5:5" ht="15" x14ac:dyDescent="0.2">
      <c r="E638" s="240"/>
    </row>
    <row r="639" spans="5:5" ht="15" x14ac:dyDescent="0.2">
      <c r="E639" s="240"/>
    </row>
    <row r="640" spans="5:5" ht="15" x14ac:dyDescent="0.2">
      <c r="E640" s="240"/>
    </row>
    <row r="641" spans="5:5" ht="15" x14ac:dyDescent="0.2">
      <c r="E641" s="240"/>
    </row>
    <row r="642" spans="5:5" ht="15" x14ac:dyDescent="0.2">
      <c r="E642" s="240"/>
    </row>
    <row r="643" spans="5:5" ht="15" x14ac:dyDescent="0.2">
      <c r="E643" s="240"/>
    </row>
    <row r="644" spans="5:5" ht="15" x14ac:dyDescent="0.2">
      <c r="E644" s="240"/>
    </row>
    <row r="645" spans="5:5" ht="15" x14ac:dyDescent="0.2">
      <c r="E645" s="240"/>
    </row>
    <row r="646" spans="5:5" ht="15" x14ac:dyDescent="0.2">
      <c r="E646" s="240"/>
    </row>
    <row r="647" spans="5:5" ht="15" x14ac:dyDescent="0.2">
      <c r="E647" s="240"/>
    </row>
    <row r="648" spans="5:5" ht="15" x14ac:dyDescent="0.2">
      <c r="E648" s="240"/>
    </row>
    <row r="649" spans="5:5" ht="15" x14ac:dyDescent="0.2">
      <c r="E649" s="240"/>
    </row>
    <row r="650" spans="5:5" ht="15" x14ac:dyDescent="0.2">
      <c r="E650" s="240"/>
    </row>
    <row r="651" spans="5:5" ht="15" x14ac:dyDescent="0.2">
      <c r="E651" s="240"/>
    </row>
    <row r="652" spans="5:5" ht="15" x14ac:dyDescent="0.2">
      <c r="E652" s="240"/>
    </row>
    <row r="653" spans="5:5" ht="15" x14ac:dyDescent="0.2">
      <c r="E653" s="240"/>
    </row>
    <row r="654" spans="5:5" ht="15" x14ac:dyDescent="0.2">
      <c r="E654" s="240"/>
    </row>
    <row r="655" spans="5:5" ht="15" x14ac:dyDescent="0.2">
      <c r="E655" s="240"/>
    </row>
    <row r="656" spans="5:5" ht="15" x14ac:dyDescent="0.2">
      <c r="E656" s="240"/>
    </row>
    <row r="657" spans="5:5" ht="15" x14ac:dyDescent="0.2">
      <c r="E657" s="240"/>
    </row>
    <row r="658" spans="5:5" ht="15" x14ac:dyDescent="0.2">
      <c r="E658" s="240"/>
    </row>
    <row r="659" spans="5:5" ht="15" x14ac:dyDescent="0.2">
      <c r="E659" s="240"/>
    </row>
    <row r="660" spans="5:5" ht="15" x14ac:dyDescent="0.2">
      <c r="E660" s="240"/>
    </row>
    <row r="661" spans="5:5" ht="15" x14ac:dyDescent="0.2">
      <c r="E661" s="240"/>
    </row>
    <row r="662" spans="5:5" ht="15" x14ac:dyDescent="0.2">
      <c r="E662" s="240"/>
    </row>
    <row r="663" spans="5:5" ht="15" x14ac:dyDescent="0.2">
      <c r="E663" s="240"/>
    </row>
    <row r="664" spans="5:5" ht="15" x14ac:dyDescent="0.2">
      <c r="E664" s="240"/>
    </row>
    <row r="665" spans="5:5" ht="15" x14ac:dyDescent="0.2">
      <c r="E665" s="240"/>
    </row>
    <row r="666" spans="5:5" ht="15" x14ac:dyDescent="0.2">
      <c r="E666" s="240"/>
    </row>
    <row r="667" spans="5:5" ht="15" x14ac:dyDescent="0.2">
      <c r="E667" s="240"/>
    </row>
    <row r="668" spans="5:5" ht="15" x14ac:dyDescent="0.2">
      <c r="E668" s="240"/>
    </row>
    <row r="669" spans="5:5" ht="15" x14ac:dyDescent="0.2">
      <c r="E669" s="240"/>
    </row>
    <row r="670" spans="5:5" ht="15" x14ac:dyDescent="0.2">
      <c r="E670" s="240"/>
    </row>
    <row r="671" spans="5:5" ht="15" x14ac:dyDescent="0.2">
      <c r="E671" s="240"/>
    </row>
    <row r="672" spans="5:5" ht="15" x14ac:dyDescent="0.2">
      <c r="E672" s="240"/>
    </row>
    <row r="673" spans="5:5" ht="15" x14ac:dyDescent="0.2">
      <c r="E673" s="240"/>
    </row>
    <row r="674" spans="5:5" ht="15" x14ac:dyDescent="0.2">
      <c r="E674" s="240"/>
    </row>
    <row r="675" spans="5:5" ht="15" x14ac:dyDescent="0.2">
      <c r="E675" s="240"/>
    </row>
    <row r="676" spans="5:5" ht="15" x14ac:dyDescent="0.2">
      <c r="E676" s="240"/>
    </row>
    <row r="677" spans="5:5" ht="15" x14ac:dyDescent="0.2">
      <c r="E677" s="240"/>
    </row>
    <row r="678" spans="5:5" ht="15" x14ac:dyDescent="0.2">
      <c r="E678" s="240"/>
    </row>
    <row r="679" spans="5:5" ht="15" x14ac:dyDescent="0.2">
      <c r="E679" s="240"/>
    </row>
    <row r="680" spans="5:5" ht="15" x14ac:dyDescent="0.2">
      <c r="E680" s="240"/>
    </row>
    <row r="681" spans="5:5" ht="15" x14ac:dyDescent="0.2">
      <c r="E681" s="240"/>
    </row>
    <row r="682" spans="5:5" ht="15" x14ac:dyDescent="0.2">
      <c r="E682" s="240"/>
    </row>
    <row r="683" spans="5:5" ht="15" x14ac:dyDescent="0.2">
      <c r="E683" s="240"/>
    </row>
    <row r="684" spans="5:5" ht="15" x14ac:dyDescent="0.2">
      <c r="E684" s="240"/>
    </row>
    <row r="685" spans="5:5" ht="15" x14ac:dyDescent="0.2">
      <c r="E685" s="240"/>
    </row>
    <row r="686" spans="5:5" ht="15" x14ac:dyDescent="0.2">
      <c r="E686" s="240"/>
    </row>
    <row r="687" spans="5:5" ht="15" x14ac:dyDescent="0.2">
      <c r="E687" s="240"/>
    </row>
    <row r="688" spans="5:5" ht="15" x14ac:dyDescent="0.2">
      <c r="E688" s="240"/>
    </row>
    <row r="689" spans="5:5" ht="15" x14ac:dyDescent="0.2">
      <c r="E689" s="240"/>
    </row>
    <row r="690" spans="5:5" ht="15" x14ac:dyDescent="0.2">
      <c r="E690" s="240"/>
    </row>
    <row r="691" spans="5:5" ht="15" x14ac:dyDescent="0.2">
      <c r="E691" s="240"/>
    </row>
    <row r="692" spans="5:5" ht="15" x14ac:dyDescent="0.2">
      <c r="E692" s="240"/>
    </row>
    <row r="693" spans="5:5" ht="15" x14ac:dyDescent="0.2">
      <c r="E693" s="240"/>
    </row>
    <row r="694" spans="5:5" ht="15" x14ac:dyDescent="0.2">
      <c r="E694" s="240"/>
    </row>
    <row r="695" spans="5:5" ht="15" x14ac:dyDescent="0.2">
      <c r="E695" s="240"/>
    </row>
    <row r="696" spans="5:5" ht="15" x14ac:dyDescent="0.2">
      <c r="E696" s="240"/>
    </row>
    <row r="697" spans="5:5" ht="15" x14ac:dyDescent="0.2">
      <c r="E697" s="240"/>
    </row>
    <row r="698" spans="5:5" ht="15" x14ac:dyDescent="0.2">
      <c r="E698" s="240"/>
    </row>
    <row r="699" spans="5:5" ht="15" x14ac:dyDescent="0.2">
      <c r="E699" s="240"/>
    </row>
    <row r="700" spans="5:5" ht="15" x14ac:dyDescent="0.2">
      <c r="E700" s="240"/>
    </row>
    <row r="701" spans="5:5" ht="15" x14ac:dyDescent="0.2">
      <c r="E701" s="240"/>
    </row>
    <row r="702" spans="5:5" ht="15" x14ac:dyDescent="0.2">
      <c r="E702" s="240"/>
    </row>
    <row r="703" spans="5:5" ht="15" x14ac:dyDescent="0.2">
      <c r="E703" s="240"/>
    </row>
    <row r="704" spans="5:5" ht="15" x14ac:dyDescent="0.2">
      <c r="E704" s="240"/>
    </row>
    <row r="705" spans="5:5" ht="15" x14ac:dyDescent="0.2">
      <c r="E705" s="240"/>
    </row>
    <row r="706" spans="5:5" ht="15" x14ac:dyDescent="0.2">
      <c r="E706" s="240"/>
    </row>
    <row r="707" spans="5:5" ht="15" x14ac:dyDescent="0.2">
      <c r="E707" s="240"/>
    </row>
    <row r="708" spans="5:5" ht="15" x14ac:dyDescent="0.2">
      <c r="E708" s="240"/>
    </row>
    <row r="709" spans="5:5" ht="15" x14ac:dyDescent="0.2">
      <c r="E709" s="240"/>
    </row>
    <row r="710" spans="5:5" ht="15" x14ac:dyDescent="0.2">
      <c r="E710" s="240"/>
    </row>
    <row r="711" spans="5:5" ht="15" x14ac:dyDescent="0.2">
      <c r="E711" s="240"/>
    </row>
    <row r="712" spans="5:5" ht="15" x14ac:dyDescent="0.2">
      <c r="E712" s="240"/>
    </row>
    <row r="713" spans="5:5" ht="15" x14ac:dyDescent="0.2">
      <c r="E713" s="240"/>
    </row>
    <row r="714" spans="5:5" ht="15" x14ac:dyDescent="0.2">
      <c r="E714" s="240"/>
    </row>
    <row r="715" spans="5:5" ht="15" x14ac:dyDescent="0.2">
      <c r="E715" s="240"/>
    </row>
    <row r="716" spans="5:5" ht="15" x14ac:dyDescent="0.2">
      <c r="E716" s="240"/>
    </row>
    <row r="717" spans="5:5" ht="15" x14ac:dyDescent="0.2">
      <c r="E717" s="240"/>
    </row>
    <row r="718" spans="5:5" ht="15" x14ac:dyDescent="0.2">
      <c r="E718" s="240"/>
    </row>
    <row r="719" spans="5:5" ht="15" x14ac:dyDescent="0.2">
      <c r="E719" s="240"/>
    </row>
    <row r="720" spans="5:5" ht="15" x14ac:dyDescent="0.2">
      <c r="E720" s="240"/>
    </row>
    <row r="721" spans="5:5" ht="15" x14ac:dyDescent="0.2">
      <c r="E721" s="240"/>
    </row>
    <row r="722" spans="5:5" ht="15" x14ac:dyDescent="0.2">
      <c r="E722" s="240"/>
    </row>
    <row r="723" spans="5:5" ht="15" x14ac:dyDescent="0.2">
      <c r="E723" s="240"/>
    </row>
    <row r="724" spans="5:5" ht="15" x14ac:dyDescent="0.2">
      <c r="E724" s="240"/>
    </row>
    <row r="725" spans="5:5" ht="15" x14ac:dyDescent="0.2">
      <c r="E725" s="240"/>
    </row>
    <row r="726" spans="5:5" ht="15" x14ac:dyDescent="0.2">
      <c r="E726" s="240"/>
    </row>
    <row r="727" spans="5:5" ht="15" x14ac:dyDescent="0.2">
      <c r="E727" s="240"/>
    </row>
    <row r="728" spans="5:5" ht="15" x14ac:dyDescent="0.2">
      <c r="E728" s="240"/>
    </row>
    <row r="729" spans="5:5" ht="15" x14ac:dyDescent="0.2">
      <c r="E729" s="240"/>
    </row>
    <row r="730" spans="5:5" ht="15" x14ac:dyDescent="0.2">
      <c r="E730" s="240"/>
    </row>
    <row r="731" spans="5:5" ht="15" x14ac:dyDescent="0.2">
      <c r="E731" s="240"/>
    </row>
    <row r="732" spans="5:5" ht="15" x14ac:dyDescent="0.2">
      <c r="E732" s="240"/>
    </row>
    <row r="733" spans="5:5" ht="15" x14ac:dyDescent="0.2">
      <c r="E733" s="240"/>
    </row>
    <row r="734" spans="5:5" ht="15" x14ac:dyDescent="0.2">
      <c r="E734" s="240"/>
    </row>
    <row r="735" spans="5:5" ht="15" x14ac:dyDescent="0.2">
      <c r="E735" s="240"/>
    </row>
    <row r="736" spans="5:5" ht="15" x14ac:dyDescent="0.2">
      <c r="E736" s="240"/>
    </row>
    <row r="737" spans="5:5" ht="15" x14ac:dyDescent="0.2">
      <c r="E737" s="240"/>
    </row>
    <row r="738" spans="5:5" ht="15" x14ac:dyDescent="0.2">
      <c r="E738" s="240"/>
    </row>
    <row r="739" spans="5:5" ht="15" x14ac:dyDescent="0.2">
      <c r="E739" s="240"/>
    </row>
    <row r="740" spans="5:5" ht="15" x14ac:dyDescent="0.2">
      <c r="E740" s="240"/>
    </row>
    <row r="741" spans="5:5" ht="15" x14ac:dyDescent="0.2">
      <c r="E741" s="240"/>
    </row>
    <row r="742" spans="5:5" ht="15" x14ac:dyDescent="0.2">
      <c r="E742" s="240"/>
    </row>
    <row r="743" spans="5:5" ht="15" x14ac:dyDescent="0.2">
      <c r="E743" s="240"/>
    </row>
    <row r="744" spans="5:5" ht="15" x14ac:dyDescent="0.2">
      <c r="E744" s="240"/>
    </row>
    <row r="745" spans="5:5" ht="15" x14ac:dyDescent="0.2">
      <c r="E745" s="240"/>
    </row>
    <row r="746" spans="5:5" ht="15" x14ac:dyDescent="0.2">
      <c r="E746" s="240"/>
    </row>
    <row r="747" spans="5:5" ht="15" x14ac:dyDescent="0.2">
      <c r="E747" s="240"/>
    </row>
    <row r="748" spans="5:5" ht="15" x14ac:dyDescent="0.2">
      <c r="E748" s="240"/>
    </row>
    <row r="749" spans="5:5" ht="15" x14ac:dyDescent="0.2">
      <c r="E749" s="240"/>
    </row>
    <row r="750" spans="5:5" ht="15" x14ac:dyDescent="0.2">
      <c r="E750" s="240"/>
    </row>
    <row r="751" spans="5:5" ht="15" x14ac:dyDescent="0.2">
      <c r="E751" s="240"/>
    </row>
    <row r="752" spans="5:5" ht="15" x14ac:dyDescent="0.2">
      <c r="E752" s="240"/>
    </row>
    <row r="753" spans="5:5" ht="15" x14ac:dyDescent="0.2">
      <c r="E753" s="240"/>
    </row>
    <row r="754" spans="5:5" ht="15" x14ac:dyDescent="0.2">
      <c r="E754" s="240"/>
    </row>
    <row r="755" spans="5:5" ht="15" x14ac:dyDescent="0.2">
      <c r="E755" s="240"/>
    </row>
    <row r="756" spans="5:5" ht="15" x14ac:dyDescent="0.2">
      <c r="E756" s="240"/>
    </row>
    <row r="757" spans="5:5" ht="15" x14ac:dyDescent="0.2">
      <c r="E757" s="240"/>
    </row>
    <row r="758" spans="5:5" ht="15" x14ac:dyDescent="0.2">
      <c r="E758" s="240"/>
    </row>
    <row r="759" spans="5:5" ht="15" x14ac:dyDescent="0.2">
      <c r="E759" s="240"/>
    </row>
    <row r="760" spans="5:5" ht="15" x14ac:dyDescent="0.2">
      <c r="E760" s="240"/>
    </row>
    <row r="761" spans="5:5" ht="15" x14ac:dyDescent="0.2">
      <c r="E761" s="240"/>
    </row>
    <row r="762" spans="5:5" ht="15" x14ac:dyDescent="0.2">
      <c r="E762" s="240"/>
    </row>
    <row r="763" spans="5:5" ht="15" x14ac:dyDescent="0.2">
      <c r="E763" s="240"/>
    </row>
    <row r="764" spans="5:5" ht="15" x14ac:dyDescent="0.2">
      <c r="E764" s="240"/>
    </row>
    <row r="765" spans="5:5" ht="15" x14ac:dyDescent="0.2">
      <c r="E765" s="240"/>
    </row>
    <row r="766" spans="5:5" ht="15" x14ac:dyDescent="0.2">
      <c r="E766" s="240"/>
    </row>
    <row r="767" spans="5:5" ht="15" x14ac:dyDescent="0.2">
      <c r="E767" s="240"/>
    </row>
    <row r="768" spans="5:5" ht="15" x14ac:dyDescent="0.2">
      <c r="E768" s="240"/>
    </row>
    <row r="769" spans="5:5" ht="15" x14ac:dyDescent="0.2">
      <c r="E769" s="240"/>
    </row>
    <row r="770" spans="5:5" ht="15" x14ac:dyDescent="0.2">
      <c r="E770" s="240"/>
    </row>
    <row r="771" spans="5:5" ht="15" x14ac:dyDescent="0.2">
      <c r="E771" s="240"/>
    </row>
    <row r="772" spans="5:5" ht="15" x14ac:dyDescent="0.2">
      <c r="E772" s="240"/>
    </row>
    <row r="773" spans="5:5" ht="15" x14ac:dyDescent="0.2">
      <c r="E773" s="240"/>
    </row>
    <row r="774" spans="5:5" ht="15" x14ac:dyDescent="0.2">
      <c r="E774" s="240"/>
    </row>
    <row r="775" spans="5:5" ht="15" x14ac:dyDescent="0.2">
      <c r="E775" s="240"/>
    </row>
    <row r="776" spans="5:5" ht="15" x14ac:dyDescent="0.2">
      <c r="E776" s="240"/>
    </row>
    <row r="777" spans="5:5" ht="15" x14ac:dyDescent="0.2">
      <c r="E777" s="240"/>
    </row>
    <row r="778" spans="5:5" ht="15" x14ac:dyDescent="0.2">
      <c r="E778" s="240"/>
    </row>
    <row r="779" spans="5:5" ht="15" x14ac:dyDescent="0.2">
      <c r="E779" s="240"/>
    </row>
    <row r="780" spans="5:5" ht="15" x14ac:dyDescent="0.2">
      <c r="E780" s="240"/>
    </row>
    <row r="781" spans="5:5" ht="15" x14ac:dyDescent="0.2">
      <c r="E781" s="240"/>
    </row>
    <row r="782" spans="5:5" ht="15" x14ac:dyDescent="0.2">
      <c r="E782" s="240"/>
    </row>
    <row r="783" spans="5:5" ht="15" x14ac:dyDescent="0.2">
      <c r="E783" s="240"/>
    </row>
    <row r="784" spans="5:5" ht="15" x14ac:dyDescent="0.2">
      <c r="E784" s="240"/>
    </row>
    <row r="785" spans="5:5" ht="15" x14ac:dyDescent="0.2">
      <c r="E785" s="240"/>
    </row>
    <row r="786" spans="5:5" ht="15" x14ac:dyDescent="0.2">
      <c r="E786" s="240"/>
    </row>
    <row r="787" spans="5:5" ht="15" x14ac:dyDescent="0.2">
      <c r="E787" s="240"/>
    </row>
    <row r="788" spans="5:5" ht="15" x14ac:dyDescent="0.2">
      <c r="E788" s="240"/>
    </row>
    <row r="789" spans="5:5" ht="15" x14ac:dyDescent="0.2">
      <c r="E789" s="240"/>
    </row>
    <row r="790" spans="5:5" ht="15" x14ac:dyDescent="0.2">
      <c r="E790" s="240"/>
    </row>
    <row r="791" spans="5:5" ht="15" x14ac:dyDescent="0.2">
      <c r="E791" s="240"/>
    </row>
    <row r="792" spans="5:5" ht="15" x14ac:dyDescent="0.2">
      <c r="E792" s="240"/>
    </row>
    <row r="793" spans="5:5" ht="15" x14ac:dyDescent="0.2">
      <c r="E793" s="240"/>
    </row>
    <row r="794" spans="5:5" ht="15" x14ac:dyDescent="0.2">
      <c r="E794" s="240"/>
    </row>
    <row r="795" spans="5:5" ht="15" x14ac:dyDescent="0.2">
      <c r="E795" s="240"/>
    </row>
    <row r="796" spans="5:5" ht="15" x14ac:dyDescent="0.2">
      <c r="E796" s="240"/>
    </row>
    <row r="797" spans="5:5" ht="15" x14ac:dyDescent="0.2">
      <c r="E797" s="240"/>
    </row>
    <row r="798" spans="5:5" ht="15" x14ac:dyDescent="0.2">
      <c r="E798" s="240"/>
    </row>
    <row r="799" spans="5:5" ht="15" x14ac:dyDescent="0.2">
      <c r="E799" s="240"/>
    </row>
    <row r="800" spans="5:5" ht="15" x14ac:dyDescent="0.2">
      <c r="E800" s="240"/>
    </row>
    <row r="801" spans="5:5" ht="15" x14ac:dyDescent="0.2">
      <c r="E801" s="240"/>
    </row>
    <row r="802" spans="5:5" ht="15" x14ac:dyDescent="0.2">
      <c r="E802" s="240"/>
    </row>
    <row r="803" spans="5:5" ht="15" x14ac:dyDescent="0.2">
      <c r="E803" s="240"/>
    </row>
    <row r="804" spans="5:5" ht="15" x14ac:dyDescent="0.2">
      <c r="E804" s="240"/>
    </row>
    <row r="805" spans="5:5" ht="15" x14ac:dyDescent="0.2">
      <c r="E805" s="240"/>
    </row>
    <row r="806" spans="5:5" ht="15" x14ac:dyDescent="0.2">
      <c r="E806" s="240"/>
    </row>
    <row r="807" spans="5:5" ht="15" x14ac:dyDescent="0.2">
      <c r="E807" s="240"/>
    </row>
    <row r="808" spans="5:5" ht="15" x14ac:dyDescent="0.2">
      <c r="E808" s="240"/>
    </row>
    <row r="809" spans="5:5" ht="15" x14ac:dyDescent="0.2">
      <c r="E809" s="240"/>
    </row>
    <row r="810" spans="5:5" ht="15" x14ac:dyDescent="0.2">
      <c r="E810" s="240"/>
    </row>
    <row r="811" spans="5:5" ht="15" x14ac:dyDescent="0.2">
      <c r="E811" s="240"/>
    </row>
    <row r="812" spans="5:5" ht="15" x14ac:dyDescent="0.2">
      <c r="E812" s="240"/>
    </row>
    <row r="813" spans="5:5" ht="15" x14ac:dyDescent="0.2">
      <c r="E813" s="240"/>
    </row>
    <row r="814" spans="5:5" ht="15" x14ac:dyDescent="0.2">
      <c r="E814" s="240"/>
    </row>
    <row r="815" spans="5:5" ht="15" x14ac:dyDescent="0.2">
      <c r="E815" s="240"/>
    </row>
    <row r="816" spans="5:5" ht="15" x14ac:dyDescent="0.2">
      <c r="E816" s="240"/>
    </row>
    <row r="817" spans="5:5" ht="15" x14ac:dyDescent="0.2">
      <c r="E817" s="240"/>
    </row>
    <row r="818" spans="5:5" ht="15" x14ac:dyDescent="0.2">
      <c r="E818" s="240"/>
    </row>
    <row r="819" spans="5:5" ht="15" x14ac:dyDescent="0.2">
      <c r="E819" s="240"/>
    </row>
    <row r="820" spans="5:5" ht="15" x14ac:dyDescent="0.2">
      <c r="E820" s="240"/>
    </row>
    <row r="821" spans="5:5" ht="15" x14ac:dyDescent="0.2">
      <c r="E821" s="240"/>
    </row>
    <row r="822" spans="5:5" ht="15" x14ac:dyDescent="0.2">
      <c r="E822" s="240"/>
    </row>
    <row r="823" spans="5:5" ht="15" x14ac:dyDescent="0.2">
      <c r="E823" s="240"/>
    </row>
    <row r="824" spans="5:5" ht="15" x14ac:dyDescent="0.2">
      <c r="E824" s="240"/>
    </row>
    <row r="825" spans="5:5" ht="15" x14ac:dyDescent="0.2">
      <c r="E825" s="240"/>
    </row>
    <row r="826" spans="5:5" ht="15" x14ac:dyDescent="0.2">
      <c r="E826" s="240"/>
    </row>
    <row r="827" spans="5:5" ht="15" x14ac:dyDescent="0.2">
      <c r="E827" s="240"/>
    </row>
    <row r="828" spans="5:5" ht="15" x14ac:dyDescent="0.2">
      <c r="E828" s="240"/>
    </row>
    <row r="829" spans="5:5" ht="15" x14ac:dyDescent="0.2">
      <c r="E829" s="240"/>
    </row>
    <row r="830" spans="5:5" ht="15" x14ac:dyDescent="0.2">
      <c r="E830" s="240"/>
    </row>
    <row r="831" spans="5:5" ht="15" x14ac:dyDescent="0.2">
      <c r="E831" s="240"/>
    </row>
    <row r="832" spans="5:5" ht="15" x14ac:dyDescent="0.2">
      <c r="E832" s="240"/>
    </row>
    <row r="833" spans="5:5" ht="15" x14ac:dyDescent="0.2">
      <c r="E833" s="240"/>
    </row>
    <row r="834" spans="5:5" ht="15" x14ac:dyDescent="0.2">
      <c r="E834" s="240"/>
    </row>
    <row r="835" spans="5:5" ht="15" x14ac:dyDescent="0.2">
      <c r="E835" s="240"/>
    </row>
    <row r="836" spans="5:5" ht="15" x14ac:dyDescent="0.2">
      <c r="E836" s="240"/>
    </row>
    <row r="837" spans="5:5" ht="15" x14ac:dyDescent="0.2">
      <c r="E837" s="240"/>
    </row>
    <row r="838" spans="5:5" ht="15" x14ac:dyDescent="0.2">
      <c r="E838" s="240"/>
    </row>
    <row r="839" spans="5:5" ht="15" x14ac:dyDescent="0.2">
      <c r="E839" s="240"/>
    </row>
    <row r="840" spans="5:5" ht="15" x14ac:dyDescent="0.2">
      <c r="E840" s="240"/>
    </row>
    <row r="841" spans="5:5" ht="15" x14ac:dyDescent="0.2">
      <c r="E841" s="240"/>
    </row>
    <row r="842" spans="5:5" ht="15" x14ac:dyDescent="0.2">
      <c r="E842" s="240"/>
    </row>
    <row r="843" spans="5:5" ht="15" x14ac:dyDescent="0.2">
      <c r="E843" s="240"/>
    </row>
    <row r="844" spans="5:5" ht="15" x14ac:dyDescent="0.2">
      <c r="E844" s="240"/>
    </row>
    <row r="845" spans="5:5" ht="15" x14ac:dyDescent="0.2">
      <c r="E845" s="240"/>
    </row>
    <row r="846" spans="5:5" ht="15" x14ac:dyDescent="0.2">
      <c r="E846" s="240"/>
    </row>
    <row r="847" spans="5:5" ht="15" x14ac:dyDescent="0.2">
      <c r="E847" s="240"/>
    </row>
    <row r="848" spans="5:5" ht="15" x14ac:dyDescent="0.2">
      <c r="E848" s="240"/>
    </row>
    <row r="849" spans="5:5" ht="15" x14ac:dyDescent="0.2">
      <c r="E849" s="240"/>
    </row>
    <row r="850" spans="5:5" ht="15" x14ac:dyDescent="0.2">
      <c r="E850" s="240"/>
    </row>
    <row r="851" spans="5:5" ht="15" x14ac:dyDescent="0.2">
      <c r="E851" s="240"/>
    </row>
    <row r="852" spans="5:5" ht="15" x14ac:dyDescent="0.2">
      <c r="E852" s="240"/>
    </row>
    <row r="853" spans="5:5" ht="15" x14ac:dyDescent="0.2">
      <c r="E853" s="240"/>
    </row>
    <row r="854" spans="5:5" ht="15" x14ac:dyDescent="0.2">
      <c r="E854" s="240"/>
    </row>
    <row r="855" spans="5:5" ht="15" x14ac:dyDescent="0.2">
      <c r="E855" s="240"/>
    </row>
    <row r="856" spans="5:5" ht="15" x14ac:dyDescent="0.2">
      <c r="E856" s="240"/>
    </row>
    <row r="857" spans="5:5" ht="15" x14ac:dyDescent="0.2">
      <c r="E857" s="240"/>
    </row>
    <row r="858" spans="5:5" ht="15" x14ac:dyDescent="0.2">
      <c r="E858" s="240"/>
    </row>
    <row r="859" spans="5:5" ht="15" x14ac:dyDescent="0.2">
      <c r="E859" s="240"/>
    </row>
    <row r="860" spans="5:5" ht="15" x14ac:dyDescent="0.2">
      <c r="E860" s="240"/>
    </row>
    <row r="861" spans="5:5" ht="15" x14ac:dyDescent="0.2">
      <c r="E861" s="240"/>
    </row>
    <row r="862" spans="5:5" ht="15" x14ac:dyDescent="0.2">
      <c r="E862" s="240"/>
    </row>
    <row r="863" spans="5:5" ht="15" x14ac:dyDescent="0.2">
      <c r="E863" s="240"/>
    </row>
    <row r="864" spans="5:5" ht="15" x14ac:dyDescent="0.2">
      <c r="E864" s="240"/>
    </row>
    <row r="865" spans="5:5" ht="15" x14ac:dyDescent="0.2">
      <c r="E865" s="240"/>
    </row>
    <row r="866" spans="5:5" ht="15" x14ac:dyDescent="0.2">
      <c r="E866" s="240"/>
    </row>
    <row r="867" spans="5:5" ht="15" x14ac:dyDescent="0.2">
      <c r="E867" s="240"/>
    </row>
    <row r="868" spans="5:5" ht="15" x14ac:dyDescent="0.2">
      <c r="E868" s="240"/>
    </row>
    <row r="869" spans="5:5" ht="15" x14ac:dyDescent="0.2">
      <c r="E869" s="240"/>
    </row>
    <row r="870" spans="5:5" ht="15" x14ac:dyDescent="0.2">
      <c r="E870" s="240"/>
    </row>
    <row r="871" spans="5:5" ht="15" x14ac:dyDescent="0.2">
      <c r="E871" s="240"/>
    </row>
    <row r="872" spans="5:5" ht="15" x14ac:dyDescent="0.2">
      <c r="E872" s="240"/>
    </row>
    <row r="873" spans="5:5" ht="15" x14ac:dyDescent="0.2">
      <c r="E873" s="240"/>
    </row>
    <row r="874" spans="5:5" ht="15" x14ac:dyDescent="0.2">
      <c r="E874" s="240"/>
    </row>
    <row r="875" spans="5:5" ht="15" x14ac:dyDescent="0.2">
      <c r="E875" s="240"/>
    </row>
    <row r="876" spans="5:5" ht="15" x14ac:dyDescent="0.2">
      <c r="E876" s="240"/>
    </row>
    <row r="877" spans="5:5" ht="15" x14ac:dyDescent="0.2">
      <c r="E877" s="240"/>
    </row>
    <row r="878" spans="5:5" ht="15" x14ac:dyDescent="0.2">
      <c r="E878" s="240"/>
    </row>
    <row r="879" spans="5:5" ht="15" x14ac:dyDescent="0.2">
      <c r="E879" s="240"/>
    </row>
    <row r="880" spans="5:5" ht="15" x14ac:dyDescent="0.2">
      <c r="E880" s="240"/>
    </row>
    <row r="881" spans="5:5" ht="15" x14ac:dyDescent="0.2">
      <c r="E881" s="240"/>
    </row>
    <row r="882" spans="5:5" ht="15" x14ac:dyDescent="0.2">
      <c r="E882" s="240"/>
    </row>
    <row r="883" spans="5:5" ht="15" x14ac:dyDescent="0.2">
      <c r="E883" s="240"/>
    </row>
    <row r="884" spans="5:5" ht="15" x14ac:dyDescent="0.2">
      <c r="E884" s="240"/>
    </row>
    <row r="885" spans="5:5" ht="15" x14ac:dyDescent="0.2">
      <c r="E885" s="240"/>
    </row>
    <row r="886" spans="5:5" ht="15" x14ac:dyDescent="0.2">
      <c r="E886" s="240"/>
    </row>
    <row r="887" spans="5:5" ht="15" x14ac:dyDescent="0.2">
      <c r="E887" s="240"/>
    </row>
    <row r="888" spans="5:5" ht="15" x14ac:dyDescent="0.2">
      <c r="E888" s="240"/>
    </row>
    <row r="889" spans="5:5" ht="15" x14ac:dyDescent="0.2">
      <c r="E889" s="240"/>
    </row>
    <row r="890" spans="5:5" ht="15" x14ac:dyDescent="0.2">
      <c r="E890" s="240"/>
    </row>
    <row r="891" spans="5:5" ht="15" x14ac:dyDescent="0.2">
      <c r="E891" s="240"/>
    </row>
    <row r="892" spans="5:5" ht="15" x14ac:dyDescent="0.2">
      <c r="E892" s="240"/>
    </row>
    <row r="893" spans="5:5" ht="15" x14ac:dyDescent="0.2">
      <c r="E893" s="240"/>
    </row>
    <row r="894" spans="5:5" ht="15" x14ac:dyDescent="0.2">
      <c r="E894" s="240"/>
    </row>
    <row r="895" spans="5:5" ht="15" x14ac:dyDescent="0.2">
      <c r="E895" s="240"/>
    </row>
    <row r="896" spans="5:5" ht="15" x14ac:dyDescent="0.2">
      <c r="E896" s="240"/>
    </row>
    <row r="897" spans="5:5" ht="15" x14ac:dyDescent="0.2">
      <c r="E897" s="240"/>
    </row>
    <row r="898" spans="5:5" ht="15" x14ac:dyDescent="0.2">
      <c r="E898" s="240"/>
    </row>
    <row r="899" spans="5:5" ht="15" x14ac:dyDescent="0.2">
      <c r="E899" s="240"/>
    </row>
    <row r="900" spans="5:5" ht="15" x14ac:dyDescent="0.2">
      <c r="E900" s="240"/>
    </row>
    <row r="901" spans="5:5" ht="15" x14ac:dyDescent="0.2">
      <c r="E901" s="240"/>
    </row>
    <row r="902" spans="5:5" ht="15" x14ac:dyDescent="0.2">
      <c r="E902" s="240"/>
    </row>
    <row r="903" spans="5:5" ht="15" x14ac:dyDescent="0.2">
      <c r="E903" s="240"/>
    </row>
    <row r="904" spans="5:5" ht="15" x14ac:dyDescent="0.2">
      <c r="E904" s="240"/>
    </row>
    <row r="905" spans="5:5" ht="15" x14ac:dyDescent="0.2">
      <c r="E905" s="240"/>
    </row>
    <row r="906" spans="5:5" ht="15" x14ac:dyDescent="0.2">
      <c r="E906" s="240"/>
    </row>
    <row r="907" spans="5:5" ht="15" x14ac:dyDescent="0.2">
      <c r="E907" s="240"/>
    </row>
    <row r="908" spans="5:5" ht="15" x14ac:dyDescent="0.2">
      <c r="E908" s="240"/>
    </row>
    <row r="909" spans="5:5" ht="15" x14ac:dyDescent="0.2">
      <c r="E909" s="240"/>
    </row>
    <row r="910" spans="5:5" ht="15" x14ac:dyDescent="0.2">
      <c r="E910" s="240"/>
    </row>
    <row r="911" spans="5:5" ht="15" x14ac:dyDescent="0.2">
      <c r="E911" s="240"/>
    </row>
    <row r="912" spans="5:5" ht="15" x14ac:dyDescent="0.2">
      <c r="E912" s="240"/>
    </row>
    <row r="913" spans="5:5" ht="15" x14ac:dyDescent="0.2">
      <c r="E913" s="240"/>
    </row>
    <row r="914" spans="5:5" ht="15" x14ac:dyDescent="0.2">
      <c r="E914" s="240"/>
    </row>
    <row r="915" spans="5:5" ht="15" x14ac:dyDescent="0.2">
      <c r="E915" s="240"/>
    </row>
    <row r="916" spans="5:5" ht="15" x14ac:dyDescent="0.2">
      <c r="E916" s="240"/>
    </row>
    <row r="917" spans="5:5" ht="15" x14ac:dyDescent="0.2">
      <c r="E917" s="240"/>
    </row>
    <row r="918" spans="5:5" ht="15" x14ac:dyDescent="0.2">
      <c r="E918" s="240"/>
    </row>
    <row r="919" spans="5:5" ht="15" x14ac:dyDescent="0.2">
      <c r="E919" s="240"/>
    </row>
    <row r="920" spans="5:5" ht="15" x14ac:dyDescent="0.2">
      <c r="E920" s="240"/>
    </row>
    <row r="921" spans="5:5" ht="15" x14ac:dyDescent="0.2">
      <c r="E921" s="240"/>
    </row>
    <row r="922" spans="5:5" ht="15" x14ac:dyDescent="0.2">
      <c r="E922" s="240"/>
    </row>
    <row r="923" spans="5:5" ht="15" x14ac:dyDescent="0.2">
      <c r="E923" s="240"/>
    </row>
    <row r="924" spans="5:5" ht="15" x14ac:dyDescent="0.2">
      <c r="E924" s="240"/>
    </row>
    <row r="925" spans="5:5" ht="15" x14ac:dyDescent="0.2">
      <c r="E925" s="240"/>
    </row>
    <row r="926" spans="5:5" ht="15" x14ac:dyDescent="0.2">
      <c r="E926" s="240"/>
    </row>
    <row r="927" spans="5:5" ht="15" x14ac:dyDescent="0.2">
      <c r="E927" s="240"/>
    </row>
    <row r="928" spans="5:5" ht="15" x14ac:dyDescent="0.2">
      <c r="E928" s="240"/>
    </row>
    <row r="929" spans="5:5" ht="15" x14ac:dyDescent="0.2">
      <c r="E929" s="240"/>
    </row>
    <row r="930" spans="5:5" ht="15" x14ac:dyDescent="0.2">
      <c r="E930" s="240"/>
    </row>
    <row r="931" spans="5:5" ht="15" x14ac:dyDescent="0.2">
      <c r="E931" s="240"/>
    </row>
    <row r="932" spans="5:5" ht="15" x14ac:dyDescent="0.2">
      <c r="E932" s="240"/>
    </row>
    <row r="933" spans="5:5" ht="15" x14ac:dyDescent="0.2">
      <c r="E933" s="240"/>
    </row>
    <row r="934" spans="5:5" ht="15" x14ac:dyDescent="0.2">
      <c r="E934" s="240"/>
    </row>
    <row r="935" spans="5:5" ht="15" x14ac:dyDescent="0.2">
      <c r="E935" s="240"/>
    </row>
    <row r="936" spans="5:5" ht="15" x14ac:dyDescent="0.2">
      <c r="E936" s="240"/>
    </row>
    <row r="937" spans="5:5" ht="15" x14ac:dyDescent="0.2">
      <c r="E937" s="240"/>
    </row>
    <row r="938" spans="5:5" ht="15" x14ac:dyDescent="0.2">
      <c r="E938" s="240"/>
    </row>
    <row r="939" spans="5:5" ht="15" x14ac:dyDescent="0.2">
      <c r="E939" s="240"/>
    </row>
    <row r="940" spans="5:5" ht="15" x14ac:dyDescent="0.2">
      <c r="E940" s="240"/>
    </row>
    <row r="941" spans="5:5" ht="15" x14ac:dyDescent="0.2">
      <c r="E941" s="240"/>
    </row>
    <row r="942" spans="5:5" ht="15" x14ac:dyDescent="0.2">
      <c r="E942" s="240"/>
    </row>
    <row r="943" spans="5:5" ht="15" x14ac:dyDescent="0.2">
      <c r="E943" s="240"/>
    </row>
    <row r="944" spans="5:5" ht="15" x14ac:dyDescent="0.2">
      <c r="E944" s="240"/>
    </row>
    <row r="945" spans="5:5" ht="15" x14ac:dyDescent="0.2">
      <c r="E945" s="240"/>
    </row>
    <row r="946" spans="5:5" ht="15" x14ac:dyDescent="0.2">
      <c r="E946" s="240"/>
    </row>
    <row r="947" spans="5:5" ht="15" x14ac:dyDescent="0.2">
      <c r="E947" s="240"/>
    </row>
    <row r="948" spans="5:5" ht="15" x14ac:dyDescent="0.2">
      <c r="E948" s="240"/>
    </row>
    <row r="949" spans="5:5" ht="15" x14ac:dyDescent="0.2">
      <c r="E949" s="240"/>
    </row>
    <row r="950" spans="5:5" ht="15" x14ac:dyDescent="0.2">
      <c r="E950" s="240"/>
    </row>
    <row r="951" spans="5:5" ht="15" x14ac:dyDescent="0.2">
      <c r="E951" s="240"/>
    </row>
    <row r="952" spans="5:5" ht="15" x14ac:dyDescent="0.2">
      <c r="E952" s="240"/>
    </row>
    <row r="953" spans="5:5" ht="15" x14ac:dyDescent="0.2">
      <c r="E953" s="240"/>
    </row>
    <row r="954" spans="5:5" ht="15" x14ac:dyDescent="0.2">
      <c r="E954" s="240"/>
    </row>
    <row r="955" spans="5:5" ht="15" x14ac:dyDescent="0.2">
      <c r="E955" s="240"/>
    </row>
    <row r="956" spans="5:5" ht="15" x14ac:dyDescent="0.2">
      <c r="E956" s="240"/>
    </row>
    <row r="957" spans="5:5" ht="15" x14ac:dyDescent="0.2">
      <c r="E957" s="240"/>
    </row>
    <row r="958" spans="5:5" ht="15" x14ac:dyDescent="0.2">
      <c r="E958" s="240"/>
    </row>
    <row r="959" spans="5:5" ht="15" x14ac:dyDescent="0.2">
      <c r="E959" s="240"/>
    </row>
    <row r="960" spans="5:5" ht="15" x14ac:dyDescent="0.2">
      <c r="E960" s="240"/>
    </row>
    <row r="961" spans="5:5" ht="15" x14ac:dyDescent="0.2">
      <c r="E961" s="240"/>
    </row>
    <row r="962" spans="5:5" ht="15" x14ac:dyDescent="0.2">
      <c r="E962" s="240"/>
    </row>
    <row r="963" spans="5:5" ht="15" x14ac:dyDescent="0.2">
      <c r="E963" s="240"/>
    </row>
    <row r="964" spans="5:5" ht="15" x14ac:dyDescent="0.2">
      <c r="E964" s="240"/>
    </row>
    <row r="965" spans="5:5" ht="15" x14ac:dyDescent="0.2">
      <c r="E965" s="240"/>
    </row>
    <row r="966" spans="5:5" ht="15" x14ac:dyDescent="0.2">
      <c r="E966" s="240"/>
    </row>
    <row r="967" spans="5:5" ht="15" x14ac:dyDescent="0.2">
      <c r="E967" s="240"/>
    </row>
    <row r="968" spans="5:5" ht="15" x14ac:dyDescent="0.2">
      <c r="E968" s="240"/>
    </row>
    <row r="969" spans="5:5" ht="15" x14ac:dyDescent="0.2">
      <c r="E969" s="240"/>
    </row>
    <row r="970" spans="5:5" ht="15" x14ac:dyDescent="0.2">
      <c r="E970" s="240"/>
    </row>
    <row r="971" spans="5:5" ht="15" x14ac:dyDescent="0.2">
      <c r="E971" s="240"/>
    </row>
    <row r="972" spans="5:5" ht="15" x14ac:dyDescent="0.2">
      <c r="E972" s="240"/>
    </row>
    <row r="973" spans="5:5" ht="15" x14ac:dyDescent="0.2">
      <c r="E973" s="240"/>
    </row>
    <row r="974" spans="5:5" ht="15" x14ac:dyDescent="0.2">
      <c r="E974" s="240"/>
    </row>
    <row r="975" spans="5:5" ht="15" x14ac:dyDescent="0.2">
      <c r="E975" s="240"/>
    </row>
    <row r="976" spans="5:5" ht="15" x14ac:dyDescent="0.2">
      <c r="E976" s="240"/>
    </row>
    <row r="977" spans="5:5" ht="15" x14ac:dyDescent="0.2">
      <c r="E977" s="240"/>
    </row>
    <row r="978" spans="5:5" ht="15" x14ac:dyDescent="0.2">
      <c r="E978" s="240"/>
    </row>
    <row r="979" spans="5:5" ht="15" x14ac:dyDescent="0.2">
      <c r="E979" s="240"/>
    </row>
    <row r="980" spans="5:5" ht="15" x14ac:dyDescent="0.2">
      <c r="E980" s="240"/>
    </row>
    <row r="981" spans="5:5" ht="15" x14ac:dyDescent="0.2">
      <c r="E981" s="240"/>
    </row>
    <row r="982" spans="5:5" ht="15" x14ac:dyDescent="0.2">
      <c r="E982" s="240"/>
    </row>
    <row r="983" spans="5:5" ht="15" x14ac:dyDescent="0.2">
      <c r="E983" s="240"/>
    </row>
    <row r="984" spans="5:5" ht="15" x14ac:dyDescent="0.2">
      <c r="E984" s="240"/>
    </row>
    <row r="985" spans="5:5" ht="15" x14ac:dyDescent="0.2">
      <c r="E985" s="240"/>
    </row>
    <row r="986" spans="5:5" ht="15" x14ac:dyDescent="0.2">
      <c r="E986" s="240"/>
    </row>
    <row r="987" spans="5:5" ht="15" x14ac:dyDescent="0.2">
      <c r="E987" s="240"/>
    </row>
    <row r="988" spans="5:5" ht="15" x14ac:dyDescent="0.2">
      <c r="E988" s="240"/>
    </row>
    <row r="989" spans="5:5" ht="15" x14ac:dyDescent="0.2">
      <c r="E989" s="240"/>
    </row>
    <row r="990" spans="5:5" ht="15" x14ac:dyDescent="0.2">
      <c r="E990" s="240"/>
    </row>
    <row r="991" spans="5:5" ht="15" x14ac:dyDescent="0.2">
      <c r="E991" s="240"/>
    </row>
    <row r="992" spans="5:5" ht="15" x14ac:dyDescent="0.2">
      <c r="E992" s="240"/>
    </row>
    <row r="993" spans="5:5" ht="15" x14ac:dyDescent="0.2">
      <c r="E993" s="240"/>
    </row>
    <row r="994" spans="5:5" ht="15" x14ac:dyDescent="0.2">
      <c r="E994" s="240"/>
    </row>
    <row r="995" spans="5:5" ht="15" x14ac:dyDescent="0.2">
      <c r="E995" s="240"/>
    </row>
    <row r="996" spans="5:5" ht="15" x14ac:dyDescent="0.2">
      <c r="E996" s="240"/>
    </row>
    <row r="997" spans="5:5" ht="15" x14ac:dyDescent="0.2">
      <c r="E997" s="240"/>
    </row>
    <row r="998" spans="5:5" ht="15" x14ac:dyDescent="0.2">
      <c r="E998" s="240"/>
    </row>
    <row r="999" spans="5:5" ht="15" x14ac:dyDescent="0.2">
      <c r="E999" s="240"/>
    </row>
    <row r="1000" spans="5:5" ht="15" x14ac:dyDescent="0.2">
      <c r="E1000" s="240"/>
    </row>
    <row r="1001" spans="5:5" ht="15" x14ac:dyDescent="0.2">
      <c r="E1001" s="240"/>
    </row>
    <row r="1002" spans="5:5" ht="15" x14ac:dyDescent="0.2">
      <c r="E1002" s="240"/>
    </row>
    <row r="1003" spans="5:5" ht="15" x14ac:dyDescent="0.2">
      <c r="E1003" s="240"/>
    </row>
    <row r="1004" spans="5:5" ht="15" x14ac:dyDescent="0.2">
      <c r="E1004" s="240"/>
    </row>
    <row r="1005" spans="5:5" ht="15" x14ac:dyDescent="0.2">
      <c r="E1005" s="240"/>
    </row>
    <row r="1006" spans="5:5" ht="15" x14ac:dyDescent="0.2">
      <c r="E1006" s="240"/>
    </row>
    <row r="1007" spans="5:5" ht="15" x14ac:dyDescent="0.2">
      <c r="E1007" s="240"/>
    </row>
    <row r="1008" spans="5:5" ht="15" x14ac:dyDescent="0.2">
      <c r="E1008" s="240"/>
    </row>
    <row r="1009" spans="5:5" ht="15" x14ac:dyDescent="0.2">
      <c r="E1009" s="240"/>
    </row>
    <row r="1010" spans="5:5" ht="15" x14ac:dyDescent="0.2">
      <c r="E1010" s="240"/>
    </row>
    <row r="1011" spans="5:5" ht="15" x14ac:dyDescent="0.2">
      <c r="E1011" s="240"/>
    </row>
    <row r="1012" spans="5:5" ht="15" x14ac:dyDescent="0.2">
      <c r="E1012" s="240"/>
    </row>
    <row r="1013" spans="5:5" ht="15" x14ac:dyDescent="0.2">
      <c r="E1013" s="240"/>
    </row>
    <row r="1014" spans="5:5" ht="15" x14ac:dyDescent="0.2">
      <c r="E1014" s="240"/>
    </row>
    <row r="1015" spans="5:5" ht="15" x14ac:dyDescent="0.2">
      <c r="E1015" s="240"/>
    </row>
    <row r="1016" spans="5:5" ht="15" x14ac:dyDescent="0.2">
      <c r="E1016" s="240"/>
    </row>
    <row r="1017" spans="5:5" ht="15" x14ac:dyDescent="0.2">
      <c r="E1017" s="240"/>
    </row>
    <row r="1018" spans="5:5" ht="15" x14ac:dyDescent="0.2">
      <c r="E1018" s="240"/>
    </row>
    <row r="1019" spans="5:5" ht="15" x14ac:dyDescent="0.2">
      <c r="E1019" s="240"/>
    </row>
    <row r="1020" spans="5:5" ht="15" x14ac:dyDescent="0.2">
      <c r="E1020" s="240"/>
    </row>
    <row r="1021" spans="5:5" ht="15" x14ac:dyDescent="0.2">
      <c r="E1021" s="240"/>
    </row>
    <row r="1022" spans="5:5" ht="15" x14ac:dyDescent="0.2">
      <c r="E1022" s="240"/>
    </row>
    <row r="1023" spans="5:5" ht="15" x14ac:dyDescent="0.2">
      <c r="E1023" s="240"/>
    </row>
    <row r="1024" spans="5:5" ht="15" x14ac:dyDescent="0.2">
      <c r="E1024" s="240"/>
    </row>
    <row r="1025" spans="5:5" ht="15" x14ac:dyDescent="0.2">
      <c r="E1025" s="240"/>
    </row>
    <row r="1026" spans="5:5" ht="15" x14ac:dyDescent="0.2">
      <c r="E1026" s="240"/>
    </row>
    <row r="1027" spans="5:5" ht="15" x14ac:dyDescent="0.2">
      <c r="E1027" s="240"/>
    </row>
    <row r="1028" spans="5:5" ht="15" x14ac:dyDescent="0.2">
      <c r="E1028" s="240"/>
    </row>
    <row r="1029" spans="5:5" ht="15" x14ac:dyDescent="0.2">
      <c r="E1029" s="240"/>
    </row>
    <row r="1030" spans="5:5" ht="15" x14ac:dyDescent="0.2">
      <c r="E1030" s="240"/>
    </row>
    <row r="1031" spans="5:5" ht="15" x14ac:dyDescent="0.2">
      <c r="E1031" s="240"/>
    </row>
    <row r="1032" spans="5:5" ht="15" x14ac:dyDescent="0.2">
      <c r="E1032" s="240"/>
    </row>
    <row r="1033" spans="5:5" ht="15" x14ac:dyDescent="0.2">
      <c r="E1033" s="240"/>
    </row>
    <row r="1034" spans="5:5" ht="15" x14ac:dyDescent="0.2">
      <c r="E1034" s="240"/>
    </row>
    <row r="1035" spans="5:5" ht="15" x14ac:dyDescent="0.2">
      <c r="E1035" s="240"/>
    </row>
    <row r="1036" spans="5:5" ht="15" x14ac:dyDescent="0.2">
      <c r="E1036" s="240"/>
    </row>
    <row r="1037" spans="5:5" ht="15" x14ac:dyDescent="0.2">
      <c r="E1037" s="240"/>
    </row>
    <row r="1038" spans="5:5" ht="15" x14ac:dyDescent="0.2">
      <c r="E1038" s="240"/>
    </row>
    <row r="1039" spans="5:5" ht="15" x14ac:dyDescent="0.2">
      <c r="E1039" s="240"/>
    </row>
    <row r="1040" spans="5:5" ht="15" x14ac:dyDescent="0.2">
      <c r="E1040" s="240"/>
    </row>
    <row r="1041" spans="5:5" ht="15" x14ac:dyDescent="0.2">
      <c r="E1041" s="240"/>
    </row>
    <row r="1042" spans="5:5" ht="15" x14ac:dyDescent="0.2">
      <c r="E1042" s="240"/>
    </row>
    <row r="1043" spans="5:5" ht="15" x14ac:dyDescent="0.2">
      <c r="E1043" s="240"/>
    </row>
    <row r="1044" spans="5:5" ht="15" x14ac:dyDescent="0.2">
      <c r="E1044" s="240"/>
    </row>
    <row r="1045" spans="5:5" ht="15" x14ac:dyDescent="0.2">
      <c r="E1045" s="240"/>
    </row>
    <row r="1046" spans="5:5" ht="15" x14ac:dyDescent="0.2">
      <c r="E1046" s="240"/>
    </row>
    <row r="1047" spans="5:5" ht="15" x14ac:dyDescent="0.2">
      <c r="E1047" s="240"/>
    </row>
    <row r="1048" spans="5:5" ht="15" x14ac:dyDescent="0.2">
      <c r="E1048" s="240"/>
    </row>
    <row r="1049" spans="5:5" ht="15" x14ac:dyDescent="0.2">
      <c r="E1049" s="240"/>
    </row>
    <row r="1050" spans="5:5" ht="15" x14ac:dyDescent="0.2">
      <c r="E1050" s="240"/>
    </row>
    <row r="1051" spans="5:5" ht="15" x14ac:dyDescent="0.2">
      <c r="E1051" s="240"/>
    </row>
    <row r="1052" spans="5:5" ht="15" x14ac:dyDescent="0.2">
      <c r="E1052" s="240"/>
    </row>
    <row r="1053" spans="5:5" ht="15" x14ac:dyDescent="0.2">
      <c r="E1053" s="240"/>
    </row>
    <row r="1054" spans="5:5" ht="15" x14ac:dyDescent="0.2">
      <c r="E1054" s="240"/>
    </row>
    <row r="1055" spans="5:5" ht="15" x14ac:dyDescent="0.2">
      <c r="E1055" s="240"/>
    </row>
    <row r="1056" spans="5:5" ht="15" x14ac:dyDescent="0.2">
      <c r="E1056" s="240"/>
    </row>
    <row r="1057" spans="5:5" ht="15" x14ac:dyDescent="0.2">
      <c r="E1057" s="240"/>
    </row>
    <row r="1058" spans="5:5" ht="15" x14ac:dyDescent="0.2">
      <c r="E1058" s="240"/>
    </row>
    <row r="1059" spans="5:5" ht="15" x14ac:dyDescent="0.2">
      <c r="E1059" s="240"/>
    </row>
    <row r="1060" spans="5:5" ht="15" x14ac:dyDescent="0.2">
      <c r="E1060" s="240"/>
    </row>
    <row r="1061" spans="5:5" ht="15" x14ac:dyDescent="0.2">
      <c r="E1061" s="240"/>
    </row>
    <row r="1062" spans="5:5" ht="15" x14ac:dyDescent="0.2">
      <c r="E1062" s="240"/>
    </row>
    <row r="1063" spans="5:5" ht="15" x14ac:dyDescent="0.2">
      <c r="E1063" s="240"/>
    </row>
    <row r="1064" spans="5:5" ht="15" x14ac:dyDescent="0.2">
      <c r="E1064" s="240"/>
    </row>
    <row r="1065" spans="5:5" ht="15" x14ac:dyDescent="0.2">
      <c r="E1065" s="240"/>
    </row>
    <row r="1066" spans="5:5" ht="15" x14ac:dyDescent="0.2">
      <c r="E1066" s="240"/>
    </row>
    <row r="1067" spans="5:5" ht="15" x14ac:dyDescent="0.2">
      <c r="E1067" s="240"/>
    </row>
    <row r="1068" spans="5:5" ht="15" x14ac:dyDescent="0.2">
      <c r="E1068" s="240"/>
    </row>
    <row r="1069" spans="5:5" ht="15" x14ac:dyDescent="0.2">
      <c r="E1069" s="240"/>
    </row>
    <row r="1070" spans="5:5" ht="15" x14ac:dyDescent="0.2">
      <c r="E1070" s="240"/>
    </row>
    <row r="1071" spans="5:5" ht="15" x14ac:dyDescent="0.2">
      <c r="E1071" s="240"/>
    </row>
    <row r="1072" spans="5:5" ht="15" x14ac:dyDescent="0.2">
      <c r="E1072" s="240"/>
    </row>
    <row r="1073" spans="5:5" ht="15" x14ac:dyDescent="0.2">
      <c r="E1073" s="240"/>
    </row>
    <row r="1074" spans="5:5" ht="15" x14ac:dyDescent="0.2">
      <c r="E1074" s="240"/>
    </row>
    <row r="1075" spans="5:5" ht="15" x14ac:dyDescent="0.2">
      <c r="E1075" s="240"/>
    </row>
    <row r="1076" spans="5:5" ht="15" x14ac:dyDescent="0.2">
      <c r="E1076" s="240"/>
    </row>
    <row r="1077" spans="5:5" ht="15" x14ac:dyDescent="0.2">
      <c r="E1077" s="240"/>
    </row>
    <row r="1078" spans="5:5" ht="15" x14ac:dyDescent="0.2">
      <c r="E1078" s="240"/>
    </row>
    <row r="1079" spans="5:5" ht="15" x14ac:dyDescent="0.2">
      <c r="E1079" s="240"/>
    </row>
    <row r="1080" spans="5:5" ht="15" x14ac:dyDescent="0.2">
      <c r="E1080" s="240"/>
    </row>
    <row r="1081" spans="5:5" ht="15" x14ac:dyDescent="0.2">
      <c r="E1081" s="240"/>
    </row>
    <row r="1082" spans="5:5" ht="15" x14ac:dyDescent="0.2">
      <c r="E1082" s="240"/>
    </row>
    <row r="1083" spans="5:5" ht="15" x14ac:dyDescent="0.2">
      <c r="E1083" s="240"/>
    </row>
    <row r="1084" spans="5:5" ht="15" x14ac:dyDescent="0.2">
      <c r="E1084" s="240"/>
    </row>
    <row r="1085" spans="5:5" ht="15" x14ac:dyDescent="0.2">
      <c r="E1085" s="240"/>
    </row>
    <row r="1086" spans="5:5" ht="15" x14ac:dyDescent="0.2">
      <c r="E1086" s="240"/>
    </row>
    <row r="1087" spans="5:5" ht="15" x14ac:dyDescent="0.2">
      <c r="E1087" s="240"/>
    </row>
    <row r="1088" spans="5:5" ht="15" x14ac:dyDescent="0.2">
      <c r="E1088" s="240"/>
    </row>
    <row r="1089" spans="5:5" ht="15" x14ac:dyDescent="0.2">
      <c r="E1089" s="240"/>
    </row>
    <row r="1090" spans="5:5" ht="15" x14ac:dyDescent="0.2">
      <c r="E1090" s="240"/>
    </row>
    <row r="1091" spans="5:5" ht="15" x14ac:dyDescent="0.2">
      <c r="E1091" s="240"/>
    </row>
    <row r="1092" spans="5:5" ht="15" x14ac:dyDescent="0.2">
      <c r="E1092" s="240"/>
    </row>
    <row r="1093" spans="5:5" ht="15" x14ac:dyDescent="0.2">
      <c r="E1093" s="240"/>
    </row>
    <row r="1094" spans="5:5" ht="15" x14ac:dyDescent="0.2">
      <c r="E1094" s="240"/>
    </row>
    <row r="1095" spans="5:5" ht="15" x14ac:dyDescent="0.2">
      <c r="E1095" s="240"/>
    </row>
    <row r="1096" spans="5:5" ht="15" x14ac:dyDescent="0.2">
      <c r="E1096" s="240"/>
    </row>
    <row r="1097" spans="5:5" ht="15" x14ac:dyDescent="0.2">
      <c r="E1097" s="240"/>
    </row>
    <row r="1098" spans="5:5" ht="15" x14ac:dyDescent="0.2">
      <c r="E1098" s="240"/>
    </row>
    <row r="1099" spans="5:5" ht="15" x14ac:dyDescent="0.2">
      <c r="E1099" s="240"/>
    </row>
    <row r="1100" spans="5:5" ht="15" x14ac:dyDescent="0.2">
      <c r="E1100" s="240"/>
    </row>
    <row r="1101" spans="5:5" ht="15" x14ac:dyDescent="0.2">
      <c r="E1101" s="240"/>
    </row>
    <row r="1102" spans="5:5" ht="15" x14ac:dyDescent="0.2">
      <c r="E1102" s="240"/>
    </row>
    <row r="1103" spans="5:5" ht="15" x14ac:dyDescent="0.2">
      <c r="E1103" s="240"/>
    </row>
    <row r="1104" spans="5:5" ht="15" x14ac:dyDescent="0.2">
      <c r="E1104" s="240"/>
    </row>
    <row r="1105" spans="5:5" ht="15" x14ac:dyDescent="0.2">
      <c r="E1105" s="240"/>
    </row>
    <row r="1106" spans="5:5" ht="15" x14ac:dyDescent="0.2">
      <c r="E1106" s="240"/>
    </row>
    <row r="1107" spans="5:5" ht="15" x14ac:dyDescent="0.2">
      <c r="E1107" s="240"/>
    </row>
    <row r="1108" spans="5:5" ht="15" x14ac:dyDescent="0.2">
      <c r="E1108" s="240"/>
    </row>
    <row r="1109" spans="5:5" ht="15" x14ac:dyDescent="0.2">
      <c r="E1109" s="240"/>
    </row>
    <row r="1110" spans="5:5" ht="15" x14ac:dyDescent="0.2">
      <c r="E1110" s="240"/>
    </row>
    <row r="1111" spans="5:5" ht="15" x14ac:dyDescent="0.2">
      <c r="E1111" s="240"/>
    </row>
    <row r="1112" spans="5:5" ht="15" x14ac:dyDescent="0.2">
      <c r="E1112" s="240"/>
    </row>
    <row r="1113" spans="5:5" ht="15" x14ac:dyDescent="0.2">
      <c r="E1113" s="240"/>
    </row>
    <row r="1114" spans="5:5" ht="15" x14ac:dyDescent="0.2">
      <c r="E1114" s="240"/>
    </row>
    <row r="1115" spans="5:5" ht="15" x14ac:dyDescent="0.2">
      <c r="E1115" s="240"/>
    </row>
    <row r="1116" spans="5:5" ht="15" x14ac:dyDescent="0.2">
      <c r="E1116" s="240"/>
    </row>
    <row r="1117" spans="5:5" ht="15" x14ac:dyDescent="0.2">
      <c r="E1117" s="240"/>
    </row>
    <row r="1118" spans="5:5" ht="15" x14ac:dyDescent="0.2">
      <c r="E1118" s="240"/>
    </row>
    <row r="1119" spans="5:5" ht="15" x14ac:dyDescent="0.2">
      <c r="E1119" s="240"/>
    </row>
    <row r="1120" spans="5:5" ht="15" x14ac:dyDescent="0.2">
      <c r="E1120" s="240"/>
    </row>
    <row r="1121" spans="5:5" ht="15" x14ac:dyDescent="0.2">
      <c r="E1121" s="240"/>
    </row>
    <row r="1122" spans="5:5" ht="15" x14ac:dyDescent="0.2">
      <c r="E1122" s="240"/>
    </row>
    <row r="1123" spans="5:5" ht="15" x14ac:dyDescent="0.2">
      <c r="E1123" s="240"/>
    </row>
    <row r="1124" spans="5:5" ht="15" x14ac:dyDescent="0.2">
      <c r="E1124" s="240"/>
    </row>
    <row r="1125" spans="5:5" ht="15" x14ac:dyDescent="0.2">
      <c r="E1125" s="240"/>
    </row>
    <row r="1126" spans="5:5" ht="15" x14ac:dyDescent="0.2">
      <c r="E1126" s="240"/>
    </row>
    <row r="1127" spans="5:5" ht="15" x14ac:dyDescent="0.2">
      <c r="E1127" s="240"/>
    </row>
    <row r="1128" spans="5:5" ht="15" x14ac:dyDescent="0.2">
      <c r="E1128" s="240"/>
    </row>
    <row r="1129" spans="5:5" ht="15" x14ac:dyDescent="0.2">
      <c r="E1129" s="240"/>
    </row>
    <row r="1130" spans="5:5" ht="15" x14ac:dyDescent="0.2">
      <c r="E1130" s="240"/>
    </row>
    <row r="1131" spans="5:5" ht="15" x14ac:dyDescent="0.2">
      <c r="E1131" s="240"/>
    </row>
    <row r="1132" spans="5:5" ht="15" x14ac:dyDescent="0.2">
      <c r="E1132" s="240"/>
    </row>
    <row r="1133" spans="5:5" ht="15" x14ac:dyDescent="0.2">
      <c r="E1133" s="240"/>
    </row>
    <row r="1134" spans="5:5" ht="15" x14ac:dyDescent="0.2">
      <c r="E1134" s="240"/>
    </row>
    <row r="1135" spans="5:5" ht="15" x14ac:dyDescent="0.2">
      <c r="E1135" s="240"/>
    </row>
    <row r="1136" spans="5:5" ht="15" x14ac:dyDescent="0.2">
      <c r="E1136" s="240"/>
    </row>
    <row r="1137" spans="5:5" ht="15" x14ac:dyDescent="0.2">
      <c r="E1137" s="240"/>
    </row>
    <row r="1138" spans="5:5" ht="15" x14ac:dyDescent="0.2">
      <c r="E1138" s="240"/>
    </row>
    <row r="1139" spans="5:5" ht="15" x14ac:dyDescent="0.2">
      <c r="E1139" s="240"/>
    </row>
    <row r="1140" spans="5:5" ht="15" x14ac:dyDescent="0.2">
      <c r="E1140" s="240"/>
    </row>
    <row r="1141" spans="5:5" ht="15" x14ac:dyDescent="0.2">
      <c r="E1141" s="240"/>
    </row>
    <row r="1142" spans="5:5" ht="15" x14ac:dyDescent="0.2">
      <c r="E1142" s="240"/>
    </row>
    <row r="1143" spans="5:5" ht="15" x14ac:dyDescent="0.2">
      <c r="E1143" s="240"/>
    </row>
    <row r="1144" spans="5:5" ht="15" x14ac:dyDescent="0.2">
      <c r="E1144" s="240"/>
    </row>
    <row r="1145" spans="5:5" ht="15" x14ac:dyDescent="0.2">
      <c r="E1145" s="240"/>
    </row>
    <row r="1146" spans="5:5" ht="15" x14ac:dyDescent="0.2">
      <c r="E1146" s="240"/>
    </row>
    <row r="1147" spans="5:5" ht="15" x14ac:dyDescent="0.2">
      <c r="E1147" s="240"/>
    </row>
    <row r="1148" spans="5:5" ht="15" x14ac:dyDescent="0.2">
      <c r="E1148" s="240"/>
    </row>
    <row r="1149" spans="5:5" ht="15" x14ac:dyDescent="0.2">
      <c r="E1149" s="240"/>
    </row>
    <row r="1150" spans="5:5" ht="15" x14ac:dyDescent="0.2">
      <c r="E1150" s="240"/>
    </row>
    <row r="1151" spans="5:5" ht="15" x14ac:dyDescent="0.2">
      <c r="E1151" s="240"/>
    </row>
    <row r="1152" spans="5:5" ht="15" x14ac:dyDescent="0.2">
      <c r="E1152" s="240"/>
    </row>
    <row r="1153" spans="5:5" ht="15" x14ac:dyDescent="0.2">
      <c r="E1153" s="240"/>
    </row>
    <row r="1154" spans="5:5" ht="15" x14ac:dyDescent="0.2">
      <c r="E1154" s="240"/>
    </row>
    <row r="1155" spans="5:5" ht="15" x14ac:dyDescent="0.2">
      <c r="E1155" s="240"/>
    </row>
    <row r="1156" spans="5:5" ht="15" x14ac:dyDescent="0.2">
      <c r="E1156" s="240"/>
    </row>
    <row r="1157" spans="5:5" ht="15" x14ac:dyDescent="0.2">
      <c r="E1157" s="240"/>
    </row>
    <row r="1158" spans="5:5" ht="15" x14ac:dyDescent="0.2">
      <c r="E1158" s="240"/>
    </row>
    <row r="1159" spans="5:5" ht="15" x14ac:dyDescent="0.2">
      <c r="E1159" s="240"/>
    </row>
    <row r="1160" spans="5:5" ht="15" x14ac:dyDescent="0.2">
      <c r="E1160" s="240"/>
    </row>
    <row r="1161" spans="5:5" ht="15" x14ac:dyDescent="0.2">
      <c r="E1161" s="240"/>
    </row>
    <row r="1162" spans="5:5" ht="15" x14ac:dyDescent="0.2">
      <c r="E1162" s="240"/>
    </row>
    <row r="1163" spans="5:5" ht="15" x14ac:dyDescent="0.2">
      <c r="E1163" s="240"/>
    </row>
    <row r="1164" spans="5:5" ht="15" x14ac:dyDescent="0.2">
      <c r="E1164" s="240"/>
    </row>
    <row r="1165" spans="5:5" ht="15" x14ac:dyDescent="0.2">
      <c r="E1165" s="240"/>
    </row>
    <row r="1166" spans="5:5" ht="15" x14ac:dyDescent="0.2">
      <c r="E1166" s="240"/>
    </row>
    <row r="1167" spans="5:5" ht="15" x14ac:dyDescent="0.2">
      <c r="E1167" s="240"/>
    </row>
    <row r="1168" spans="5:5" ht="15" x14ac:dyDescent="0.2">
      <c r="E1168" s="240"/>
    </row>
    <row r="1169" spans="5:5" ht="15" x14ac:dyDescent="0.2">
      <c r="E1169" s="240"/>
    </row>
    <row r="1170" spans="5:5" ht="15" x14ac:dyDescent="0.2">
      <c r="E1170" s="240"/>
    </row>
    <row r="1171" spans="5:5" ht="15" x14ac:dyDescent="0.2">
      <c r="E1171" s="240"/>
    </row>
    <row r="1172" spans="5:5" ht="15" x14ac:dyDescent="0.2">
      <c r="E1172" s="240"/>
    </row>
    <row r="1173" spans="5:5" ht="15" x14ac:dyDescent="0.2">
      <c r="E1173" s="240"/>
    </row>
    <row r="1174" spans="5:5" ht="15" x14ac:dyDescent="0.2">
      <c r="E1174" s="240"/>
    </row>
    <row r="1175" spans="5:5" ht="15" x14ac:dyDescent="0.2">
      <c r="E1175" s="240"/>
    </row>
    <row r="1176" spans="5:5" ht="15" x14ac:dyDescent="0.2">
      <c r="E1176" s="240"/>
    </row>
    <row r="1177" spans="5:5" ht="15" x14ac:dyDescent="0.2">
      <c r="E1177" s="240"/>
    </row>
    <row r="1178" spans="5:5" ht="15" x14ac:dyDescent="0.2">
      <c r="E1178" s="240"/>
    </row>
    <row r="1179" spans="5:5" ht="15" x14ac:dyDescent="0.2">
      <c r="E1179" s="240"/>
    </row>
    <row r="1180" spans="5:5" ht="15" x14ac:dyDescent="0.2">
      <c r="E1180" s="240"/>
    </row>
    <row r="1181" spans="5:5" ht="15" x14ac:dyDescent="0.2">
      <c r="E1181" s="240"/>
    </row>
    <row r="1182" spans="5:5" ht="15" x14ac:dyDescent="0.2">
      <c r="E1182" s="240"/>
    </row>
    <row r="1183" spans="5:5" ht="15" x14ac:dyDescent="0.2">
      <c r="E1183" s="240"/>
    </row>
    <row r="1184" spans="5:5" ht="15" x14ac:dyDescent="0.2">
      <c r="E1184" s="240"/>
    </row>
    <row r="1185" spans="5:5" ht="15" x14ac:dyDescent="0.2">
      <c r="E1185" s="240"/>
    </row>
    <row r="1186" spans="5:5" ht="15" x14ac:dyDescent="0.2">
      <c r="E1186" s="240"/>
    </row>
    <row r="1187" spans="5:5" ht="15" x14ac:dyDescent="0.2">
      <c r="E1187" s="240"/>
    </row>
    <row r="1188" spans="5:5" ht="15" x14ac:dyDescent="0.2">
      <c r="E1188" s="240"/>
    </row>
    <row r="1189" spans="5:5" ht="15" x14ac:dyDescent="0.2">
      <c r="E1189" s="240"/>
    </row>
    <row r="1190" spans="5:5" ht="15" x14ac:dyDescent="0.2">
      <c r="E1190" s="240"/>
    </row>
    <row r="1191" spans="5:5" ht="15" x14ac:dyDescent="0.2">
      <c r="E1191" s="240"/>
    </row>
    <row r="1192" spans="5:5" ht="15" x14ac:dyDescent="0.2">
      <c r="E1192" s="240"/>
    </row>
    <row r="1193" spans="5:5" ht="15" x14ac:dyDescent="0.2">
      <c r="E1193" s="240"/>
    </row>
    <row r="1194" spans="5:5" ht="15" x14ac:dyDescent="0.2">
      <c r="E1194" s="240"/>
    </row>
    <row r="1195" spans="5:5" ht="15" x14ac:dyDescent="0.2">
      <c r="E1195" s="240"/>
    </row>
    <row r="1196" spans="5:5" ht="15" x14ac:dyDescent="0.2">
      <c r="E1196" s="240"/>
    </row>
    <row r="1197" spans="5:5" ht="15" x14ac:dyDescent="0.2">
      <c r="E1197" s="240"/>
    </row>
    <row r="1198" spans="5:5" ht="15" x14ac:dyDescent="0.2">
      <c r="E1198" s="240"/>
    </row>
    <row r="1199" spans="5:5" ht="15" x14ac:dyDescent="0.2">
      <c r="E1199" s="240"/>
    </row>
    <row r="1200" spans="5:5" ht="15" x14ac:dyDescent="0.2">
      <c r="E1200" s="240"/>
    </row>
    <row r="1201" spans="5:5" ht="15" x14ac:dyDescent="0.2">
      <c r="E1201" s="240"/>
    </row>
    <row r="1202" spans="5:5" ht="15" x14ac:dyDescent="0.2">
      <c r="E1202" s="240"/>
    </row>
    <row r="1203" spans="5:5" ht="15" x14ac:dyDescent="0.2">
      <c r="E1203" s="240"/>
    </row>
    <row r="1204" spans="5:5" ht="15" x14ac:dyDescent="0.2">
      <c r="E1204" s="240"/>
    </row>
    <row r="1205" spans="5:5" ht="15" x14ac:dyDescent="0.2">
      <c r="E1205" s="240"/>
    </row>
    <row r="1206" spans="5:5" ht="15" x14ac:dyDescent="0.2">
      <c r="E1206" s="240"/>
    </row>
    <row r="1207" spans="5:5" ht="15" x14ac:dyDescent="0.2">
      <c r="E1207" s="240"/>
    </row>
    <row r="1208" spans="5:5" ht="15" x14ac:dyDescent="0.2">
      <c r="E1208" s="240"/>
    </row>
    <row r="1209" spans="5:5" ht="15" x14ac:dyDescent="0.2">
      <c r="E1209" s="240"/>
    </row>
    <row r="1210" spans="5:5" ht="15" x14ac:dyDescent="0.2">
      <c r="E1210" s="240"/>
    </row>
    <row r="1211" spans="5:5" ht="15" x14ac:dyDescent="0.2">
      <c r="E1211" s="240"/>
    </row>
    <row r="1212" spans="5:5" ht="15" x14ac:dyDescent="0.2">
      <c r="E1212" s="240"/>
    </row>
    <row r="1213" spans="5:5" ht="15" x14ac:dyDescent="0.2">
      <c r="E1213" s="240"/>
    </row>
    <row r="1214" spans="5:5" ht="15" x14ac:dyDescent="0.2">
      <c r="E1214" s="240"/>
    </row>
    <row r="1215" spans="5:5" ht="15" x14ac:dyDescent="0.2">
      <c r="E1215" s="240"/>
    </row>
    <row r="1216" spans="5:5" ht="15" x14ac:dyDescent="0.2">
      <c r="E1216" s="240"/>
    </row>
    <row r="1217" spans="5:5" ht="15" x14ac:dyDescent="0.2">
      <c r="E1217" s="240"/>
    </row>
    <row r="1218" spans="5:5" ht="15" x14ac:dyDescent="0.2">
      <c r="E1218" s="240"/>
    </row>
    <row r="1219" spans="5:5" ht="15" x14ac:dyDescent="0.2">
      <c r="E1219" s="240"/>
    </row>
    <row r="1220" spans="5:5" ht="15" x14ac:dyDescent="0.2">
      <c r="E1220" s="240"/>
    </row>
    <row r="1221" spans="5:5" ht="15" x14ac:dyDescent="0.2">
      <c r="E1221" s="240"/>
    </row>
    <row r="1222" spans="5:5" ht="15" x14ac:dyDescent="0.2">
      <c r="E1222" s="240"/>
    </row>
    <row r="1223" spans="5:5" ht="15" x14ac:dyDescent="0.2">
      <c r="E1223" s="240"/>
    </row>
    <row r="1224" spans="5:5" ht="15" x14ac:dyDescent="0.2">
      <c r="E1224" s="240"/>
    </row>
    <row r="1225" spans="5:5" ht="15" x14ac:dyDescent="0.2">
      <c r="E1225" s="240"/>
    </row>
    <row r="1226" spans="5:5" ht="15" x14ac:dyDescent="0.2">
      <c r="E1226" s="240"/>
    </row>
    <row r="1227" spans="5:5" ht="15" x14ac:dyDescent="0.2">
      <c r="E1227" s="240"/>
    </row>
    <row r="1228" spans="5:5" ht="15" x14ac:dyDescent="0.2">
      <c r="E1228" s="240"/>
    </row>
    <row r="1229" spans="5:5" ht="15" x14ac:dyDescent="0.2">
      <c r="E1229" s="240"/>
    </row>
    <row r="1230" spans="5:5" ht="15" x14ac:dyDescent="0.2">
      <c r="E1230" s="240"/>
    </row>
    <row r="1231" spans="5:5" ht="15" x14ac:dyDescent="0.2">
      <c r="E1231" s="240"/>
    </row>
    <row r="1232" spans="5:5" ht="15" x14ac:dyDescent="0.2">
      <c r="E1232" s="240"/>
    </row>
    <row r="1233" spans="5:5" ht="15" x14ac:dyDescent="0.2">
      <c r="E1233" s="240"/>
    </row>
    <row r="1234" spans="5:5" ht="15" x14ac:dyDescent="0.2">
      <c r="E1234" s="240"/>
    </row>
    <row r="1235" spans="5:5" ht="15" x14ac:dyDescent="0.2">
      <c r="E1235" s="240"/>
    </row>
    <row r="1236" spans="5:5" ht="15" x14ac:dyDescent="0.2">
      <c r="E1236" s="240"/>
    </row>
    <row r="1237" spans="5:5" ht="15" x14ac:dyDescent="0.2">
      <c r="E1237" s="240"/>
    </row>
    <row r="1238" spans="5:5" ht="15" x14ac:dyDescent="0.2">
      <c r="E1238" s="240"/>
    </row>
    <row r="1239" spans="5:5" ht="15" x14ac:dyDescent="0.2">
      <c r="E1239" s="240"/>
    </row>
    <row r="1240" spans="5:5" ht="15" x14ac:dyDescent="0.2">
      <c r="E1240" s="240"/>
    </row>
    <row r="1241" spans="5:5" ht="15" x14ac:dyDescent="0.2">
      <c r="E1241" s="240"/>
    </row>
    <row r="1242" spans="5:5" ht="15" x14ac:dyDescent="0.2">
      <c r="E1242" s="240"/>
    </row>
    <row r="1243" spans="5:5" ht="15" x14ac:dyDescent="0.2">
      <c r="E1243" s="240"/>
    </row>
    <row r="1244" spans="5:5" ht="15" x14ac:dyDescent="0.2">
      <c r="E1244" s="240"/>
    </row>
    <row r="1245" spans="5:5" ht="15" x14ac:dyDescent="0.2">
      <c r="E1245" s="240"/>
    </row>
    <row r="1246" spans="5:5" ht="15" x14ac:dyDescent="0.2">
      <c r="E1246" s="240"/>
    </row>
    <row r="1247" spans="5:5" ht="15" x14ac:dyDescent="0.2">
      <c r="E1247" s="240"/>
    </row>
    <row r="1248" spans="5:5" ht="15" x14ac:dyDescent="0.2">
      <c r="E1248" s="240"/>
    </row>
    <row r="1249" spans="5:5" ht="15" x14ac:dyDescent="0.2">
      <c r="E1249" s="240"/>
    </row>
    <row r="1250" spans="5:5" ht="15" x14ac:dyDescent="0.2">
      <c r="E1250" s="240"/>
    </row>
    <row r="1251" spans="5:5" ht="15" x14ac:dyDescent="0.2">
      <c r="E1251" s="240"/>
    </row>
    <row r="1252" spans="5:5" ht="15" x14ac:dyDescent="0.2">
      <c r="E1252" s="240"/>
    </row>
    <row r="1253" spans="5:5" ht="15" x14ac:dyDescent="0.2">
      <c r="E1253" s="240"/>
    </row>
    <row r="1254" spans="5:5" ht="15" x14ac:dyDescent="0.2">
      <c r="E1254" s="240"/>
    </row>
    <row r="1255" spans="5:5" ht="15" x14ac:dyDescent="0.2">
      <c r="E1255" s="240"/>
    </row>
    <row r="1256" spans="5:5" ht="15" x14ac:dyDescent="0.2">
      <c r="E1256" s="240"/>
    </row>
    <row r="1257" spans="5:5" ht="15" x14ac:dyDescent="0.2">
      <c r="E1257" s="240"/>
    </row>
    <row r="1258" spans="5:5" ht="15" x14ac:dyDescent="0.2">
      <c r="E1258" s="240"/>
    </row>
    <row r="1259" spans="5:5" ht="15" x14ac:dyDescent="0.2">
      <c r="E1259" s="240"/>
    </row>
    <row r="1260" spans="5:5" ht="15" x14ac:dyDescent="0.2">
      <c r="E1260" s="240"/>
    </row>
    <row r="1261" spans="5:5" ht="15" x14ac:dyDescent="0.2">
      <c r="E1261" s="240"/>
    </row>
    <row r="1262" spans="5:5" ht="15" x14ac:dyDescent="0.2">
      <c r="E1262" s="240"/>
    </row>
    <row r="1263" spans="5:5" ht="15" x14ac:dyDescent="0.2">
      <c r="E1263" s="240"/>
    </row>
    <row r="1264" spans="5:5" ht="15" x14ac:dyDescent="0.2">
      <c r="E1264" s="240"/>
    </row>
    <row r="1265" spans="5:5" ht="15" x14ac:dyDescent="0.2">
      <c r="E1265" s="240"/>
    </row>
    <row r="1266" spans="5:5" ht="15" x14ac:dyDescent="0.2">
      <c r="E1266" s="240"/>
    </row>
    <row r="1267" spans="5:5" ht="15" x14ac:dyDescent="0.2">
      <c r="E1267" s="240"/>
    </row>
    <row r="1268" spans="5:5" ht="15" x14ac:dyDescent="0.2">
      <c r="E1268" s="240"/>
    </row>
    <row r="1269" spans="5:5" ht="15" x14ac:dyDescent="0.2">
      <c r="E1269" s="240"/>
    </row>
    <row r="1270" spans="5:5" ht="15" x14ac:dyDescent="0.2">
      <c r="E1270" s="240"/>
    </row>
    <row r="1271" spans="5:5" ht="15" x14ac:dyDescent="0.2">
      <c r="E1271" s="240"/>
    </row>
    <row r="1272" spans="5:5" ht="15" x14ac:dyDescent="0.2">
      <c r="E1272" s="240"/>
    </row>
    <row r="1273" spans="5:5" ht="15" x14ac:dyDescent="0.2">
      <c r="E1273" s="240"/>
    </row>
    <row r="1274" spans="5:5" ht="15" x14ac:dyDescent="0.2">
      <c r="E1274" s="240"/>
    </row>
    <row r="1275" spans="5:5" ht="15" x14ac:dyDescent="0.2">
      <c r="E1275" s="240"/>
    </row>
    <row r="1276" spans="5:5" ht="15" x14ac:dyDescent="0.2">
      <c r="E1276" s="240"/>
    </row>
    <row r="1277" spans="5:5" ht="15" x14ac:dyDescent="0.2">
      <c r="E1277" s="240"/>
    </row>
    <row r="1278" spans="5:5" ht="15" x14ac:dyDescent="0.2">
      <c r="E1278" s="240"/>
    </row>
    <row r="1279" spans="5:5" ht="15" x14ac:dyDescent="0.2">
      <c r="E1279" s="240"/>
    </row>
    <row r="1280" spans="5:5" ht="15" x14ac:dyDescent="0.2">
      <c r="E1280" s="240"/>
    </row>
    <row r="1281" spans="5:5" ht="15" x14ac:dyDescent="0.2">
      <c r="E1281" s="240"/>
    </row>
    <row r="1282" spans="5:5" ht="15" x14ac:dyDescent="0.2">
      <c r="E1282" s="240"/>
    </row>
    <row r="1283" spans="5:5" ht="15" x14ac:dyDescent="0.2">
      <c r="E1283" s="240"/>
    </row>
    <row r="1284" spans="5:5" ht="15" x14ac:dyDescent="0.2">
      <c r="E1284" s="240"/>
    </row>
    <row r="1285" spans="5:5" ht="15" x14ac:dyDescent="0.2">
      <c r="E1285" s="240"/>
    </row>
    <row r="1286" spans="5:5" ht="15" x14ac:dyDescent="0.2">
      <c r="E1286" s="240"/>
    </row>
    <row r="1287" spans="5:5" ht="15" x14ac:dyDescent="0.2">
      <c r="E1287" s="240"/>
    </row>
    <row r="1288" spans="5:5" ht="15" x14ac:dyDescent="0.2">
      <c r="E1288" s="240"/>
    </row>
    <row r="1289" spans="5:5" ht="15" x14ac:dyDescent="0.2">
      <c r="E1289" s="240"/>
    </row>
    <row r="1290" spans="5:5" ht="15" x14ac:dyDescent="0.2">
      <c r="E1290" s="240"/>
    </row>
    <row r="1291" spans="5:5" ht="15" x14ac:dyDescent="0.2">
      <c r="E1291" s="240"/>
    </row>
    <row r="1292" spans="5:5" ht="15" x14ac:dyDescent="0.2">
      <c r="E1292" s="240"/>
    </row>
    <row r="1293" spans="5:5" ht="15" x14ac:dyDescent="0.2">
      <c r="E1293" s="240"/>
    </row>
    <row r="1294" spans="5:5" ht="15" x14ac:dyDescent="0.2">
      <c r="E1294" s="240"/>
    </row>
    <row r="1295" spans="5:5" ht="15" x14ac:dyDescent="0.2">
      <c r="E1295" s="240"/>
    </row>
    <row r="1296" spans="5:5" ht="15" x14ac:dyDescent="0.2">
      <c r="E1296" s="240"/>
    </row>
    <row r="1297" spans="5:5" ht="15" x14ac:dyDescent="0.2">
      <c r="E1297" s="240"/>
    </row>
    <row r="1298" spans="5:5" ht="15" x14ac:dyDescent="0.2">
      <c r="E1298" s="240"/>
    </row>
    <row r="1299" spans="5:5" ht="15" x14ac:dyDescent="0.2">
      <c r="E1299" s="240"/>
    </row>
    <row r="1300" spans="5:5" ht="15" x14ac:dyDescent="0.2">
      <c r="E1300" s="240"/>
    </row>
    <row r="1301" spans="5:5" ht="15" x14ac:dyDescent="0.2">
      <c r="E1301" s="240"/>
    </row>
    <row r="1302" spans="5:5" ht="15" x14ac:dyDescent="0.2">
      <c r="E1302" s="240"/>
    </row>
    <row r="1303" spans="5:5" ht="15" x14ac:dyDescent="0.2">
      <c r="E1303" s="240"/>
    </row>
    <row r="1304" spans="5:5" ht="15" x14ac:dyDescent="0.2">
      <c r="E1304" s="240"/>
    </row>
    <row r="1305" spans="5:5" ht="15" x14ac:dyDescent="0.2">
      <c r="E1305" s="240"/>
    </row>
    <row r="1306" spans="5:5" ht="15" x14ac:dyDescent="0.2">
      <c r="E1306" s="240"/>
    </row>
    <row r="1307" spans="5:5" ht="15" x14ac:dyDescent="0.2">
      <c r="E1307" s="240"/>
    </row>
    <row r="1308" spans="5:5" ht="15" x14ac:dyDescent="0.2">
      <c r="E1308" s="240"/>
    </row>
    <row r="1309" spans="5:5" ht="15" x14ac:dyDescent="0.2">
      <c r="E1309" s="240"/>
    </row>
    <row r="1310" spans="5:5" ht="15" x14ac:dyDescent="0.2">
      <c r="E1310" s="240"/>
    </row>
    <row r="1311" spans="5:5" ht="15" x14ac:dyDescent="0.2">
      <c r="E1311" s="240"/>
    </row>
    <row r="1312" spans="5:5" ht="15" x14ac:dyDescent="0.2">
      <c r="E1312" s="240"/>
    </row>
    <row r="1313" spans="5:5" ht="15" x14ac:dyDescent="0.2">
      <c r="E1313" s="240"/>
    </row>
    <row r="1314" spans="5:5" ht="15" x14ac:dyDescent="0.2">
      <c r="E1314" s="240"/>
    </row>
    <row r="1315" spans="5:5" ht="15" x14ac:dyDescent="0.2">
      <c r="E1315" s="240"/>
    </row>
    <row r="1316" spans="5:5" ht="15" x14ac:dyDescent="0.2">
      <c r="E1316" s="240"/>
    </row>
    <row r="1317" spans="5:5" ht="15" x14ac:dyDescent="0.2">
      <c r="E1317" s="240"/>
    </row>
    <row r="1318" spans="5:5" ht="15" x14ac:dyDescent="0.2">
      <c r="E1318" s="240"/>
    </row>
    <row r="1319" spans="5:5" ht="15" x14ac:dyDescent="0.2">
      <c r="E1319" s="240"/>
    </row>
    <row r="1320" spans="5:5" ht="15" x14ac:dyDescent="0.2">
      <c r="E1320" s="240"/>
    </row>
    <row r="1321" spans="5:5" ht="15" x14ac:dyDescent="0.2">
      <c r="E1321" s="240"/>
    </row>
    <row r="1322" spans="5:5" ht="15" x14ac:dyDescent="0.2">
      <c r="E1322" s="240"/>
    </row>
    <row r="1323" spans="5:5" ht="15" x14ac:dyDescent="0.2">
      <c r="E1323" s="240"/>
    </row>
    <row r="1324" spans="5:5" ht="15" x14ac:dyDescent="0.2">
      <c r="E1324" s="240"/>
    </row>
    <row r="1325" spans="5:5" ht="15" x14ac:dyDescent="0.2">
      <c r="E1325" s="240"/>
    </row>
    <row r="1326" spans="5:5" ht="15" x14ac:dyDescent="0.2">
      <c r="E1326" s="240"/>
    </row>
    <row r="1327" spans="5:5" ht="15" x14ac:dyDescent="0.2">
      <c r="E1327" s="240"/>
    </row>
    <row r="1328" spans="5:5" ht="15" x14ac:dyDescent="0.2">
      <c r="E1328" s="240"/>
    </row>
    <row r="1329" spans="5:5" ht="15" x14ac:dyDescent="0.2">
      <c r="E1329" s="240"/>
    </row>
    <row r="1330" spans="5:5" ht="15" x14ac:dyDescent="0.2">
      <c r="E1330" s="240"/>
    </row>
    <row r="1331" spans="5:5" ht="15" x14ac:dyDescent="0.2">
      <c r="E1331" s="240"/>
    </row>
    <row r="1332" spans="5:5" ht="15" x14ac:dyDescent="0.2">
      <c r="E1332" s="240"/>
    </row>
    <row r="1333" spans="5:5" ht="15" x14ac:dyDescent="0.2">
      <c r="E1333" s="240"/>
    </row>
    <row r="1334" spans="5:5" ht="15" x14ac:dyDescent="0.2">
      <c r="E1334" s="240"/>
    </row>
    <row r="1335" spans="5:5" ht="15" x14ac:dyDescent="0.2">
      <c r="E1335" s="240"/>
    </row>
    <row r="1336" spans="5:5" ht="15" x14ac:dyDescent="0.2">
      <c r="E1336" s="240"/>
    </row>
    <row r="1337" spans="5:5" ht="15" x14ac:dyDescent="0.2">
      <c r="E1337" s="240"/>
    </row>
    <row r="1338" spans="5:5" ht="15" x14ac:dyDescent="0.2">
      <c r="E1338" s="240"/>
    </row>
    <row r="1339" spans="5:5" ht="15" x14ac:dyDescent="0.2">
      <c r="E1339" s="240"/>
    </row>
    <row r="1340" spans="5:5" ht="15" x14ac:dyDescent="0.2">
      <c r="E1340" s="240"/>
    </row>
    <row r="1341" spans="5:5" ht="15" x14ac:dyDescent="0.2">
      <c r="E1341" s="240"/>
    </row>
    <row r="1342" spans="5:5" ht="15" x14ac:dyDescent="0.2">
      <c r="E1342" s="240"/>
    </row>
    <row r="1343" spans="5:5" ht="15" x14ac:dyDescent="0.2">
      <c r="E1343" s="240"/>
    </row>
    <row r="1344" spans="5:5" ht="15" x14ac:dyDescent="0.2">
      <c r="E1344" s="240"/>
    </row>
    <row r="1345" spans="5:5" ht="15" x14ac:dyDescent="0.2">
      <c r="E1345" s="240"/>
    </row>
    <row r="1346" spans="5:5" ht="15" x14ac:dyDescent="0.2">
      <c r="E1346" s="240"/>
    </row>
    <row r="1347" spans="5:5" ht="15" x14ac:dyDescent="0.2">
      <c r="E1347" s="240"/>
    </row>
    <row r="1348" spans="5:5" ht="15" x14ac:dyDescent="0.2">
      <c r="E1348" s="240"/>
    </row>
    <row r="1349" spans="5:5" ht="15" x14ac:dyDescent="0.2">
      <c r="E1349" s="240"/>
    </row>
    <row r="1350" spans="5:5" ht="15" x14ac:dyDescent="0.2">
      <c r="E1350" s="240"/>
    </row>
    <row r="1351" spans="5:5" ht="15" x14ac:dyDescent="0.2">
      <c r="E1351" s="240"/>
    </row>
    <row r="1352" spans="5:5" ht="15" x14ac:dyDescent="0.2">
      <c r="E1352" s="240"/>
    </row>
    <row r="1353" spans="5:5" ht="15" x14ac:dyDescent="0.2">
      <c r="E1353" s="240"/>
    </row>
    <row r="1354" spans="5:5" ht="15" x14ac:dyDescent="0.2">
      <c r="E1354" s="240"/>
    </row>
    <row r="1355" spans="5:5" ht="15" x14ac:dyDescent="0.2">
      <c r="E1355" s="240"/>
    </row>
    <row r="1356" spans="5:5" ht="15" x14ac:dyDescent="0.2">
      <c r="E1356" s="240"/>
    </row>
    <row r="1357" spans="5:5" ht="15" x14ac:dyDescent="0.2">
      <c r="E1357" s="240"/>
    </row>
    <row r="1358" spans="5:5" ht="15" x14ac:dyDescent="0.2">
      <c r="E1358" s="240"/>
    </row>
    <row r="1359" spans="5:5" ht="15" x14ac:dyDescent="0.2">
      <c r="E1359" s="240"/>
    </row>
    <row r="1360" spans="5:5" ht="15" x14ac:dyDescent="0.2">
      <c r="E1360" s="240"/>
    </row>
    <row r="1361" spans="5:5" ht="15" x14ac:dyDescent="0.2">
      <c r="E1361" s="240"/>
    </row>
    <row r="1362" spans="5:5" ht="15" x14ac:dyDescent="0.2">
      <c r="E1362" s="240"/>
    </row>
    <row r="1363" spans="5:5" ht="15" x14ac:dyDescent="0.2">
      <c r="E1363" s="240"/>
    </row>
    <row r="1364" spans="5:5" ht="15" x14ac:dyDescent="0.2">
      <c r="E1364" s="240"/>
    </row>
    <row r="1365" spans="5:5" ht="15" x14ac:dyDescent="0.2">
      <c r="E1365" s="240"/>
    </row>
    <row r="1366" spans="5:5" ht="15" x14ac:dyDescent="0.2">
      <c r="E1366" s="240"/>
    </row>
    <row r="1367" spans="5:5" ht="15" x14ac:dyDescent="0.2">
      <c r="E1367" s="240"/>
    </row>
    <row r="1368" spans="5:5" ht="15" x14ac:dyDescent="0.2">
      <c r="E1368" s="240"/>
    </row>
    <row r="1369" spans="5:5" ht="15" x14ac:dyDescent="0.2">
      <c r="E1369" s="240"/>
    </row>
    <row r="1370" spans="5:5" ht="15" x14ac:dyDescent="0.2">
      <c r="E1370" s="240"/>
    </row>
    <row r="1371" spans="5:5" ht="15" x14ac:dyDescent="0.2">
      <c r="E1371" s="240"/>
    </row>
    <row r="1372" spans="5:5" ht="15" x14ac:dyDescent="0.2">
      <c r="E1372" s="240"/>
    </row>
    <row r="1373" spans="5:5" ht="15" x14ac:dyDescent="0.2">
      <c r="E1373" s="240"/>
    </row>
    <row r="1374" spans="5:5" ht="15" x14ac:dyDescent="0.2">
      <c r="E1374" s="240"/>
    </row>
    <row r="1375" spans="5:5" ht="15" x14ac:dyDescent="0.2">
      <c r="E1375" s="240"/>
    </row>
    <row r="1376" spans="5:5" ht="15" x14ac:dyDescent="0.2">
      <c r="E1376" s="240"/>
    </row>
    <row r="1377" spans="5:5" ht="15" x14ac:dyDescent="0.2">
      <c r="E1377" s="240"/>
    </row>
    <row r="1378" spans="5:5" ht="15" x14ac:dyDescent="0.2">
      <c r="E1378" s="240"/>
    </row>
    <row r="1379" spans="5:5" ht="15" x14ac:dyDescent="0.2">
      <c r="E1379" s="240"/>
    </row>
    <row r="1380" spans="5:5" ht="15" x14ac:dyDescent="0.2">
      <c r="E1380" s="240"/>
    </row>
    <row r="1381" spans="5:5" ht="15" x14ac:dyDescent="0.2">
      <c r="E1381" s="240"/>
    </row>
    <row r="1382" spans="5:5" ht="15" x14ac:dyDescent="0.2">
      <c r="E1382" s="240"/>
    </row>
    <row r="1383" spans="5:5" ht="15" x14ac:dyDescent="0.2">
      <c r="E1383" s="240"/>
    </row>
    <row r="1384" spans="5:5" ht="15" x14ac:dyDescent="0.2">
      <c r="E1384" s="240"/>
    </row>
    <row r="1385" spans="5:5" ht="15" x14ac:dyDescent="0.2">
      <c r="E1385" s="240"/>
    </row>
    <row r="1386" spans="5:5" ht="15" x14ac:dyDescent="0.2">
      <c r="E1386" s="240"/>
    </row>
    <row r="1387" spans="5:5" ht="15" x14ac:dyDescent="0.2">
      <c r="E1387" s="240"/>
    </row>
    <row r="1388" spans="5:5" ht="15" x14ac:dyDescent="0.2">
      <c r="E1388" s="240"/>
    </row>
    <row r="1389" spans="5:5" ht="15" x14ac:dyDescent="0.2">
      <c r="E1389" s="240"/>
    </row>
    <row r="1390" spans="5:5" ht="15" x14ac:dyDescent="0.2">
      <c r="E1390" s="240"/>
    </row>
    <row r="1391" spans="5:5" ht="15" x14ac:dyDescent="0.2">
      <c r="E1391" s="240"/>
    </row>
    <row r="1392" spans="5:5" ht="15" x14ac:dyDescent="0.2">
      <c r="E1392" s="240"/>
    </row>
    <row r="1393" spans="5:5" ht="15" x14ac:dyDescent="0.2">
      <c r="E1393" s="240"/>
    </row>
    <row r="1394" spans="5:5" ht="15" x14ac:dyDescent="0.2">
      <c r="E1394" s="240"/>
    </row>
    <row r="1395" spans="5:5" ht="15" x14ac:dyDescent="0.2">
      <c r="E1395" s="240"/>
    </row>
    <row r="1396" spans="5:5" ht="15" x14ac:dyDescent="0.2">
      <c r="E1396" s="240"/>
    </row>
    <row r="1397" spans="5:5" ht="15" x14ac:dyDescent="0.2">
      <c r="E1397" s="240"/>
    </row>
    <row r="1398" spans="5:5" ht="15" x14ac:dyDescent="0.2">
      <c r="E1398" s="240"/>
    </row>
    <row r="1399" spans="5:5" ht="15" x14ac:dyDescent="0.2">
      <c r="E1399" s="240"/>
    </row>
    <row r="1400" spans="5:5" ht="15" x14ac:dyDescent="0.2">
      <c r="E1400" s="240"/>
    </row>
    <row r="1401" spans="5:5" ht="15" x14ac:dyDescent="0.2">
      <c r="E1401" s="240"/>
    </row>
    <row r="1402" spans="5:5" ht="15" x14ac:dyDescent="0.2">
      <c r="E1402" s="240"/>
    </row>
    <row r="1403" spans="5:5" ht="15" x14ac:dyDescent="0.2">
      <c r="E1403" s="240"/>
    </row>
    <row r="1404" spans="5:5" ht="15" x14ac:dyDescent="0.2">
      <c r="E1404" s="240"/>
    </row>
    <row r="1405" spans="5:5" ht="15" x14ac:dyDescent="0.2">
      <c r="E1405" s="240"/>
    </row>
    <row r="1406" spans="5:5" ht="15" x14ac:dyDescent="0.2">
      <c r="E1406" s="240"/>
    </row>
    <row r="1407" spans="5:5" ht="15" x14ac:dyDescent="0.2">
      <c r="E1407" s="240"/>
    </row>
    <row r="1408" spans="5:5" ht="15" x14ac:dyDescent="0.2">
      <c r="E1408" s="240"/>
    </row>
    <row r="1409" spans="5:5" ht="15" x14ac:dyDescent="0.2">
      <c r="E1409" s="240"/>
    </row>
    <row r="1410" spans="5:5" ht="15" x14ac:dyDescent="0.2">
      <c r="E1410" s="240"/>
    </row>
    <row r="1411" spans="5:5" ht="15" x14ac:dyDescent="0.2">
      <c r="E1411" s="240"/>
    </row>
    <row r="1412" spans="5:5" ht="15" x14ac:dyDescent="0.2">
      <c r="E1412" s="240"/>
    </row>
    <row r="1413" spans="5:5" ht="15" x14ac:dyDescent="0.2">
      <c r="E1413" s="240"/>
    </row>
    <row r="1414" spans="5:5" ht="15" x14ac:dyDescent="0.2">
      <c r="E1414" s="240"/>
    </row>
    <row r="1415" spans="5:5" ht="15" x14ac:dyDescent="0.2">
      <c r="E1415" s="240"/>
    </row>
    <row r="1416" spans="5:5" ht="15" x14ac:dyDescent="0.2">
      <c r="E1416" s="240"/>
    </row>
    <row r="1417" spans="5:5" ht="15" x14ac:dyDescent="0.2">
      <c r="E1417" s="240"/>
    </row>
    <row r="1418" spans="5:5" ht="15" x14ac:dyDescent="0.2">
      <c r="E1418" s="240"/>
    </row>
    <row r="1419" spans="5:5" ht="15" x14ac:dyDescent="0.2">
      <c r="E1419" s="240"/>
    </row>
    <row r="1420" spans="5:5" ht="15" x14ac:dyDescent="0.2">
      <c r="E1420" s="240"/>
    </row>
    <row r="1421" spans="5:5" ht="15" x14ac:dyDescent="0.2">
      <c r="E1421" s="240"/>
    </row>
    <row r="1422" spans="5:5" ht="15" x14ac:dyDescent="0.2">
      <c r="E1422" s="240"/>
    </row>
    <row r="1423" spans="5:5" ht="15" x14ac:dyDescent="0.2">
      <c r="E1423" s="240"/>
    </row>
    <row r="1424" spans="5:5" ht="15" x14ac:dyDescent="0.2">
      <c r="E1424" s="240"/>
    </row>
    <row r="1425" spans="5:5" ht="15" x14ac:dyDescent="0.2">
      <c r="E1425" s="240"/>
    </row>
    <row r="1426" spans="5:5" ht="15" x14ac:dyDescent="0.2">
      <c r="E1426" s="240"/>
    </row>
    <row r="1427" spans="5:5" ht="15" x14ac:dyDescent="0.2">
      <c r="E1427" s="240"/>
    </row>
    <row r="1428" spans="5:5" ht="15" x14ac:dyDescent="0.2">
      <c r="E1428" s="240"/>
    </row>
    <row r="1429" spans="5:5" ht="15" x14ac:dyDescent="0.2">
      <c r="E1429" s="240"/>
    </row>
    <row r="1430" spans="5:5" ht="15" x14ac:dyDescent="0.2">
      <c r="E1430" s="240"/>
    </row>
    <row r="1431" spans="5:5" ht="15" x14ac:dyDescent="0.2">
      <c r="E1431" s="240"/>
    </row>
    <row r="1432" spans="5:5" ht="15" x14ac:dyDescent="0.2">
      <c r="E1432" s="240"/>
    </row>
    <row r="1433" spans="5:5" ht="15" x14ac:dyDescent="0.2">
      <c r="E1433" s="240"/>
    </row>
    <row r="1434" spans="5:5" ht="15" x14ac:dyDescent="0.2">
      <c r="E1434" s="240"/>
    </row>
    <row r="1435" spans="5:5" ht="15" x14ac:dyDescent="0.2">
      <c r="E1435" s="240"/>
    </row>
    <row r="1436" spans="5:5" ht="15" x14ac:dyDescent="0.2">
      <c r="E1436" s="240"/>
    </row>
    <row r="1437" spans="5:5" ht="15" x14ac:dyDescent="0.2">
      <c r="E1437" s="240"/>
    </row>
    <row r="1438" spans="5:5" ht="15" x14ac:dyDescent="0.2">
      <c r="E1438" s="240"/>
    </row>
    <row r="1439" spans="5:5" ht="15" x14ac:dyDescent="0.2">
      <c r="E1439" s="240"/>
    </row>
    <row r="1440" spans="5:5" ht="15" x14ac:dyDescent="0.2">
      <c r="E1440" s="240"/>
    </row>
    <row r="1441" spans="5:5" ht="15" x14ac:dyDescent="0.2">
      <c r="E1441" s="240"/>
    </row>
    <row r="1442" spans="5:5" ht="15" x14ac:dyDescent="0.2">
      <c r="E1442" s="240"/>
    </row>
    <row r="1443" spans="5:5" ht="15" x14ac:dyDescent="0.2">
      <c r="E1443" s="240"/>
    </row>
    <row r="1444" spans="5:5" ht="15" x14ac:dyDescent="0.2">
      <c r="E1444" s="240"/>
    </row>
    <row r="1445" spans="5:5" ht="15" x14ac:dyDescent="0.2">
      <c r="E1445" s="240"/>
    </row>
    <row r="1446" spans="5:5" ht="15" x14ac:dyDescent="0.2">
      <c r="E1446" s="240"/>
    </row>
    <row r="1447" spans="5:5" ht="15" x14ac:dyDescent="0.2">
      <c r="E1447" s="240"/>
    </row>
    <row r="1448" spans="5:5" ht="15" x14ac:dyDescent="0.2">
      <c r="E1448" s="240"/>
    </row>
    <row r="1449" spans="5:5" ht="15" x14ac:dyDescent="0.2">
      <c r="E1449" s="240"/>
    </row>
    <row r="1450" spans="5:5" ht="15" x14ac:dyDescent="0.2">
      <c r="E1450" s="240"/>
    </row>
    <row r="1451" spans="5:5" ht="15" x14ac:dyDescent="0.2">
      <c r="E1451" s="240"/>
    </row>
    <row r="1452" spans="5:5" ht="15" x14ac:dyDescent="0.2">
      <c r="E1452" s="240"/>
    </row>
    <row r="1453" spans="5:5" ht="15" x14ac:dyDescent="0.2">
      <c r="E1453" s="240"/>
    </row>
    <row r="1454" spans="5:5" ht="15" x14ac:dyDescent="0.2">
      <c r="E1454" s="240"/>
    </row>
    <row r="1455" spans="5:5" ht="15" x14ac:dyDescent="0.2">
      <c r="E1455" s="240"/>
    </row>
  </sheetData>
  <printOptions horizontalCentered="1"/>
  <pageMargins left="1" right="1" top="1" bottom="1" header="0.3" footer="0.3"/>
  <pageSetup scale="86" fitToHeight="5" orientation="portrait" r:id="rId1"/>
  <rowBreaks count="1" manualBreakCount="1">
    <brk id="51" max="5"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I262"/>
  <sheetViews>
    <sheetView showGridLines="0" topLeftCell="B1" zoomScaleNormal="100" zoomScaleSheetLayoutView="70" workbookViewId="0">
      <selection activeCell="B1" sqref="B1"/>
    </sheetView>
  </sheetViews>
  <sheetFormatPr defaultColWidth="10.85546875" defaultRowHeight="26.25" customHeight="1" x14ac:dyDescent="0.2"/>
  <cols>
    <col min="1" max="1" width="0" style="206" hidden="1" customWidth="1"/>
    <col min="2" max="3" width="15.140625" style="206" customWidth="1"/>
    <col min="4" max="4" width="22" style="206" customWidth="1"/>
    <col min="5" max="5" width="22.7109375" style="206" customWidth="1"/>
    <col min="6" max="6" width="27" style="217" customWidth="1"/>
    <col min="7" max="7" width="26.42578125" style="206" customWidth="1"/>
    <col min="8" max="9" width="22.42578125" style="206" customWidth="1"/>
    <col min="10" max="10" width="10.85546875" style="206"/>
    <col min="11" max="11" width="15.7109375" style="206" bestFit="1" customWidth="1"/>
    <col min="12" max="13" width="10.85546875" style="206"/>
    <col min="14" max="14" width="18.7109375" style="206" bestFit="1" customWidth="1"/>
    <col min="15" max="16384" width="10.85546875" style="206"/>
  </cols>
  <sheetData>
    <row r="1" spans="1:9" ht="45.75" customHeight="1" x14ac:dyDescent="0.2">
      <c r="B1" s="24" t="s">
        <v>776</v>
      </c>
      <c r="C1" s="207"/>
      <c r="D1" s="207"/>
      <c r="E1" s="207"/>
      <c r="F1" s="207"/>
      <c r="G1" s="207"/>
      <c r="H1" s="207"/>
      <c r="I1" s="207"/>
    </row>
    <row r="2" spans="1:9" ht="45.75" customHeight="1" x14ac:dyDescent="0.2">
      <c r="A2" s="17" t="s">
        <v>777</v>
      </c>
      <c r="B2" s="177" t="s">
        <v>441</v>
      </c>
      <c r="C2" s="177" t="s">
        <v>358</v>
      </c>
      <c r="D2" s="176" t="s">
        <v>708</v>
      </c>
      <c r="E2" s="176" t="s">
        <v>700</v>
      </c>
      <c r="F2" s="208" t="s">
        <v>701</v>
      </c>
      <c r="G2" s="176" t="s">
        <v>702</v>
      </c>
      <c r="H2" s="176" t="s">
        <v>703</v>
      </c>
      <c r="I2" s="176" t="s">
        <v>704</v>
      </c>
    </row>
    <row r="3" spans="1:9" ht="15.95" customHeight="1" x14ac:dyDescent="0.2">
      <c r="A3" s="209">
        <v>1</v>
      </c>
      <c r="B3" s="17" t="s">
        <v>654</v>
      </c>
      <c r="C3" s="17" t="s">
        <v>44</v>
      </c>
      <c r="D3" s="210">
        <v>26756765.059999999</v>
      </c>
      <c r="E3" s="211">
        <f>+D3/$D$258</f>
        <v>2.3589750521407736E-3</v>
      </c>
      <c r="F3" s="212">
        <v>3241605.52</v>
      </c>
      <c r="G3" s="211">
        <f>+F3/$F$258</f>
        <v>5.3892099304480075E-3</v>
      </c>
      <c r="H3" s="210">
        <v>5982427.9500000002</v>
      </c>
      <c r="I3" s="211">
        <f>+H3/$H$258</f>
        <v>1.5402727778688688E-3</v>
      </c>
    </row>
    <row r="4" spans="1:9" ht="15.95" customHeight="1" x14ac:dyDescent="0.2">
      <c r="A4" s="213">
        <v>2</v>
      </c>
      <c r="B4" s="17" t="s">
        <v>598</v>
      </c>
      <c r="C4" s="17" t="s">
        <v>47</v>
      </c>
      <c r="D4" s="210">
        <v>34392393.460000001</v>
      </c>
      <c r="E4" s="211">
        <f t="shared" ref="E4:E67" si="0">+D4/$D$258</f>
        <v>3.0321602022374489E-3</v>
      </c>
      <c r="F4" s="212">
        <v>1215710.07</v>
      </c>
      <c r="G4" s="211">
        <f t="shared" ref="G4:G67" si="1">+F4/$F$258</f>
        <v>2.0211332752757783E-3</v>
      </c>
      <c r="H4" s="210">
        <v>31898206.550000001</v>
      </c>
      <c r="I4" s="211">
        <f t="shared" ref="I4:I67" si="2">+H4/$H$258</f>
        <v>8.2127088905104909E-3</v>
      </c>
    </row>
    <row r="5" spans="1:9" ht="15.95" customHeight="1" x14ac:dyDescent="0.2">
      <c r="A5" s="213">
        <v>3</v>
      </c>
      <c r="B5" s="17" t="s">
        <v>590</v>
      </c>
      <c r="C5" s="17" t="s">
        <v>50</v>
      </c>
      <c r="D5" s="210">
        <v>74812071.739999995</v>
      </c>
      <c r="E5" s="211">
        <f t="shared" si="0"/>
        <v>6.5957080550613388E-3</v>
      </c>
      <c r="F5" s="212">
        <v>4231608.8099999996</v>
      </c>
      <c r="G5" s="211">
        <f t="shared" si="1"/>
        <v>7.0351028463893029E-3</v>
      </c>
      <c r="H5" s="210">
        <v>21796589.039999999</v>
      </c>
      <c r="I5" s="211">
        <f t="shared" si="2"/>
        <v>5.6118841763413028E-3</v>
      </c>
    </row>
    <row r="6" spans="1:9" ht="15.95" customHeight="1" x14ac:dyDescent="0.2">
      <c r="A6" s="213">
        <v>4</v>
      </c>
      <c r="B6" s="17" t="s">
        <v>531</v>
      </c>
      <c r="C6" s="17" t="s">
        <v>53</v>
      </c>
      <c r="D6" s="210">
        <v>9134848.8399999999</v>
      </c>
      <c r="E6" s="211">
        <f t="shared" si="0"/>
        <v>8.0536195127906408E-4</v>
      </c>
      <c r="F6" s="212">
        <v>1040963.27</v>
      </c>
      <c r="G6" s="211">
        <f t="shared" si="1"/>
        <v>1.7306145233599031E-3</v>
      </c>
      <c r="H6" s="210">
        <v>1526874.7200000002</v>
      </c>
      <c r="I6" s="211">
        <f t="shared" si="2"/>
        <v>3.9311857762234337E-4</v>
      </c>
    </row>
    <row r="7" spans="1:9" ht="15.95" customHeight="1" x14ac:dyDescent="0.2">
      <c r="A7" s="213">
        <v>5</v>
      </c>
      <c r="B7" s="17" t="s">
        <v>670</v>
      </c>
      <c r="C7" s="17" t="s">
        <v>56</v>
      </c>
      <c r="D7" s="210">
        <v>5844853.1399999997</v>
      </c>
      <c r="E7" s="211">
        <f t="shared" si="0"/>
        <v>5.1530380110482098E-4</v>
      </c>
      <c r="F7" s="212">
        <v>1939045.97</v>
      </c>
      <c r="G7" s="211">
        <f t="shared" si="1"/>
        <v>3.2236883028010114E-3</v>
      </c>
      <c r="H7" s="210">
        <v>2677687.92</v>
      </c>
      <c r="I7" s="211">
        <f t="shared" si="2"/>
        <v>6.8941403812549274E-4</v>
      </c>
    </row>
    <row r="8" spans="1:9" ht="15.95" customHeight="1" x14ac:dyDescent="0.2">
      <c r="A8" s="213">
        <v>6</v>
      </c>
      <c r="B8" s="17" t="s">
        <v>456</v>
      </c>
      <c r="C8" s="17" t="s">
        <v>59</v>
      </c>
      <c r="D8" s="210">
        <v>172586.02</v>
      </c>
      <c r="E8" s="211">
        <f t="shared" si="0"/>
        <v>1.5215819797920989E-5</v>
      </c>
      <c r="F8" s="212">
        <v>1735564.02</v>
      </c>
      <c r="G8" s="211">
        <f t="shared" si="1"/>
        <v>2.8853970027519775E-3</v>
      </c>
      <c r="H8" s="210">
        <v>734530.27</v>
      </c>
      <c r="I8" s="211">
        <f t="shared" si="2"/>
        <v>1.8911669122595454E-4</v>
      </c>
    </row>
    <row r="9" spans="1:9" ht="15.95" customHeight="1" x14ac:dyDescent="0.2">
      <c r="A9" s="213">
        <v>7</v>
      </c>
      <c r="B9" s="17" t="s">
        <v>642</v>
      </c>
      <c r="C9" s="17" t="s">
        <v>62</v>
      </c>
      <c r="D9" s="210">
        <v>17692193.800000001</v>
      </c>
      <c r="E9" s="211">
        <f t="shared" si="0"/>
        <v>1.5598090314076134E-3</v>
      </c>
      <c r="F9" s="212">
        <v>3467110.82</v>
      </c>
      <c r="G9" s="211">
        <f t="shared" si="1"/>
        <v>5.7641153267494853E-3</v>
      </c>
      <c r="H9" s="210">
        <v>18885905.039999999</v>
      </c>
      <c r="I9" s="211">
        <f t="shared" si="2"/>
        <v>4.8624815311864257E-3</v>
      </c>
    </row>
    <row r="10" spans="1:9" ht="15.95" customHeight="1" x14ac:dyDescent="0.2">
      <c r="A10" s="213">
        <v>8</v>
      </c>
      <c r="B10" s="17" t="s">
        <v>73</v>
      </c>
      <c r="C10" s="17" t="s">
        <v>65</v>
      </c>
      <c r="D10" s="210">
        <v>11186719.810000001</v>
      </c>
      <c r="E10" s="211">
        <f t="shared" si="0"/>
        <v>9.862624606488575E-4</v>
      </c>
      <c r="F10" s="212">
        <v>2421733.77</v>
      </c>
      <c r="G10" s="211">
        <f t="shared" si="1"/>
        <v>4.0261628386495628E-3</v>
      </c>
      <c r="H10" s="210">
        <v>4330620.3900000006</v>
      </c>
      <c r="I10" s="211">
        <f t="shared" si="2"/>
        <v>1.1149882211286581E-3</v>
      </c>
    </row>
    <row r="11" spans="1:9" ht="15.95" customHeight="1" x14ac:dyDescent="0.2">
      <c r="A11" s="213">
        <v>9</v>
      </c>
      <c r="B11" s="17" t="s">
        <v>575</v>
      </c>
      <c r="C11" s="17" t="s">
        <v>68</v>
      </c>
      <c r="D11" s="210">
        <v>202286.4</v>
      </c>
      <c r="E11" s="211">
        <f t="shared" si="0"/>
        <v>1.7834314795428764E-5</v>
      </c>
      <c r="F11" s="212">
        <v>753341.35</v>
      </c>
      <c r="G11" s="211">
        <f t="shared" si="1"/>
        <v>1.2524394653785967E-3</v>
      </c>
      <c r="H11" s="210">
        <v>1111049.81</v>
      </c>
      <c r="I11" s="211">
        <f t="shared" si="2"/>
        <v>2.8605773299775032E-4</v>
      </c>
    </row>
    <row r="12" spans="1:9" ht="15.95" customHeight="1" x14ac:dyDescent="0.2">
      <c r="A12" s="213">
        <v>10</v>
      </c>
      <c r="B12" s="17" t="s">
        <v>643</v>
      </c>
      <c r="C12" s="17" t="s">
        <v>62</v>
      </c>
      <c r="D12" s="210">
        <v>8668432.8000000007</v>
      </c>
      <c r="E12" s="211">
        <f t="shared" si="0"/>
        <v>7.6424099365167409E-4</v>
      </c>
      <c r="F12" s="212">
        <v>1579544.96</v>
      </c>
      <c r="G12" s="211">
        <f t="shared" si="1"/>
        <v>2.6260133540311533E-3</v>
      </c>
      <c r="H12" s="210">
        <v>7628158.3600000003</v>
      </c>
      <c r="I12" s="211">
        <f t="shared" si="2"/>
        <v>1.9639926741083168E-3</v>
      </c>
    </row>
    <row r="13" spans="1:9" ht="15.95" customHeight="1" x14ac:dyDescent="0.2">
      <c r="A13" s="213">
        <v>11</v>
      </c>
      <c r="B13" s="17" t="s">
        <v>482</v>
      </c>
      <c r="C13" s="17" t="s">
        <v>72</v>
      </c>
      <c r="D13" s="210">
        <v>10934784.59</v>
      </c>
      <c r="E13" s="211">
        <f t="shared" si="0"/>
        <v>9.6405092284139438E-4</v>
      </c>
      <c r="F13" s="212">
        <v>3091090.61</v>
      </c>
      <c r="G13" s="211">
        <f t="shared" si="1"/>
        <v>5.1389770003003295E-3</v>
      </c>
      <c r="H13" s="210">
        <v>14893449.640000001</v>
      </c>
      <c r="I13" s="211">
        <f t="shared" si="2"/>
        <v>3.8345593529551668E-3</v>
      </c>
    </row>
    <row r="14" spans="1:9" ht="15.95" customHeight="1" x14ac:dyDescent="0.2">
      <c r="A14" s="213">
        <v>12</v>
      </c>
      <c r="B14" s="17" t="s">
        <v>671</v>
      </c>
      <c r="C14" s="17" t="s">
        <v>56</v>
      </c>
      <c r="D14" s="210">
        <v>18773477.210000001</v>
      </c>
      <c r="E14" s="211">
        <f t="shared" si="0"/>
        <v>1.6551389632122955E-3</v>
      </c>
      <c r="F14" s="212">
        <v>1805211.19</v>
      </c>
      <c r="G14" s="211">
        <f t="shared" si="1"/>
        <v>3.0011862984808419E-3</v>
      </c>
      <c r="H14" s="210">
        <v>3868370.7399999998</v>
      </c>
      <c r="I14" s="211">
        <f t="shared" si="2"/>
        <v>9.9597457676468154E-4</v>
      </c>
    </row>
    <row r="15" spans="1:9" ht="15.95" customHeight="1" x14ac:dyDescent="0.2">
      <c r="A15" s="213">
        <v>13</v>
      </c>
      <c r="B15" s="17" t="s">
        <v>532</v>
      </c>
      <c r="C15" s="17" t="s">
        <v>53</v>
      </c>
      <c r="D15" s="210">
        <v>1897778.33</v>
      </c>
      <c r="E15" s="211">
        <f t="shared" si="0"/>
        <v>1.6731513413241369E-4</v>
      </c>
      <c r="F15" s="212">
        <v>1933699.23</v>
      </c>
      <c r="G15" s="211">
        <f t="shared" si="1"/>
        <v>3.2147992803318232E-3</v>
      </c>
      <c r="H15" s="210">
        <v>2694574.99</v>
      </c>
      <c r="I15" s="211">
        <f t="shared" si="2"/>
        <v>6.9376188726573461E-4</v>
      </c>
    </row>
    <row r="16" spans="1:9" ht="15.95" customHeight="1" x14ac:dyDescent="0.2">
      <c r="A16" s="213">
        <v>14</v>
      </c>
      <c r="B16" s="17" t="s">
        <v>662</v>
      </c>
      <c r="C16" s="17" t="s">
        <v>77</v>
      </c>
      <c r="D16" s="210">
        <v>67274609.189999998</v>
      </c>
      <c r="E16" s="211">
        <f t="shared" si="0"/>
        <v>5.9311775682097502E-3</v>
      </c>
      <c r="F16" s="212">
        <v>3920931.78</v>
      </c>
      <c r="G16" s="211">
        <f t="shared" si="1"/>
        <v>6.5185983781842717E-3</v>
      </c>
      <c r="H16" s="210">
        <v>28200658.27</v>
      </c>
      <c r="I16" s="211">
        <f t="shared" si="2"/>
        <v>7.2607153173091851E-3</v>
      </c>
    </row>
    <row r="17" spans="1:9" ht="15.95" customHeight="1" x14ac:dyDescent="0.2">
      <c r="A17" s="213">
        <v>15</v>
      </c>
      <c r="B17" s="17" t="s">
        <v>644</v>
      </c>
      <c r="C17" s="17" t="s">
        <v>62</v>
      </c>
      <c r="D17" s="210">
        <v>881648315.37</v>
      </c>
      <c r="E17" s="211">
        <f t="shared" si="0"/>
        <v>7.7729365865268435E-2</v>
      </c>
      <c r="F17" s="212">
        <v>8069068.9699999997</v>
      </c>
      <c r="G17" s="211">
        <f t="shared" si="1"/>
        <v>1.3414928606918796E-2</v>
      </c>
      <c r="H17" s="210">
        <v>213941192.55000001</v>
      </c>
      <c r="I17" s="211">
        <f t="shared" si="2"/>
        <v>5.5082618245250584E-2</v>
      </c>
    </row>
    <row r="18" spans="1:9" ht="15.95" customHeight="1" x14ac:dyDescent="0.2">
      <c r="A18" s="213">
        <v>16</v>
      </c>
      <c r="B18" s="17" t="s">
        <v>483</v>
      </c>
      <c r="C18" s="17" t="s">
        <v>72</v>
      </c>
      <c r="D18" s="210">
        <v>7570926.0300000003</v>
      </c>
      <c r="E18" s="211">
        <f t="shared" si="0"/>
        <v>6.6748075061855746E-4</v>
      </c>
      <c r="F18" s="212">
        <v>1508589.47</v>
      </c>
      <c r="G18" s="211">
        <f t="shared" si="1"/>
        <v>2.5080489598540961E-3</v>
      </c>
      <c r="H18" s="210">
        <v>5527530.7799999993</v>
      </c>
      <c r="I18" s="211">
        <f t="shared" si="2"/>
        <v>1.4231521483290533E-3</v>
      </c>
    </row>
    <row r="19" spans="1:9" ht="15.95" customHeight="1" x14ac:dyDescent="0.2">
      <c r="A19" s="213">
        <v>17</v>
      </c>
      <c r="B19" s="17" t="s">
        <v>442</v>
      </c>
      <c r="C19" s="17" t="s">
        <v>82</v>
      </c>
      <c r="D19" s="210">
        <v>2404528.3199999998</v>
      </c>
      <c r="E19" s="211">
        <f t="shared" si="0"/>
        <v>2.1199208149140755E-4</v>
      </c>
      <c r="F19" s="212">
        <v>1074259.81</v>
      </c>
      <c r="G19" s="211">
        <f t="shared" si="1"/>
        <v>1.7859704397138337E-3</v>
      </c>
      <c r="H19" s="210">
        <v>3362615.84</v>
      </c>
      <c r="I19" s="211">
        <f t="shared" si="2"/>
        <v>8.6575980255351997E-4</v>
      </c>
    </row>
    <row r="20" spans="1:9" ht="15.95" customHeight="1" x14ac:dyDescent="0.2">
      <c r="A20" s="213">
        <v>18</v>
      </c>
      <c r="B20" s="17" t="s">
        <v>663</v>
      </c>
      <c r="C20" s="17" t="s">
        <v>77</v>
      </c>
      <c r="D20" s="210">
        <v>19972649.5</v>
      </c>
      <c r="E20" s="211">
        <f t="shared" si="0"/>
        <v>1.7608624132999693E-3</v>
      </c>
      <c r="F20" s="212">
        <v>1416462.68</v>
      </c>
      <c r="G20" s="211">
        <f t="shared" si="1"/>
        <v>2.3548870132615637E-3</v>
      </c>
      <c r="H20" s="210">
        <v>24795450.469999999</v>
      </c>
      <c r="I20" s="211">
        <f t="shared" si="2"/>
        <v>6.3839895261817315E-3</v>
      </c>
    </row>
    <row r="21" spans="1:9" ht="15.95" customHeight="1" x14ac:dyDescent="0.2">
      <c r="A21" s="213">
        <v>19</v>
      </c>
      <c r="B21" s="17" t="s">
        <v>473</v>
      </c>
      <c r="C21" s="17" t="s">
        <v>86</v>
      </c>
      <c r="D21" s="210">
        <v>28793431.960000001</v>
      </c>
      <c r="E21" s="211">
        <f t="shared" si="0"/>
        <v>2.5385351146463599E-3</v>
      </c>
      <c r="F21" s="212">
        <v>5636171.4199999999</v>
      </c>
      <c r="G21" s="211">
        <f t="shared" si="1"/>
        <v>9.3702058436682476E-3</v>
      </c>
      <c r="H21" s="210">
        <v>22878979.359999999</v>
      </c>
      <c r="I21" s="211">
        <f t="shared" si="2"/>
        <v>5.8905630603761326E-3</v>
      </c>
    </row>
    <row r="22" spans="1:9" ht="15.95" customHeight="1" x14ac:dyDescent="0.2">
      <c r="A22" s="213">
        <v>20</v>
      </c>
      <c r="B22" s="17" t="s">
        <v>561</v>
      </c>
      <c r="C22" s="17" t="s">
        <v>89</v>
      </c>
      <c r="D22" s="210">
        <v>266333335.38999999</v>
      </c>
      <c r="E22" s="211">
        <f t="shared" si="0"/>
        <v>2.3480928741931084E-2</v>
      </c>
      <c r="F22" s="212">
        <v>3123990.45</v>
      </c>
      <c r="G22" s="211">
        <f t="shared" si="1"/>
        <v>5.1936733979169505E-3</v>
      </c>
      <c r="H22" s="210">
        <v>49121688.830000006</v>
      </c>
      <c r="I22" s="211">
        <f t="shared" si="2"/>
        <v>1.2647172810128752E-2</v>
      </c>
    </row>
    <row r="23" spans="1:9" ht="15.95" customHeight="1" x14ac:dyDescent="0.2">
      <c r="A23" s="213">
        <v>21</v>
      </c>
      <c r="B23" s="17" t="s">
        <v>509</v>
      </c>
      <c r="C23" s="17" t="s">
        <v>92</v>
      </c>
      <c r="D23" s="210">
        <v>51921671.1599999</v>
      </c>
      <c r="E23" s="211">
        <f t="shared" si="0"/>
        <v>4.577605949644529E-3</v>
      </c>
      <c r="F23" s="212">
        <v>2841717.58</v>
      </c>
      <c r="G23" s="211">
        <f t="shared" si="1"/>
        <v>4.7243912028088727E-3</v>
      </c>
      <c r="H23" s="210">
        <v>20323827.18</v>
      </c>
      <c r="I23" s="211">
        <f t="shared" si="2"/>
        <v>5.2326978292259107E-3</v>
      </c>
    </row>
    <row r="24" spans="1:9" ht="15.95" customHeight="1" x14ac:dyDescent="0.2">
      <c r="A24" s="213">
        <v>22</v>
      </c>
      <c r="B24" s="17" t="s">
        <v>547</v>
      </c>
      <c r="C24" s="17" t="s">
        <v>95</v>
      </c>
      <c r="D24" s="210">
        <v>685201.98</v>
      </c>
      <c r="E24" s="211">
        <f t="shared" si="0"/>
        <v>6.0409932698249035E-5</v>
      </c>
      <c r="F24" s="212">
        <v>931756.52</v>
      </c>
      <c r="G24" s="211">
        <f t="shared" si="1"/>
        <v>1.549056928538201E-3</v>
      </c>
      <c r="H24" s="210">
        <v>1430719.29</v>
      </c>
      <c r="I24" s="211">
        <f t="shared" si="2"/>
        <v>3.6836180787749824E-4</v>
      </c>
    </row>
    <row r="25" spans="1:9" ht="15.95" customHeight="1" x14ac:dyDescent="0.2">
      <c r="A25" s="213">
        <v>23</v>
      </c>
      <c r="B25" s="17" t="s">
        <v>519</v>
      </c>
      <c r="C25" s="17" t="s">
        <v>98</v>
      </c>
      <c r="D25" s="210">
        <v>221429.65</v>
      </c>
      <c r="E25" s="211">
        <f t="shared" si="0"/>
        <v>1.9522054291052747E-5</v>
      </c>
      <c r="F25" s="212">
        <v>1167358.71</v>
      </c>
      <c r="G25" s="211">
        <f t="shared" si="1"/>
        <v>1.9407485314027278E-3</v>
      </c>
      <c r="H25" s="210">
        <v>1003688.09</v>
      </c>
      <c r="I25" s="211">
        <f t="shared" si="2"/>
        <v>2.5841572274985764E-4</v>
      </c>
    </row>
    <row r="26" spans="1:9" ht="15.95" customHeight="1" x14ac:dyDescent="0.2">
      <c r="A26" s="213">
        <v>24</v>
      </c>
      <c r="B26" s="17" t="s">
        <v>619</v>
      </c>
      <c r="C26" s="17" t="s">
        <v>101</v>
      </c>
      <c r="D26" s="210">
        <v>2295970.29</v>
      </c>
      <c r="E26" s="211">
        <f t="shared" si="0"/>
        <v>2.0242120534456033E-4</v>
      </c>
      <c r="F26" s="212">
        <v>1168585.3400000001</v>
      </c>
      <c r="G26" s="211">
        <f t="shared" si="1"/>
        <v>1.9427878191989141E-3</v>
      </c>
      <c r="H26" s="210">
        <v>8611767.0999999996</v>
      </c>
      <c r="I26" s="211">
        <f t="shared" si="2"/>
        <v>2.2172386436307575E-3</v>
      </c>
    </row>
    <row r="27" spans="1:9" ht="15.95" customHeight="1" x14ac:dyDescent="0.2">
      <c r="A27" s="213">
        <v>25</v>
      </c>
      <c r="B27" s="17" t="s">
        <v>500</v>
      </c>
      <c r="C27" s="17" t="s">
        <v>104</v>
      </c>
      <c r="D27" s="210">
        <v>11365840.359999999</v>
      </c>
      <c r="E27" s="211">
        <f t="shared" si="0"/>
        <v>1.0020543887024999E-3</v>
      </c>
      <c r="F27" s="212">
        <v>2161532.8199999998</v>
      </c>
      <c r="G27" s="211">
        <f t="shared" si="1"/>
        <v>3.5935754880295507E-3</v>
      </c>
      <c r="H27" s="210">
        <v>10810240.42</v>
      </c>
      <c r="I27" s="211">
        <f t="shared" si="2"/>
        <v>2.7832711367871514E-3</v>
      </c>
    </row>
    <row r="28" spans="1:9" ht="15.95" customHeight="1" x14ac:dyDescent="0.2">
      <c r="A28" s="213">
        <v>26</v>
      </c>
      <c r="B28" s="17" t="s">
        <v>510</v>
      </c>
      <c r="C28" s="17" t="s">
        <v>92</v>
      </c>
      <c r="D28" s="210">
        <v>17496597.59</v>
      </c>
      <c r="E28" s="211">
        <f t="shared" si="0"/>
        <v>1.5425645484273794E-3</v>
      </c>
      <c r="F28" s="212">
        <v>2683472.21</v>
      </c>
      <c r="G28" s="211">
        <f t="shared" si="1"/>
        <v>4.4613062857238907E-3</v>
      </c>
      <c r="H28" s="210">
        <v>8344373.2000000002</v>
      </c>
      <c r="I28" s="211">
        <f t="shared" si="2"/>
        <v>2.148393761823499E-3</v>
      </c>
    </row>
    <row r="29" spans="1:9" ht="15.95" customHeight="1" x14ac:dyDescent="0.2">
      <c r="A29" s="213">
        <v>27</v>
      </c>
      <c r="B29" s="17" t="s">
        <v>484</v>
      </c>
      <c r="C29" s="17" t="s">
        <v>72</v>
      </c>
      <c r="D29" s="210">
        <v>16131644.83</v>
      </c>
      <c r="E29" s="211">
        <f t="shared" si="0"/>
        <v>1.4222252809198786E-3</v>
      </c>
      <c r="F29" s="212">
        <v>1450960.55</v>
      </c>
      <c r="G29" s="211">
        <f t="shared" si="1"/>
        <v>2.4122401558436092E-3</v>
      </c>
      <c r="H29" s="210">
        <v>11242481.140000001</v>
      </c>
      <c r="I29" s="211">
        <f t="shared" si="2"/>
        <v>2.8945584970473683E-3</v>
      </c>
    </row>
    <row r="30" spans="1:9" ht="15.95" customHeight="1" x14ac:dyDescent="0.2">
      <c r="A30" s="213">
        <v>28</v>
      </c>
      <c r="B30" s="17" t="s">
        <v>485</v>
      </c>
      <c r="C30" s="17" t="s">
        <v>72</v>
      </c>
      <c r="D30" s="210">
        <v>8699642.2100000009</v>
      </c>
      <c r="E30" s="211">
        <f t="shared" si="0"/>
        <v>7.6699253029733879E-4</v>
      </c>
      <c r="F30" s="212">
        <v>1257962.1399999999</v>
      </c>
      <c r="G30" s="211">
        <f t="shared" si="1"/>
        <v>2.0913778728435862E-3</v>
      </c>
      <c r="H30" s="210">
        <v>9488046.9800000004</v>
      </c>
      <c r="I30" s="211">
        <f t="shared" si="2"/>
        <v>2.4428510632434667E-3</v>
      </c>
    </row>
    <row r="31" spans="1:9" ht="15.95" customHeight="1" x14ac:dyDescent="0.2">
      <c r="A31" s="213">
        <v>29</v>
      </c>
      <c r="B31" s="17" t="s">
        <v>679</v>
      </c>
      <c r="C31" s="17" t="s">
        <v>65</v>
      </c>
      <c r="D31" s="210">
        <v>4710218.8499999996</v>
      </c>
      <c r="E31" s="211">
        <f t="shared" si="0"/>
        <v>4.1527025903008034E-4</v>
      </c>
      <c r="F31" s="212">
        <v>1394931.89</v>
      </c>
      <c r="G31" s="211">
        <f t="shared" si="1"/>
        <v>2.3190918042015822E-3</v>
      </c>
      <c r="H31" s="210">
        <v>6365258.46</v>
      </c>
      <c r="I31" s="211">
        <f t="shared" si="2"/>
        <v>1.6388386808799792E-3</v>
      </c>
    </row>
    <row r="32" spans="1:9" ht="15.95" customHeight="1" x14ac:dyDescent="0.2">
      <c r="A32" s="213">
        <v>30</v>
      </c>
      <c r="B32" s="17" t="s">
        <v>443</v>
      </c>
      <c r="C32" s="17" t="s">
        <v>82</v>
      </c>
      <c r="D32" s="210">
        <v>6969381.96</v>
      </c>
      <c r="E32" s="211">
        <f t="shared" si="0"/>
        <v>6.1444640768841758E-4</v>
      </c>
      <c r="F32" s="212">
        <v>2364699.34</v>
      </c>
      <c r="G32" s="211">
        <f t="shared" si="1"/>
        <v>3.9313423817380006E-3</v>
      </c>
      <c r="H32" s="210">
        <v>18005636.240000002</v>
      </c>
      <c r="I32" s="211">
        <f t="shared" si="2"/>
        <v>4.6358420996413631E-3</v>
      </c>
    </row>
    <row r="33" spans="1:9" ht="15.95" customHeight="1" x14ac:dyDescent="0.2">
      <c r="A33" s="213">
        <v>31</v>
      </c>
      <c r="B33" s="17" t="s">
        <v>620</v>
      </c>
      <c r="C33" s="17" t="s">
        <v>101</v>
      </c>
      <c r="D33" s="210">
        <v>43313653.560000002</v>
      </c>
      <c r="E33" s="211">
        <f t="shared" si="0"/>
        <v>3.8186913827582269E-3</v>
      </c>
      <c r="F33" s="212">
        <v>4231446.5999999996</v>
      </c>
      <c r="G33" s="211">
        <f t="shared" si="1"/>
        <v>7.0348331702249989E-3</v>
      </c>
      <c r="H33" s="210">
        <v>20547614.189999998</v>
      </c>
      <c r="I33" s="211">
        <f t="shared" si="2"/>
        <v>5.2903154123250381E-3</v>
      </c>
    </row>
    <row r="34" spans="1:9" ht="15.95" customHeight="1" x14ac:dyDescent="0.2">
      <c r="A34" s="213">
        <v>32</v>
      </c>
      <c r="B34" s="17" t="s">
        <v>474</v>
      </c>
      <c r="C34" s="17" t="s">
        <v>86</v>
      </c>
      <c r="D34" s="210">
        <v>5951763.1200000001</v>
      </c>
      <c r="E34" s="211">
        <f t="shared" si="0"/>
        <v>5.2472937908778475E-4</v>
      </c>
      <c r="F34" s="212">
        <v>1541540.16</v>
      </c>
      <c r="G34" s="211">
        <f t="shared" si="1"/>
        <v>2.5628298962350024E-3</v>
      </c>
      <c r="H34" s="210">
        <v>966020.51</v>
      </c>
      <c r="I34" s="211">
        <f t="shared" si="2"/>
        <v>2.487175954063937E-4</v>
      </c>
    </row>
    <row r="35" spans="1:9" ht="15.95" customHeight="1" x14ac:dyDescent="0.2">
      <c r="A35" s="213">
        <v>33</v>
      </c>
      <c r="B35" s="17" t="s">
        <v>457</v>
      </c>
      <c r="C35" s="17" t="s">
        <v>59</v>
      </c>
      <c r="D35" s="210">
        <v>11501009.310000001</v>
      </c>
      <c r="E35" s="211">
        <f t="shared" si="0"/>
        <v>1.0139713816633099E-3</v>
      </c>
      <c r="F35" s="212">
        <v>3223500.82</v>
      </c>
      <c r="G35" s="211">
        <f t="shared" si="1"/>
        <v>5.3591106390858114E-3</v>
      </c>
      <c r="H35" s="210">
        <v>6601096.0599999996</v>
      </c>
      <c r="I35" s="211">
        <f t="shared" si="2"/>
        <v>1.6995588831647266E-3</v>
      </c>
    </row>
    <row r="36" spans="1:9" ht="15.95" customHeight="1" x14ac:dyDescent="0.2">
      <c r="A36" s="213">
        <v>34</v>
      </c>
      <c r="B36" s="17" t="s">
        <v>475</v>
      </c>
      <c r="C36" s="17" t="s">
        <v>86</v>
      </c>
      <c r="D36" s="210">
        <v>13032234.77</v>
      </c>
      <c r="E36" s="211">
        <f t="shared" si="0"/>
        <v>1.1489698634021474E-3</v>
      </c>
      <c r="F36" s="212">
        <v>4236293.18</v>
      </c>
      <c r="G36" s="211">
        <f t="shared" si="1"/>
        <v>7.0428906704061781E-3</v>
      </c>
      <c r="H36" s="210">
        <v>8412746.3000000007</v>
      </c>
      <c r="I36" s="211">
        <f t="shared" si="2"/>
        <v>2.1659975216261566E-3</v>
      </c>
    </row>
    <row r="37" spans="1:9" ht="15.95" customHeight="1" x14ac:dyDescent="0.2">
      <c r="A37" s="213">
        <v>35</v>
      </c>
      <c r="B37" s="17" t="s">
        <v>576</v>
      </c>
      <c r="C37" s="17" t="s">
        <v>68</v>
      </c>
      <c r="D37" s="210">
        <v>7495855.7699999996</v>
      </c>
      <c r="E37" s="211">
        <f t="shared" si="0"/>
        <v>6.6086227973462903E-4</v>
      </c>
      <c r="F37" s="212">
        <v>986020.8</v>
      </c>
      <c r="G37" s="211">
        <f t="shared" si="1"/>
        <v>1.6392719762484515E-3</v>
      </c>
      <c r="H37" s="210">
        <v>852970.02</v>
      </c>
      <c r="I37" s="211">
        <f t="shared" si="2"/>
        <v>2.1961091936665357E-4</v>
      </c>
    </row>
    <row r="38" spans="1:9" ht="15.95" customHeight="1" x14ac:dyDescent="0.2">
      <c r="A38" s="213">
        <v>36</v>
      </c>
      <c r="B38" s="17" t="s">
        <v>493</v>
      </c>
      <c r="C38" s="17" t="s">
        <v>117</v>
      </c>
      <c r="D38" s="210">
        <v>19234674.719999999</v>
      </c>
      <c r="E38" s="211">
        <f t="shared" si="0"/>
        <v>1.6957998359956753E-3</v>
      </c>
      <c r="F38" s="212">
        <v>2196884.0499999998</v>
      </c>
      <c r="G38" s="211">
        <f t="shared" si="1"/>
        <v>3.6523473523400332E-3</v>
      </c>
      <c r="H38" s="210">
        <v>12998219.280000001</v>
      </c>
      <c r="I38" s="211">
        <f t="shared" si="2"/>
        <v>3.3466016615802769E-3</v>
      </c>
    </row>
    <row r="39" spans="1:9" ht="15.95" customHeight="1" x14ac:dyDescent="0.2">
      <c r="A39" s="213">
        <v>37</v>
      </c>
      <c r="B39" s="17" t="s">
        <v>655</v>
      </c>
      <c r="C39" s="17" t="s">
        <v>44</v>
      </c>
      <c r="D39" s="210">
        <v>47105682.460000001</v>
      </c>
      <c r="E39" s="211">
        <f t="shared" si="0"/>
        <v>4.1530106306956237E-3</v>
      </c>
      <c r="F39" s="212">
        <v>3805745.6</v>
      </c>
      <c r="G39" s="211">
        <f t="shared" si="1"/>
        <v>6.3270999058142067E-3</v>
      </c>
      <c r="H39" s="210">
        <v>9963344.6300000008</v>
      </c>
      <c r="I39" s="211">
        <f t="shared" si="2"/>
        <v>2.5652241261200611E-3</v>
      </c>
    </row>
    <row r="40" spans="1:9" ht="15.95" customHeight="1" x14ac:dyDescent="0.2">
      <c r="A40" s="213">
        <v>38</v>
      </c>
      <c r="B40" s="17" t="s">
        <v>99</v>
      </c>
      <c r="C40" s="17" t="s">
        <v>98</v>
      </c>
      <c r="D40" s="210">
        <v>8009479.79</v>
      </c>
      <c r="E40" s="211">
        <f t="shared" si="0"/>
        <v>7.0614526692098264E-4</v>
      </c>
      <c r="F40" s="212">
        <v>1760435.11</v>
      </c>
      <c r="G40" s="211">
        <f t="shared" si="1"/>
        <v>2.9267455025561938E-3</v>
      </c>
      <c r="H40" s="210">
        <v>15415508.629999999</v>
      </c>
      <c r="I40" s="211">
        <f t="shared" si="2"/>
        <v>3.9689718786820689E-3</v>
      </c>
    </row>
    <row r="41" spans="1:9" ht="15.95" customHeight="1" x14ac:dyDescent="0.2">
      <c r="A41" s="213">
        <v>39</v>
      </c>
      <c r="B41" s="17" t="s">
        <v>672</v>
      </c>
      <c r="C41" s="17" t="s">
        <v>56</v>
      </c>
      <c r="D41" s="210">
        <v>16598692.140000001</v>
      </c>
      <c r="E41" s="211">
        <f t="shared" si="0"/>
        <v>1.4634018936377786E-3</v>
      </c>
      <c r="F41" s="212">
        <v>2708408.12</v>
      </c>
      <c r="G41" s="211">
        <f t="shared" si="1"/>
        <v>4.5027625495930243E-3</v>
      </c>
      <c r="H41" s="210">
        <v>8792673.1300000008</v>
      </c>
      <c r="I41" s="211">
        <f t="shared" si="2"/>
        <v>2.2638158252851273E-3</v>
      </c>
    </row>
    <row r="42" spans="1:9" ht="15.95" customHeight="1" x14ac:dyDescent="0.2">
      <c r="A42" s="213">
        <v>40</v>
      </c>
      <c r="B42" s="17" t="s">
        <v>577</v>
      </c>
      <c r="C42" s="17" t="s">
        <v>68</v>
      </c>
      <c r="D42" s="210">
        <v>461999.31</v>
      </c>
      <c r="E42" s="211">
        <f t="shared" si="0"/>
        <v>4.0731562427384539E-5</v>
      </c>
      <c r="F42" s="212">
        <v>989247.14</v>
      </c>
      <c r="G42" s="211">
        <f t="shared" si="1"/>
        <v>1.6446358070599813E-3</v>
      </c>
      <c r="H42" s="210">
        <v>915655.62000000011</v>
      </c>
      <c r="I42" s="211">
        <f t="shared" si="2"/>
        <v>2.3575034035949258E-4</v>
      </c>
    </row>
    <row r="43" spans="1:9" ht="15.95" customHeight="1" x14ac:dyDescent="0.2">
      <c r="A43" s="213">
        <v>41</v>
      </c>
      <c r="B43" s="17" t="s">
        <v>627</v>
      </c>
      <c r="C43" s="17" t="s">
        <v>124</v>
      </c>
      <c r="D43" s="210">
        <v>12551395.869999999</v>
      </c>
      <c r="E43" s="211">
        <f t="shared" si="0"/>
        <v>1.1065773332642455E-3</v>
      </c>
      <c r="F43" s="212">
        <v>931696.07</v>
      </c>
      <c r="G43" s="211">
        <f t="shared" si="1"/>
        <v>1.5489564296532238E-3</v>
      </c>
      <c r="H43" s="210">
        <v>11348003</v>
      </c>
      <c r="I43" s="211">
        <f t="shared" si="2"/>
        <v>2.9217268055980942E-3</v>
      </c>
    </row>
    <row r="44" spans="1:9" ht="15.95" customHeight="1" x14ac:dyDescent="0.2">
      <c r="A44" s="213">
        <v>42</v>
      </c>
      <c r="B44" s="17" t="s">
        <v>501</v>
      </c>
      <c r="C44" s="17" t="s">
        <v>104</v>
      </c>
      <c r="D44" s="210">
        <v>4434746.59</v>
      </c>
      <c r="E44" s="211">
        <f t="shared" si="0"/>
        <v>3.9098360900196086E-4</v>
      </c>
      <c r="F44" s="212">
        <v>2140505.27</v>
      </c>
      <c r="G44" s="211">
        <f t="shared" si="1"/>
        <v>3.5586169217963E-3</v>
      </c>
      <c r="H44" s="210">
        <v>8319482.2999999998</v>
      </c>
      <c r="I44" s="211">
        <f t="shared" si="2"/>
        <v>2.1419851972729375E-3</v>
      </c>
    </row>
    <row r="45" spans="1:9" ht="15.95" customHeight="1" x14ac:dyDescent="0.2">
      <c r="A45" s="213">
        <v>43</v>
      </c>
      <c r="B45" s="17" t="s">
        <v>541</v>
      </c>
      <c r="C45" s="17" t="s">
        <v>128</v>
      </c>
      <c r="D45" s="210">
        <v>548794935.13</v>
      </c>
      <c r="E45" s="211">
        <f t="shared" si="0"/>
        <v>4.8383784729202392E-2</v>
      </c>
      <c r="F45" s="212">
        <v>3942013.49</v>
      </c>
      <c r="G45" s="211">
        <f t="shared" si="1"/>
        <v>6.5536469860984223E-3</v>
      </c>
      <c r="H45" s="210">
        <v>46251201.189999998</v>
      </c>
      <c r="I45" s="211">
        <f t="shared" si="2"/>
        <v>1.1908119367604457E-2</v>
      </c>
    </row>
    <row r="46" spans="1:9" ht="15.95" customHeight="1" x14ac:dyDescent="0.2">
      <c r="A46" s="213">
        <v>44</v>
      </c>
      <c r="B46" s="17" t="s">
        <v>520</v>
      </c>
      <c r="C46" s="17" t="s">
        <v>98</v>
      </c>
      <c r="D46" s="210">
        <v>7318920.5599999996</v>
      </c>
      <c r="E46" s="211">
        <f t="shared" si="0"/>
        <v>6.4526301931210289E-4</v>
      </c>
      <c r="F46" s="212">
        <v>1728515.95</v>
      </c>
      <c r="G46" s="211">
        <f t="shared" si="1"/>
        <v>2.8736794977686775E-3</v>
      </c>
      <c r="H46" s="210">
        <v>16348421.619999999</v>
      </c>
      <c r="I46" s="211">
        <f t="shared" si="2"/>
        <v>4.209165407902467E-3</v>
      </c>
    </row>
    <row r="47" spans="1:9" ht="15.95" customHeight="1" x14ac:dyDescent="0.2">
      <c r="A47" s="213">
        <v>45</v>
      </c>
      <c r="B47" s="17" t="s">
        <v>680</v>
      </c>
      <c r="C47" s="17" t="s">
        <v>65</v>
      </c>
      <c r="D47" s="210">
        <v>103912811.45</v>
      </c>
      <c r="E47" s="211">
        <f t="shared" si="0"/>
        <v>9.1613365539024594E-3</v>
      </c>
      <c r="F47" s="212">
        <v>2472078.48</v>
      </c>
      <c r="G47" s="211">
        <f t="shared" si="1"/>
        <v>4.1098615519579995E-3</v>
      </c>
      <c r="H47" s="210">
        <v>4894541.26</v>
      </c>
      <c r="I47" s="211">
        <f t="shared" si="2"/>
        <v>1.2601787645322151E-3</v>
      </c>
    </row>
    <row r="48" spans="1:9" ht="15.95" customHeight="1" x14ac:dyDescent="0.2">
      <c r="A48" s="213">
        <v>46</v>
      </c>
      <c r="B48" s="17" t="s">
        <v>645</v>
      </c>
      <c r="C48" s="17" t="s">
        <v>62</v>
      </c>
      <c r="D48" s="210">
        <v>122962251.11</v>
      </c>
      <c r="E48" s="211">
        <f t="shared" si="0"/>
        <v>1.0840805384100463E-2</v>
      </c>
      <c r="F48" s="212">
        <v>2644511.87</v>
      </c>
      <c r="G48" s="211">
        <f t="shared" si="1"/>
        <v>4.3965342306646962E-3</v>
      </c>
      <c r="H48" s="210">
        <v>-49972766.579999998</v>
      </c>
      <c r="I48" s="211">
        <f t="shared" si="2"/>
        <v>-1.2866296533996563E-2</v>
      </c>
    </row>
    <row r="49" spans="1:9" ht="15.95" customHeight="1" x14ac:dyDescent="0.2">
      <c r="A49" s="213">
        <v>47</v>
      </c>
      <c r="B49" s="17" t="s">
        <v>502</v>
      </c>
      <c r="C49" s="17" t="s">
        <v>104</v>
      </c>
      <c r="D49" s="210">
        <v>14769520.300000001</v>
      </c>
      <c r="E49" s="211">
        <f t="shared" si="0"/>
        <v>1.3021353605960435E-3</v>
      </c>
      <c r="F49" s="212">
        <v>2401741.06</v>
      </c>
      <c r="G49" s="211">
        <f t="shared" si="1"/>
        <v>3.9929247069263154E-3</v>
      </c>
      <c r="H49" s="210">
        <v>4703755.6099999994</v>
      </c>
      <c r="I49" s="211">
        <f t="shared" si="2"/>
        <v>1.211057915011074E-3</v>
      </c>
    </row>
    <row r="50" spans="1:9" ht="15.95" customHeight="1" x14ac:dyDescent="0.2">
      <c r="A50" s="213">
        <v>48</v>
      </c>
      <c r="B50" s="17" t="s">
        <v>628</v>
      </c>
      <c r="C50" s="17" t="s">
        <v>124</v>
      </c>
      <c r="D50" s="210">
        <v>1641742.91</v>
      </c>
      <c r="E50" s="211">
        <f t="shared" si="0"/>
        <v>1.4474210757669953E-4</v>
      </c>
      <c r="F50" s="212">
        <v>971348.99</v>
      </c>
      <c r="G50" s="211">
        <f t="shared" si="1"/>
        <v>1.6148799076695312E-3</v>
      </c>
      <c r="H50" s="210">
        <v>2270264.0099999998</v>
      </c>
      <c r="I50" s="211">
        <f t="shared" si="2"/>
        <v>5.8451616674771935E-4</v>
      </c>
    </row>
    <row r="51" spans="1:9" ht="15.95" customHeight="1" x14ac:dyDescent="0.2">
      <c r="A51" s="213">
        <v>49</v>
      </c>
      <c r="B51" s="17" t="s">
        <v>673</v>
      </c>
      <c r="C51" s="17" t="s">
        <v>56</v>
      </c>
      <c r="D51" s="210">
        <v>42108957.469999999</v>
      </c>
      <c r="E51" s="211">
        <f t="shared" si="0"/>
        <v>3.7124809340979004E-3</v>
      </c>
      <c r="F51" s="212">
        <v>3076841.52</v>
      </c>
      <c r="G51" s="211">
        <f t="shared" si="1"/>
        <v>5.1152877090358427E-3</v>
      </c>
      <c r="H51" s="210">
        <v>11115200.710000001</v>
      </c>
      <c r="I51" s="211">
        <f t="shared" si="2"/>
        <v>2.8617880929367023E-3</v>
      </c>
    </row>
    <row r="52" spans="1:9" ht="15.95" customHeight="1" x14ac:dyDescent="0.2">
      <c r="A52" s="213">
        <v>50</v>
      </c>
      <c r="B52" s="17" t="s">
        <v>664</v>
      </c>
      <c r="C52" s="17" t="s">
        <v>77</v>
      </c>
      <c r="D52" s="210">
        <v>9807367.8900000006</v>
      </c>
      <c r="E52" s="211">
        <f t="shared" si="0"/>
        <v>8.6465371011021992E-4</v>
      </c>
      <c r="F52" s="212">
        <v>1957295.27</v>
      </c>
      <c r="G52" s="211">
        <f t="shared" si="1"/>
        <v>3.2540279934811177E-3</v>
      </c>
      <c r="H52" s="210">
        <v>11605215.039999999</v>
      </c>
      <c r="I52" s="211">
        <f t="shared" si="2"/>
        <v>2.9879502029650645E-3</v>
      </c>
    </row>
    <row r="53" spans="1:9" ht="15.95" customHeight="1" x14ac:dyDescent="0.2">
      <c r="A53" s="213">
        <v>51</v>
      </c>
      <c r="B53" s="17" t="s">
        <v>521</v>
      </c>
      <c r="C53" s="17" t="s">
        <v>98</v>
      </c>
      <c r="D53" s="210">
        <v>518724.53</v>
      </c>
      <c r="E53" s="211">
        <f t="shared" si="0"/>
        <v>4.5732666952058226E-5</v>
      </c>
      <c r="F53" s="212">
        <v>941976.68</v>
      </c>
      <c r="G53" s="211">
        <f t="shared" si="1"/>
        <v>1.5660480730260002E-3</v>
      </c>
      <c r="H53" s="210">
        <v>576989.30000000005</v>
      </c>
      <c r="I53" s="211">
        <f t="shared" si="2"/>
        <v>1.4855522194991318E-4</v>
      </c>
    </row>
    <row r="54" spans="1:9" ht="15.95" customHeight="1" x14ac:dyDescent="0.2">
      <c r="A54" s="213">
        <v>52</v>
      </c>
      <c r="B54" s="17" t="s">
        <v>599</v>
      </c>
      <c r="C54" s="17" t="s">
        <v>47</v>
      </c>
      <c r="D54" s="210">
        <v>1875114.61</v>
      </c>
      <c r="E54" s="211">
        <f t="shared" si="0"/>
        <v>1.6531701702263542E-4</v>
      </c>
      <c r="F54" s="212">
        <v>1622490.82</v>
      </c>
      <c r="G54" s="211">
        <f t="shared" si="1"/>
        <v>2.6974113861962857E-3</v>
      </c>
      <c r="H54" s="210">
        <v>1998841.94</v>
      </c>
      <c r="I54" s="211">
        <f t="shared" si="2"/>
        <v>5.1463416746115576E-4</v>
      </c>
    </row>
    <row r="55" spans="1:9" ht="15.95" customHeight="1" x14ac:dyDescent="0.2">
      <c r="A55" s="213">
        <v>53</v>
      </c>
      <c r="B55" s="17" t="s">
        <v>629</v>
      </c>
      <c r="C55" s="17" t="s">
        <v>124</v>
      </c>
      <c r="D55" s="210">
        <v>3278885.59</v>
      </c>
      <c r="E55" s="211">
        <f t="shared" si="0"/>
        <v>2.8907864191688202E-4</v>
      </c>
      <c r="F55" s="212">
        <v>1145969.68</v>
      </c>
      <c r="G55" s="211">
        <f t="shared" si="1"/>
        <v>1.9051890001249522E-3</v>
      </c>
      <c r="H55" s="210">
        <v>2383578.27</v>
      </c>
      <c r="I55" s="211">
        <f t="shared" si="2"/>
        <v>6.1369075463763381E-4</v>
      </c>
    </row>
    <row r="56" spans="1:9" ht="15.95" customHeight="1" x14ac:dyDescent="0.2">
      <c r="A56" s="213">
        <v>54</v>
      </c>
      <c r="B56" s="17" t="s">
        <v>578</v>
      </c>
      <c r="C56" s="17" t="s">
        <v>68</v>
      </c>
      <c r="D56" s="210">
        <v>5459174.2400000002</v>
      </c>
      <c r="E56" s="211">
        <f t="shared" si="0"/>
        <v>4.813009273943062E-4</v>
      </c>
      <c r="F56" s="212">
        <v>3224147.06</v>
      </c>
      <c r="G56" s="211">
        <f t="shared" si="1"/>
        <v>5.3601850212103381E-3</v>
      </c>
      <c r="H56" s="210">
        <v>5776564.2800000003</v>
      </c>
      <c r="I56" s="211">
        <f t="shared" si="2"/>
        <v>1.4872698483721282E-3</v>
      </c>
    </row>
    <row r="57" spans="1:9" ht="15.95" customHeight="1" x14ac:dyDescent="0.2">
      <c r="A57" s="213">
        <v>55</v>
      </c>
      <c r="B57" s="17" t="s">
        <v>548</v>
      </c>
      <c r="C57" s="17" t="s">
        <v>95</v>
      </c>
      <c r="D57" s="210">
        <v>41352878.170000002</v>
      </c>
      <c r="E57" s="211">
        <f t="shared" si="0"/>
        <v>3.64582219556428E-3</v>
      </c>
      <c r="F57" s="212">
        <v>1339585.94</v>
      </c>
      <c r="G57" s="211">
        <f t="shared" si="1"/>
        <v>2.2270784665175819E-3</v>
      </c>
      <c r="H57" s="210">
        <v>42194909.549999997</v>
      </c>
      <c r="I57" s="211">
        <f t="shared" si="2"/>
        <v>1.0863761517512996E-2</v>
      </c>
    </row>
    <row r="58" spans="1:9" ht="15.95" customHeight="1" x14ac:dyDescent="0.2">
      <c r="A58" s="213">
        <v>56</v>
      </c>
      <c r="B58" s="17" t="s">
        <v>458</v>
      </c>
      <c r="C58" s="17" t="s">
        <v>59</v>
      </c>
      <c r="D58" s="210">
        <v>1942183.27</v>
      </c>
      <c r="E58" s="211">
        <f t="shared" si="0"/>
        <v>1.7123003735097968E-4</v>
      </c>
      <c r="F58" s="212">
        <v>2087830.58</v>
      </c>
      <c r="G58" s="211">
        <f t="shared" si="1"/>
        <v>3.471044587445367E-3</v>
      </c>
      <c r="H58" s="210">
        <v>2609949.13</v>
      </c>
      <c r="I58" s="211">
        <f t="shared" si="2"/>
        <v>6.7197359168555252E-4</v>
      </c>
    </row>
    <row r="59" spans="1:9" ht="15.95" customHeight="1" x14ac:dyDescent="0.2">
      <c r="A59" s="213">
        <v>57</v>
      </c>
      <c r="B59" s="17" t="s">
        <v>129</v>
      </c>
      <c r="C59" s="17" t="s">
        <v>128</v>
      </c>
      <c r="D59" s="210">
        <v>618069827.23000097</v>
      </c>
      <c r="E59" s="211">
        <f t="shared" si="0"/>
        <v>5.4491314613222173E-2</v>
      </c>
      <c r="F59" s="212">
        <v>6766788.3099999996</v>
      </c>
      <c r="G59" s="211">
        <f t="shared" si="1"/>
        <v>1.1249870637403002E-2</v>
      </c>
      <c r="H59" s="210">
        <v>117465543.77000001</v>
      </c>
      <c r="I59" s="211">
        <f t="shared" si="2"/>
        <v>3.0243402999361672E-2</v>
      </c>
    </row>
    <row r="60" spans="1:9" ht="15.95" customHeight="1" x14ac:dyDescent="0.2">
      <c r="A60" s="213">
        <v>58</v>
      </c>
      <c r="B60" s="17" t="s">
        <v>579</v>
      </c>
      <c r="C60" s="17" t="s">
        <v>68</v>
      </c>
      <c r="D60" s="210">
        <v>2305705.25</v>
      </c>
      <c r="E60" s="211">
        <f t="shared" si="0"/>
        <v>2.0327947530814121E-4</v>
      </c>
      <c r="F60" s="212">
        <v>1897767.25</v>
      </c>
      <c r="G60" s="211">
        <f t="shared" si="1"/>
        <v>3.1550619118451547E-3</v>
      </c>
      <c r="H60" s="210">
        <v>2763747.4</v>
      </c>
      <c r="I60" s="211">
        <f t="shared" si="2"/>
        <v>7.115714423482298E-4</v>
      </c>
    </row>
    <row r="61" spans="1:9" ht="15.95" customHeight="1" x14ac:dyDescent="0.2">
      <c r="A61" s="213">
        <v>59</v>
      </c>
      <c r="B61" s="17" t="s">
        <v>459</v>
      </c>
      <c r="C61" s="17" t="s">
        <v>59</v>
      </c>
      <c r="D61" s="210">
        <v>11528605.67</v>
      </c>
      <c r="E61" s="211">
        <f t="shared" si="0"/>
        <v>1.0164043785007046E-3</v>
      </c>
      <c r="F61" s="212">
        <v>2102106.71</v>
      </c>
      <c r="G61" s="211">
        <f t="shared" si="1"/>
        <v>3.4947788330498002E-3</v>
      </c>
      <c r="H61" s="210">
        <v>5915891.2800000003</v>
      </c>
      <c r="I61" s="211">
        <f t="shared" si="2"/>
        <v>1.5231418366544337E-3</v>
      </c>
    </row>
    <row r="62" spans="1:9" ht="15.95" customHeight="1" x14ac:dyDescent="0.2">
      <c r="A62" s="213">
        <v>60</v>
      </c>
      <c r="B62" s="17" t="s">
        <v>610</v>
      </c>
      <c r="C62" s="17" t="s">
        <v>147</v>
      </c>
      <c r="D62" s="210">
        <v>9199905.3200000003</v>
      </c>
      <c r="E62" s="211">
        <f t="shared" si="0"/>
        <v>8.1109757040028299E-4</v>
      </c>
      <c r="F62" s="212">
        <v>1510877.97</v>
      </c>
      <c r="G62" s="211">
        <f t="shared" si="1"/>
        <v>2.5118536198751066E-3</v>
      </c>
      <c r="H62" s="210">
        <v>2486900.0699999998</v>
      </c>
      <c r="I62" s="211">
        <f t="shared" si="2"/>
        <v>6.4029262217879014E-4</v>
      </c>
    </row>
    <row r="63" spans="1:9" ht="15.95" customHeight="1" x14ac:dyDescent="0.2">
      <c r="A63" s="213">
        <v>61</v>
      </c>
      <c r="B63" s="17" t="s">
        <v>542</v>
      </c>
      <c r="C63" s="17" t="s">
        <v>128</v>
      </c>
      <c r="D63" s="210">
        <v>360463895.60000002</v>
      </c>
      <c r="E63" s="211">
        <f t="shared" si="0"/>
        <v>3.1779825962185149E-2</v>
      </c>
      <c r="F63" s="212">
        <v>5042636.82</v>
      </c>
      <c r="G63" s="211">
        <f t="shared" si="1"/>
        <v>8.3834471092542953E-3</v>
      </c>
      <c r="H63" s="210">
        <v>65308625.609999999</v>
      </c>
      <c r="I63" s="211">
        <f t="shared" si="2"/>
        <v>1.6814761335673528E-2</v>
      </c>
    </row>
    <row r="64" spans="1:9" ht="15.95" customHeight="1" x14ac:dyDescent="0.2">
      <c r="A64" s="213">
        <v>62</v>
      </c>
      <c r="B64" s="17" t="s">
        <v>681</v>
      </c>
      <c r="C64" s="17" t="s">
        <v>65</v>
      </c>
      <c r="D64" s="210">
        <v>22430511.32</v>
      </c>
      <c r="E64" s="211">
        <f t="shared" si="0"/>
        <v>1.9775565727765602E-3</v>
      </c>
      <c r="F64" s="212">
        <v>2737759.81</v>
      </c>
      <c r="G64" s="211">
        <f t="shared" si="1"/>
        <v>4.5515601032273204E-3</v>
      </c>
      <c r="H64" s="210">
        <v>32234152.359999999</v>
      </c>
      <c r="I64" s="211">
        <f t="shared" si="2"/>
        <v>8.2992035696452561E-3</v>
      </c>
    </row>
    <row r="65" spans="1:9" ht="15.95" customHeight="1" x14ac:dyDescent="0.2">
      <c r="A65" s="213">
        <v>63</v>
      </c>
      <c r="B65" s="17" t="s">
        <v>522</v>
      </c>
      <c r="C65" s="17" t="s">
        <v>98</v>
      </c>
      <c r="D65" s="210">
        <v>361021.55</v>
      </c>
      <c r="E65" s="211">
        <f t="shared" si="0"/>
        <v>3.1828990829999571E-5</v>
      </c>
      <c r="F65" s="212">
        <v>1164947.21</v>
      </c>
      <c r="G65" s="211">
        <f t="shared" si="1"/>
        <v>1.9367393823353622E-3</v>
      </c>
      <c r="H65" s="210">
        <v>1723635.69</v>
      </c>
      <c r="I65" s="211">
        <f t="shared" si="2"/>
        <v>4.4377786986473012E-4</v>
      </c>
    </row>
    <row r="66" spans="1:9" ht="15.95" customHeight="1" x14ac:dyDescent="0.2">
      <c r="A66" s="213">
        <v>64</v>
      </c>
      <c r="B66" s="17" t="s">
        <v>567</v>
      </c>
      <c r="C66" s="17" t="s">
        <v>153</v>
      </c>
      <c r="D66" s="210">
        <v>16098396.23</v>
      </c>
      <c r="E66" s="211">
        <f t="shared" si="0"/>
        <v>1.4192939617659103E-3</v>
      </c>
      <c r="F66" s="212">
        <v>1550879.45</v>
      </c>
      <c r="G66" s="211">
        <f t="shared" si="1"/>
        <v>2.5783565832735084E-3</v>
      </c>
      <c r="H66" s="210">
        <v>3619790.67</v>
      </c>
      <c r="I66" s="211">
        <f t="shared" si="2"/>
        <v>9.3197361960451418E-4</v>
      </c>
    </row>
    <row r="67" spans="1:9" ht="15.95" customHeight="1" x14ac:dyDescent="0.2">
      <c r="A67" s="213">
        <v>65</v>
      </c>
      <c r="B67" s="17" t="s">
        <v>523</v>
      </c>
      <c r="C67" s="17" t="s">
        <v>98</v>
      </c>
      <c r="D67" s="210">
        <v>2805635.14</v>
      </c>
      <c r="E67" s="211">
        <f t="shared" si="0"/>
        <v>2.4735513750739966E-4</v>
      </c>
      <c r="F67" s="212">
        <v>1622503.04</v>
      </c>
      <c r="G67" s="211">
        <f t="shared" si="1"/>
        <v>2.6974317020999152E-3</v>
      </c>
      <c r="H67" s="210">
        <v>8786403.6600000001</v>
      </c>
      <c r="I67" s="211">
        <f t="shared" si="2"/>
        <v>2.2622016488916337E-3</v>
      </c>
    </row>
    <row r="68" spans="1:9" ht="15.95" customHeight="1" x14ac:dyDescent="0.2">
      <c r="A68" s="213">
        <v>67</v>
      </c>
      <c r="B68" s="17" t="s">
        <v>568</v>
      </c>
      <c r="C68" s="17" t="s">
        <v>153</v>
      </c>
      <c r="D68" s="210">
        <v>1779517.42</v>
      </c>
      <c r="E68" s="211">
        <f t="shared" ref="E68:E131" si="3">+D68/$D$258</f>
        <v>1.5688881631305526E-4</v>
      </c>
      <c r="F68" s="212">
        <v>1155406.3600000001</v>
      </c>
      <c r="G68" s="211">
        <f t="shared" ref="G68:G131" si="4">+F68/$F$258</f>
        <v>1.9208775992628452E-3</v>
      </c>
      <c r="H68" s="210">
        <v>3478956.11</v>
      </c>
      <c r="I68" s="211">
        <f t="shared" ref="I68:I131" si="5">+H68/$H$258</f>
        <v>8.9571348563146063E-4</v>
      </c>
    </row>
    <row r="69" spans="1:9" ht="15.95" customHeight="1" x14ac:dyDescent="0.2">
      <c r="A69" s="213">
        <v>68</v>
      </c>
      <c r="B69" s="17" t="s">
        <v>503</v>
      </c>
      <c r="C69" s="17" t="s">
        <v>104</v>
      </c>
      <c r="D69" s="210">
        <v>13239811.4</v>
      </c>
      <c r="E69" s="211">
        <f t="shared" si="3"/>
        <v>1.1672705843779236E-3</v>
      </c>
      <c r="F69" s="212">
        <v>3134634.29</v>
      </c>
      <c r="G69" s="211">
        <f t="shared" si="4"/>
        <v>5.2113689157312522E-3</v>
      </c>
      <c r="H69" s="210">
        <v>24384038.02</v>
      </c>
      <c r="I69" s="211">
        <f t="shared" si="5"/>
        <v>6.2780647407087468E-3</v>
      </c>
    </row>
    <row r="70" spans="1:9" ht="15.95" customHeight="1" x14ac:dyDescent="0.2">
      <c r="A70" s="213">
        <v>69</v>
      </c>
      <c r="B70" s="17" t="s">
        <v>600</v>
      </c>
      <c r="C70" s="17" t="s">
        <v>47</v>
      </c>
      <c r="D70" s="210">
        <v>41844845.060000002</v>
      </c>
      <c r="E70" s="211">
        <f t="shared" si="3"/>
        <v>3.6891958103262615E-3</v>
      </c>
      <c r="F70" s="212">
        <v>1441918.06</v>
      </c>
      <c r="G70" s="211">
        <f t="shared" si="4"/>
        <v>2.3972069025364712E-3</v>
      </c>
      <c r="H70" s="210">
        <v>45661427.039999999</v>
      </c>
      <c r="I70" s="211">
        <f t="shared" si="5"/>
        <v>1.1756272479363079E-2</v>
      </c>
    </row>
    <row r="71" spans="1:9" ht="15.95" customHeight="1" x14ac:dyDescent="0.2">
      <c r="A71" s="213">
        <v>70</v>
      </c>
      <c r="B71" s="17" t="s">
        <v>630</v>
      </c>
      <c r="C71" s="17" t="s">
        <v>124</v>
      </c>
      <c r="D71" s="210">
        <v>1619244.03</v>
      </c>
      <c r="E71" s="211">
        <f t="shared" si="3"/>
        <v>1.4275852336903864E-4</v>
      </c>
      <c r="F71" s="212">
        <v>772219.41</v>
      </c>
      <c r="G71" s="211">
        <f t="shared" si="4"/>
        <v>1.2838244774634705E-3</v>
      </c>
      <c r="H71" s="210">
        <v>736961.39</v>
      </c>
      <c r="I71" s="211">
        <f t="shared" si="5"/>
        <v>1.8974262236746248E-4</v>
      </c>
    </row>
    <row r="72" spans="1:9" ht="15.95" customHeight="1" x14ac:dyDescent="0.2">
      <c r="A72" s="213">
        <v>71</v>
      </c>
      <c r="B72" s="17" t="s">
        <v>543</v>
      </c>
      <c r="C72" s="17" t="s">
        <v>128</v>
      </c>
      <c r="D72" s="210">
        <v>98100244.189999998</v>
      </c>
      <c r="E72" s="211">
        <f t="shared" si="3"/>
        <v>8.6488791950071354E-3</v>
      </c>
      <c r="F72" s="212">
        <v>4985621.4400000004</v>
      </c>
      <c r="G72" s="211">
        <f t="shared" si="4"/>
        <v>8.2886583232072292E-3</v>
      </c>
      <c r="H72" s="210">
        <v>30231731.07</v>
      </c>
      <c r="I72" s="211">
        <f t="shared" si="5"/>
        <v>7.7836478406686851E-3</v>
      </c>
    </row>
    <row r="73" spans="1:9" ht="15.95" customHeight="1" x14ac:dyDescent="0.2">
      <c r="A73" s="213">
        <v>72</v>
      </c>
      <c r="B73" s="17" t="s">
        <v>96</v>
      </c>
      <c r="C73" s="17" t="s">
        <v>95</v>
      </c>
      <c r="D73" s="210">
        <v>268062774.91999999</v>
      </c>
      <c r="E73" s="211">
        <f t="shared" si="3"/>
        <v>2.3633402506839048E-2</v>
      </c>
      <c r="F73" s="212">
        <v>4722709.3099999996</v>
      </c>
      <c r="G73" s="211">
        <f t="shared" si="4"/>
        <v>7.8515636017522754E-3</v>
      </c>
      <c r="H73" s="210">
        <v>75621043.599999994</v>
      </c>
      <c r="I73" s="211">
        <f t="shared" si="5"/>
        <v>1.9469860040874348E-2</v>
      </c>
    </row>
    <row r="74" spans="1:9" ht="15.95" customHeight="1" x14ac:dyDescent="0.2">
      <c r="A74" s="213">
        <v>73</v>
      </c>
      <c r="B74" s="17" t="s">
        <v>552</v>
      </c>
      <c r="C74" s="17" t="s">
        <v>163</v>
      </c>
      <c r="D74" s="210">
        <v>23887895.460000001</v>
      </c>
      <c r="E74" s="211">
        <f t="shared" si="3"/>
        <v>2.1060449315126158E-3</v>
      </c>
      <c r="F74" s="212">
        <v>1747092.12</v>
      </c>
      <c r="G74" s="211">
        <f t="shared" si="4"/>
        <v>2.9045626139331919E-3</v>
      </c>
      <c r="H74" s="210">
        <v>6450811.6299999999</v>
      </c>
      <c r="I74" s="211">
        <f t="shared" si="5"/>
        <v>1.6608657274090372E-3</v>
      </c>
    </row>
    <row r="75" spans="1:9" ht="15.95" customHeight="1" x14ac:dyDescent="0.2">
      <c r="A75" s="213">
        <v>74</v>
      </c>
      <c r="B75" s="17" t="s">
        <v>665</v>
      </c>
      <c r="C75" s="17" t="s">
        <v>77</v>
      </c>
      <c r="D75" s="210">
        <v>3780577.97</v>
      </c>
      <c r="E75" s="211">
        <f t="shared" si="3"/>
        <v>3.3330969173233119E-4</v>
      </c>
      <c r="F75" s="212">
        <v>2994516.59</v>
      </c>
      <c r="G75" s="211">
        <f t="shared" si="4"/>
        <v>4.9784214779222445E-3</v>
      </c>
      <c r="H75" s="210">
        <v>9990608.7699999996</v>
      </c>
      <c r="I75" s="211">
        <f t="shared" si="5"/>
        <v>2.5722437196705364E-3</v>
      </c>
    </row>
    <row r="76" spans="1:9" ht="15.95" customHeight="1" x14ac:dyDescent="0.2">
      <c r="A76" s="213">
        <v>75</v>
      </c>
      <c r="B76" s="17" t="s">
        <v>611</v>
      </c>
      <c r="C76" s="17" t="s">
        <v>147</v>
      </c>
      <c r="D76" s="210">
        <v>8079483.3499999996</v>
      </c>
      <c r="E76" s="211">
        <f t="shared" si="3"/>
        <v>7.1231703885345405E-4</v>
      </c>
      <c r="F76" s="212">
        <v>3274413.48</v>
      </c>
      <c r="G76" s="211">
        <f t="shared" si="4"/>
        <v>5.443753576409513E-3</v>
      </c>
      <c r="H76" s="210">
        <v>12823687.859999999</v>
      </c>
      <c r="I76" s="211">
        <f t="shared" si="5"/>
        <v>3.3016657263119213E-3</v>
      </c>
    </row>
    <row r="77" spans="1:9" ht="15.95" customHeight="1" x14ac:dyDescent="0.2">
      <c r="A77" s="213">
        <v>76</v>
      </c>
      <c r="B77" s="17" t="s">
        <v>682</v>
      </c>
      <c r="C77" s="17" t="s">
        <v>65</v>
      </c>
      <c r="D77" s="210">
        <v>39710091.529999897</v>
      </c>
      <c r="E77" s="211">
        <f t="shared" si="3"/>
        <v>3.5009880689028405E-3</v>
      </c>
      <c r="F77" s="212">
        <v>2940664.58</v>
      </c>
      <c r="G77" s="211">
        <f t="shared" si="4"/>
        <v>4.8888918342700509E-3</v>
      </c>
      <c r="H77" s="210">
        <v>24425188.200000003</v>
      </c>
      <c r="I77" s="211">
        <f t="shared" si="5"/>
        <v>6.2886595197162252E-3</v>
      </c>
    </row>
    <row r="78" spans="1:9" ht="15.95" customHeight="1" x14ac:dyDescent="0.2">
      <c r="A78" s="213">
        <v>77</v>
      </c>
      <c r="B78" s="17" t="s">
        <v>444</v>
      </c>
      <c r="C78" s="17" t="s">
        <v>82</v>
      </c>
      <c r="D78" s="210">
        <v>3166882.06</v>
      </c>
      <c r="E78" s="211">
        <f t="shared" si="3"/>
        <v>2.792039977874732E-4</v>
      </c>
      <c r="F78" s="212">
        <v>1773976.23</v>
      </c>
      <c r="G78" s="211">
        <f t="shared" si="4"/>
        <v>2.9492577847950847E-3</v>
      </c>
      <c r="H78" s="210">
        <v>3231858.46</v>
      </c>
      <c r="I78" s="211">
        <f t="shared" si="5"/>
        <v>8.3209420146266937E-4</v>
      </c>
    </row>
    <row r="79" spans="1:9" ht="15.95" customHeight="1" x14ac:dyDescent="0.2">
      <c r="A79" s="213">
        <v>78</v>
      </c>
      <c r="B79" s="17" t="s">
        <v>580</v>
      </c>
      <c r="C79" s="17" t="s">
        <v>68</v>
      </c>
      <c r="D79" s="210">
        <v>504681</v>
      </c>
      <c r="E79" s="211">
        <f t="shared" si="3"/>
        <v>4.4494537572826366E-5</v>
      </c>
      <c r="F79" s="212">
        <v>1487839.76</v>
      </c>
      <c r="G79" s="211">
        <f t="shared" si="4"/>
        <v>2.4735523061138482E-3</v>
      </c>
      <c r="H79" s="210">
        <v>1096072.69</v>
      </c>
      <c r="I79" s="211">
        <f t="shared" si="5"/>
        <v>2.8220163135813503E-4</v>
      </c>
    </row>
    <row r="80" spans="1:9" ht="15.95" customHeight="1" x14ac:dyDescent="0.2">
      <c r="A80" s="213">
        <v>79</v>
      </c>
      <c r="B80" s="17" t="s">
        <v>524</v>
      </c>
      <c r="C80" s="17" t="s">
        <v>98</v>
      </c>
      <c r="D80" s="210">
        <v>278868.90000000002</v>
      </c>
      <c r="E80" s="211">
        <f t="shared" si="3"/>
        <v>2.4586110332948457E-5</v>
      </c>
      <c r="F80" s="212">
        <v>1334201.42</v>
      </c>
      <c r="G80" s="211">
        <f t="shared" si="4"/>
        <v>2.218126634323424E-3</v>
      </c>
      <c r="H80" s="210">
        <v>986776.67</v>
      </c>
      <c r="I80" s="211">
        <f t="shared" si="5"/>
        <v>2.5406160430851358E-4</v>
      </c>
    </row>
    <row r="81" spans="1:9" ht="15.95" customHeight="1" x14ac:dyDescent="0.2">
      <c r="A81" s="213">
        <v>80</v>
      </c>
      <c r="B81" s="17" t="s">
        <v>562</v>
      </c>
      <c r="C81" s="17" t="s">
        <v>89</v>
      </c>
      <c r="D81" s="210">
        <v>308766122.69</v>
      </c>
      <c r="E81" s="211">
        <f t="shared" si="3"/>
        <v>2.7221959707708673E-2</v>
      </c>
      <c r="F81" s="212">
        <v>2292559.15</v>
      </c>
      <c r="G81" s="211">
        <f t="shared" si="4"/>
        <v>3.8114084089169008E-3</v>
      </c>
      <c r="H81" s="210">
        <v>11727997.25</v>
      </c>
      <c r="I81" s="211">
        <f t="shared" si="5"/>
        <v>3.0195624676258664E-3</v>
      </c>
    </row>
    <row r="82" spans="1:9" ht="15.95" customHeight="1" x14ac:dyDescent="0.2">
      <c r="A82" s="213">
        <v>81</v>
      </c>
      <c r="B82" s="17" t="s">
        <v>612</v>
      </c>
      <c r="C82" s="17" t="s">
        <v>147</v>
      </c>
      <c r="D82" s="210">
        <v>5632789.4500000002</v>
      </c>
      <c r="E82" s="211">
        <f t="shared" si="3"/>
        <v>4.9660748437695297E-4</v>
      </c>
      <c r="F82" s="212">
        <v>1150933.48</v>
      </c>
      <c r="G82" s="211">
        <f t="shared" si="4"/>
        <v>1.9134413800298204E-3</v>
      </c>
      <c r="H82" s="210">
        <v>4782823.83</v>
      </c>
      <c r="I82" s="211">
        <f t="shared" si="5"/>
        <v>1.2314153063375417E-3</v>
      </c>
    </row>
    <row r="83" spans="1:9" ht="15.95" customHeight="1" x14ac:dyDescent="0.2">
      <c r="A83" s="213">
        <v>82</v>
      </c>
      <c r="B83" s="17" t="s">
        <v>511</v>
      </c>
      <c r="C83" s="17" t="s">
        <v>92</v>
      </c>
      <c r="D83" s="210">
        <v>10119576.33</v>
      </c>
      <c r="E83" s="211">
        <f t="shared" si="3"/>
        <v>8.92179157202806E-4</v>
      </c>
      <c r="F83" s="212">
        <v>3183560.85</v>
      </c>
      <c r="G83" s="211">
        <f t="shared" si="4"/>
        <v>5.2927099368357136E-3</v>
      </c>
      <c r="H83" s="210">
        <v>19254606.149999999</v>
      </c>
      <c r="I83" s="211">
        <f t="shared" si="5"/>
        <v>4.9574095917747744E-3</v>
      </c>
    </row>
    <row r="84" spans="1:9" ht="15.95" customHeight="1" x14ac:dyDescent="0.2">
      <c r="A84" s="213">
        <v>83</v>
      </c>
      <c r="B84" s="17" t="s">
        <v>646</v>
      </c>
      <c r="C84" s="17" t="s">
        <v>62</v>
      </c>
      <c r="D84" s="210">
        <v>9707949.6300000008</v>
      </c>
      <c r="E84" s="211">
        <f t="shared" si="3"/>
        <v>8.5588862978226027E-4</v>
      </c>
      <c r="F84" s="212">
        <v>2371136.44</v>
      </c>
      <c r="G84" s="211">
        <f t="shared" si="4"/>
        <v>3.942044141415189E-3</v>
      </c>
      <c r="H84" s="210">
        <v>3428847.99</v>
      </c>
      <c r="I84" s="211">
        <f t="shared" si="5"/>
        <v>8.8281234017158325E-4</v>
      </c>
    </row>
    <row r="85" spans="1:9" ht="15.95" customHeight="1" x14ac:dyDescent="0.2">
      <c r="A85" s="213">
        <v>84</v>
      </c>
      <c r="B85" s="17" t="s">
        <v>581</v>
      </c>
      <c r="C85" s="17" t="s">
        <v>68</v>
      </c>
      <c r="D85" s="210">
        <v>11176868.609999999</v>
      </c>
      <c r="E85" s="211">
        <f t="shared" si="3"/>
        <v>9.853939425383334E-4</v>
      </c>
      <c r="F85" s="212">
        <v>897724.08</v>
      </c>
      <c r="G85" s="211">
        <f t="shared" si="4"/>
        <v>1.4924775691825395E-3</v>
      </c>
      <c r="H85" s="210">
        <v>3540281.49</v>
      </c>
      <c r="I85" s="211">
        <f t="shared" si="5"/>
        <v>9.1150269599820895E-4</v>
      </c>
    </row>
    <row r="86" spans="1:9" ht="15.95" customHeight="1" x14ac:dyDescent="0.2">
      <c r="A86" s="213">
        <v>85</v>
      </c>
      <c r="B86" s="17" t="s">
        <v>563</v>
      </c>
      <c r="C86" s="17" t="s">
        <v>89</v>
      </c>
      <c r="D86" s="210">
        <v>189008010.06</v>
      </c>
      <c r="E86" s="211">
        <f t="shared" si="3"/>
        <v>1.6663642984736524E-2</v>
      </c>
      <c r="F86" s="212">
        <v>2865823.59</v>
      </c>
      <c r="G86" s="211">
        <f t="shared" si="4"/>
        <v>4.7644677474945069E-3</v>
      </c>
      <c r="H86" s="210">
        <v>23179729.890000001</v>
      </c>
      <c r="I86" s="211">
        <f t="shared" si="5"/>
        <v>5.967996145765592E-3</v>
      </c>
    </row>
    <row r="87" spans="1:9" ht="15.95" customHeight="1" x14ac:dyDescent="0.2">
      <c r="A87" s="213">
        <v>86</v>
      </c>
      <c r="B87" s="17" t="s">
        <v>582</v>
      </c>
      <c r="C87" s="17" t="s">
        <v>68</v>
      </c>
      <c r="D87" s="210">
        <v>884477.82</v>
      </c>
      <c r="E87" s="211">
        <f t="shared" si="3"/>
        <v>7.7978825425014124E-5</v>
      </c>
      <c r="F87" s="212">
        <v>1030453.42</v>
      </c>
      <c r="G87" s="211">
        <f t="shared" si="4"/>
        <v>1.7131417656051228E-3</v>
      </c>
      <c r="H87" s="210">
        <v>3202266.42</v>
      </c>
      <c r="I87" s="211">
        <f t="shared" si="5"/>
        <v>8.2447525242817133E-4</v>
      </c>
    </row>
    <row r="88" spans="1:9" ht="15.95" customHeight="1" x14ac:dyDescent="0.2">
      <c r="A88" s="213">
        <v>87</v>
      </c>
      <c r="B88" s="17" t="s">
        <v>486</v>
      </c>
      <c r="C88" s="17" t="s">
        <v>72</v>
      </c>
      <c r="D88" s="210">
        <v>8100653.3899999997</v>
      </c>
      <c r="E88" s="211">
        <f t="shared" si="3"/>
        <v>7.1418346762766637E-4</v>
      </c>
      <c r="F88" s="212">
        <v>1396722.98</v>
      </c>
      <c r="G88" s="211">
        <f t="shared" si="4"/>
        <v>2.3220695138441564E-3</v>
      </c>
      <c r="H88" s="210">
        <v>12073688.75</v>
      </c>
      <c r="I88" s="211">
        <f t="shared" si="5"/>
        <v>3.1085663321840109E-3</v>
      </c>
    </row>
    <row r="89" spans="1:9" ht="15.95" customHeight="1" x14ac:dyDescent="0.2">
      <c r="A89" s="213">
        <v>88</v>
      </c>
      <c r="B89" s="17" t="s">
        <v>631</v>
      </c>
      <c r="C89" s="17" t="s">
        <v>124</v>
      </c>
      <c r="D89" s="210">
        <v>14936424.25</v>
      </c>
      <c r="E89" s="211">
        <f t="shared" si="3"/>
        <v>1.3168502281546163E-3</v>
      </c>
      <c r="F89" s="212">
        <v>367779.95</v>
      </c>
      <c r="G89" s="211">
        <f t="shared" si="4"/>
        <v>6.1143879060264928E-4</v>
      </c>
      <c r="H89" s="210">
        <v>1864514.81</v>
      </c>
      <c r="I89" s="211">
        <f t="shared" si="5"/>
        <v>4.8004947653006771E-4</v>
      </c>
    </row>
    <row r="90" spans="1:9" ht="15.95" customHeight="1" x14ac:dyDescent="0.2">
      <c r="A90" s="213">
        <v>89</v>
      </c>
      <c r="B90" s="17" t="s">
        <v>533</v>
      </c>
      <c r="C90" s="17" t="s">
        <v>53</v>
      </c>
      <c r="D90" s="210">
        <v>28783941.780000001</v>
      </c>
      <c r="E90" s="211">
        <f t="shared" si="3"/>
        <v>2.537698425390012E-3</v>
      </c>
      <c r="F90" s="212">
        <v>1038672.73</v>
      </c>
      <c r="G90" s="211">
        <f t="shared" si="4"/>
        <v>1.7268064718132458E-3</v>
      </c>
      <c r="H90" s="210">
        <v>9717874.5499999989</v>
      </c>
      <c r="I90" s="211">
        <f t="shared" si="5"/>
        <v>2.5020238861564025E-3</v>
      </c>
    </row>
    <row r="91" spans="1:9" ht="15.95" customHeight="1" x14ac:dyDescent="0.2">
      <c r="A91" s="213">
        <v>90</v>
      </c>
      <c r="B91" s="17" t="s">
        <v>683</v>
      </c>
      <c r="C91" s="17" t="s">
        <v>65</v>
      </c>
      <c r="D91" s="210">
        <v>14623946.630000001</v>
      </c>
      <c r="E91" s="211">
        <f t="shared" si="3"/>
        <v>1.2893010491608413E-3</v>
      </c>
      <c r="F91" s="212">
        <v>2436996.92</v>
      </c>
      <c r="G91" s="211">
        <f t="shared" si="4"/>
        <v>4.0515380174128059E-3</v>
      </c>
      <c r="H91" s="210">
        <v>8489617.8499999996</v>
      </c>
      <c r="I91" s="211">
        <f t="shared" si="5"/>
        <v>2.1857893447533509E-3</v>
      </c>
    </row>
    <row r="92" spans="1:9" ht="15.95" customHeight="1" x14ac:dyDescent="0.2">
      <c r="A92" s="213">
        <v>91</v>
      </c>
      <c r="B92" s="17" t="s">
        <v>460</v>
      </c>
      <c r="C92" s="17" t="s">
        <v>59</v>
      </c>
      <c r="D92" s="210">
        <v>18768837.379999999</v>
      </c>
      <c r="E92" s="211">
        <f t="shared" si="3"/>
        <v>1.6547298986937847E-3</v>
      </c>
      <c r="F92" s="212">
        <v>2223123.0099999998</v>
      </c>
      <c r="G92" s="211">
        <f t="shared" si="4"/>
        <v>3.695969953216104E-3</v>
      </c>
      <c r="H92" s="210">
        <v>6160495.0300000003</v>
      </c>
      <c r="I92" s="211">
        <f t="shared" si="5"/>
        <v>1.5861190259559182E-3</v>
      </c>
    </row>
    <row r="93" spans="1:9" ht="15.95" customHeight="1" x14ac:dyDescent="0.2">
      <c r="A93" s="213">
        <v>92</v>
      </c>
      <c r="B93" s="17" t="s">
        <v>613</v>
      </c>
      <c r="C93" s="17" t="s">
        <v>147</v>
      </c>
      <c r="D93" s="210">
        <v>90292668.780000001</v>
      </c>
      <c r="E93" s="211">
        <f t="shared" si="3"/>
        <v>7.960534562589985E-3</v>
      </c>
      <c r="F93" s="212">
        <v>3130331.1</v>
      </c>
      <c r="G93" s="211">
        <f t="shared" si="4"/>
        <v>5.2042148082565689E-3</v>
      </c>
      <c r="H93" s="210">
        <v>57250635.989999995</v>
      </c>
      <c r="I93" s="211">
        <f t="shared" si="5"/>
        <v>1.4740101655729381E-2</v>
      </c>
    </row>
    <row r="94" spans="1:9" ht="15.95" customHeight="1" x14ac:dyDescent="0.2">
      <c r="A94" s="213">
        <v>93</v>
      </c>
      <c r="B94" s="17" t="s">
        <v>656</v>
      </c>
      <c r="C94" s="17" t="s">
        <v>44</v>
      </c>
      <c r="D94" s="210">
        <v>63350404.759999998</v>
      </c>
      <c r="E94" s="211">
        <f t="shared" si="3"/>
        <v>5.5852052382546168E-3</v>
      </c>
      <c r="F94" s="212">
        <v>4545072.79</v>
      </c>
      <c r="G94" s="211">
        <f t="shared" si="4"/>
        <v>7.5562406540068553E-3</v>
      </c>
      <c r="H94" s="210">
        <v>36086060.579999998</v>
      </c>
      <c r="I94" s="211">
        <f t="shared" si="5"/>
        <v>9.2909396045297767E-3</v>
      </c>
    </row>
    <row r="95" spans="1:9" ht="15.95" customHeight="1" x14ac:dyDescent="0.2">
      <c r="A95" s="213">
        <v>94</v>
      </c>
      <c r="B95" s="17" t="s">
        <v>512</v>
      </c>
      <c r="C95" s="17" t="s">
        <v>92</v>
      </c>
      <c r="D95" s="210">
        <v>17274366.399999999</v>
      </c>
      <c r="E95" s="211">
        <f t="shared" si="3"/>
        <v>1.5229718274148805E-3</v>
      </c>
      <c r="F95" s="212">
        <v>2359574.19</v>
      </c>
      <c r="G95" s="211">
        <f t="shared" si="4"/>
        <v>3.9228217554296407E-3</v>
      </c>
      <c r="H95" s="210">
        <v>20280277.280000001</v>
      </c>
      <c r="I95" s="211">
        <f t="shared" si="5"/>
        <v>5.2214852035144879E-3</v>
      </c>
    </row>
    <row r="96" spans="1:9" ht="15.95" customHeight="1" x14ac:dyDescent="0.2">
      <c r="A96" s="213">
        <v>95</v>
      </c>
      <c r="B96" s="17" t="s">
        <v>647</v>
      </c>
      <c r="C96" s="17" t="s">
        <v>62</v>
      </c>
      <c r="D96" s="210">
        <v>124116856.81999999</v>
      </c>
      <c r="E96" s="211">
        <f t="shared" si="3"/>
        <v>1.094259968019125E-2</v>
      </c>
      <c r="F96" s="212">
        <v>3325294.46</v>
      </c>
      <c r="G96" s="211">
        <f t="shared" si="4"/>
        <v>5.5283438453349329E-3</v>
      </c>
      <c r="H96" s="210">
        <v>32112576.210000001</v>
      </c>
      <c r="I96" s="211">
        <f t="shared" si="5"/>
        <v>8.2679018246266476E-3</v>
      </c>
    </row>
    <row r="97" spans="1:9" ht="15.95" customHeight="1" x14ac:dyDescent="0.2">
      <c r="A97" s="213">
        <v>96</v>
      </c>
      <c r="B97" s="17" t="s">
        <v>583</v>
      </c>
      <c r="C97" s="17" t="s">
        <v>68</v>
      </c>
      <c r="D97" s="210">
        <v>2231427.25</v>
      </c>
      <c r="E97" s="211">
        <f t="shared" si="3"/>
        <v>1.9673085298664624E-4</v>
      </c>
      <c r="F97" s="212">
        <v>1769226.32</v>
      </c>
      <c r="G97" s="211">
        <f t="shared" si="4"/>
        <v>2.9413609997042409E-3</v>
      </c>
      <c r="H97" s="210">
        <v>2657379.11</v>
      </c>
      <c r="I97" s="211">
        <f t="shared" si="5"/>
        <v>6.8418520671200095E-4</v>
      </c>
    </row>
    <row r="98" spans="1:9" ht="15.95" customHeight="1" x14ac:dyDescent="0.2">
      <c r="A98" s="213">
        <v>97</v>
      </c>
      <c r="B98" s="17" t="s">
        <v>525</v>
      </c>
      <c r="C98" s="17" t="s">
        <v>98</v>
      </c>
      <c r="D98" s="210">
        <v>5777181.46</v>
      </c>
      <c r="E98" s="211">
        <f t="shared" si="3"/>
        <v>5.0933761631011645E-4</v>
      </c>
      <c r="F98" s="212">
        <v>1802582.41</v>
      </c>
      <c r="G98" s="211">
        <f t="shared" si="4"/>
        <v>2.9968159186818332E-3</v>
      </c>
      <c r="H98" s="210">
        <v>13108223.01</v>
      </c>
      <c r="I98" s="211">
        <f t="shared" si="5"/>
        <v>3.37492390000908E-3</v>
      </c>
    </row>
    <row r="99" spans="1:9" ht="15.95" customHeight="1" x14ac:dyDescent="0.2">
      <c r="A99" s="213">
        <v>98</v>
      </c>
      <c r="B99" s="17" t="s">
        <v>666</v>
      </c>
      <c r="C99" s="17" t="s">
        <v>77</v>
      </c>
      <c r="D99" s="210">
        <v>8692796.2699999996</v>
      </c>
      <c r="E99" s="211">
        <f t="shared" si="3"/>
        <v>7.6638896698793862E-4</v>
      </c>
      <c r="F99" s="212">
        <v>1805433.94</v>
      </c>
      <c r="G99" s="211">
        <f t="shared" si="4"/>
        <v>3.0015566231562539E-3</v>
      </c>
      <c r="H99" s="210">
        <v>12383054.810000001</v>
      </c>
      <c r="I99" s="211">
        <f t="shared" si="5"/>
        <v>3.18821762503653E-3</v>
      </c>
    </row>
    <row r="100" spans="1:9" ht="15.95" customHeight="1" x14ac:dyDescent="0.2">
      <c r="A100" s="213">
        <v>99</v>
      </c>
      <c r="B100" s="17" t="s">
        <v>461</v>
      </c>
      <c r="C100" s="17" t="s">
        <v>59</v>
      </c>
      <c r="D100" s="210">
        <v>4168604.76</v>
      </c>
      <c r="E100" s="211">
        <f t="shared" si="3"/>
        <v>3.6751956408123714E-4</v>
      </c>
      <c r="F100" s="212">
        <v>1911601.65</v>
      </c>
      <c r="G100" s="211">
        <f t="shared" si="4"/>
        <v>3.1780617757711607E-3</v>
      </c>
      <c r="H100" s="210">
        <v>1312486.92</v>
      </c>
      <c r="I100" s="211">
        <f t="shared" si="5"/>
        <v>3.3792097306996495E-4</v>
      </c>
    </row>
    <row r="101" spans="1:9" ht="15.95" customHeight="1" x14ac:dyDescent="0.2">
      <c r="A101" s="213">
        <v>100</v>
      </c>
      <c r="B101" s="17" t="s">
        <v>526</v>
      </c>
      <c r="C101" s="17" t="s">
        <v>98</v>
      </c>
      <c r="D101" s="210">
        <v>4760045.18</v>
      </c>
      <c r="E101" s="211">
        <f t="shared" si="3"/>
        <v>4.1966313197814269E-4</v>
      </c>
      <c r="F101" s="212">
        <v>1401937.42</v>
      </c>
      <c r="G101" s="211">
        <f t="shared" si="4"/>
        <v>2.3307385859000695E-3</v>
      </c>
      <c r="H101" s="210">
        <v>15210869.460000001</v>
      </c>
      <c r="I101" s="211">
        <f t="shared" si="5"/>
        <v>3.9162842165035919E-3</v>
      </c>
    </row>
    <row r="102" spans="1:9" ht="15.95" customHeight="1" x14ac:dyDescent="0.2">
      <c r="A102" s="213">
        <v>101</v>
      </c>
      <c r="B102" s="17" t="s">
        <v>494</v>
      </c>
      <c r="C102" s="17" t="s">
        <v>117</v>
      </c>
      <c r="D102" s="210">
        <v>35784615.759999998</v>
      </c>
      <c r="E102" s="211">
        <f t="shared" si="3"/>
        <v>3.1549036529262536E-3</v>
      </c>
      <c r="F102" s="212">
        <v>1883925.85</v>
      </c>
      <c r="G102" s="211">
        <f t="shared" si="4"/>
        <v>3.1320504103311449E-3</v>
      </c>
      <c r="H102" s="210">
        <v>7303869.96</v>
      </c>
      <c r="I102" s="211">
        <f t="shared" si="5"/>
        <v>1.8804993836126658E-3</v>
      </c>
    </row>
    <row r="103" spans="1:9" ht="15.95" customHeight="1" x14ac:dyDescent="0.2">
      <c r="A103" s="213">
        <v>102</v>
      </c>
      <c r="B103" s="17" t="s">
        <v>564</v>
      </c>
      <c r="C103" s="17" t="s">
        <v>89</v>
      </c>
      <c r="D103" s="210">
        <v>959013026.05999994</v>
      </c>
      <c r="E103" s="211">
        <f t="shared" si="3"/>
        <v>8.4550123981003006E-2</v>
      </c>
      <c r="F103" s="212">
        <v>11489011.07</v>
      </c>
      <c r="G103" s="211">
        <f t="shared" si="4"/>
        <v>1.9100625343663375E-2</v>
      </c>
      <c r="H103" s="210">
        <v>111028482.59</v>
      </c>
      <c r="I103" s="211">
        <f t="shared" si="5"/>
        <v>2.8586077547572409E-2</v>
      </c>
    </row>
    <row r="104" spans="1:9" ht="15.95" customHeight="1" x14ac:dyDescent="0.2">
      <c r="A104" s="213">
        <v>103</v>
      </c>
      <c r="B104" s="17" t="s">
        <v>476</v>
      </c>
      <c r="C104" s="17" t="s">
        <v>86</v>
      </c>
      <c r="D104" s="210">
        <v>16618164.050000001</v>
      </c>
      <c r="E104" s="211">
        <f t="shared" si="3"/>
        <v>1.4651186090106768E-3</v>
      </c>
      <c r="F104" s="212">
        <v>4549293.4800000004</v>
      </c>
      <c r="G104" s="211">
        <f t="shared" si="4"/>
        <v>7.5632576041943494E-3</v>
      </c>
      <c r="H104" s="210">
        <v>15913367.23</v>
      </c>
      <c r="I104" s="211">
        <f t="shared" si="5"/>
        <v>4.0971536228195651E-3</v>
      </c>
    </row>
    <row r="105" spans="1:9" ht="15.95" customHeight="1" x14ac:dyDescent="0.2">
      <c r="A105" s="213">
        <v>104</v>
      </c>
      <c r="B105" s="17" t="s">
        <v>462</v>
      </c>
      <c r="C105" s="17" t="s">
        <v>59</v>
      </c>
      <c r="D105" s="210">
        <v>7327338.71</v>
      </c>
      <c r="E105" s="211">
        <f t="shared" si="3"/>
        <v>6.4600519445138626E-4</v>
      </c>
      <c r="F105" s="212">
        <v>3135010.84</v>
      </c>
      <c r="G105" s="211">
        <f t="shared" si="4"/>
        <v>5.2119949348402358E-3</v>
      </c>
      <c r="H105" s="210">
        <v>6711512.1699999999</v>
      </c>
      <c r="I105" s="211">
        <f t="shared" si="5"/>
        <v>1.7279872954903902E-3</v>
      </c>
    </row>
    <row r="106" spans="1:9" ht="15.95" customHeight="1" x14ac:dyDescent="0.2">
      <c r="A106" s="213">
        <v>105</v>
      </c>
      <c r="B106" s="17" t="s">
        <v>445</v>
      </c>
      <c r="C106" s="17" t="s">
        <v>82</v>
      </c>
      <c r="D106" s="210">
        <v>4697982.79</v>
      </c>
      <c r="E106" s="211">
        <f t="shared" si="3"/>
        <v>4.1419148286966749E-4</v>
      </c>
      <c r="F106" s="212">
        <v>2012745.15</v>
      </c>
      <c r="G106" s="211">
        <f t="shared" si="4"/>
        <v>3.3462141160967248E-3</v>
      </c>
      <c r="H106" s="210">
        <v>8012016.4800000004</v>
      </c>
      <c r="I106" s="211">
        <f t="shared" si="5"/>
        <v>2.0628231519245889E-3</v>
      </c>
    </row>
    <row r="107" spans="1:9" ht="15.95" customHeight="1" x14ac:dyDescent="0.2">
      <c r="A107" s="213">
        <v>106</v>
      </c>
      <c r="B107" s="17" t="s">
        <v>487</v>
      </c>
      <c r="C107" s="17" t="s">
        <v>72</v>
      </c>
      <c r="D107" s="210">
        <v>39469769.140000001</v>
      </c>
      <c r="E107" s="211">
        <f t="shared" si="3"/>
        <v>3.4798003610013307E-3</v>
      </c>
      <c r="F107" s="212">
        <v>1796434.7</v>
      </c>
      <c r="G107" s="211">
        <f t="shared" si="4"/>
        <v>2.9865952735178545E-3</v>
      </c>
      <c r="H107" s="210">
        <v>52162449.990000002</v>
      </c>
      <c r="I107" s="211">
        <f t="shared" si="5"/>
        <v>1.3430065922740157E-2</v>
      </c>
    </row>
    <row r="108" spans="1:9" ht="15.95" customHeight="1" x14ac:dyDescent="0.2">
      <c r="A108" s="213">
        <v>107</v>
      </c>
      <c r="B108" s="17" t="s">
        <v>463</v>
      </c>
      <c r="C108" s="17" t="s">
        <v>59</v>
      </c>
      <c r="D108" s="210">
        <v>6940243.3799999999</v>
      </c>
      <c r="E108" s="211">
        <f t="shared" si="3"/>
        <v>6.118774430501038E-4</v>
      </c>
      <c r="F108" s="212">
        <v>2172704.84</v>
      </c>
      <c r="G108" s="211">
        <f t="shared" si="4"/>
        <v>3.6121491117341292E-3</v>
      </c>
      <c r="H108" s="210">
        <v>9572644.9299999997</v>
      </c>
      <c r="I108" s="211">
        <f t="shared" si="5"/>
        <v>2.4646321729430011E-3</v>
      </c>
    </row>
    <row r="109" spans="1:9" ht="15.95" customHeight="1" x14ac:dyDescent="0.2">
      <c r="A109" s="213">
        <v>108</v>
      </c>
      <c r="B109" s="17" t="s">
        <v>657</v>
      </c>
      <c r="C109" s="17" t="s">
        <v>44</v>
      </c>
      <c r="D109" s="210">
        <v>16103834.800000001</v>
      </c>
      <c r="E109" s="211">
        <f t="shared" si="3"/>
        <v>1.4197734461475443E-3</v>
      </c>
      <c r="F109" s="212">
        <v>3946853.37</v>
      </c>
      <c r="G109" s="211">
        <f t="shared" si="4"/>
        <v>6.5616933474453689E-3</v>
      </c>
      <c r="H109" s="210">
        <v>17017957.489999998</v>
      </c>
      <c r="I109" s="211">
        <f t="shared" si="5"/>
        <v>4.3815482402552999E-3</v>
      </c>
    </row>
    <row r="110" spans="1:9" ht="15.95" customHeight="1" x14ac:dyDescent="0.2">
      <c r="A110" s="213">
        <v>109</v>
      </c>
      <c r="B110" s="17" t="s">
        <v>621</v>
      </c>
      <c r="C110" s="17" t="s">
        <v>101</v>
      </c>
      <c r="D110" s="210">
        <v>184522687.25</v>
      </c>
      <c r="E110" s="211">
        <f t="shared" si="3"/>
        <v>1.6268200389719475E-2</v>
      </c>
      <c r="F110" s="212">
        <v>5352897.7</v>
      </c>
      <c r="G110" s="211">
        <f t="shared" si="4"/>
        <v>8.8992597228524893E-3</v>
      </c>
      <c r="H110" s="210">
        <v>41439715.689999998</v>
      </c>
      <c r="I110" s="211">
        <f t="shared" si="5"/>
        <v>1.0669324651027755E-2</v>
      </c>
    </row>
    <row r="111" spans="1:9" ht="15.95" customHeight="1" x14ac:dyDescent="0.2">
      <c r="A111" s="213">
        <v>110</v>
      </c>
      <c r="B111" s="17" t="s">
        <v>667</v>
      </c>
      <c r="C111" s="17" t="s">
        <v>77</v>
      </c>
      <c r="D111" s="210">
        <v>18608147.52</v>
      </c>
      <c r="E111" s="211">
        <f t="shared" si="3"/>
        <v>1.6405628882191637E-3</v>
      </c>
      <c r="F111" s="212">
        <v>3808350.81</v>
      </c>
      <c r="G111" s="211">
        <f t="shared" si="4"/>
        <v>6.3314311001918932E-3</v>
      </c>
      <c r="H111" s="210">
        <v>19556694.02</v>
      </c>
      <c r="I111" s="211">
        <f t="shared" si="5"/>
        <v>5.0351869969644837E-3</v>
      </c>
    </row>
    <row r="112" spans="1:9" ht="15.95" customHeight="1" x14ac:dyDescent="0.2">
      <c r="A112" s="213">
        <v>111</v>
      </c>
      <c r="B112" s="17" t="s">
        <v>584</v>
      </c>
      <c r="C112" s="17" t="s">
        <v>68</v>
      </c>
      <c r="D112" s="210">
        <v>2204603.7799999998</v>
      </c>
      <c r="E112" s="211">
        <f t="shared" si="3"/>
        <v>1.9436599698107325E-4</v>
      </c>
      <c r="F112" s="212">
        <v>1766712.68</v>
      </c>
      <c r="G112" s="211">
        <f t="shared" si="4"/>
        <v>2.9371820416027711E-3</v>
      </c>
      <c r="H112" s="210">
        <v>1987424.1099999999</v>
      </c>
      <c r="I112" s="211">
        <f t="shared" si="5"/>
        <v>5.1169446256569856E-4</v>
      </c>
    </row>
    <row r="113" spans="1:9" ht="15.95" customHeight="1" x14ac:dyDescent="0.2">
      <c r="A113" s="213">
        <v>112</v>
      </c>
      <c r="B113" s="17" t="s">
        <v>553</v>
      </c>
      <c r="C113" s="17" t="s">
        <v>163</v>
      </c>
      <c r="D113" s="210">
        <v>27911415.449999999</v>
      </c>
      <c r="E113" s="211">
        <f t="shared" si="3"/>
        <v>2.4607732873850835E-3</v>
      </c>
      <c r="F113" s="212">
        <v>1217038.6499999999</v>
      </c>
      <c r="G113" s="211">
        <f t="shared" si="4"/>
        <v>2.0233420562286793E-3</v>
      </c>
      <c r="H113" s="210">
        <v>1765166.3299999998</v>
      </c>
      <c r="I113" s="211">
        <f t="shared" si="5"/>
        <v>4.5447060444910096E-4</v>
      </c>
    </row>
    <row r="114" spans="1:9" ht="15.95" customHeight="1" x14ac:dyDescent="0.2">
      <c r="A114" s="213">
        <v>113</v>
      </c>
      <c r="B114" s="17" t="s">
        <v>614</v>
      </c>
      <c r="C114" s="17" t="s">
        <v>147</v>
      </c>
      <c r="D114" s="210">
        <v>3158050.52</v>
      </c>
      <c r="E114" s="211">
        <f t="shared" si="3"/>
        <v>2.7842537666174049E-4</v>
      </c>
      <c r="F114" s="212">
        <v>3497282.86</v>
      </c>
      <c r="G114" s="211">
        <f t="shared" si="4"/>
        <v>5.8142767225722175E-3</v>
      </c>
      <c r="H114" s="210">
        <v>12529293.850000001</v>
      </c>
      <c r="I114" s="211">
        <f t="shared" si="5"/>
        <v>3.2258692297455643E-3</v>
      </c>
    </row>
    <row r="115" spans="1:9" ht="15.95" customHeight="1" x14ac:dyDescent="0.2">
      <c r="A115" s="213">
        <v>114</v>
      </c>
      <c r="B115" s="17" t="s">
        <v>90</v>
      </c>
      <c r="C115" s="17" t="s">
        <v>50</v>
      </c>
      <c r="D115" s="210">
        <v>9949085.0700000003</v>
      </c>
      <c r="E115" s="211">
        <f t="shared" si="3"/>
        <v>8.7714801916925907E-4</v>
      </c>
      <c r="F115" s="212">
        <v>6295274.3600000003</v>
      </c>
      <c r="G115" s="211">
        <f t="shared" si="4"/>
        <v>1.0465972767657037E-2</v>
      </c>
      <c r="H115" s="210">
        <v>19593142.349999998</v>
      </c>
      <c r="I115" s="211">
        <f t="shared" si="5"/>
        <v>5.0445712086870471E-3</v>
      </c>
    </row>
    <row r="116" spans="1:9" ht="15.95" customHeight="1" x14ac:dyDescent="0.2">
      <c r="A116" s="213">
        <v>115</v>
      </c>
      <c r="B116" s="17" t="s">
        <v>446</v>
      </c>
      <c r="C116" s="17" t="s">
        <v>82</v>
      </c>
      <c r="D116" s="210">
        <v>14135371.52</v>
      </c>
      <c r="E116" s="211">
        <f t="shared" si="3"/>
        <v>1.2462264662281713E-3</v>
      </c>
      <c r="F116" s="212">
        <v>1789788.99</v>
      </c>
      <c r="G116" s="211">
        <f t="shared" si="4"/>
        <v>2.9755466970930225E-3</v>
      </c>
      <c r="H116" s="210">
        <v>23288403.240000002</v>
      </c>
      <c r="I116" s="211">
        <f t="shared" si="5"/>
        <v>5.9959758563586487E-3</v>
      </c>
    </row>
    <row r="117" spans="1:9" ht="15.95" customHeight="1" x14ac:dyDescent="0.2">
      <c r="A117" s="213">
        <v>116</v>
      </c>
      <c r="B117" s="17" t="s">
        <v>549</v>
      </c>
      <c r="C117" s="17" t="s">
        <v>95</v>
      </c>
      <c r="D117" s="210">
        <v>12310833.289999999</v>
      </c>
      <c r="E117" s="211">
        <f t="shared" si="3"/>
        <v>1.0853684493268155E-3</v>
      </c>
      <c r="F117" s="212">
        <v>2383729.21</v>
      </c>
      <c r="G117" s="211">
        <f t="shared" si="4"/>
        <v>3.9629797798564287E-3</v>
      </c>
      <c r="H117" s="210">
        <v>19098649.350000001</v>
      </c>
      <c r="I117" s="211">
        <f t="shared" si="5"/>
        <v>4.9172559926723347E-3</v>
      </c>
    </row>
    <row r="118" spans="1:9" ht="15.95" customHeight="1" x14ac:dyDescent="0.2">
      <c r="A118" s="213">
        <v>117</v>
      </c>
      <c r="B118" s="17" t="s">
        <v>615</v>
      </c>
      <c r="C118" s="17" t="s">
        <v>147</v>
      </c>
      <c r="D118" s="210">
        <v>49980770.619999997</v>
      </c>
      <c r="E118" s="211">
        <f t="shared" si="3"/>
        <v>4.4064890024994125E-3</v>
      </c>
      <c r="F118" s="212">
        <v>4181462.12</v>
      </c>
      <c r="G118" s="211">
        <f t="shared" si="4"/>
        <v>6.9517333438203731E-3</v>
      </c>
      <c r="H118" s="210">
        <v>53399639.409999996</v>
      </c>
      <c r="I118" s="211">
        <f t="shared" si="5"/>
        <v>1.3748600337298942E-2</v>
      </c>
    </row>
    <row r="119" spans="1:9" ht="15.95" customHeight="1" x14ac:dyDescent="0.2">
      <c r="A119" s="213">
        <v>118</v>
      </c>
      <c r="B119" s="17" t="s">
        <v>464</v>
      </c>
      <c r="C119" s="17" t="s">
        <v>59</v>
      </c>
      <c r="D119" s="210">
        <v>4771270</v>
      </c>
      <c r="E119" s="211">
        <f t="shared" si="3"/>
        <v>4.2065275349200635E-4</v>
      </c>
      <c r="F119" s="212">
        <v>1672670.53</v>
      </c>
      <c r="G119" s="211">
        <f t="shared" si="4"/>
        <v>2.7808357849303431E-3</v>
      </c>
      <c r="H119" s="210">
        <v>16534677.49</v>
      </c>
      <c r="I119" s="211">
        <f t="shared" si="5"/>
        <v>4.2571199923415971E-3</v>
      </c>
    </row>
    <row r="120" spans="1:9" ht="15.95" customHeight="1" x14ac:dyDescent="0.2">
      <c r="A120" s="213">
        <v>119</v>
      </c>
      <c r="B120" s="17" t="s">
        <v>632</v>
      </c>
      <c r="C120" s="17" t="s">
        <v>124</v>
      </c>
      <c r="D120" s="210">
        <v>3386314.03</v>
      </c>
      <c r="E120" s="211">
        <f t="shared" si="3"/>
        <v>2.9854992924485777E-4</v>
      </c>
      <c r="F120" s="212">
        <v>563553.24</v>
      </c>
      <c r="G120" s="211">
        <f t="shared" si="4"/>
        <v>9.3691434648844921E-4</v>
      </c>
      <c r="H120" s="210">
        <v>269986.07999999996</v>
      </c>
      <c r="I120" s="211">
        <f t="shared" si="5"/>
        <v>6.9512280449198987E-5</v>
      </c>
    </row>
    <row r="121" spans="1:9" ht="15.95" customHeight="1" x14ac:dyDescent="0.2">
      <c r="A121" s="213">
        <v>120</v>
      </c>
      <c r="B121" s="17" t="s">
        <v>554</v>
      </c>
      <c r="C121" s="17" t="s">
        <v>163</v>
      </c>
      <c r="D121" s="210">
        <v>35966599.310000002</v>
      </c>
      <c r="E121" s="211">
        <f t="shared" si="3"/>
        <v>3.1709479936149489E-3</v>
      </c>
      <c r="F121" s="212">
        <v>788067.69</v>
      </c>
      <c r="G121" s="211">
        <f t="shared" si="4"/>
        <v>1.3101724422079654E-3</v>
      </c>
      <c r="H121" s="210">
        <v>3294016.87</v>
      </c>
      <c r="I121" s="211">
        <f t="shared" si="5"/>
        <v>8.4809788886831751E-4</v>
      </c>
    </row>
    <row r="122" spans="1:9" ht="15.95" customHeight="1" x14ac:dyDescent="0.2">
      <c r="A122" s="213">
        <v>121</v>
      </c>
      <c r="B122" s="17" t="s">
        <v>684</v>
      </c>
      <c r="C122" s="17" t="s">
        <v>65</v>
      </c>
      <c r="D122" s="210">
        <v>8764626.8599999994</v>
      </c>
      <c r="E122" s="211">
        <f t="shared" si="3"/>
        <v>7.7272181662094109E-4</v>
      </c>
      <c r="F122" s="212">
        <v>2667493.5099999998</v>
      </c>
      <c r="G122" s="211">
        <f t="shared" si="4"/>
        <v>4.4347414960897559E-3</v>
      </c>
      <c r="H122" s="210">
        <v>9393037.6400000006</v>
      </c>
      <c r="I122" s="211">
        <f t="shared" si="5"/>
        <v>2.4183893728949371E-3</v>
      </c>
    </row>
    <row r="123" spans="1:9" ht="15.95" customHeight="1" x14ac:dyDescent="0.2">
      <c r="A123" s="213">
        <v>122</v>
      </c>
      <c r="B123" s="17" t="s">
        <v>495</v>
      </c>
      <c r="C123" s="17" t="s">
        <v>117</v>
      </c>
      <c r="D123" s="210">
        <v>7099521.8099999996</v>
      </c>
      <c r="E123" s="211">
        <f t="shared" si="3"/>
        <v>6.2592001665239081E-4</v>
      </c>
      <c r="F123" s="212">
        <v>3621176.69</v>
      </c>
      <c r="G123" s="211">
        <f t="shared" si="4"/>
        <v>6.0202517725398141E-3</v>
      </c>
      <c r="H123" s="210">
        <v>17288556.550000001</v>
      </c>
      <c r="I123" s="211">
        <f t="shared" si="5"/>
        <v>4.4512183423139305E-3</v>
      </c>
    </row>
    <row r="124" spans="1:9" ht="15.95" customHeight="1" x14ac:dyDescent="0.2">
      <c r="A124" s="213">
        <v>123</v>
      </c>
      <c r="B124" s="17" t="s">
        <v>550</v>
      </c>
      <c r="C124" s="17" t="s">
        <v>95</v>
      </c>
      <c r="D124" s="210">
        <v>1726129.4</v>
      </c>
      <c r="E124" s="211">
        <f t="shared" si="3"/>
        <v>1.521819316436724E-4</v>
      </c>
      <c r="F124" s="212">
        <v>595120.17000000004</v>
      </c>
      <c r="G124" s="211">
        <f t="shared" si="4"/>
        <v>9.8939476447273164E-4</v>
      </c>
      <c r="H124" s="210">
        <v>3893912.26</v>
      </c>
      <c r="I124" s="211">
        <f t="shared" si="5"/>
        <v>1.002550653951101E-3</v>
      </c>
    </row>
    <row r="125" spans="1:9" ht="15.95" customHeight="1" x14ac:dyDescent="0.2">
      <c r="A125" s="213">
        <v>124</v>
      </c>
      <c r="B125" s="17" t="s">
        <v>496</v>
      </c>
      <c r="C125" s="17" t="s">
        <v>117</v>
      </c>
      <c r="D125" s="210">
        <v>213435205.15000001</v>
      </c>
      <c r="E125" s="211">
        <f t="shared" si="3"/>
        <v>1.8817234559871641E-2</v>
      </c>
      <c r="F125" s="212">
        <v>3865179.49</v>
      </c>
      <c r="G125" s="211">
        <f t="shared" si="4"/>
        <v>6.4259094951417675E-3</v>
      </c>
      <c r="H125" s="210">
        <v>63507985.710000001</v>
      </c>
      <c r="I125" s="211">
        <f t="shared" si="5"/>
        <v>1.6351157487220238E-2</v>
      </c>
    </row>
    <row r="126" spans="1:9" ht="15.95" customHeight="1" x14ac:dyDescent="0.2">
      <c r="A126" s="213">
        <v>125</v>
      </c>
      <c r="B126" s="17" t="s">
        <v>622</v>
      </c>
      <c r="C126" s="17" t="s">
        <v>101</v>
      </c>
      <c r="D126" s="210">
        <v>3266977.74</v>
      </c>
      <c r="E126" s="211">
        <f t="shared" si="3"/>
        <v>2.8802880196008445E-4</v>
      </c>
      <c r="F126" s="212">
        <v>835450.38</v>
      </c>
      <c r="G126" s="211">
        <f t="shared" si="4"/>
        <v>1.3889467600279018E-3</v>
      </c>
      <c r="H126" s="210">
        <v>985591.78</v>
      </c>
      <c r="I126" s="211">
        <f t="shared" si="5"/>
        <v>2.5375653522502066E-4</v>
      </c>
    </row>
    <row r="127" spans="1:9" ht="15.95" customHeight="1" x14ac:dyDescent="0.2">
      <c r="A127" s="213">
        <v>126</v>
      </c>
      <c r="B127" s="17" t="s">
        <v>534</v>
      </c>
      <c r="C127" s="17" t="s">
        <v>53</v>
      </c>
      <c r="D127" s="210">
        <v>40190648.700000003</v>
      </c>
      <c r="E127" s="211">
        <f t="shared" si="3"/>
        <v>3.5433557606852949E-3</v>
      </c>
      <c r="F127" s="212">
        <v>2146905.9500000002</v>
      </c>
      <c r="G127" s="211">
        <f t="shared" si="4"/>
        <v>3.5692581327656163E-3</v>
      </c>
      <c r="H127" s="210">
        <v>5815422.0899999999</v>
      </c>
      <c r="I127" s="211">
        <f t="shared" si="5"/>
        <v>1.4972744196684027E-3</v>
      </c>
    </row>
    <row r="128" spans="1:9" ht="15.95" customHeight="1" x14ac:dyDescent="0.2">
      <c r="A128" s="213">
        <v>127</v>
      </c>
      <c r="B128" s="17" t="s">
        <v>555</v>
      </c>
      <c r="C128" s="17" t="s">
        <v>163</v>
      </c>
      <c r="D128" s="210">
        <v>57435436.270000003</v>
      </c>
      <c r="E128" s="211">
        <f t="shared" si="3"/>
        <v>5.0637198093987871E-3</v>
      </c>
      <c r="F128" s="212">
        <v>3803135.47</v>
      </c>
      <c r="G128" s="211">
        <f t="shared" si="4"/>
        <v>6.322760531874666E-3</v>
      </c>
      <c r="H128" s="210">
        <v>16667385.359999999</v>
      </c>
      <c r="I128" s="211">
        <f t="shared" si="5"/>
        <v>4.2912877786113772E-3</v>
      </c>
    </row>
    <row r="129" spans="1:9" ht="15.95" customHeight="1" x14ac:dyDescent="0.2">
      <c r="A129" s="213">
        <v>128</v>
      </c>
      <c r="B129" s="17" t="s">
        <v>447</v>
      </c>
      <c r="C129" s="17" t="s">
        <v>82</v>
      </c>
      <c r="D129" s="210">
        <v>4632375.74</v>
      </c>
      <c r="E129" s="211">
        <f t="shared" si="3"/>
        <v>4.0840732346745639E-4</v>
      </c>
      <c r="F129" s="212">
        <v>3407439.36</v>
      </c>
      <c r="G129" s="211">
        <f t="shared" si="4"/>
        <v>5.6649107743101954E-3</v>
      </c>
      <c r="H129" s="210">
        <v>13633323.83</v>
      </c>
      <c r="I129" s="211">
        <f t="shared" si="5"/>
        <v>3.5101195940387291E-3</v>
      </c>
    </row>
    <row r="130" spans="1:9" ht="15.95" customHeight="1" x14ac:dyDescent="0.2">
      <c r="A130" s="213">
        <v>129</v>
      </c>
      <c r="B130" s="17" t="s">
        <v>535</v>
      </c>
      <c r="C130" s="17" t="s">
        <v>53</v>
      </c>
      <c r="D130" s="210">
        <v>14121889.92</v>
      </c>
      <c r="E130" s="211">
        <f t="shared" si="3"/>
        <v>1.2450378786694129E-3</v>
      </c>
      <c r="F130" s="212">
        <v>3992674.05</v>
      </c>
      <c r="G130" s="211">
        <f t="shared" si="4"/>
        <v>6.6378708040027226E-3</v>
      </c>
      <c r="H130" s="210">
        <v>12421975.93</v>
      </c>
      <c r="I130" s="211">
        <f t="shared" si="5"/>
        <v>3.1982384965156705E-3</v>
      </c>
    </row>
    <row r="131" spans="1:9" ht="15.95" customHeight="1" x14ac:dyDescent="0.2">
      <c r="A131" s="213">
        <v>130</v>
      </c>
      <c r="B131" s="17" t="s">
        <v>544</v>
      </c>
      <c r="C131" s="17" t="s">
        <v>128</v>
      </c>
      <c r="D131" s="210">
        <v>138929141.30000001</v>
      </c>
      <c r="E131" s="211">
        <f t="shared" si="3"/>
        <v>1.2248505288555254E-2</v>
      </c>
      <c r="F131" s="212">
        <v>3685827.77</v>
      </c>
      <c r="G131" s="211">
        <f t="shared" si="4"/>
        <v>6.1277350058328616E-3</v>
      </c>
      <c r="H131" s="210">
        <v>27743712.800000001</v>
      </c>
      <c r="I131" s="211">
        <f t="shared" si="5"/>
        <v>7.1430673198249039E-3</v>
      </c>
    </row>
    <row r="132" spans="1:9" ht="15.95" customHeight="1" x14ac:dyDescent="0.2">
      <c r="A132" s="213">
        <v>131</v>
      </c>
      <c r="B132" s="17" t="s">
        <v>648</v>
      </c>
      <c r="C132" s="17" t="s">
        <v>62</v>
      </c>
      <c r="D132" s="210">
        <v>13536545.869999999</v>
      </c>
      <c r="E132" s="211">
        <f t="shared" ref="E132:E195" si="6">+D132/$D$258</f>
        <v>1.1934317892272595E-3</v>
      </c>
      <c r="F132" s="212">
        <v>2493249.92</v>
      </c>
      <c r="G132" s="211">
        <f t="shared" ref="G132:G195" si="7">+F132/$F$258</f>
        <v>4.1450593371252344E-3</v>
      </c>
      <c r="H132" s="210">
        <v>21340521.100000001</v>
      </c>
      <c r="I132" s="211">
        <f t="shared" ref="I132:I195" si="8">+H132/$H$258</f>
        <v>5.4944621131402362E-3</v>
      </c>
    </row>
    <row r="133" spans="1:9" ht="15.95" customHeight="1" x14ac:dyDescent="0.2">
      <c r="A133" s="213">
        <v>66</v>
      </c>
      <c r="B133" s="17" t="s">
        <v>623</v>
      </c>
      <c r="C133" s="17" t="s">
        <v>101</v>
      </c>
      <c r="D133" s="210">
        <v>4784514.26</v>
      </c>
      <c r="E133" s="211">
        <f t="shared" si="6"/>
        <v>4.2182041628136094E-4</v>
      </c>
      <c r="F133" s="212">
        <v>156024.87</v>
      </c>
      <c r="G133" s="211">
        <f t="shared" si="7"/>
        <v>2.5939330791886712E-4</v>
      </c>
      <c r="H133" s="210">
        <v>1678513.61</v>
      </c>
      <c r="I133" s="211">
        <f t="shared" si="8"/>
        <v>4.3216046099901686E-4</v>
      </c>
    </row>
    <row r="134" spans="1:9" ht="15.95" customHeight="1" x14ac:dyDescent="0.2">
      <c r="A134" s="213">
        <v>132</v>
      </c>
      <c r="B134" s="17" t="s">
        <v>448</v>
      </c>
      <c r="C134" s="17" t="s">
        <v>82</v>
      </c>
      <c r="D134" s="210">
        <v>2020230.6</v>
      </c>
      <c r="E134" s="211">
        <f t="shared" si="6"/>
        <v>1.7811097770170376E-4</v>
      </c>
      <c r="F134" s="212">
        <v>1275406.56</v>
      </c>
      <c r="G134" s="211">
        <f t="shared" si="7"/>
        <v>2.1203794404047452E-3</v>
      </c>
      <c r="H134" s="210">
        <v>1742374.44</v>
      </c>
      <c r="I134" s="211">
        <f t="shared" si="8"/>
        <v>4.4860246395220097E-4</v>
      </c>
    </row>
    <row r="135" spans="1:9" ht="15.95" customHeight="1" x14ac:dyDescent="0.2">
      <c r="A135" s="213">
        <v>133</v>
      </c>
      <c r="B135" s="17" t="s">
        <v>649</v>
      </c>
      <c r="C135" s="17" t="s">
        <v>62</v>
      </c>
      <c r="D135" s="210">
        <v>6221242.4500000002</v>
      </c>
      <c r="E135" s="211">
        <f t="shared" si="6"/>
        <v>5.4848767031290529E-4</v>
      </c>
      <c r="F135" s="212">
        <v>1611509.16</v>
      </c>
      <c r="G135" s="211">
        <f t="shared" si="7"/>
        <v>2.6791542383849121E-3</v>
      </c>
      <c r="H135" s="210">
        <v>2923063.56</v>
      </c>
      <c r="I135" s="211">
        <f t="shared" si="8"/>
        <v>7.5258996298458803E-4</v>
      </c>
    </row>
    <row r="136" spans="1:9" ht="15.95" customHeight="1" x14ac:dyDescent="0.2">
      <c r="A136" s="213">
        <v>134</v>
      </c>
      <c r="B136" s="17" t="s">
        <v>633</v>
      </c>
      <c r="C136" s="17" t="s">
        <v>124</v>
      </c>
      <c r="D136" s="210">
        <v>6301077.5099999998</v>
      </c>
      <c r="E136" s="211">
        <f t="shared" si="6"/>
        <v>5.5552622353127257E-4</v>
      </c>
      <c r="F136" s="212">
        <v>1303859.67</v>
      </c>
      <c r="G136" s="211">
        <f t="shared" si="7"/>
        <v>2.1676830934920983E-3</v>
      </c>
      <c r="H136" s="210">
        <v>19901413.580000002</v>
      </c>
      <c r="I136" s="211">
        <f t="shared" si="8"/>
        <v>5.1239406198588374E-3</v>
      </c>
    </row>
    <row r="137" spans="1:9" ht="15.95" customHeight="1" x14ac:dyDescent="0.2">
      <c r="A137" s="213">
        <v>135</v>
      </c>
      <c r="B137" s="17" t="s">
        <v>527</v>
      </c>
      <c r="C137" s="17" t="s">
        <v>98</v>
      </c>
      <c r="D137" s="210">
        <v>2221928.9300000002</v>
      </c>
      <c r="E137" s="211">
        <f t="shared" si="6"/>
        <v>1.9589344607788859E-4</v>
      </c>
      <c r="F137" s="212">
        <v>440582.73</v>
      </c>
      <c r="G137" s="211">
        <f t="shared" si="7"/>
        <v>7.3247432762882673E-4</v>
      </c>
      <c r="H137" s="210">
        <v>3990479.87</v>
      </c>
      <c r="I137" s="211">
        <f t="shared" si="8"/>
        <v>1.0274135460995736E-3</v>
      </c>
    </row>
    <row r="138" spans="1:9" ht="15.95" customHeight="1" x14ac:dyDescent="0.2">
      <c r="A138" s="213">
        <v>136</v>
      </c>
      <c r="B138" s="17" t="s">
        <v>569</v>
      </c>
      <c r="C138" s="17" t="s">
        <v>153</v>
      </c>
      <c r="D138" s="210">
        <v>1321657.1100000001</v>
      </c>
      <c r="E138" s="211">
        <f t="shared" si="6"/>
        <v>1.1652216338496618E-4</v>
      </c>
      <c r="F138" s="212">
        <v>1310496.42</v>
      </c>
      <c r="G138" s="211">
        <f t="shared" si="7"/>
        <v>2.1787167738042852E-3</v>
      </c>
      <c r="H138" s="210">
        <v>2035066.9200000002</v>
      </c>
      <c r="I138" s="211">
        <f t="shared" si="8"/>
        <v>5.2396087411590863E-4</v>
      </c>
    </row>
    <row r="139" spans="1:9" ht="15.95" customHeight="1" x14ac:dyDescent="0.2">
      <c r="A139" s="213">
        <v>137</v>
      </c>
      <c r="B139" s="17" t="s">
        <v>536</v>
      </c>
      <c r="C139" s="17" t="s">
        <v>53</v>
      </c>
      <c r="D139" s="210">
        <v>51751171.219999999</v>
      </c>
      <c r="E139" s="211">
        <f t="shared" si="6"/>
        <v>4.5625740463501908E-3</v>
      </c>
      <c r="F139" s="212">
        <v>1176264.95</v>
      </c>
      <c r="G139" s="211">
        <f t="shared" si="7"/>
        <v>1.9555552673719313E-3</v>
      </c>
      <c r="H139" s="210">
        <v>3932060.64</v>
      </c>
      <c r="I139" s="211">
        <f t="shared" si="8"/>
        <v>1.012372571026391E-3</v>
      </c>
    </row>
    <row r="140" spans="1:9" ht="15.95" customHeight="1" x14ac:dyDescent="0.2">
      <c r="A140" s="213">
        <v>138</v>
      </c>
      <c r="B140" s="17" t="s">
        <v>528</v>
      </c>
      <c r="C140" s="17" t="s">
        <v>98</v>
      </c>
      <c r="D140" s="210">
        <v>1437293.06</v>
      </c>
      <c r="E140" s="211">
        <f t="shared" si="6"/>
        <v>1.2671705505325659E-4</v>
      </c>
      <c r="F140" s="212">
        <v>1528573.82</v>
      </c>
      <c r="G140" s="211">
        <f t="shared" si="7"/>
        <v>2.5412731929722425E-3</v>
      </c>
      <c r="H140" s="210">
        <v>7558115</v>
      </c>
      <c r="I140" s="211">
        <f t="shared" si="8"/>
        <v>1.9459588788699688E-3</v>
      </c>
    </row>
    <row r="141" spans="1:9" ht="15.95" customHeight="1" x14ac:dyDescent="0.2">
      <c r="A141" s="213">
        <v>139</v>
      </c>
      <c r="B141" s="17" t="s">
        <v>616</v>
      </c>
      <c r="C141" s="17" t="s">
        <v>147</v>
      </c>
      <c r="D141" s="210">
        <v>29984934.989999998</v>
      </c>
      <c r="E141" s="211">
        <f t="shared" si="6"/>
        <v>2.6435824144980906E-3</v>
      </c>
      <c r="F141" s="212">
        <v>4071033.28</v>
      </c>
      <c r="G141" s="211">
        <f t="shared" si="7"/>
        <v>6.7681440090095616E-3</v>
      </c>
      <c r="H141" s="210">
        <v>15592203.66</v>
      </c>
      <c r="I141" s="211">
        <f t="shared" si="8"/>
        <v>4.0144648703183032E-3</v>
      </c>
    </row>
    <row r="142" spans="1:9" ht="15.95" customHeight="1" x14ac:dyDescent="0.2">
      <c r="A142" s="213">
        <v>140</v>
      </c>
      <c r="B142" s="17" t="s">
        <v>585</v>
      </c>
      <c r="C142" s="17" t="s">
        <v>68</v>
      </c>
      <c r="D142" s="210">
        <v>2479572.0099999998</v>
      </c>
      <c r="E142" s="211">
        <f t="shared" si="6"/>
        <v>2.1860820986618001E-4</v>
      </c>
      <c r="F142" s="212">
        <v>1625840.75</v>
      </c>
      <c r="G142" s="211">
        <f t="shared" si="7"/>
        <v>2.7029806869365886E-3</v>
      </c>
      <c r="H142" s="210">
        <v>1832758.56</v>
      </c>
      <c r="I142" s="211">
        <f t="shared" si="8"/>
        <v>4.7187331664799205E-4</v>
      </c>
    </row>
    <row r="143" spans="1:9" ht="15.95" customHeight="1" x14ac:dyDescent="0.2">
      <c r="A143" s="213">
        <v>141</v>
      </c>
      <c r="B143" s="17" t="s">
        <v>504</v>
      </c>
      <c r="C143" s="17" t="s">
        <v>104</v>
      </c>
      <c r="D143" s="210">
        <v>13868821.27</v>
      </c>
      <c r="E143" s="211">
        <f t="shared" si="6"/>
        <v>1.2227264134945213E-3</v>
      </c>
      <c r="F143" s="212">
        <v>1813647.41</v>
      </c>
      <c r="G143" s="211">
        <f t="shared" si="7"/>
        <v>3.0152116202909565E-3</v>
      </c>
      <c r="H143" s="210">
        <v>6616281.9699999997</v>
      </c>
      <c r="I143" s="211">
        <f t="shared" si="8"/>
        <v>1.7034687411647993E-3</v>
      </c>
    </row>
    <row r="144" spans="1:9" ht="15.95" customHeight="1" x14ac:dyDescent="0.2">
      <c r="A144" s="213">
        <v>142</v>
      </c>
      <c r="B144" s="17" t="s">
        <v>570</v>
      </c>
      <c r="C144" s="17" t="s">
        <v>153</v>
      </c>
      <c r="D144" s="210">
        <v>59373316.340000004</v>
      </c>
      <c r="E144" s="211">
        <f t="shared" si="6"/>
        <v>5.2345704607731141E-3</v>
      </c>
      <c r="F144" s="212">
        <v>1067735.8999999999</v>
      </c>
      <c r="G144" s="211">
        <f t="shared" si="7"/>
        <v>1.7751243573202703E-3</v>
      </c>
      <c r="H144" s="210">
        <v>13989899.82</v>
      </c>
      <c r="I144" s="211">
        <f t="shared" si="8"/>
        <v>3.6019258464882286E-3</v>
      </c>
    </row>
    <row r="145" spans="1:9" ht="15.95" customHeight="1" x14ac:dyDescent="0.2">
      <c r="A145" s="213">
        <v>143</v>
      </c>
      <c r="B145" s="17" t="s">
        <v>685</v>
      </c>
      <c r="C145" s="17" t="s">
        <v>65</v>
      </c>
      <c r="D145" s="210">
        <v>6898484.5300000003</v>
      </c>
      <c r="E145" s="211">
        <f t="shared" si="6"/>
        <v>6.0819582888130611E-4</v>
      </c>
      <c r="F145" s="212">
        <v>2818378.68</v>
      </c>
      <c r="G145" s="211">
        <f t="shared" si="7"/>
        <v>4.6855899881423418E-3</v>
      </c>
      <c r="H145" s="210">
        <v>3347824.3499999996</v>
      </c>
      <c r="I145" s="211">
        <f t="shared" si="8"/>
        <v>8.6195149435799553E-4</v>
      </c>
    </row>
    <row r="146" spans="1:9" ht="15.95" customHeight="1" x14ac:dyDescent="0.2">
      <c r="A146" s="213">
        <v>144</v>
      </c>
      <c r="B146" s="17" t="s">
        <v>488</v>
      </c>
      <c r="C146" s="17" t="s">
        <v>72</v>
      </c>
      <c r="D146" s="210">
        <v>5831581.4900000002</v>
      </c>
      <c r="E146" s="211">
        <f t="shared" si="6"/>
        <v>5.1413372351208743E-4</v>
      </c>
      <c r="F146" s="212">
        <v>1400226.09</v>
      </c>
      <c r="G146" s="211">
        <f t="shared" si="7"/>
        <v>2.3278934782602376E-3</v>
      </c>
      <c r="H146" s="210">
        <v>7290601.5999999996</v>
      </c>
      <c r="I146" s="211">
        <f t="shared" si="8"/>
        <v>1.8770832298560685E-3</v>
      </c>
    </row>
    <row r="147" spans="1:9" ht="15.95" customHeight="1" x14ac:dyDescent="0.2">
      <c r="A147" s="213">
        <v>145</v>
      </c>
      <c r="B147" s="17" t="s">
        <v>513</v>
      </c>
      <c r="C147" s="17" t="s">
        <v>92</v>
      </c>
      <c r="D147" s="210">
        <v>25860890.949999999</v>
      </c>
      <c r="E147" s="211">
        <f t="shared" si="6"/>
        <v>2.2799914877745355E-3</v>
      </c>
      <c r="F147" s="212">
        <v>3048051.38</v>
      </c>
      <c r="G147" s="211">
        <f t="shared" si="7"/>
        <v>5.0674237393363505E-3</v>
      </c>
      <c r="H147" s="210">
        <v>7808431.71</v>
      </c>
      <c r="I147" s="211">
        <f t="shared" si="8"/>
        <v>2.0104069620698168E-3</v>
      </c>
    </row>
    <row r="148" spans="1:9" ht="15.95" customHeight="1" x14ac:dyDescent="0.2">
      <c r="A148" s="213">
        <v>146</v>
      </c>
      <c r="B148" s="17" t="s">
        <v>497</v>
      </c>
      <c r="C148" s="17" t="s">
        <v>117</v>
      </c>
      <c r="D148" s="210">
        <v>29590713.829999998</v>
      </c>
      <c r="E148" s="211">
        <f t="shared" si="6"/>
        <v>2.608826423653135E-3</v>
      </c>
      <c r="F148" s="212">
        <v>2938261.72</v>
      </c>
      <c r="G148" s="211">
        <f t="shared" si="7"/>
        <v>4.8848970493113068E-3</v>
      </c>
      <c r="H148" s="210">
        <v>48427669.049999997</v>
      </c>
      <c r="I148" s="211">
        <f t="shared" si="8"/>
        <v>1.246848619937959E-2</v>
      </c>
    </row>
    <row r="149" spans="1:9" ht="15.95" customHeight="1" x14ac:dyDescent="0.2">
      <c r="A149" s="213">
        <v>147</v>
      </c>
      <c r="B149" s="17" t="s">
        <v>668</v>
      </c>
      <c r="C149" s="17" t="s">
        <v>77</v>
      </c>
      <c r="D149" s="210">
        <v>3345698.96</v>
      </c>
      <c r="E149" s="211">
        <f t="shared" si="6"/>
        <v>2.9496915493764595E-4</v>
      </c>
      <c r="F149" s="212">
        <v>2980088.53</v>
      </c>
      <c r="G149" s="211">
        <f t="shared" si="7"/>
        <v>4.9544346467827478E-3</v>
      </c>
      <c r="H149" s="210">
        <v>4496106.9800000004</v>
      </c>
      <c r="I149" s="211">
        <f t="shared" si="8"/>
        <v>1.1575954187095913E-3</v>
      </c>
    </row>
    <row r="150" spans="1:9" ht="15.95" customHeight="1" x14ac:dyDescent="0.2">
      <c r="A150" s="213">
        <v>148</v>
      </c>
      <c r="B150" s="17" t="s">
        <v>465</v>
      </c>
      <c r="C150" s="17" t="s">
        <v>59</v>
      </c>
      <c r="D150" s="210">
        <v>7412881.3200000003</v>
      </c>
      <c r="E150" s="211">
        <f t="shared" si="6"/>
        <v>6.5354694631983908E-4</v>
      </c>
      <c r="F150" s="212">
        <v>2231514.86</v>
      </c>
      <c r="G150" s="211">
        <f t="shared" si="7"/>
        <v>3.7099215093433996E-3</v>
      </c>
      <c r="H150" s="210">
        <v>9038718.6999999993</v>
      </c>
      <c r="I150" s="211">
        <f t="shared" si="8"/>
        <v>2.3271642344517146E-3</v>
      </c>
    </row>
    <row r="151" spans="1:9" ht="15.95" customHeight="1" x14ac:dyDescent="0.2">
      <c r="A151" s="213">
        <v>149</v>
      </c>
      <c r="B151" s="17" t="s">
        <v>537</v>
      </c>
      <c r="C151" s="17" t="s">
        <v>53</v>
      </c>
      <c r="D151" s="210">
        <v>6311026.5700000003</v>
      </c>
      <c r="E151" s="211">
        <f t="shared" si="6"/>
        <v>5.5640336934017825E-4</v>
      </c>
      <c r="F151" s="212">
        <v>3152811.62</v>
      </c>
      <c r="G151" s="211">
        <f t="shared" si="7"/>
        <v>5.2415889553815518E-3</v>
      </c>
      <c r="H151" s="210">
        <v>4656772.16</v>
      </c>
      <c r="I151" s="211">
        <f t="shared" si="8"/>
        <v>1.1989612663509993E-3</v>
      </c>
    </row>
    <row r="152" spans="1:9" ht="15.95" customHeight="1" x14ac:dyDescent="0.2">
      <c r="A152" s="213">
        <v>150</v>
      </c>
      <c r="B152" s="17" t="s">
        <v>489</v>
      </c>
      <c r="C152" s="17" t="s">
        <v>72</v>
      </c>
      <c r="D152" s="210">
        <v>7507686.71</v>
      </c>
      <c r="E152" s="211">
        <f t="shared" si="6"/>
        <v>6.6190533902228178E-4</v>
      </c>
      <c r="F152" s="212">
        <v>1371220.93</v>
      </c>
      <c r="G152" s="211">
        <f t="shared" si="7"/>
        <v>2.2796720351075145E-3</v>
      </c>
      <c r="H152" s="210">
        <v>6551793.7400000002</v>
      </c>
      <c r="I152" s="211">
        <f t="shared" si="8"/>
        <v>1.6868652039400934E-3</v>
      </c>
    </row>
    <row r="153" spans="1:9" ht="15.95" customHeight="1" x14ac:dyDescent="0.2">
      <c r="A153" s="213">
        <v>151</v>
      </c>
      <c r="B153" s="17" t="s">
        <v>601</v>
      </c>
      <c r="C153" s="17" t="s">
        <v>47</v>
      </c>
      <c r="D153" s="210">
        <v>8179481.1900000004</v>
      </c>
      <c r="E153" s="211">
        <f t="shared" si="6"/>
        <v>7.2113321709095751E-4</v>
      </c>
      <c r="F153" s="212">
        <v>30026.19</v>
      </c>
      <c r="G153" s="211">
        <f t="shared" si="7"/>
        <v>4.9918918364107016E-5</v>
      </c>
      <c r="H153" s="210">
        <v>20796707.760000002</v>
      </c>
      <c r="I153" s="211">
        <f t="shared" si="8"/>
        <v>5.3544485783606072E-3</v>
      </c>
    </row>
    <row r="154" spans="1:9" ht="15.95" customHeight="1" x14ac:dyDescent="0.2">
      <c r="A154" s="213">
        <v>152</v>
      </c>
      <c r="B154" s="17" t="s">
        <v>69</v>
      </c>
      <c r="C154" s="17" t="s">
        <v>68</v>
      </c>
      <c r="D154" s="210">
        <v>92605465.200000003</v>
      </c>
      <c r="E154" s="211">
        <f t="shared" si="6"/>
        <v>8.1644392215884185E-3</v>
      </c>
      <c r="F154" s="212">
        <v>5260949.4400000004</v>
      </c>
      <c r="G154" s="211">
        <f t="shared" si="7"/>
        <v>8.7463945846294362E-3</v>
      </c>
      <c r="H154" s="210">
        <v>45935918.609999999</v>
      </c>
      <c r="I154" s="211">
        <f t="shared" si="8"/>
        <v>1.1826944771041157E-2</v>
      </c>
    </row>
    <row r="155" spans="1:9" ht="15.95" customHeight="1" x14ac:dyDescent="0.2">
      <c r="A155" s="213">
        <v>153</v>
      </c>
      <c r="B155" s="17" t="s">
        <v>586</v>
      </c>
      <c r="C155" s="17" t="s">
        <v>68</v>
      </c>
      <c r="D155" s="210">
        <v>484816.09</v>
      </c>
      <c r="E155" s="211">
        <f t="shared" si="6"/>
        <v>4.2743173871050763E-5</v>
      </c>
      <c r="F155" s="212">
        <v>1215340.77</v>
      </c>
      <c r="G155" s="211">
        <f t="shared" si="7"/>
        <v>2.0205193093829408E-3</v>
      </c>
      <c r="H155" s="210">
        <v>2177851.42</v>
      </c>
      <c r="I155" s="211">
        <f t="shared" si="8"/>
        <v>5.6072305166150152E-4</v>
      </c>
    </row>
    <row r="156" spans="1:9" ht="15.95" customHeight="1" x14ac:dyDescent="0.2">
      <c r="A156" s="213">
        <v>154</v>
      </c>
      <c r="B156" s="17" t="s">
        <v>514</v>
      </c>
      <c r="C156" s="17" t="s">
        <v>92</v>
      </c>
      <c r="D156" s="210">
        <v>25147126.579999998</v>
      </c>
      <c r="E156" s="211">
        <f t="shared" si="6"/>
        <v>2.2170633894726182E-3</v>
      </c>
      <c r="F156" s="212">
        <v>2724907.71</v>
      </c>
      <c r="G156" s="211">
        <f t="shared" si="7"/>
        <v>4.5301933254007845E-3</v>
      </c>
      <c r="H156" s="210">
        <v>7097695.5700000003</v>
      </c>
      <c r="I156" s="211">
        <f t="shared" si="8"/>
        <v>1.8274164542293342E-3</v>
      </c>
    </row>
    <row r="157" spans="1:9" ht="15.95" customHeight="1" x14ac:dyDescent="0.2">
      <c r="A157" s="213">
        <v>155</v>
      </c>
      <c r="B157" s="17" t="s">
        <v>477</v>
      </c>
      <c r="C157" s="17" t="s">
        <v>86</v>
      </c>
      <c r="D157" s="210">
        <v>12245637.82</v>
      </c>
      <c r="E157" s="211">
        <f t="shared" si="6"/>
        <v>1.079620576334781E-3</v>
      </c>
      <c r="F157" s="212">
        <v>1232468.1299999999</v>
      </c>
      <c r="G157" s="211">
        <f t="shared" si="7"/>
        <v>2.0489937607080229E-3</v>
      </c>
      <c r="H157" s="210">
        <v>3379767.4099999997</v>
      </c>
      <c r="I157" s="211">
        <f t="shared" si="8"/>
        <v>8.7017575149423592E-4</v>
      </c>
    </row>
    <row r="158" spans="1:9" ht="15.95" customHeight="1" x14ac:dyDescent="0.2">
      <c r="A158" s="213">
        <v>156</v>
      </c>
      <c r="B158" s="17" t="s">
        <v>602</v>
      </c>
      <c r="C158" s="17" t="s">
        <v>47</v>
      </c>
      <c r="D158" s="210">
        <v>7343841.5499999998</v>
      </c>
      <c r="E158" s="211">
        <f t="shared" si="6"/>
        <v>6.4746014566698258E-4</v>
      </c>
      <c r="F158" s="212">
        <v>1281419.3999999999</v>
      </c>
      <c r="G158" s="211">
        <f t="shared" si="7"/>
        <v>2.1303758624981388E-3</v>
      </c>
      <c r="H158" s="210">
        <v>5021770.83</v>
      </c>
      <c r="I158" s="211">
        <f t="shared" si="8"/>
        <v>1.2929360739137618E-3</v>
      </c>
    </row>
    <row r="159" spans="1:9" ht="15.95" customHeight="1" x14ac:dyDescent="0.2">
      <c r="A159" s="213">
        <v>157</v>
      </c>
      <c r="B159" s="17" t="s">
        <v>490</v>
      </c>
      <c r="C159" s="17" t="s">
        <v>72</v>
      </c>
      <c r="D159" s="210">
        <v>3807658.06</v>
      </c>
      <c r="E159" s="211">
        <f t="shared" si="6"/>
        <v>3.3569717230318787E-4</v>
      </c>
      <c r="F159" s="212">
        <v>1226132.47</v>
      </c>
      <c r="G159" s="211">
        <f t="shared" si="7"/>
        <v>2.0384606463061377E-3</v>
      </c>
      <c r="H159" s="210">
        <v>3013723.4</v>
      </c>
      <c r="I159" s="211">
        <f t="shared" si="8"/>
        <v>7.7593180425121738E-4</v>
      </c>
    </row>
    <row r="160" spans="1:9" ht="15.95" customHeight="1" x14ac:dyDescent="0.2">
      <c r="A160" s="213">
        <v>158</v>
      </c>
      <c r="B160" s="17" t="s">
        <v>686</v>
      </c>
      <c r="C160" s="17" t="s">
        <v>65</v>
      </c>
      <c r="D160" s="210">
        <v>4074749.97</v>
      </c>
      <c r="E160" s="211">
        <f t="shared" si="6"/>
        <v>3.592449797793817E-4</v>
      </c>
      <c r="F160" s="212">
        <v>1782208.32</v>
      </c>
      <c r="G160" s="211">
        <f t="shared" si="7"/>
        <v>2.9629437379138784E-3</v>
      </c>
      <c r="H160" s="210">
        <v>7270902.4699999997</v>
      </c>
      <c r="I160" s="211">
        <f t="shared" si="8"/>
        <v>1.8720113704136661E-3</v>
      </c>
    </row>
    <row r="161" spans="1:9" ht="15.95" customHeight="1" x14ac:dyDescent="0.2">
      <c r="A161" s="213">
        <v>159</v>
      </c>
      <c r="B161" s="17" t="s">
        <v>571</v>
      </c>
      <c r="C161" s="17" t="s">
        <v>153</v>
      </c>
      <c r="D161" s="210">
        <v>6869241.2000000002</v>
      </c>
      <c r="E161" s="211">
        <f t="shared" si="6"/>
        <v>6.056176290968095E-4</v>
      </c>
      <c r="F161" s="212">
        <v>2189969.11</v>
      </c>
      <c r="G161" s="211">
        <f t="shared" si="7"/>
        <v>3.6408511776554429E-3</v>
      </c>
      <c r="H161" s="210">
        <v>8079309.8900000006</v>
      </c>
      <c r="I161" s="211">
        <f t="shared" si="8"/>
        <v>2.0801489280842449E-3</v>
      </c>
    </row>
    <row r="162" spans="1:9" ht="15.95" customHeight="1" x14ac:dyDescent="0.2">
      <c r="A162" s="213">
        <v>160</v>
      </c>
      <c r="B162" s="17" t="s">
        <v>505</v>
      </c>
      <c r="C162" s="17" t="s">
        <v>104</v>
      </c>
      <c r="D162" s="210">
        <v>638208.29</v>
      </c>
      <c r="E162" s="211">
        <f t="shared" si="6"/>
        <v>5.626679573571081E-5</v>
      </c>
      <c r="F162" s="212">
        <v>1610181.26</v>
      </c>
      <c r="G162" s="211">
        <f t="shared" si="7"/>
        <v>2.6769465879405603E-3</v>
      </c>
      <c r="H162" s="210">
        <v>3869227.58</v>
      </c>
      <c r="I162" s="211">
        <f t="shared" si="8"/>
        <v>9.9619518407295508E-4</v>
      </c>
    </row>
    <row r="163" spans="1:9" ht="15.95" customHeight="1" x14ac:dyDescent="0.2">
      <c r="A163" s="213">
        <v>161</v>
      </c>
      <c r="B163" s="17" t="s">
        <v>669</v>
      </c>
      <c r="C163" s="17" t="s">
        <v>77</v>
      </c>
      <c r="D163" s="210">
        <v>58220181.880000003</v>
      </c>
      <c r="E163" s="211">
        <f t="shared" si="6"/>
        <v>5.1329058755063993E-3</v>
      </c>
      <c r="F163" s="212">
        <v>4684241.45</v>
      </c>
      <c r="G163" s="211">
        <f t="shared" si="7"/>
        <v>7.7876103008845373E-3</v>
      </c>
      <c r="H163" s="210">
        <v>39674227.93</v>
      </c>
      <c r="I163" s="211">
        <f t="shared" si="8"/>
        <v>1.0214771289229443E-2</v>
      </c>
    </row>
    <row r="164" spans="1:9" ht="15.95" customHeight="1" x14ac:dyDescent="0.2">
      <c r="A164" s="213">
        <v>162</v>
      </c>
      <c r="B164" s="17" t="s">
        <v>650</v>
      </c>
      <c r="C164" s="17" t="s">
        <v>62</v>
      </c>
      <c r="D164" s="210">
        <v>603159.36</v>
      </c>
      <c r="E164" s="211">
        <f t="shared" si="6"/>
        <v>5.3176752851646693E-5</v>
      </c>
      <c r="F164" s="212">
        <v>484570.48</v>
      </c>
      <c r="G164" s="211">
        <f t="shared" si="7"/>
        <v>8.0560451501759467E-4</v>
      </c>
      <c r="H164" s="210">
        <v>995590.31</v>
      </c>
      <c r="I164" s="211">
        <f t="shared" si="8"/>
        <v>2.5633081839339633E-4</v>
      </c>
    </row>
    <row r="165" spans="1:9" ht="15.95" customHeight="1" x14ac:dyDescent="0.2">
      <c r="A165" s="213">
        <v>163</v>
      </c>
      <c r="B165" s="17" t="s">
        <v>651</v>
      </c>
      <c r="C165" s="17" t="s">
        <v>62</v>
      </c>
      <c r="D165" s="210">
        <v>9693886.3200000003</v>
      </c>
      <c r="E165" s="211">
        <f t="shared" si="6"/>
        <v>8.5464875652530514E-4</v>
      </c>
      <c r="F165" s="212">
        <v>2562356.71</v>
      </c>
      <c r="G165" s="211">
        <f t="shared" si="7"/>
        <v>4.2599502443104445E-3</v>
      </c>
      <c r="H165" s="210">
        <v>9597848.8800000008</v>
      </c>
      <c r="I165" s="211">
        <f t="shared" si="8"/>
        <v>2.4711213372763164E-3</v>
      </c>
    </row>
    <row r="166" spans="1:9" ht="15.95" customHeight="1" x14ac:dyDescent="0.2">
      <c r="A166" s="213">
        <v>164</v>
      </c>
      <c r="B166" s="17" t="s">
        <v>634</v>
      </c>
      <c r="C166" s="17" t="s">
        <v>124</v>
      </c>
      <c r="D166" s="210">
        <v>2648721.63</v>
      </c>
      <c r="E166" s="211">
        <f t="shared" si="6"/>
        <v>2.3352106397108845E-4</v>
      </c>
      <c r="F166" s="212">
        <v>385181.15</v>
      </c>
      <c r="G166" s="211">
        <f t="shared" si="7"/>
        <v>6.4036850437044655E-4</v>
      </c>
      <c r="H166" s="210">
        <v>1064866.53</v>
      </c>
      <c r="I166" s="211">
        <f t="shared" si="8"/>
        <v>2.741671010384142E-4</v>
      </c>
    </row>
    <row r="167" spans="1:9" ht="15.95" customHeight="1" x14ac:dyDescent="0.2">
      <c r="A167" s="213">
        <v>165</v>
      </c>
      <c r="B167" s="17" t="s">
        <v>603</v>
      </c>
      <c r="C167" s="17" t="s">
        <v>47</v>
      </c>
      <c r="D167" s="210">
        <v>74998742.010000005</v>
      </c>
      <c r="E167" s="211">
        <f t="shared" si="6"/>
        <v>6.6121655942638149E-3</v>
      </c>
      <c r="F167" s="212">
        <v>1750799.72</v>
      </c>
      <c r="G167" s="211">
        <f t="shared" si="7"/>
        <v>2.9107265455451197E-3</v>
      </c>
      <c r="H167" s="210">
        <v>74013491.980000004</v>
      </c>
      <c r="I167" s="211">
        <f t="shared" si="8"/>
        <v>1.9055969891256248E-2</v>
      </c>
    </row>
    <row r="168" spans="1:9" ht="15.95" customHeight="1" x14ac:dyDescent="0.2">
      <c r="A168" s="213">
        <v>166</v>
      </c>
      <c r="B168" s="17" t="s">
        <v>515</v>
      </c>
      <c r="C168" s="17" t="s">
        <v>92</v>
      </c>
      <c r="D168" s="210">
        <v>6081283.2599999998</v>
      </c>
      <c r="E168" s="211">
        <f t="shared" si="6"/>
        <v>5.3614835213346655E-4</v>
      </c>
      <c r="F168" s="212">
        <v>2658079.19</v>
      </c>
      <c r="G168" s="211">
        <f t="shared" si="7"/>
        <v>4.4190900707329729E-3</v>
      </c>
      <c r="H168" s="210">
        <v>10040516.49</v>
      </c>
      <c r="I168" s="211">
        <f t="shared" si="8"/>
        <v>2.5850932689110754E-3</v>
      </c>
    </row>
    <row r="169" spans="1:9" ht="15.95" customHeight="1" x14ac:dyDescent="0.2">
      <c r="A169" s="213">
        <v>167</v>
      </c>
      <c r="B169" s="17" t="s">
        <v>506</v>
      </c>
      <c r="C169" s="17" t="s">
        <v>104</v>
      </c>
      <c r="D169" s="210">
        <v>7500192.1600000001</v>
      </c>
      <c r="E169" s="211">
        <f t="shared" si="6"/>
        <v>6.6124459186404428E-4</v>
      </c>
      <c r="F169" s="212">
        <v>1452509.2</v>
      </c>
      <c r="G169" s="211">
        <f t="shared" si="7"/>
        <v>2.4148148059382289E-3</v>
      </c>
      <c r="H169" s="210">
        <v>1643224.4700000002</v>
      </c>
      <c r="I169" s="211">
        <f t="shared" si="8"/>
        <v>4.2307470147952221E-4</v>
      </c>
    </row>
    <row r="170" spans="1:9" ht="15.95" customHeight="1" x14ac:dyDescent="0.2">
      <c r="A170" s="213">
        <v>168</v>
      </c>
      <c r="B170" s="17" t="s">
        <v>449</v>
      </c>
      <c r="C170" s="17" t="s">
        <v>82</v>
      </c>
      <c r="D170" s="210">
        <v>817527.43</v>
      </c>
      <c r="E170" s="211">
        <f t="shared" si="6"/>
        <v>7.2076232215897125E-5</v>
      </c>
      <c r="F170" s="212">
        <v>1936293.46</v>
      </c>
      <c r="G170" s="211">
        <f t="shared" si="7"/>
        <v>3.2191122203214695E-3</v>
      </c>
      <c r="H170" s="210">
        <v>4995871.63</v>
      </c>
      <c r="I170" s="211">
        <f t="shared" si="8"/>
        <v>1.2862679062296727E-3</v>
      </c>
    </row>
    <row r="171" spans="1:9" ht="15.95" customHeight="1" x14ac:dyDescent="0.2">
      <c r="A171" s="213">
        <v>169</v>
      </c>
      <c r="B171" s="17" t="s">
        <v>674</v>
      </c>
      <c r="C171" s="17" t="s">
        <v>56</v>
      </c>
      <c r="D171" s="210">
        <v>23026757.84</v>
      </c>
      <c r="E171" s="211">
        <f t="shared" si="6"/>
        <v>2.0301238641681658E-3</v>
      </c>
      <c r="F171" s="212">
        <v>2954191.51</v>
      </c>
      <c r="G171" s="211">
        <f t="shared" si="7"/>
        <v>4.9113805254555444E-3</v>
      </c>
      <c r="H171" s="210">
        <v>6027576.3900000006</v>
      </c>
      <c r="I171" s="211">
        <f t="shared" si="8"/>
        <v>1.551896973542675E-3</v>
      </c>
    </row>
    <row r="172" spans="1:9" ht="15.95" customHeight="1" x14ac:dyDescent="0.2">
      <c r="A172" s="213">
        <v>170</v>
      </c>
      <c r="B172" s="17" t="s">
        <v>565</v>
      </c>
      <c r="C172" s="17" t="s">
        <v>89</v>
      </c>
      <c r="D172" s="210">
        <v>215858226</v>
      </c>
      <c r="E172" s="211">
        <f t="shared" si="6"/>
        <v>1.9030857010984455E-2</v>
      </c>
      <c r="F172" s="212">
        <v>2060345.65</v>
      </c>
      <c r="G172" s="211">
        <f t="shared" si="7"/>
        <v>3.4253505457799674E-3</v>
      </c>
      <c r="H172" s="210">
        <v>23948012.18</v>
      </c>
      <c r="I172" s="211">
        <f t="shared" si="8"/>
        <v>6.1658028401204738E-3</v>
      </c>
    </row>
    <row r="173" spans="1:9" ht="15.95" customHeight="1" x14ac:dyDescent="0.2">
      <c r="A173" s="213">
        <v>171</v>
      </c>
      <c r="B173" s="17" t="s">
        <v>466</v>
      </c>
      <c r="C173" s="17" t="s">
        <v>59</v>
      </c>
      <c r="D173" s="210">
        <v>3835594.3</v>
      </c>
      <c r="E173" s="211">
        <f t="shared" si="6"/>
        <v>3.3816013421442186E-4</v>
      </c>
      <c r="F173" s="212">
        <v>1843651.63</v>
      </c>
      <c r="G173" s="211">
        <f t="shared" si="7"/>
        <v>3.0650940132538568E-3</v>
      </c>
      <c r="H173" s="210">
        <v>8149458.3300000001</v>
      </c>
      <c r="I173" s="211">
        <f t="shared" si="8"/>
        <v>2.0982097778671437E-3</v>
      </c>
    </row>
    <row r="174" spans="1:9" ht="15.95" customHeight="1" x14ac:dyDescent="0.2">
      <c r="A174" s="213">
        <v>172</v>
      </c>
      <c r="B174" s="17" t="s">
        <v>478</v>
      </c>
      <c r="C174" s="17" t="s">
        <v>86</v>
      </c>
      <c r="D174" s="210">
        <v>261557.81</v>
      </c>
      <c r="E174" s="211">
        <f t="shared" si="6"/>
        <v>2.3059900817568285E-5</v>
      </c>
      <c r="F174" s="212">
        <v>1254523.54</v>
      </c>
      <c r="G174" s="211">
        <f t="shared" si="7"/>
        <v>2.0856611571135248E-3</v>
      </c>
      <c r="H174" s="210">
        <v>2408416.4</v>
      </c>
      <c r="I174" s="211">
        <f t="shared" si="8"/>
        <v>6.2008573269870144E-4</v>
      </c>
    </row>
    <row r="175" spans="1:9" ht="15.95" customHeight="1" x14ac:dyDescent="0.2">
      <c r="A175" s="213">
        <v>173</v>
      </c>
      <c r="B175" s="17" t="s">
        <v>529</v>
      </c>
      <c r="C175" s="17" t="s">
        <v>98</v>
      </c>
      <c r="D175" s="210">
        <v>143822.47</v>
      </c>
      <c r="E175" s="211">
        <f t="shared" si="6"/>
        <v>1.2679919187034371E-5</v>
      </c>
      <c r="F175" s="212">
        <v>1244626.6100000001</v>
      </c>
      <c r="G175" s="211">
        <f t="shared" si="7"/>
        <v>2.0692073865643716E-3</v>
      </c>
      <c r="H175" s="210">
        <v>1028908.12</v>
      </c>
      <c r="I175" s="211">
        <f t="shared" si="8"/>
        <v>2.6490902713909584E-4</v>
      </c>
    </row>
    <row r="176" spans="1:9" ht="15.95" customHeight="1" x14ac:dyDescent="0.2">
      <c r="A176" s="213">
        <v>174</v>
      </c>
      <c r="B176" s="17" t="s">
        <v>591</v>
      </c>
      <c r="C176" s="17" t="s">
        <v>50</v>
      </c>
      <c r="D176" s="210">
        <v>18569480.469999999</v>
      </c>
      <c r="E176" s="211">
        <f t="shared" si="6"/>
        <v>1.6371538585369379E-3</v>
      </c>
      <c r="F176" s="212">
        <v>6883626.5300000003</v>
      </c>
      <c r="G176" s="211">
        <f t="shared" si="7"/>
        <v>1.1444115647042508E-2</v>
      </c>
      <c r="H176" s="210">
        <v>13557783.4</v>
      </c>
      <c r="I176" s="211">
        <f t="shared" si="8"/>
        <v>3.490670489272242E-3</v>
      </c>
    </row>
    <row r="177" spans="1:9" ht="15.95" customHeight="1" x14ac:dyDescent="0.2">
      <c r="A177" s="213">
        <v>175</v>
      </c>
      <c r="B177" s="17" t="s">
        <v>545</v>
      </c>
      <c r="C177" s="17" t="s">
        <v>128</v>
      </c>
      <c r="D177" s="210">
        <v>24181161.010000002</v>
      </c>
      <c r="E177" s="211">
        <f t="shared" si="6"/>
        <v>2.1319003035858474E-3</v>
      </c>
      <c r="F177" s="212">
        <v>4484523.9800000004</v>
      </c>
      <c r="G177" s="211">
        <f t="shared" si="7"/>
        <v>7.4555774961625266E-3</v>
      </c>
      <c r="H177" s="210">
        <v>10675630.6</v>
      </c>
      <c r="I177" s="211">
        <f t="shared" si="8"/>
        <v>2.748613662746059E-3</v>
      </c>
    </row>
    <row r="178" spans="1:9" ht="15.95" customHeight="1" x14ac:dyDescent="0.2">
      <c r="A178" s="213">
        <v>176</v>
      </c>
      <c r="B178" s="17" t="s">
        <v>498</v>
      </c>
      <c r="C178" s="17" t="s">
        <v>117</v>
      </c>
      <c r="D178" s="210">
        <v>2766759.67</v>
      </c>
      <c r="E178" s="211">
        <f t="shared" si="6"/>
        <v>2.4392773274958969E-4</v>
      </c>
      <c r="F178" s="212">
        <v>1927774.31</v>
      </c>
      <c r="G178" s="211">
        <f t="shared" si="7"/>
        <v>3.2049490263437595E-3</v>
      </c>
      <c r="H178" s="210">
        <v>5566124.3699999992</v>
      </c>
      <c r="I178" s="211">
        <f t="shared" si="8"/>
        <v>1.4330886919153797E-3</v>
      </c>
    </row>
    <row r="179" spans="1:9" ht="15.95" customHeight="1" x14ac:dyDescent="0.2">
      <c r="A179" s="213">
        <v>177</v>
      </c>
      <c r="B179" s="17" t="s">
        <v>450</v>
      </c>
      <c r="C179" s="17" t="s">
        <v>82</v>
      </c>
      <c r="D179" s="210">
        <v>63867182.200000003</v>
      </c>
      <c r="E179" s="211">
        <f t="shared" si="6"/>
        <v>5.6307662425739181E-3</v>
      </c>
      <c r="F179" s="212">
        <v>2062101.65</v>
      </c>
      <c r="G179" s="211">
        <f t="shared" si="7"/>
        <v>3.4282699178563906E-3</v>
      </c>
      <c r="H179" s="210">
        <v>12967729.17</v>
      </c>
      <c r="I179" s="211">
        <f t="shared" si="8"/>
        <v>3.3387514899075482E-3</v>
      </c>
    </row>
    <row r="180" spans="1:9" ht="15.95" customHeight="1" x14ac:dyDescent="0.2">
      <c r="A180" s="213">
        <v>178</v>
      </c>
      <c r="B180" s="17" t="s">
        <v>538</v>
      </c>
      <c r="C180" s="17" t="s">
        <v>53</v>
      </c>
      <c r="D180" s="210">
        <v>73560027.529999897</v>
      </c>
      <c r="E180" s="211">
        <f t="shared" si="6"/>
        <v>6.4853232215829849E-3</v>
      </c>
      <c r="F180" s="212">
        <v>6651362.3300000001</v>
      </c>
      <c r="G180" s="211">
        <f t="shared" si="7"/>
        <v>1.1057973494518173E-2</v>
      </c>
      <c r="H180" s="210">
        <v>41029121.75</v>
      </c>
      <c r="I180" s="211">
        <f t="shared" si="8"/>
        <v>1.0563610604184965E-2</v>
      </c>
    </row>
    <row r="181" spans="1:9" ht="15.95" customHeight="1" x14ac:dyDescent="0.2">
      <c r="A181" s="213">
        <v>179</v>
      </c>
      <c r="B181" s="17" t="s">
        <v>467</v>
      </c>
      <c r="C181" s="17" t="s">
        <v>59</v>
      </c>
      <c r="D181" s="210">
        <v>109238.12</v>
      </c>
      <c r="E181" s="211">
        <f t="shared" si="6"/>
        <v>9.630835388542297E-6</v>
      </c>
      <c r="F181" s="212">
        <v>900289.84</v>
      </c>
      <c r="G181" s="211">
        <f t="shared" si="7"/>
        <v>1.496743177439261E-3</v>
      </c>
      <c r="H181" s="210">
        <v>855608.12</v>
      </c>
      <c r="I181" s="211">
        <f t="shared" si="8"/>
        <v>2.2029014085486151E-4</v>
      </c>
    </row>
    <row r="182" spans="1:9" ht="15.95" customHeight="1" x14ac:dyDescent="0.2">
      <c r="A182" s="213">
        <v>180</v>
      </c>
      <c r="B182" s="17" t="s">
        <v>468</v>
      </c>
      <c r="C182" s="17" t="s">
        <v>59</v>
      </c>
      <c r="D182" s="210">
        <v>8629697.4100000001</v>
      </c>
      <c r="E182" s="211">
        <f t="shared" si="6"/>
        <v>7.6082593886309851E-4</v>
      </c>
      <c r="F182" s="212">
        <v>1330534.3799999999</v>
      </c>
      <c r="G182" s="211">
        <f t="shared" si="7"/>
        <v>2.2120301342214159E-3</v>
      </c>
      <c r="H182" s="210">
        <v>2408341.54</v>
      </c>
      <c r="I182" s="211">
        <f t="shared" si="8"/>
        <v>6.200664587816372E-4</v>
      </c>
    </row>
    <row r="183" spans="1:9" ht="15.95" customHeight="1" x14ac:dyDescent="0.2">
      <c r="A183" s="213">
        <v>181</v>
      </c>
      <c r="B183" s="17" t="s">
        <v>499</v>
      </c>
      <c r="C183" s="17" t="s">
        <v>117</v>
      </c>
      <c r="D183" s="210">
        <v>27742497.469999999</v>
      </c>
      <c r="E183" s="211">
        <f t="shared" si="6"/>
        <v>2.4458808555165648E-3</v>
      </c>
      <c r="F183" s="212">
        <v>2120111.5</v>
      </c>
      <c r="G183" s="211">
        <f t="shared" si="7"/>
        <v>3.5247120227809279E-3</v>
      </c>
      <c r="H183" s="210">
        <v>26520981.719999999</v>
      </c>
      <c r="I183" s="211">
        <f t="shared" si="8"/>
        <v>6.8282554386089826E-3</v>
      </c>
    </row>
    <row r="184" spans="1:9" ht="15.95" customHeight="1" x14ac:dyDescent="0.2">
      <c r="A184" s="213">
        <v>182</v>
      </c>
      <c r="B184" s="17" t="s">
        <v>556</v>
      </c>
      <c r="C184" s="17" t="s">
        <v>163</v>
      </c>
      <c r="D184" s="210">
        <v>13666298.449999999</v>
      </c>
      <c r="E184" s="211">
        <f t="shared" si="6"/>
        <v>1.2048712550402803E-3</v>
      </c>
      <c r="F184" s="212">
        <v>1122457.53</v>
      </c>
      <c r="G184" s="211">
        <f t="shared" si="7"/>
        <v>1.8660997551553228E-3</v>
      </c>
      <c r="H184" s="210">
        <v>8115186.209999999</v>
      </c>
      <c r="I184" s="211">
        <f t="shared" si="8"/>
        <v>2.0893858665861301E-3</v>
      </c>
    </row>
    <row r="185" spans="1:9" ht="15.95" customHeight="1" x14ac:dyDescent="0.2">
      <c r="A185" s="213">
        <v>183</v>
      </c>
      <c r="B185" s="17" t="s">
        <v>479</v>
      </c>
      <c r="C185" s="17" t="s">
        <v>86</v>
      </c>
      <c r="D185" s="210">
        <v>30801382.030000001</v>
      </c>
      <c r="E185" s="211">
        <f t="shared" si="6"/>
        <v>2.7155633955485026E-3</v>
      </c>
      <c r="F185" s="212">
        <v>2468879.96</v>
      </c>
      <c r="G185" s="211">
        <f t="shared" si="7"/>
        <v>4.1045439722462223E-3</v>
      </c>
      <c r="H185" s="210">
        <v>5314376.43</v>
      </c>
      <c r="I185" s="211">
        <f t="shared" si="8"/>
        <v>1.3682721154171095E-3</v>
      </c>
    </row>
    <row r="186" spans="1:9" ht="15.95" customHeight="1" x14ac:dyDescent="0.2">
      <c r="A186" s="213">
        <v>184</v>
      </c>
      <c r="B186" s="17" t="s">
        <v>557</v>
      </c>
      <c r="C186" s="17" t="s">
        <v>163</v>
      </c>
      <c r="D186" s="210">
        <v>40527667.159999996</v>
      </c>
      <c r="E186" s="211">
        <f t="shared" si="6"/>
        <v>3.573068550608446E-3</v>
      </c>
      <c r="F186" s="212">
        <v>2220670.58</v>
      </c>
      <c r="G186" s="211">
        <f t="shared" si="7"/>
        <v>3.6918927575091669E-3</v>
      </c>
      <c r="H186" s="210">
        <v>10535559.77</v>
      </c>
      <c r="I186" s="211">
        <f t="shared" si="8"/>
        <v>2.712550163406715E-3</v>
      </c>
    </row>
    <row r="187" spans="1:9" ht="15.95" customHeight="1" x14ac:dyDescent="0.2">
      <c r="A187" s="213">
        <v>185</v>
      </c>
      <c r="B187" s="17" t="s">
        <v>587</v>
      </c>
      <c r="C187" s="17" t="s">
        <v>68</v>
      </c>
      <c r="D187" s="210">
        <v>2919558.32</v>
      </c>
      <c r="E187" s="211">
        <f t="shared" si="6"/>
        <v>2.5739902505800261E-4</v>
      </c>
      <c r="F187" s="212">
        <v>2522870.41</v>
      </c>
      <c r="G187" s="211">
        <f t="shared" si="7"/>
        <v>4.1943037741388831E-3</v>
      </c>
      <c r="H187" s="210">
        <v>11802039.350000001</v>
      </c>
      <c r="I187" s="211">
        <f t="shared" si="8"/>
        <v>3.0386258031143026E-3</v>
      </c>
    </row>
    <row r="188" spans="1:9" ht="15.95" customHeight="1" x14ac:dyDescent="0.2">
      <c r="A188" s="213">
        <v>186</v>
      </c>
      <c r="B188" s="17" t="s">
        <v>604</v>
      </c>
      <c r="C188" s="17" t="s">
        <v>47</v>
      </c>
      <c r="D188" s="210">
        <v>26286817.57</v>
      </c>
      <c r="E188" s="211">
        <f t="shared" si="6"/>
        <v>2.3175427488619491E-3</v>
      </c>
      <c r="F188" s="212">
        <v>2347578.0499999998</v>
      </c>
      <c r="G188" s="211">
        <f t="shared" si="7"/>
        <v>3.9028780218642299E-3</v>
      </c>
      <c r="H188" s="210">
        <v>26303616.190000001</v>
      </c>
      <c r="I188" s="211">
        <f t="shared" si="8"/>
        <v>6.7722911693349945E-3</v>
      </c>
    </row>
    <row r="189" spans="1:9" ht="15.95" customHeight="1" x14ac:dyDescent="0.2">
      <c r="A189" s="213">
        <v>187</v>
      </c>
      <c r="B189" s="17" t="s">
        <v>592</v>
      </c>
      <c r="C189" s="17" t="s">
        <v>50</v>
      </c>
      <c r="D189" s="210">
        <v>60556620.740000002</v>
      </c>
      <c r="E189" s="211">
        <f t="shared" si="6"/>
        <v>5.3388949391780681E-3</v>
      </c>
      <c r="F189" s="212">
        <v>3475536.31</v>
      </c>
      <c r="G189" s="211">
        <f t="shared" si="7"/>
        <v>5.7781228097997022E-3</v>
      </c>
      <c r="H189" s="210">
        <v>5192179.68</v>
      </c>
      <c r="I189" s="211">
        <f t="shared" si="8"/>
        <v>1.3368105868968958E-3</v>
      </c>
    </row>
    <row r="190" spans="1:9" ht="15.95" customHeight="1" x14ac:dyDescent="0.2">
      <c r="A190" s="213">
        <v>188</v>
      </c>
      <c r="B190" s="17" t="s">
        <v>469</v>
      </c>
      <c r="C190" s="17" t="s">
        <v>59</v>
      </c>
      <c r="D190" s="210">
        <v>118064263.13</v>
      </c>
      <c r="E190" s="211">
        <f t="shared" si="6"/>
        <v>1.0408980706319128E-2</v>
      </c>
      <c r="F190" s="212">
        <v>3816861.04</v>
      </c>
      <c r="G190" s="211">
        <f t="shared" si="7"/>
        <v>6.3455794645574616E-3</v>
      </c>
      <c r="H190" s="210">
        <v>32257656.789999999</v>
      </c>
      <c r="I190" s="211">
        <f t="shared" si="8"/>
        <v>8.3052551650829119E-3</v>
      </c>
    </row>
    <row r="191" spans="1:9" ht="15.95" customHeight="1" x14ac:dyDescent="0.2">
      <c r="A191" s="213">
        <v>189</v>
      </c>
      <c r="B191" s="17" t="s">
        <v>551</v>
      </c>
      <c r="C191" s="17" t="s">
        <v>95</v>
      </c>
      <c r="D191" s="210">
        <v>8936911.8199999891</v>
      </c>
      <c r="E191" s="211">
        <f t="shared" si="6"/>
        <v>7.8791109385934009E-4</v>
      </c>
      <c r="F191" s="212">
        <v>3471024.11</v>
      </c>
      <c r="G191" s="211">
        <f t="shared" si="7"/>
        <v>5.7706212205723469E-3</v>
      </c>
      <c r="H191" s="210">
        <v>1670750.26</v>
      </c>
      <c r="I191" s="211">
        <f t="shared" si="8"/>
        <v>4.3016166105190362E-4</v>
      </c>
    </row>
    <row r="192" spans="1:9" ht="15.95" customHeight="1" x14ac:dyDescent="0.2">
      <c r="A192" s="213">
        <v>190</v>
      </c>
      <c r="B192" s="17" t="s">
        <v>617</v>
      </c>
      <c r="C192" s="17" t="s">
        <v>147</v>
      </c>
      <c r="D192" s="210">
        <v>3668652.91</v>
      </c>
      <c r="E192" s="211">
        <f t="shared" si="6"/>
        <v>3.2344196580741852E-4</v>
      </c>
      <c r="F192" s="212">
        <v>946393.97</v>
      </c>
      <c r="G192" s="211">
        <f t="shared" si="7"/>
        <v>1.5733918731851474E-3</v>
      </c>
      <c r="H192" s="210">
        <v>1997138.6800000002</v>
      </c>
      <c r="I192" s="211">
        <f t="shared" si="8"/>
        <v>5.1419563564204167E-4</v>
      </c>
    </row>
    <row r="193" spans="1:9" ht="15.95" customHeight="1" x14ac:dyDescent="0.2">
      <c r="A193" s="213">
        <v>191</v>
      </c>
      <c r="B193" s="17" t="s">
        <v>470</v>
      </c>
      <c r="C193" s="17" t="s">
        <v>59</v>
      </c>
      <c r="D193" s="210">
        <v>16609375.529999999</v>
      </c>
      <c r="E193" s="211">
        <f t="shared" si="6"/>
        <v>1.4643437806867463E-3</v>
      </c>
      <c r="F193" s="212">
        <v>2951754.05</v>
      </c>
      <c r="G193" s="211">
        <f t="shared" si="7"/>
        <v>4.9073282175618104E-3</v>
      </c>
      <c r="H193" s="210">
        <v>42209551.560000002</v>
      </c>
      <c r="I193" s="211">
        <f t="shared" si="8"/>
        <v>1.0867531339666272E-2</v>
      </c>
    </row>
    <row r="194" spans="1:9" ht="15.95" customHeight="1" x14ac:dyDescent="0.2">
      <c r="A194" s="213">
        <v>192</v>
      </c>
      <c r="B194" s="17" t="s">
        <v>635</v>
      </c>
      <c r="C194" s="17" t="s">
        <v>124</v>
      </c>
      <c r="D194" s="210">
        <v>23902704.84</v>
      </c>
      <c r="E194" s="211">
        <f t="shared" si="6"/>
        <v>2.1073505810513147E-3</v>
      </c>
      <c r="F194" s="212">
        <v>692301.24</v>
      </c>
      <c r="G194" s="211">
        <f t="shared" si="7"/>
        <v>1.1509595151076462E-3</v>
      </c>
      <c r="H194" s="210">
        <v>5555001.1499999994</v>
      </c>
      <c r="I194" s="211">
        <f t="shared" si="8"/>
        <v>1.4302248391266058E-3</v>
      </c>
    </row>
    <row r="195" spans="1:9" ht="15.95" customHeight="1" x14ac:dyDescent="0.2">
      <c r="A195" s="213">
        <v>193</v>
      </c>
      <c r="B195" s="17" t="s">
        <v>636</v>
      </c>
      <c r="C195" s="17" t="s">
        <v>124</v>
      </c>
      <c r="D195" s="210">
        <v>2002398.92</v>
      </c>
      <c r="E195" s="211">
        <f t="shared" si="6"/>
        <v>1.7653887105265889E-4</v>
      </c>
      <c r="F195" s="212">
        <v>562583.28</v>
      </c>
      <c r="G195" s="211">
        <f t="shared" si="7"/>
        <v>9.3530177579411703E-4</v>
      </c>
      <c r="H195" s="210">
        <v>1044319.95</v>
      </c>
      <c r="I195" s="211">
        <f t="shared" si="8"/>
        <v>2.6887705189502169E-4</v>
      </c>
    </row>
    <row r="196" spans="1:9" ht="15.95" customHeight="1" x14ac:dyDescent="0.2">
      <c r="A196" s="213">
        <v>194</v>
      </c>
      <c r="B196" s="17" t="s">
        <v>618</v>
      </c>
      <c r="C196" s="17" t="s">
        <v>147</v>
      </c>
      <c r="D196" s="210">
        <v>4782194.04</v>
      </c>
      <c r="E196" s="211">
        <f t="shared" ref="E196:E256" si="9">+D196/$D$258</f>
        <v>4.2161585713218117E-4</v>
      </c>
      <c r="F196" s="212">
        <v>2947865.63</v>
      </c>
      <c r="G196" s="211">
        <f t="shared" ref="G196:G256" si="10">+F196/$F$258</f>
        <v>4.9008636704266136E-3</v>
      </c>
      <c r="H196" s="210">
        <v>9813163.0899999999</v>
      </c>
      <c r="I196" s="211">
        <f t="shared" ref="I196:I256" si="11">+H196/$H$258</f>
        <v>2.5265574610580229E-3</v>
      </c>
    </row>
    <row r="197" spans="1:9" ht="15.95" customHeight="1" x14ac:dyDescent="0.2">
      <c r="A197" s="213">
        <v>195</v>
      </c>
      <c r="B197" s="17" t="s">
        <v>605</v>
      </c>
      <c r="C197" s="17" t="s">
        <v>47</v>
      </c>
      <c r="D197" s="210">
        <v>87036422.160000101</v>
      </c>
      <c r="E197" s="211">
        <f t="shared" si="9"/>
        <v>7.6734518557316439E-3</v>
      </c>
      <c r="F197" s="212">
        <v>1623680.84</v>
      </c>
      <c r="G197" s="211">
        <f t="shared" si="10"/>
        <v>2.6993898094072109E-3</v>
      </c>
      <c r="H197" s="210">
        <v>49483031.970000006</v>
      </c>
      <c r="I197" s="211">
        <f t="shared" si="11"/>
        <v>1.2740206442403699E-2</v>
      </c>
    </row>
    <row r="198" spans="1:9" ht="15.95" customHeight="1" x14ac:dyDescent="0.2">
      <c r="A198" s="213">
        <v>196</v>
      </c>
      <c r="B198" s="17" t="s">
        <v>539</v>
      </c>
      <c r="C198" s="17" t="s">
        <v>53</v>
      </c>
      <c r="D198" s="210">
        <v>5309975.67</v>
      </c>
      <c r="E198" s="211">
        <f t="shared" si="9"/>
        <v>4.6814703141114655E-4</v>
      </c>
      <c r="F198" s="212">
        <v>1582624.24</v>
      </c>
      <c r="G198" s="211">
        <f t="shared" si="10"/>
        <v>2.6311326957438458E-3</v>
      </c>
      <c r="H198" s="210">
        <v>2955132.84</v>
      </c>
      <c r="I198" s="211">
        <f t="shared" si="11"/>
        <v>7.6084671750009441E-4</v>
      </c>
    </row>
    <row r="199" spans="1:9" ht="15.95" customHeight="1" x14ac:dyDescent="0.2">
      <c r="A199" s="213">
        <v>197</v>
      </c>
      <c r="B199" s="17" t="s">
        <v>471</v>
      </c>
      <c r="C199" s="17" t="s">
        <v>59</v>
      </c>
      <c r="D199" s="210">
        <v>712437.94</v>
      </c>
      <c r="E199" s="211">
        <f t="shared" si="9"/>
        <v>6.2811155342953296E-5</v>
      </c>
      <c r="F199" s="212">
        <v>292988.62</v>
      </c>
      <c r="G199" s="211">
        <f t="shared" si="10"/>
        <v>4.8709726420143122E-4</v>
      </c>
      <c r="H199" s="210">
        <v>842771.5</v>
      </c>
      <c r="I199" s="211">
        <f t="shared" si="11"/>
        <v>2.1698514554006678E-4</v>
      </c>
    </row>
    <row r="200" spans="1:9" ht="15.95" customHeight="1" x14ac:dyDescent="0.2">
      <c r="A200" s="213">
        <v>198</v>
      </c>
      <c r="B200" s="17" t="s">
        <v>516</v>
      </c>
      <c r="C200" s="17" t="s">
        <v>92</v>
      </c>
      <c r="D200" s="210">
        <v>6315836.75</v>
      </c>
      <c r="E200" s="211">
        <f t="shared" si="9"/>
        <v>5.5682745254272018E-4</v>
      </c>
      <c r="F200" s="212">
        <v>2217929.2400000002</v>
      </c>
      <c r="G200" s="211">
        <f t="shared" si="10"/>
        <v>3.687335245295055E-3</v>
      </c>
      <c r="H200" s="210">
        <v>14054920.58</v>
      </c>
      <c r="I200" s="211">
        <f t="shared" si="11"/>
        <v>3.6186664921694432E-3</v>
      </c>
    </row>
    <row r="201" spans="1:9" ht="15.95" customHeight="1" x14ac:dyDescent="0.2">
      <c r="A201" s="213">
        <v>199</v>
      </c>
      <c r="B201" s="17" t="s">
        <v>546</v>
      </c>
      <c r="C201" s="17" t="s">
        <v>128</v>
      </c>
      <c r="D201" s="210">
        <v>150946366.84</v>
      </c>
      <c r="E201" s="211">
        <f t="shared" si="9"/>
        <v>1.3307988196195244E-2</v>
      </c>
      <c r="F201" s="212">
        <v>1499676.23</v>
      </c>
      <c r="G201" s="211">
        <f t="shared" si="10"/>
        <v>2.4932305862968886E-3</v>
      </c>
      <c r="H201" s="210">
        <v>14205482.469999999</v>
      </c>
      <c r="I201" s="211">
        <f t="shared" si="11"/>
        <v>3.6574310844870966E-3</v>
      </c>
    </row>
    <row r="202" spans="1:9" ht="15.95" customHeight="1" x14ac:dyDescent="0.2">
      <c r="A202" s="213">
        <v>200</v>
      </c>
      <c r="B202" s="17" t="s">
        <v>637</v>
      </c>
      <c r="C202" s="17" t="s">
        <v>124</v>
      </c>
      <c r="D202" s="210">
        <v>3057240.96</v>
      </c>
      <c r="E202" s="211">
        <f t="shared" si="9"/>
        <v>2.6953763419646024E-4</v>
      </c>
      <c r="F202" s="212">
        <v>1492852.08</v>
      </c>
      <c r="G202" s="211">
        <f t="shared" si="10"/>
        <v>2.48188535112871E-3</v>
      </c>
      <c r="H202" s="210">
        <v>7997334.4199999999</v>
      </c>
      <c r="I202" s="211">
        <f t="shared" si="11"/>
        <v>2.0590430182514307E-3</v>
      </c>
    </row>
    <row r="203" spans="1:9" ht="15.95" customHeight="1" x14ac:dyDescent="0.2">
      <c r="A203" s="213">
        <v>201</v>
      </c>
      <c r="B203" s="17" t="s">
        <v>658</v>
      </c>
      <c r="C203" s="17" t="s">
        <v>44</v>
      </c>
      <c r="D203" s="210">
        <v>17301782.850000001</v>
      </c>
      <c r="E203" s="211">
        <f t="shared" si="9"/>
        <v>1.5253889627233994E-3</v>
      </c>
      <c r="F203" s="212">
        <v>5573419.3700000001</v>
      </c>
      <c r="G203" s="211">
        <f t="shared" si="10"/>
        <v>9.2658797716247965E-3</v>
      </c>
      <c r="H203" s="210">
        <v>16340628.649999999</v>
      </c>
      <c r="I203" s="211">
        <f t="shared" si="11"/>
        <v>4.2071589818075657E-3</v>
      </c>
    </row>
    <row r="204" spans="1:9" ht="15.95" customHeight="1" x14ac:dyDescent="0.2">
      <c r="A204" s="213">
        <v>202</v>
      </c>
      <c r="B204" s="17" t="s">
        <v>593</v>
      </c>
      <c r="C204" s="17" t="s">
        <v>50</v>
      </c>
      <c r="D204" s="210">
        <v>1985324.11</v>
      </c>
      <c r="E204" s="211">
        <f t="shared" si="9"/>
        <v>1.7503349285317472E-4</v>
      </c>
      <c r="F204" s="212">
        <v>1990594.99</v>
      </c>
      <c r="G204" s="211">
        <f t="shared" si="10"/>
        <v>3.3093891966250268E-3</v>
      </c>
      <c r="H204" s="210">
        <v>2434484.4500000002</v>
      </c>
      <c r="I204" s="211">
        <f t="shared" si="11"/>
        <v>6.2679737354464347E-4</v>
      </c>
    </row>
    <row r="205" spans="1:9" ht="15.95" customHeight="1" x14ac:dyDescent="0.2">
      <c r="A205" s="213">
        <v>203</v>
      </c>
      <c r="B205" s="17" t="s">
        <v>594</v>
      </c>
      <c r="C205" s="17" t="s">
        <v>50</v>
      </c>
      <c r="D205" s="210">
        <v>9233313.0299999993</v>
      </c>
      <c r="E205" s="211">
        <f t="shared" si="9"/>
        <v>8.140429172784437E-4</v>
      </c>
      <c r="F205" s="212">
        <v>2884346.98</v>
      </c>
      <c r="G205" s="211">
        <f t="shared" si="10"/>
        <v>4.7952631162454717E-3</v>
      </c>
      <c r="H205" s="210">
        <v>5248544.3</v>
      </c>
      <c r="I205" s="211">
        <f t="shared" si="11"/>
        <v>1.3513225694141151E-3</v>
      </c>
    </row>
    <row r="206" spans="1:9" ht="15.95" customHeight="1" x14ac:dyDescent="0.2">
      <c r="A206" s="213">
        <v>204</v>
      </c>
      <c r="B206" s="17" t="s">
        <v>595</v>
      </c>
      <c r="C206" s="17" t="s">
        <v>50</v>
      </c>
      <c r="D206" s="210">
        <v>26977424.59</v>
      </c>
      <c r="E206" s="211">
        <f t="shared" si="9"/>
        <v>2.3784292098134167E-3</v>
      </c>
      <c r="F206" s="212">
        <v>2318497.9</v>
      </c>
      <c r="G206" s="211">
        <f t="shared" si="10"/>
        <v>3.8545319068937333E-3</v>
      </c>
      <c r="H206" s="210">
        <v>13172236.75</v>
      </c>
      <c r="I206" s="211">
        <f t="shared" si="11"/>
        <v>3.3914052721134569E-3</v>
      </c>
    </row>
    <row r="207" spans="1:9" ht="15.95" customHeight="1" x14ac:dyDescent="0.2">
      <c r="A207" s="213">
        <v>205</v>
      </c>
      <c r="B207" s="17" t="s">
        <v>540</v>
      </c>
      <c r="C207" s="17" t="s">
        <v>53</v>
      </c>
      <c r="D207" s="210">
        <v>36297905.609999999</v>
      </c>
      <c r="E207" s="211">
        <f t="shared" si="9"/>
        <v>3.2001571784534191E-3</v>
      </c>
      <c r="F207" s="212">
        <v>3538047.66</v>
      </c>
      <c r="G207" s="211">
        <f t="shared" si="10"/>
        <v>5.882048715067075E-3</v>
      </c>
      <c r="H207" s="210">
        <v>18377840.02</v>
      </c>
      <c r="I207" s="211">
        <f t="shared" si="11"/>
        <v>4.731671979239644E-3</v>
      </c>
    </row>
    <row r="208" spans="1:9" ht="15.95" customHeight="1" x14ac:dyDescent="0.2">
      <c r="A208" s="213">
        <v>206</v>
      </c>
      <c r="B208" s="17" t="s">
        <v>507</v>
      </c>
      <c r="C208" s="17" t="s">
        <v>104</v>
      </c>
      <c r="D208" s="210">
        <v>5992862.1699999999</v>
      </c>
      <c r="E208" s="211">
        <f t="shared" si="9"/>
        <v>5.2835282285609083E-4</v>
      </c>
      <c r="F208" s="212">
        <v>2137726.83</v>
      </c>
      <c r="G208" s="211">
        <f t="shared" si="10"/>
        <v>3.5539977303657667E-3</v>
      </c>
      <c r="H208" s="210">
        <v>5444823.04</v>
      </c>
      <c r="I208" s="211">
        <f t="shared" si="11"/>
        <v>1.4018577037480608E-3</v>
      </c>
    </row>
    <row r="209" spans="1:9" ht="15.95" customHeight="1" x14ac:dyDescent="0.2">
      <c r="A209" s="213">
        <v>207</v>
      </c>
      <c r="B209" s="17" t="s">
        <v>638</v>
      </c>
      <c r="C209" s="17" t="s">
        <v>124</v>
      </c>
      <c r="D209" s="210">
        <v>53548.37</v>
      </c>
      <c r="E209" s="211">
        <f t="shared" si="9"/>
        <v>4.7210217165469044E-6</v>
      </c>
      <c r="F209" s="212">
        <v>754345.67</v>
      </c>
      <c r="G209" s="211">
        <f t="shared" si="10"/>
        <v>1.2541091600049028E-3</v>
      </c>
      <c r="H209" s="210">
        <v>335656.17000000004</v>
      </c>
      <c r="I209" s="211">
        <f t="shared" si="11"/>
        <v>8.6420106634919918E-5</v>
      </c>
    </row>
    <row r="210" spans="1:9" ht="15.95" customHeight="1" x14ac:dyDescent="0.2">
      <c r="A210" s="213">
        <v>208</v>
      </c>
      <c r="B210" s="17" t="s">
        <v>451</v>
      </c>
      <c r="C210" s="17" t="s">
        <v>82</v>
      </c>
      <c r="D210" s="210">
        <v>2516860.2999999998</v>
      </c>
      <c r="E210" s="211">
        <f t="shared" si="9"/>
        <v>2.2189568298371651E-4</v>
      </c>
      <c r="F210" s="212">
        <v>3153718.4</v>
      </c>
      <c r="G210" s="211">
        <f t="shared" si="10"/>
        <v>5.243096488531585E-3</v>
      </c>
      <c r="H210" s="210">
        <v>6864395.46</v>
      </c>
      <c r="I210" s="211">
        <f t="shared" si="11"/>
        <v>1.7673495697619979E-3</v>
      </c>
    </row>
    <row r="211" spans="1:9" ht="15.95" customHeight="1" x14ac:dyDescent="0.2">
      <c r="A211" s="213">
        <v>209</v>
      </c>
      <c r="B211" s="17" t="s">
        <v>452</v>
      </c>
      <c r="C211" s="17" t="s">
        <v>82</v>
      </c>
      <c r="D211" s="210">
        <v>295915.87</v>
      </c>
      <c r="E211" s="211">
        <f t="shared" si="9"/>
        <v>2.60890340553946E-5</v>
      </c>
      <c r="F211" s="212">
        <v>1225745.95</v>
      </c>
      <c r="G211" s="211">
        <f t="shared" si="10"/>
        <v>2.0378180519468104E-3</v>
      </c>
      <c r="H211" s="210">
        <v>1542603.48</v>
      </c>
      <c r="I211" s="211">
        <f t="shared" si="11"/>
        <v>3.9716820112974094E-4</v>
      </c>
    </row>
    <row r="212" spans="1:9" ht="15.95" customHeight="1" x14ac:dyDescent="0.2">
      <c r="A212" s="213">
        <v>210</v>
      </c>
      <c r="B212" s="17" t="s">
        <v>596</v>
      </c>
      <c r="C212" s="17" t="s">
        <v>50</v>
      </c>
      <c r="D212" s="210">
        <v>12740590.42</v>
      </c>
      <c r="E212" s="211">
        <f t="shared" si="9"/>
        <v>1.1232574222978112E-3</v>
      </c>
      <c r="F212" s="212">
        <v>4468196.3499999996</v>
      </c>
      <c r="G212" s="211">
        <f t="shared" si="10"/>
        <v>7.4284326060166444E-3</v>
      </c>
      <c r="H212" s="210">
        <v>5487784.6899999995</v>
      </c>
      <c r="I212" s="211">
        <f t="shared" si="11"/>
        <v>1.4129188749882977E-3</v>
      </c>
    </row>
    <row r="213" spans="1:9" ht="15.95" customHeight="1" x14ac:dyDescent="0.2">
      <c r="A213" s="213">
        <v>211</v>
      </c>
      <c r="B213" s="17" t="s">
        <v>472</v>
      </c>
      <c r="C213" s="17" t="s">
        <v>59</v>
      </c>
      <c r="D213" s="210">
        <v>4077199.38</v>
      </c>
      <c r="E213" s="211">
        <f t="shared" si="9"/>
        <v>3.5946092879524761E-4</v>
      </c>
      <c r="F213" s="212">
        <v>1768267</v>
      </c>
      <c r="G213" s="211">
        <f t="shared" si="10"/>
        <v>2.9397661181436744E-3</v>
      </c>
      <c r="H213" s="210">
        <v>1119625.06</v>
      </c>
      <c r="I213" s="211">
        <f t="shared" si="11"/>
        <v>2.8826556972371043E-4</v>
      </c>
    </row>
    <row r="214" spans="1:9" ht="15.95" customHeight="1" x14ac:dyDescent="0.2">
      <c r="A214" s="213">
        <v>212</v>
      </c>
      <c r="B214" s="17" t="s">
        <v>659</v>
      </c>
      <c r="C214" s="17" t="s">
        <v>44</v>
      </c>
      <c r="D214" s="210">
        <v>87268533.359999999</v>
      </c>
      <c r="E214" s="211">
        <f t="shared" si="9"/>
        <v>7.6939156348504725E-3</v>
      </c>
      <c r="F214" s="212">
        <v>6503673.0300000003</v>
      </c>
      <c r="G214" s="211">
        <f t="shared" si="10"/>
        <v>1.081243817651905E-2</v>
      </c>
      <c r="H214" s="210">
        <v>39132165.619999997</v>
      </c>
      <c r="I214" s="211">
        <f t="shared" si="11"/>
        <v>1.0075208585427601E-2</v>
      </c>
    </row>
    <row r="215" spans="1:9" ht="15.95" customHeight="1" x14ac:dyDescent="0.2">
      <c r="A215" s="213">
        <v>213</v>
      </c>
      <c r="B215" s="17" t="s">
        <v>558</v>
      </c>
      <c r="C215" s="17" t="s">
        <v>163</v>
      </c>
      <c r="D215" s="210">
        <v>1927686.94</v>
      </c>
      <c r="E215" s="211">
        <f t="shared" si="9"/>
        <v>1.6995198745440522E-4</v>
      </c>
      <c r="F215" s="212">
        <v>581509.28</v>
      </c>
      <c r="G215" s="211">
        <f t="shared" si="10"/>
        <v>9.6676648873169225E-4</v>
      </c>
      <c r="H215" s="210">
        <v>1581865.3</v>
      </c>
      <c r="I215" s="211">
        <f t="shared" si="11"/>
        <v>4.0727679133108013E-4</v>
      </c>
    </row>
    <row r="216" spans="1:9" ht="15.95" customHeight="1" x14ac:dyDescent="0.2">
      <c r="A216" s="213">
        <v>214</v>
      </c>
      <c r="B216" s="17" t="s">
        <v>624</v>
      </c>
      <c r="C216" s="17" t="s">
        <v>101</v>
      </c>
      <c r="D216" s="210">
        <v>22488444.829999998</v>
      </c>
      <c r="E216" s="211">
        <f t="shared" si="9"/>
        <v>1.9826642046022495E-3</v>
      </c>
      <c r="F216" s="212">
        <v>1338391.21</v>
      </c>
      <c r="G216" s="211">
        <f t="shared" si="10"/>
        <v>2.2250922128724425E-3</v>
      </c>
      <c r="H216" s="210">
        <v>4888299.1400000006</v>
      </c>
      <c r="I216" s="211">
        <f t="shared" si="11"/>
        <v>1.2585716298383173E-3</v>
      </c>
    </row>
    <row r="217" spans="1:9" ht="15.95" customHeight="1" x14ac:dyDescent="0.2">
      <c r="A217" s="213">
        <v>215</v>
      </c>
      <c r="B217" s="17" t="s">
        <v>508</v>
      </c>
      <c r="C217" s="17" t="s">
        <v>104</v>
      </c>
      <c r="D217" s="210">
        <v>3723188.18</v>
      </c>
      <c r="E217" s="211">
        <f t="shared" si="9"/>
        <v>3.2824999626638018E-4</v>
      </c>
      <c r="F217" s="212">
        <v>1255627.82</v>
      </c>
      <c r="G217" s="211">
        <f t="shared" si="10"/>
        <v>2.0874970364965274E-3</v>
      </c>
      <c r="H217" s="210">
        <v>10636286.92</v>
      </c>
      <c r="I217" s="211">
        <f t="shared" si="11"/>
        <v>2.7384839963645051E-3</v>
      </c>
    </row>
    <row r="218" spans="1:9" ht="15.95" customHeight="1" x14ac:dyDescent="0.2">
      <c r="A218" s="213">
        <v>216</v>
      </c>
      <c r="B218" s="17" t="s">
        <v>639</v>
      </c>
      <c r="C218" s="17" t="s">
        <v>124</v>
      </c>
      <c r="D218" s="210">
        <v>1086626.26</v>
      </c>
      <c r="E218" s="211">
        <f t="shared" si="9"/>
        <v>9.5800977158224288E-5</v>
      </c>
      <c r="F218" s="212">
        <v>461898.28</v>
      </c>
      <c r="G218" s="211">
        <f t="shared" si="10"/>
        <v>7.6791169748281231E-4</v>
      </c>
      <c r="H218" s="210">
        <v>1982342.56</v>
      </c>
      <c r="I218" s="211">
        <f t="shared" si="11"/>
        <v>5.1038613537817616E-4</v>
      </c>
    </row>
    <row r="219" spans="1:9" ht="15.95" customHeight="1" x14ac:dyDescent="0.2">
      <c r="A219" s="213">
        <v>217</v>
      </c>
      <c r="B219" s="17" t="s">
        <v>453</v>
      </c>
      <c r="C219" s="17" t="s">
        <v>82</v>
      </c>
      <c r="D219" s="210">
        <v>22985444.579999998</v>
      </c>
      <c r="E219" s="211">
        <f t="shared" si="9"/>
        <v>2.0264815348565294E-3</v>
      </c>
      <c r="F219" s="212">
        <v>1076088.1200000001</v>
      </c>
      <c r="G219" s="211">
        <f t="shared" si="10"/>
        <v>1.7890100280743377E-3</v>
      </c>
      <c r="H219" s="210">
        <v>5378809.75</v>
      </c>
      <c r="I219" s="211">
        <f t="shared" si="11"/>
        <v>1.3848615151747304E-3</v>
      </c>
    </row>
    <row r="220" spans="1:9" ht="15.95" customHeight="1" x14ac:dyDescent="0.2">
      <c r="A220" s="213">
        <v>218</v>
      </c>
      <c r="B220" s="17" t="s">
        <v>640</v>
      </c>
      <c r="C220" s="17" t="s">
        <v>124</v>
      </c>
      <c r="D220" s="210">
        <v>27026368.34</v>
      </c>
      <c r="E220" s="211">
        <f t="shared" si="9"/>
        <v>2.3827442712548619E-3</v>
      </c>
      <c r="F220" s="212">
        <v>1178347.76</v>
      </c>
      <c r="G220" s="211">
        <f t="shared" si="10"/>
        <v>1.9590179651820085E-3</v>
      </c>
      <c r="H220" s="210">
        <v>5746948.9700000007</v>
      </c>
      <c r="I220" s="211">
        <f t="shared" si="11"/>
        <v>1.4796449080999856E-3</v>
      </c>
    </row>
    <row r="221" spans="1:9" ht="15.95" customHeight="1" x14ac:dyDescent="0.2">
      <c r="A221" s="213">
        <v>219</v>
      </c>
      <c r="B221" s="17" t="s">
        <v>588</v>
      </c>
      <c r="C221" s="17" t="s">
        <v>68</v>
      </c>
      <c r="D221" s="210">
        <v>1409545.46</v>
      </c>
      <c r="E221" s="211">
        <f t="shared" si="9"/>
        <v>1.2427072433988365E-4</v>
      </c>
      <c r="F221" s="212">
        <v>1961661.62</v>
      </c>
      <c r="G221" s="211">
        <f t="shared" si="10"/>
        <v>3.2612871052498478E-3</v>
      </c>
      <c r="H221" s="210">
        <v>4630475.34</v>
      </c>
      <c r="I221" s="211">
        <f t="shared" si="11"/>
        <v>1.1921907249706357E-3</v>
      </c>
    </row>
    <row r="222" spans="1:9" ht="15.95" customHeight="1" x14ac:dyDescent="0.2">
      <c r="A222" s="213">
        <v>220</v>
      </c>
      <c r="B222" s="17" t="s">
        <v>559</v>
      </c>
      <c r="C222" s="17" t="s">
        <v>163</v>
      </c>
      <c r="D222" s="210">
        <v>624896697.75999999</v>
      </c>
      <c r="E222" s="211">
        <f t="shared" si="9"/>
        <v>5.5093196687843293E-2</v>
      </c>
      <c r="F222" s="212">
        <v>8074178.4299999997</v>
      </c>
      <c r="G222" s="211">
        <f t="shared" si="10"/>
        <v>1.34234231484049E-2</v>
      </c>
      <c r="H222" s="210">
        <v>116459005.56000009</v>
      </c>
      <c r="I222" s="211">
        <f t="shared" si="11"/>
        <v>2.9984253467147462E-2</v>
      </c>
    </row>
    <row r="223" spans="1:9" ht="15.95" customHeight="1" x14ac:dyDescent="0.2">
      <c r="A223" s="213">
        <v>221</v>
      </c>
      <c r="B223" s="17" t="s">
        <v>454</v>
      </c>
      <c r="C223" s="17" t="s">
        <v>82</v>
      </c>
      <c r="D223" s="210">
        <v>43602889.960000001</v>
      </c>
      <c r="E223" s="211">
        <f t="shared" si="9"/>
        <v>3.8441915301131481E-3</v>
      </c>
      <c r="F223" s="212">
        <v>3482032.5</v>
      </c>
      <c r="G223" s="211">
        <f t="shared" si="10"/>
        <v>5.7889228073447702E-3</v>
      </c>
      <c r="H223" s="210">
        <v>19698791.02</v>
      </c>
      <c r="I223" s="211">
        <f t="shared" si="11"/>
        <v>5.0717721665220769E-3</v>
      </c>
    </row>
    <row r="224" spans="1:9" ht="15.95" customHeight="1" x14ac:dyDescent="0.2">
      <c r="A224" s="213">
        <v>222</v>
      </c>
      <c r="B224" s="17" t="s">
        <v>606</v>
      </c>
      <c r="C224" s="17" t="s">
        <v>47</v>
      </c>
      <c r="D224" s="210">
        <v>671633.01</v>
      </c>
      <c r="E224" s="211">
        <f t="shared" si="9"/>
        <v>5.9213642278182588E-5</v>
      </c>
      <c r="F224" s="212">
        <v>621473.98</v>
      </c>
      <c r="G224" s="211">
        <f t="shared" si="10"/>
        <v>1.033208304917696E-3</v>
      </c>
      <c r="H224" s="210">
        <v>626382.22</v>
      </c>
      <c r="I224" s="211">
        <f t="shared" si="11"/>
        <v>1.6127222760903772E-4</v>
      </c>
    </row>
    <row r="225" spans="1:9" ht="15.95" customHeight="1" x14ac:dyDescent="0.2">
      <c r="A225" s="213">
        <v>223</v>
      </c>
      <c r="B225" s="17" t="s">
        <v>589</v>
      </c>
      <c r="C225" s="17" t="s">
        <v>68</v>
      </c>
      <c r="D225" s="210">
        <v>5580692.0099999998</v>
      </c>
      <c r="E225" s="211">
        <f t="shared" si="9"/>
        <v>4.9201438199836505E-4</v>
      </c>
      <c r="F225" s="212">
        <v>1178771.1200000001</v>
      </c>
      <c r="G225" s="211">
        <f t="shared" si="10"/>
        <v>1.9597218065044884E-3</v>
      </c>
      <c r="H225" s="210">
        <v>14051462.34</v>
      </c>
      <c r="I225" s="211">
        <f t="shared" si="11"/>
        <v>3.6177761123811938E-3</v>
      </c>
    </row>
    <row r="226" spans="1:9" ht="15.95" customHeight="1" x14ac:dyDescent="0.2">
      <c r="A226" s="213">
        <v>224</v>
      </c>
      <c r="B226" s="17" t="s">
        <v>675</v>
      </c>
      <c r="C226" s="17" t="s">
        <v>56</v>
      </c>
      <c r="D226" s="210">
        <v>1170111.21</v>
      </c>
      <c r="E226" s="211">
        <f t="shared" si="9"/>
        <v>1.0316131813508003E-4</v>
      </c>
      <c r="F226" s="212">
        <v>1488128.28</v>
      </c>
      <c r="G226" s="211">
        <f t="shared" si="10"/>
        <v>2.4740319742411203E-3</v>
      </c>
      <c r="H226" s="210">
        <v>4768550.1899999995</v>
      </c>
      <c r="I226" s="211">
        <f t="shared" si="11"/>
        <v>1.2277403269952329E-3</v>
      </c>
    </row>
    <row r="227" spans="1:9" ht="15.95" customHeight="1" x14ac:dyDescent="0.2">
      <c r="A227" s="213">
        <v>225</v>
      </c>
      <c r="B227" s="17" t="s">
        <v>480</v>
      </c>
      <c r="C227" s="17" t="s">
        <v>86</v>
      </c>
      <c r="D227" s="210">
        <v>18590962.77</v>
      </c>
      <c r="E227" s="211">
        <f t="shared" si="9"/>
        <v>1.6390478173039626E-3</v>
      </c>
      <c r="F227" s="212">
        <v>2525033.2799999998</v>
      </c>
      <c r="G227" s="211">
        <f t="shared" si="10"/>
        <v>4.1978995727054731E-3</v>
      </c>
      <c r="H227" s="210">
        <v>8258694.0300000003</v>
      </c>
      <c r="I227" s="211">
        <f t="shared" si="11"/>
        <v>2.1263342745577308E-3</v>
      </c>
    </row>
    <row r="228" spans="1:9" ht="15.95" customHeight="1" x14ac:dyDescent="0.2">
      <c r="A228" s="213">
        <v>226</v>
      </c>
      <c r="B228" s="17" t="s">
        <v>641</v>
      </c>
      <c r="C228" s="17" t="s">
        <v>124</v>
      </c>
      <c r="D228" s="210">
        <v>15592774.300000001</v>
      </c>
      <c r="E228" s="211">
        <f t="shared" si="9"/>
        <v>1.3747164683353473E-3</v>
      </c>
      <c r="F228" s="212">
        <v>2785571.13</v>
      </c>
      <c r="G228" s="211">
        <f t="shared" si="10"/>
        <v>4.6310470238109906E-3</v>
      </c>
      <c r="H228" s="210">
        <v>22390056.93</v>
      </c>
      <c r="I228" s="211">
        <f t="shared" si="11"/>
        <v>5.7646820776526388E-3</v>
      </c>
    </row>
    <row r="229" spans="1:9" ht="15.95" customHeight="1" x14ac:dyDescent="0.2">
      <c r="A229" s="213">
        <v>227</v>
      </c>
      <c r="B229" s="17" t="s">
        <v>491</v>
      </c>
      <c r="C229" s="17" t="s">
        <v>72</v>
      </c>
      <c r="D229" s="210">
        <v>767948877.89999998</v>
      </c>
      <c r="E229" s="211">
        <f t="shared" si="9"/>
        <v>6.7705204280984227E-2</v>
      </c>
      <c r="F229" s="212">
        <v>4043577.66</v>
      </c>
      <c r="G229" s="211">
        <f t="shared" si="10"/>
        <v>6.7224986955876477E-3</v>
      </c>
      <c r="H229" s="210">
        <v>162575043.13999999</v>
      </c>
      <c r="I229" s="211">
        <f t="shared" si="11"/>
        <v>4.1857572778523637E-2</v>
      </c>
    </row>
    <row r="230" spans="1:9" ht="15.95" customHeight="1" x14ac:dyDescent="0.2">
      <c r="A230" s="213">
        <v>228</v>
      </c>
      <c r="B230" s="17" t="s">
        <v>597</v>
      </c>
      <c r="C230" s="17" t="s">
        <v>50</v>
      </c>
      <c r="D230" s="210">
        <v>749478.49</v>
      </c>
      <c r="E230" s="211">
        <f t="shared" si="9"/>
        <v>6.6076786788744123E-5</v>
      </c>
      <c r="F230" s="212">
        <v>2644554.08</v>
      </c>
      <c r="G230" s="211">
        <f t="shared" si="10"/>
        <v>4.3966044053203599E-3</v>
      </c>
      <c r="H230" s="210">
        <v>3545656.5700000003</v>
      </c>
      <c r="I230" s="211">
        <f t="shared" si="11"/>
        <v>9.1288659722895717E-4</v>
      </c>
    </row>
    <row r="231" spans="1:9" ht="15.95" customHeight="1" x14ac:dyDescent="0.2">
      <c r="A231" s="213">
        <v>229</v>
      </c>
      <c r="B231" s="17" t="s">
        <v>45</v>
      </c>
      <c r="C231" s="17" t="s">
        <v>117</v>
      </c>
      <c r="D231" s="210">
        <v>45120214.579999998</v>
      </c>
      <c r="E231" s="211">
        <f t="shared" si="9"/>
        <v>3.9779644625492104E-3</v>
      </c>
      <c r="F231" s="212">
        <v>1670505.37</v>
      </c>
      <c r="G231" s="211">
        <f t="shared" si="10"/>
        <v>2.7772361792099626E-3</v>
      </c>
      <c r="H231" s="210">
        <v>7880617.5800000001</v>
      </c>
      <c r="I231" s="211">
        <f t="shared" si="11"/>
        <v>2.0289923811399753E-3</v>
      </c>
    </row>
    <row r="232" spans="1:9" ht="15.95" customHeight="1" x14ac:dyDescent="0.2">
      <c r="A232" s="213">
        <v>230</v>
      </c>
      <c r="B232" s="17" t="s">
        <v>481</v>
      </c>
      <c r="C232" s="17" t="s">
        <v>86</v>
      </c>
      <c r="D232" s="210">
        <v>11500992.300000001</v>
      </c>
      <c r="E232" s="211">
        <f t="shared" si="9"/>
        <v>1.013969881998999E-3</v>
      </c>
      <c r="F232" s="212">
        <v>1877526.19</v>
      </c>
      <c r="G232" s="211">
        <f t="shared" si="10"/>
        <v>3.1214108951246522E-3</v>
      </c>
      <c r="H232" s="210">
        <v>7463961.1600000001</v>
      </c>
      <c r="I232" s="211">
        <f t="shared" si="11"/>
        <v>1.9217174508250525E-3</v>
      </c>
    </row>
    <row r="233" spans="1:9" ht="15.95" customHeight="1" x14ac:dyDescent="0.2">
      <c r="A233" s="213">
        <v>231</v>
      </c>
      <c r="B233" s="17" t="s">
        <v>607</v>
      </c>
      <c r="C233" s="17" t="s">
        <v>47</v>
      </c>
      <c r="D233" s="210">
        <v>35535426.990000002</v>
      </c>
      <c r="E233" s="211">
        <f t="shared" si="9"/>
        <v>3.132934252276157E-3</v>
      </c>
      <c r="F233" s="212">
        <v>852403.21</v>
      </c>
      <c r="G233" s="211">
        <f t="shared" si="10"/>
        <v>1.4171310530337938E-3</v>
      </c>
      <c r="H233" s="210">
        <v>5468809.9800000004</v>
      </c>
      <c r="I233" s="211">
        <f t="shared" si="11"/>
        <v>1.4080335291846839E-3</v>
      </c>
    </row>
    <row r="234" spans="1:9" ht="15.95" customHeight="1" x14ac:dyDescent="0.2">
      <c r="A234" s="213">
        <v>232</v>
      </c>
      <c r="B234" s="17" t="s">
        <v>652</v>
      </c>
      <c r="C234" s="17" t="s">
        <v>62</v>
      </c>
      <c r="D234" s="210">
        <v>2075960.94</v>
      </c>
      <c r="E234" s="211">
        <f t="shared" si="9"/>
        <v>1.8302436993774274E-4</v>
      </c>
      <c r="F234" s="212">
        <v>3015824.33</v>
      </c>
      <c r="G234" s="211">
        <f t="shared" si="10"/>
        <v>5.0138458635530427E-3</v>
      </c>
      <c r="H234" s="210">
        <v>2804341.38</v>
      </c>
      <c r="I234" s="211">
        <f t="shared" si="11"/>
        <v>7.2202301867508776E-4</v>
      </c>
    </row>
    <row r="235" spans="1:9" ht="15.95" customHeight="1" x14ac:dyDescent="0.2">
      <c r="A235" s="213">
        <v>233</v>
      </c>
      <c r="B235" s="17" t="s">
        <v>572</v>
      </c>
      <c r="C235" s="17" t="s">
        <v>153</v>
      </c>
      <c r="D235" s="210">
        <v>7691818.6500000004</v>
      </c>
      <c r="E235" s="211">
        <f t="shared" si="9"/>
        <v>6.7813908969386921E-4</v>
      </c>
      <c r="F235" s="212">
        <v>1209576.8700000001</v>
      </c>
      <c r="G235" s="211">
        <f t="shared" si="10"/>
        <v>2.0109367531692198E-3</v>
      </c>
      <c r="H235" s="210">
        <v>4528225.01</v>
      </c>
      <c r="I235" s="211">
        <f t="shared" si="11"/>
        <v>1.1658647247006102E-3</v>
      </c>
    </row>
    <row r="236" spans="1:9" ht="15.95" customHeight="1" x14ac:dyDescent="0.2">
      <c r="A236" s="213">
        <v>234</v>
      </c>
      <c r="B236" s="17" t="s">
        <v>660</v>
      </c>
      <c r="C236" s="17" t="s">
        <v>44</v>
      </c>
      <c r="D236" s="210">
        <v>18241140.690000001</v>
      </c>
      <c r="E236" s="211">
        <f t="shared" si="9"/>
        <v>1.6082062130383687E-3</v>
      </c>
      <c r="F236" s="212">
        <v>5191442.54</v>
      </c>
      <c r="G236" s="211">
        <f t="shared" si="10"/>
        <v>8.6308384895390448E-3</v>
      </c>
      <c r="H236" s="210">
        <v>30708206.73</v>
      </c>
      <c r="I236" s="211">
        <f t="shared" si="11"/>
        <v>7.9063242012615623E-3</v>
      </c>
    </row>
    <row r="237" spans="1:9" ht="15.95" customHeight="1" x14ac:dyDescent="0.2">
      <c r="A237" s="213">
        <v>235</v>
      </c>
      <c r="B237" s="17" t="s">
        <v>687</v>
      </c>
      <c r="C237" s="17" t="s">
        <v>65</v>
      </c>
      <c r="D237" s="210">
        <v>46084545.479999997</v>
      </c>
      <c r="E237" s="211">
        <f t="shared" si="9"/>
        <v>4.0629834299022258E-3</v>
      </c>
      <c r="F237" s="212">
        <v>2134396.3199999998</v>
      </c>
      <c r="G237" s="211">
        <f t="shared" si="10"/>
        <v>3.5484607156196116E-3</v>
      </c>
      <c r="H237" s="210">
        <v>22202933.690000001</v>
      </c>
      <c r="I237" s="211">
        <f t="shared" si="11"/>
        <v>5.7165041747865254E-3</v>
      </c>
    </row>
    <row r="238" spans="1:9" ht="15.95" customHeight="1" x14ac:dyDescent="0.2">
      <c r="A238" s="213">
        <v>236</v>
      </c>
      <c r="B238" s="17" t="s">
        <v>517</v>
      </c>
      <c r="C238" s="17" t="s">
        <v>92</v>
      </c>
      <c r="D238" s="210">
        <v>40823481.969999999</v>
      </c>
      <c r="E238" s="211">
        <f t="shared" si="9"/>
        <v>3.5991486748416616E-3</v>
      </c>
      <c r="F238" s="212">
        <v>3483598.23</v>
      </c>
      <c r="G238" s="211">
        <f t="shared" si="10"/>
        <v>5.7915258531541199E-3</v>
      </c>
      <c r="H238" s="210">
        <v>10199274.949999999</v>
      </c>
      <c r="I238" s="211">
        <f t="shared" si="11"/>
        <v>2.6259682006675679E-3</v>
      </c>
    </row>
    <row r="239" spans="1:9" ht="15.95" customHeight="1" x14ac:dyDescent="0.2">
      <c r="A239" s="213">
        <v>237</v>
      </c>
      <c r="B239" s="17" t="s">
        <v>566</v>
      </c>
      <c r="C239" s="17" t="s">
        <v>89</v>
      </c>
      <c r="D239" s="210">
        <v>51965427.75</v>
      </c>
      <c r="E239" s="211">
        <f t="shared" si="9"/>
        <v>4.5814636919368256E-3</v>
      </c>
      <c r="F239" s="212">
        <v>1741188.98</v>
      </c>
      <c r="G239" s="211">
        <f t="shared" si="10"/>
        <v>2.8947485694689455E-3</v>
      </c>
      <c r="H239" s="210">
        <v>17517239.760000002</v>
      </c>
      <c r="I239" s="211">
        <f t="shared" si="11"/>
        <v>4.5100965312470168E-3</v>
      </c>
    </row>
    <row r="240" spans="1:9" ht="15.95" customHeight="1" x14ac:dyDescent="0.2">
      <c r="A240" s="213">
        <v>238</v>
      </c>
      <c r="B240" s="17" t="s">
        <v>608</v>
      </c>
      <c r="C240" s="17" t="s">
        <v>47</v>
      </c>
      <c r="D240" s="210">
        <v>12554440.189999999</v>
      </c>
      <c r="E240" s="211">
        <f t="shared" si="9"/>
        <v>1.1068457317389725E-3</v>
      </c>
      <c r="F240" s="212">
        <v>872048.59</v>
      </c>
      <c r="G240" s="211">
        <f t="shared" si="10"/>
        <v>1.4497917442654106E-3</v>
      </c>
      <c r="H240" s="210">
        <v>37475872.149999999</v>
      </c>
      <c r="I240" s="211">
        <f t="shared" si="11"/>
        <v>9.6487690586460097E-3</v>
      </c>
    </row>
    <row r="241" spans="1:9" ht="15.95" customHeight="1" x14ac:dyDescent="0.2">
      <c r="A241" s="213">
        <v>239</v>
      </c>
      <c r="B241" s="17" t="s">
        <v>518</v>
      </c>
      <c r="C241" s="17" t="s">
        <v>92</v>
      </c>
      <c r="D241" s="210">
        <v>10253459.5</v>
      </c>
      <c r="E241" s="211">
        <f t="shared" si="9"/>
        <v>9.0398279105851709E-4</v>
      </c>
      <c r="F241" s="212">
        <v>2879427.69</v>
      </c>
      <c r="G241" s="211">
        <f t="shared" si="10"/>
        <v>4.7870847347751821E-3</v>
      </c>
      <c r="H241" s="210">
        <v>12290891.199999999</v>
      </c>
      <c r="I241" s="211">
        <f t="shared" si="11"/>
        <v>3.1644886138759154E-3</v>
      </c>
    </row>
    <row r="242" spans="1:9" ht="15.95" customHeight="1" x14ac:dyDescent="0.2">
      <c r="A242" s="213">
        <v>240</v>
      </c>
      <c r="B242" s="17" t="s">
        <v>573</v>
      </c>
      <c r="C242" s="17" t="s">
        <v>153</v>
      </c>
      <c r="D242" s="210">
        <v>161651323.81999999</v>
      </c>
      <c r="E242" s="211">
        <f t="shared" si="9"/>
        <v>1.4251776669631136E-2</v>
      </c>
      <c r="F242" s="212">
        <v>2542447.85</v>
      </c>
      <c r="G242" s="211">
        <f t="shared" si="10"/>
        <v>4.2268515142663589E-3</v>
      </c>
      <c r="H242" s="210">
        <v>28809312.329999998</v>
      </c>
      <c r="I242" s="211">
        <f t="shared" si="11"/>
        <v>7.4174231435617955E-3</v>
      </c>
    </row>
    <row r="243" spans="1:9" ht="15.95" customHeight="1" x14ac:dyDescent="0.2">
      <c r="A243" s="213">
        <v>241</v>
      </c>
      <c r="B243" s="17" t="s">
        <v>688</v>
      </c>
      <c r="C243" s="17" t="s">
        <v>65</v>
      </c>
      <c r="D243" s="210">
        <v>73273703.920000002</v>
      </c>
      <c r="E243" s="211">
        <f t="shared" si="9"/>
        <v>6.4600798765330871E-3</v>
      </c>
      <c r="F243" s="212">
        <v>2349458.9</v>
      </c>
      <c r="G243" s="211">
        <f t="shared" si="10"/>
        <v>3.9060049586352669E-3</v>
      </c>
      <c r="H243" s="210">
        <v>73285188</v>
      </c>
      <c r="I243" s="211">
        <f t="shared" si="11"/>
        <v>1.886845625903481E-2</v>
      </c>
    </row>
    <row r="244" spans="1:9" ht="15.95" customHeight="1" x14ac:dyDescent="0.2">
      <c r="A244" s="213">
        <v>242</v>
      </c>
      <c r="B244" s="17" t="s">
        <v>530</v>
      </c>
      <c r="C244" s="17" t="s">
        <v>98</v>
      </c>
      <c r="D244" s="210">
        <v>1998179.28</v>
      </c>
      <c r="E244" s="211">
        <f t="shared" si="9"/>
        <v>1.761668520336671E-4</v>
      </c>
      <c r="F244" s="212">
        <v>1291905.1399999999</v>
      </c>
      <c r="G244" s="211">
        <f t="shared" si="10"/>
        <v>2.1478085370748084E-3</v>
      </c>
      <c r="H244" s="210">
        <v>9738281.7799999993</v>
      </c>
      <c r="I244" s="211">
        <f t="shared" si="11"/>
        <v>2.5072780573897912E-3</v>
      </c>
    </row>
    <row r="245" spans="1:9" ht="15.95" customHeight="1" x14ac:dyDescent="0.2">
      <c r="A245" s="213">
        <v>243</v>
      </c>
      <c r="B245" s="17" t="s">
        <v>676</v>
      </c>
      <c r="C245" s="17" t="s">
        <v>56</v>
      </c>
      <c r="D245" s="210">
        <v>17746867.149999999</v>
      </c>
      <c r="E245" s="211">
        <f t="shared" si="9"/>
        <v>1.5646292355084358E-3</v>
      </c>
      <c r="F245" s="212">
        <v>3716160.69</v>
      </c>
      <c r="G245" s="211">
        <f t="shared" si="10"/>
        <v>6.1781638666781767E-3</v>
      </c>
      <c r="H245" s="210">
        <v>11618819.92</v>
      </c>
      <c r="I245" s="211">
        <f t="shared" si="11"/>
        <v>2.9914529992352934E-3</v>
      </c>
    </row>
    <row r="246" spans="1:9" ht="15.95" customHeight="1" x14ac:dyDescent="0.2">
      <c r="A246" s="213">
        <v>244</v>
      </c>
      <c r="B246" s="17" t="s">
        <v>677</v>
      </c>
      <c r="C246" s="17" t="s">
        <v>56</v>
      </c>
      <c r="D246" s="210">
        <v>10023650.24</v>
      </c>
      <c r="E246" s="211">
        <f t="shared" si="9"/>
        <v>8.8372195945666675E-4</v>
      </c>
      <c r="F246" s="212">
        <v>3230010.45</v>
      </c>
      <c r="G246" s="211">
        <f t="shared" si="10"/>
        <v>5.3699329807998476E-3</v>
      </c>
      <c r="H246" s="210">
        <v>7444108.5999999996</v>
      </c>
      <c r="I246" s="211">
        <f t="shared" si="11"/>
        <v>1.9166060883490516E-3</v>
      </c>
    </row>
    <row r="247" spans="1:9" ht="15.95" customHeight="1" x14ac:dyDescent="0.2">
      <c r="A247" s="213">
        <v>245</v>
      </c>
      <c r="B247" s="17" t="s">
        <v>625</v>
      </c>
      <c r="C247" s="17" t="s">
        <v>101</v>
      </c>
      <c r="D247" s="210">
        <v>16144274.76</v>
      </c>
      <c r="E247" s="211">
        <f t="shared" si="9"/>
        <v>1.4233387821115761E-3</v>
      </c>
      <c r="F247" s="212">
        <v>1948286.58</v>
      </c>
      <c r="G247" s="211">
        <f t="shared" si="10"/>
        <v>3.2390509330989131E-3</v>
      </c>
      <c r="H247" s="210">
        <v>3144130.49</v>
      </c>
      <c r="I247" s="211">
        <f t="shared" si="11"/>
        <v>8.0950721751935312E-4</v>
      </c>
    </row>
    <row r="248" spans="1:9" ht="15.95" customHeight="1" x14ac:dyDescent="0.2">
      <c r="A248" s="213">
        <v>246</v>
      </c>
      <c r="B248" s="17" t="s">
        <v>492</v>
      </c>
      <c r="C248" s="17" t="s">
        <v>72</v>
      </c>
      <c r="D248" s="210">
        <v>108479212.22</v>
      </c>
      <c r="E248" s="211">
        <f t="shared" si="9"/>
        <v>9.5639272807840903E-3</v>
      </c>
      <c r="F248" s="212">
        <v>5710350.1200000001</v>
      </c>
      <c r="G248" s="211">
        <f t="shared" si="10"/>
        <v>9.493528864992485E-3</v>
      </c>
      <c r="H248" s="210">
        <v>7734012.8999999994</v>
      </c>
      <c r="I248" s="211">
        <f t="shared" si="11"/>
        <v>1.9912466365026036E-3</v>
      </c>
    </row>
    <row r="249" spans="1:9" ht="15.95" customHeight="1" x14ac:dyDescent="0.2">
      <c r="A249" s="213">
        <v>247</v>
      </c>
      <c r="B249" s="17" t="s">
        <v>653</v>
      </c>
      <c r="C249" s="17" t="s">
        <v>62</v>
      </c>
      <c r="D249" s="210">
        <v>9891960.1899999995</v>
      </c>
      <c r="E249" s="211">
        <f t="shared" si="9"/>
        <v>8.7211167914555453E-4</v>
      </c>
      <c r="F249" s="212">
        <v>2395553.85</v>
      </c>
      <c r="G249" s="211">
        <f t="shared" si="10"/>
        <v>3.9826383925157423E-3</v>
      </c>
      <c r="H249" s="210">
        <v>12955945.4</v>
      </c>
      <c r="I249" s="211">
        <f t="shared" si="11"/>
        <v>3.335717567843904E-3</v>
      </c>
    </row>
    <row r="250" spans="1:9" ht="15.95" customHeight="1" x14ac:dyDescent="0.2">
      <c r="A250" s="213">
        <v>248</v>
      </c>
      <c r="B250" s="17" t="s">
        <v>609</v>
      </c>
      <c r="C250" s="17" t="s">
        <v>47</v>
      </c>
      <c r="D250" s="210">
        <v>28553591.66</v>
      </c>
      <c r="E250" s="211">
        <f t="shared" si="9"/>
        <v>2.5173899095765674E-3</v>
      </c>
      <c r="F250" s="212">
        <v>710164.29</v>
      </c>
      <c r="G250" s="211">
        <f t="shared" si="10"/>
        <v>1.1806570603068195E-3</v>
      </c>
      <c r="H250" s="210">
        <v>26377748.620000001</v>
      </c>
      <c r="I250" s="211">
        <f t="shared" si="11"/>
        <v>6.7913777617420569E-3</v>
      </c>
    </row>
    <row r="251" spans="1:9" ht="15.95" customHeight="1" x14ac:dyDescent="0.2">
      <c r="A251" s="213">
        <v>249</v>
      </c>
      <c r="B251" s="17" t="s">
        <v>560</v>
      </c>
      <c r="C251" s="17" t="s">
        <v>163</v>
      </c>
      <c r="D251" s="210">
        <v>26392285.109999999</v>
      </c>
      <c r="E251" s="211">
        <f t="shared" si="9"/>
        <v>2.3268411560166537E-3</v>
      </c>
      <c r="F251" s="212">
        <v>1514387.82</v>
      </c>
      <c r="G251" s="211">
        <f t="shared" si="10"/>
        <v>2.5176887896259229E-3</v>
      </c>
      <c r="H251" s="210">
        <v>9569635.5099999998</v>
      </c>
      <c r="I251" s="211">
        <f t="shared" si="11"/>
        <v>2.4638573491186414E-3</v>
      </c>
    </row>
    <row r="252" spans="1:9" ht="15.95" customHeight="1" x14ac:dyDescent="0.2">
      <c r="A252" s="213">
        <v>250</v>
      </c>
      <c r="B252" s="17" t="s">
        <v>661</v>
      </c>
      <c r="C252" s="17" t="s">
        <v>44</v>
      </c>
      <c r="D252" s="210">
        <v>4840016.03</v>
      </c>
      <c r="E252" s="211">
        <f t="shared" si="9"/>
        <v>4.2671365694352855E-4</v>
      </c>
      <c r="F252" s="212">
        <v>4263461.4800000004</v>
      </c>
      <c r="G252" s="211">
        <f t="shared" si="10"/>
        <v>7.0880583107159082E-3</v>
      </c>
      <c r="H252" s="210">
        <v>8347612.25</v>
      </c>
      <c r="I252" s="211">
        <f t="shared" si="11"/>
        <v>2.149227707603181E-3</v>
      </c>
    </row>
    <row r="253" spans="1:9" ht="15.95" customHeight="1" x14ac:dyDescent="0.2">
      <c r="A253" s="213">
        <v>251</v>
      </c>
      <c r="B253" s="17" t="s">
        <v>66</v>
      </c>
      <c r="C253" s="17" t="s">
        <v>68</v>
      </c>
      <c r="D253" s="210">
        <v>1442177.36</v>
      </c>
      <c r="E253" s="211">
        <f t="shared" si="9"/>
        <v>1.2714767294825751E-4</v>
      </c>
      <c r="F253" s="212">
        <v>1108662.23</v>
      </c>
      <c r="G253" s="211">
        <f t="shared" si="10"/>
        <v>1.8431648954708817E-3</v>
      </c>
      <c r="H253" s="210">
        <v>946824.47</v>
      </c>
      <c r="I253" s="211">
        <f t="shared" si="11"/>
        <v>2.4377526461662099E-4</v>
      </c>
    </row>
    <row r="254" spans="1:9" ht="15.95" customHeight="1" x14ac:dyDescent="0.2">
      <c r="A254" s="213">
        <v>252</v>
      </c>
      <c r="B254" s="17" t="s">
        <v>678</v>
      </c>
      <c r="C254" s="17" t="s">
        <v>56</v>
      </c>
      <c r="D254" s="210">
        <v>2145191</v>
      </c>
      <c r="E254" s="211">
        <f t="shared" si="9"/>
        <v>1.8912794725854345E-4</v>
      </c>
      <c r="F254" s="212">
        <v>2941855.75</v>
      </c>
      <c r="G254" s="211">
        <f t="shared" si="10"/>
        <v>4.8908721693704336E-3</v>
      </c>
      <c r="H254" s="210">
        <v>7886584.0500000007</v>
      </c>
      <c r="I254" s="211">
        <f t="shared" si="11"/>
        <v>2.0305285452856671E-3</v>
      </c>
    </row>
    <row r="255" spans="1:9" ht="15.95" customHeight="1" x14ac:dyDescent="0.2">
      <c r="A255" s="213">
        <v>253</v>
      </c>
      <c r="B255" s="17" t="s">
        <v>626</v>
      </c>
      <c r="C255" s="17" t="s">
        <v>101</v>
      </c>
      <c r="D255" s="210">
        <v>12906347.24</v>
      </c>
      <c r="E255" s="211">
        <f t="shared" si="9"/>
        <v>1.1378711546464477E-3</v>
      </c>
      <c r="F255" s="212">
        <v>608502.30000000005</v>
      </c>
      <c r="G255" s="211">
        <f t="shared" si="10"/>
        <v>1.0116427238378016E-3</v>
      </c>
      <c r="H255" s="210">
        <v>2230910.46</v>
      </c>
      <c r="I255" s="211">
        <f t="shared" si="11"/>
        <v>5.7438395917512315E-4</v>
      </c>
    </row>
    <row r="256" spans="1:9" ht="15.95" customHeight="1" x14ac:dyDescent="0.2">
      <c r="A256" s="213">
        <v>254</v>
      </c>
      <c r="B256" s="17" t="s">
        <v>574</v>
      </c>
      <c r="C256" s="17" t="s">
        <v>153</v>
      </c>
      <c r="D256" s="210">
        <v>980001.44</v>
      </c>
      <c r="E256" s="211">
        <f t="shared" si="9"/>
        <v>8.6400539932162971E-5</v>
      </c>
      <c r="F256" s="212">
        <v>1642053.01</v>
      </c>
      <c r="G256" s="211">
        <f t="shared" si="10"/>
        <v>2.7299337730070381E-3</v>
      </c>
      <c r="H256" s="210">
        <v>4293699.21</v>
      </c>
      <c r="I256" s="211">
        <f t="shared" si="11"/>
        <v>1.1054822665302751E-3</v>
      </c>
    </row>
    <row r="257" spans="2:9" ht="6.95" customHeight="1" x14ac:dyDescent="0.2">
      <c r="B257" s="17"/>
      <c r="C257" s="17"/>
      <c r="D257" s="212"/>
      <c r="E257" s="211" t="s">
        <v>777</v>
      </c>
      <c r="F257" s="212"/>
      <c r="G257" s="193"/>
      <c r="H257" s="212"/>
      <c r="I257" s="214" t="s">
        <v>777</v>
      </c>
    </row>
    <row r="258" spans="2:9" ht="15.95" customHeight="1" x14ac:dyDescent="0.2">
      <c r="B258" s="101" t="s">
        <v>778</v>
      </c>
      <c r="C258" s="101"/>
      <c r="D258" s="218">
        <f t="shared" ref="D258:I258" si="12">SUM(D3:D256)</f>
        <v>11342538377.300003</v>
      </c>
      <c r="E258" s="219">
        <f t="shared" si="12"/>
        <v>1.0000000000000002</v>
      </c>
      <c r="F258" s="218">
        <f t="shared" si="12"/>
        <v>601499210.80000007</v>
      </c>
      <c r="G258" s="219">
        <f t="shared" si="12"/>
        <v>1.0000000000000002</v>
      </c>
      <c r="H258" s="218">
        <f t="shared" si="12"/>
        <v>3884005506.0099974</v>
      </c>
      <c r="I258" s="220">
        <f t="shared" si="12"/>
        <v>1.0000000000000007</v>
      </c>
    </row>
    <row r="259" spans="2:9" ht="6.95" customHeight="1" x14ac:dyDescent="0.2">
      <c r="B259" s="17"/>
      <c r="C259" s="17"/>
      <c r="D259" s="212"/>
      <c r="E259" s="211"/>
      <c r="F259" s="212"/>
      <c r="G259" s="193"/>
      <c r="H259" s="212"/>
      <c r="I259" s="17"/>
    </row>
    <row r="260" spans="2:9" ht="15.95" customHeight="1" x14ac:dyDescent="0.2">
      <c r="B260" s="101" t="s">
        <v>779</v>
      </c>
      <c r="C260" s="101"/>
      <c r="D260" s="218">
        <f>ROUND(+D258/254,2)</f>
        <v>44655662.899999999</v>
      </c>
      <c r="E260" s="219">
        <f>+D260/$D$258</f>
        <v>3.9370078737727757E-3</v>
      </c>
      <c r="F260" s="218">
        <f>ROUND(+F258/254,2)</f>
        <v>2368107.13</v>
      </c>
      <c r="G260" s="219">
        <f>+F260/$F$258</f>
        <v>3.9370078754557185E-3</v>
      </c>
      <c r="H260" s="218">
        <f>ROUND(+H258/254,2)</f>
        <v>15291360.26</v>
      </c>
      <c r="I260" s="219">
        <f>+H260/$H$258</f>
        <v>3.9370078740461603E-3</v>
      </c>
    </row>
    <row r="261" spans="2:9" ht="26.25" customHeight="1" x14ac:dyDescent="0.2">
      <c r="D261" s="215"/>
      <c r="E261" s="216"/>
      <c r="F261" s="215"/>
      <c r="G261" s="215"/>
    </row>
    <row r="262" spans="2:9" ht="9.75" customHeight="1" x14ac:dyDescent="0.2">
      <c r="B262" s="58"/>
      <c r="C262" s="58"/>
      <c r="D262" s="58"/>
      <c r="E262" s="58"/>
      <c r="F262" s="58"/>
      <c r="G262" s="58"/>
      <c r="H262" s="58"/>
      <c r="I262" s="58"/>
    </row>
  </sheetData>
  <printOptions horizontalCentered="1"/>
  <pageMargins left="1" right="1" top="1" bottom="1" header="0.3" footer="0.3"/>
  <pageSetup scale="59" firstPageNumber="70" fitToHeight="4" orientation="portrait" r:id="rId1"/>
  <rowBreaks count="1" manualBreakCount="1">
    <brk id="62" min="1" max="8" man="1"/>
  </rowBreaks>
  <ignoredErrors>
    <ignoredError sqref="G259:G260 H258 E260" formula="1"/>
  </ignoredError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A1:I15"/>
  <sheetViews>
    <sheetView showGridLines="0" zoomScaleNormal="100" workbookViewId="0"/>
  </sheetViews>
  <sheetFormatPr defaultRowHeight="12.75" x14ac:dyDescent="0.2"/>
  <cols>
    <col min="1" max="1" width="92.28515625" style="2" customWidth="1"/>
    <col min="2" max="7" width="9.140625" style="2"/>
    <col min="8" max="8" width="30.85546875" style="2" customWidth="1"/>
    <col min="9" max="9" width="44.5703125" style="2" customWidth="1"/>
    <col min="10" max="264" width="9.140625" style="2"/>
    <col min="265" max="265" width="17" style="2" customWidth="1"/>
    <col min="266" max="520" width="9.140625" style="2"/>
    <col min="521" max="521" width="17" style="2" customWidth="1"/>
    <col min="522" max="776" width="9.140625" style="2"/>
    <col min="777" max="777" width="17" style="2" customWidth="1"/>
    <col min="778" max="1032" width="9.140625" style="2"/>
    <col min="1033" max="1033" width="17" style="2" customWidth="1"/>
    <col min="1034" max="1288" width="9.140625" style="2"/>
    <col min="1289" max="1289" width="17" style="2" customWidth="1"/>
    <col min="1290" max="1544" width="9.140625" style="2"/>
    <col min="1545" max="1545" width="17" style="2" customWidth="1"/>
    <col min="1546" max="1800" width="9.140625" style="2"/>
    <col min="1801" max="1801" width="17" style="2" customWidth="1"/>
    <col min="1802" max="2056" width="9.140625" style="2"/>
    <col min="2057" max="2057" width="17" style="2" customWidth="1"/>
    <col min="2058" max="2312" width="9.140625" style="2"/>
    <col min="2313" max="2313" width="17" style="2" customWidth="1"/>
    <col min="2314" max="2568" width="9.140625" style="2"/>
    <col min="2569" max="2569" width="17" style="2" customWidth="1"/>
    <col min="2570" max="2824" width="9.140625" style="2"/>
    <col min="2825" max="2825" width="17" style="2" customWidth="1"/>
    <col min="2826" max="3080" width="9.140625" style="2"/>
    <col min="3081" max="3081" width="17" style="2" customWidth="1"/>
    <col min="3082" max="3336" width="9.140625" style="2"/>
    <col min="3337" max="3337" width="17" style="2" customWidth="1"/>
    <col min="3338" max="3592" width="9.140625" style="2"/>
    <col min="3593" max="3593" width="17" style="2" customWidth="1"/>
    <col min="3594" max="3848" width="9.140625" style="2"/>
    <col min="3849" max="3849" width="17" style="2" customWidth="1"/>
    <col min="3850" max="4104" width="9.140625" style="2"/>
    <col min="4105" max="4105" width="17" style="2" customWidth="1"/>
    <col min="4106" max="4360" width="9.140625" style="2"/>
    <col min="4361" max="4361" width="17" style="2" customWidth="1"/>
    <col min="4362" max="4616" width="9.140625" style="2"/>
    <col min="4617" max="4617" width="17" style="2" customWidth="1"/>
    <col min="4618" max="4872" width="9.140625" style="2"/>
    <col min="4873" max="4873" width="17" style="2" customWidth="1"/>
    <col min="4874" max="5128" width="9.140625" style="2"/>
    <col min="5129" max="5129" width="17" style="2" customWidth="1"/>
    <col min="5130" max="5384" width="9.140625" style="2"/>
    <col min="5385" max="5385" width="17" style="2" customWidth="1"/>
    <col min="5386" max="5640" width="9.140625" style="2"/>
    <col min="5641" max="5641" width="17" style="2" customWidth="1"/>
    <col min="5642" max="5896" width="9.140625" style="2"/>
    <col min="5897" max="5897" width="17" style="2" customWidth="1"/>
    <col min="5898" max="6152" width="9.140625" style="2"/>
    <col min="6153" max="6153" width="17" style="2" customWidth="1"/>
    <col min="6154" max="6408" width="9.140625" style="2"/>
    <col min="6409" max="6409" width="17" style="2" customWidth="1"/>
    <col min="6410" max="6664" width="9.140625" style="2"/>
    <col min="6665" max="6665" width="17" style="2" customWidth="1"/>
    <col min="6666" max="6920" width="9.140625" style="2"/>
    <col min="6921" max="6921" width="17" style="2" customWidth="1"/>
    <col min="6922" max="7176" width="9.140625" style="2"/>
    <col min="7177" max="7177" width="17" style="2" customWidth="1"/>
    <col min="7178" max="7432" width="9.140625" style="2"/>
    <col min="7433" max="7433" width="17" style="2" customWidth="1"/>
    <col min="7434" max="7688" width="9.140625" style="2"/>
    <col min="7689" max="7689" width="17" style="2" customWidth="1"/>
    <col min="7690" max="7944" width="9.140625" style="2"/>
    <col min="7945" max="7945" width="17" style="2" customWidth="1"/>
    <col min="7946" max="8200" width="9.140625" style="2"/>
    <col min="8201" max="8201" width="17" style="2" customWidth="1"/>
    <col min="8202" max="8456" width="9.140625" style="2"/>
    <col min="8457" max="8457" width="17" style="2" customWidth="1"/>
    <col min="8458" max="8712" width="9.140625" style="2"/>
    <col min="8713" max="8713" width="17" style="2" customWidth="1"/>
    <col min="8714" max="8968" width="9.140625" style="2"/>
    <col min="8969" max="8969" width="17" style="2" customWidth="1"/>
    <col min="8970" max="9224" width="9.140625" style="2"/>
    <col min="9225" max="9225" width="17" style="2" customWidth="1"/>
    <col min="9226" max="9480" width="9.140625" style="2"/>
    <col min="9481" max="9481" width="17" style="2" customWidth="1"/>
    <col min="9482" max="9736" width="9.140625" style="2"/>
    <col min="9737" max="9737" width="17" style="2" customWidth="1"/>
    <col min="9738" max="9992" width="9.140625" style="2"/>
    <col min="9993" max="9993" width="17" style="2" customWidth="1"/>
    <col min="9994" max="10248" width="9.140625" style="2"/>
    <col min="10249" max="10249" width="17" style="2" customWidth="1"/>
    <col min="10250" max="10504" width="9.140625" style="2"/>
    <col min="10505" max="10505" width="17" style="2" customWidth="1"/>
    <col min="10506" max="10760" width="9.140625" style="2"/>
    <col min="10761" max="10761" width="17" style="2" customWidth="1"/>
    <col min="10762" max="11016" width="9.140625" style="2"/>
    <col min="11017" max="11017" width="17" style="2" customWidth="1"/>
    <col min="11018" max="11272" width="9.140625" style="2"/>
    <col min="11273" max="11273" width="17" style="2" customWidth="1"/>
    <col min="11274" max="11528" width="9.140625" style="2"/>
    <col min="11529" max="11529" width="17" style="2" customWidth="1"/>
    <col min="11530" max="11784" width="9.140625" style="2"/>
    <col min="11785" max="11785" width="17" style="2" customWidth="1"/>
    <col min="11786" max="12040" width="9.140625" style="2"/>
    <col min="12041" max="12041" width="17" style="2" customWidth="1"/>
    <col min="12042" max="12296" width="9.140625" style="2"/>
    <col min="12297" max="12297" width="17" style="2" customWidth="1"/>
    <col min="12298" max="12552" width="9.140625" style="2"/>
    <col min="12553" max="12553" width="17" style="2" customWidth="1"/>
    <col min="12554" max="12808" width="9.140625" style="2"/>
    <col min="12809" max="12809" width="17" style="2" customWidth="1"/>
    <col min="12810" max="13064" width="9.140625" style="2"/>
    <col min="13065" max="13065" width="17" style="2" customWidth="1"/>
    <col min="13066" max="13320" width="9.140625" style="2"/>
    <col min="13321" max="13321" width="17" style="2" customWidth="1"/>
    <col min="13322" max="13576" width="9.140625" style="2"/>
    <col min="13577" max="13577" width="17" style="2" customWidth="1"/>
    <col min="13578" max="13832" width="9.140625" style="2"/>
    <col min="13833" max="13833" width="17" style="2" customWidth="1"/>
    <col min="13834" max="14088" width="9.140625" style="2"/>
    <col min="14089" max="14089" width="17" style="2" customWidth="1"/>
    <col min="14090" max="14344" width="9.140625" style="2"/>
    <col min="14345" max="14345" width="17" style="2" customWidth="1"/>
    <col min="14346" max="14600" width="9.140625" style="2"/>
    <col min="14601" max="14601" width="17" style="2" customWidth="1"/>
    <col min="14602" max="14856" width="9.140625" style="2"/>
    <col min="14857" max="14857" width="17" style="2" customWidth="1"/>
    <col min="14858" max="15112" width="9.140625" style="2"/>
    <col min="15113" max="15113" width="17" style="2" customWidth="1"/>
    <col min="15114" max="15368" width="9.140625" style="2"/>
    <col min="15369" max="15369" width="17" style="2" customWidth="1"/>
    <col min="15370" max="15624" width="9.140625" style="2"/>
    <col min="15625" max="15625" width="17" style="2" customWidth="1"/>
    <col min="15626" max="15880" width="9.140625" style="2"/>
    <col min="15881" max="15881" width="17" style="2" customWidth="1"/>
    <col min="15882" max="16136" width="9.140625" style="2"/>
    <col min="16137" max="16137" width="17" style="2" customWidth="1"/>
    <col min="16138" max="16384" width="9.140625" style="2"/>
  </cols>
  <sheetData>
    <row r="1" spans="1:9" s="17" customFormat="1" ht="45.75" customHeight="1" x14ac:dyDescent="0.2">
      <c r="A1" s="120" t="s">
        <v>780</v>
      </c>
      <c r="B1" s="113"/>
      <c r="C1" s="113"/>
      <c r="D1" s="113"/>
      <c r="E1" s="113"/>
      <c r="F1" s="113"/>
      <c r="G1" s="113"/>
      <c r="H1" s="113"/>
      <c r="I1" s="113"/>
    </row>
    <row r="2" spans="1:9" ht="114.75" x14ac:dyDescent="0.2">
      <c r="A2" s="115" t="s">
        <v>781</v>
      </c>
      <c r="B2" s="117"/>
      <c r="C2" s="117"/>
      <c r="D2" s="117"/>
      <c r="E2" s="117"/>
      <c r="F2" s="117"/>
      <c r="G2" s="117"/>
    </row>
    <row r="3" spans="1:9" x14ac:dyDescent="0.2">
      <c r="A3" s="115"/>
      <c r="B3" s="117"/>
      <c r="C3" s="117"/>
      <c r="D3" s="117"/>
      <c r="E3" s="117"/>
      <c r="F3" s="117"/>
      <c r="G3" s="117"/>
    </row>
    <row r="4" spans="1:9" ht="51" x14ac:dyDescent="0.2">
      <c r="A4" s="189" t="s">
        <v>782</v>
      </c>
      <c r="B4" s="117"/>
      <c r="C4" s="117"/>
      <c r="D4" s="117"/>
      <c r="E4" s="117"/>
      <c r="F4" s="117"/>
      <c r="G4" s="117"/>
    </row>
    <row r="5" spans="1:9" x14ac:dyDescent="0.2">
      <c r="B5" s="117"/>
      <c r="C5" s="117"/>
      <c r="D5" s="117"/>
      <c r="E5" s="117"/>
      <c r="F5" s="117"/>
      <c r="G5" s="117"/>
    </row>
    <row r="6" spans="1:9" x14ac:dyDescent="0.2">
      <c r="B6" s="117"/>
      <c r="C6" s="117"/>
      <c r="D6" s="117"/>
      <c r="E6" s="117"/>
      <c r="F6" s="117"/>
      <c r="G6" s="117"/>
    </row>
    <row r="7" spans="1:9" x14ac:dyDescent="0.2">
      <c r="B7" s="117"/>
      <c r="C7" s="117"/>
      <c r="D7" s="117"/>
      <c r="E7" s="117"/>
      <c r="F7" s="117"/>
      <c r="G7" s="117"/>
    </row>
    <row r="8" spans="1:9" x14ac:dyDescent="0.2">
      <c r="B8" s="117"/>
      <c r="C8" s="117"/>
      <c r="D8" s="117"/>
      <c r="E8" s="117"/>
      <c r="F8" s="117"/>
      <c r="G8" s="117"/>
    </row>
    <row r="9" spans="1:9" x14ac:dyDescent="0.2">
      <c r="B9" s="117"/>
      <c r="C9" s="117"/>
      <c r="D9" s="117"/>
      <c r="E9" s="117"/>
      <c r="F9" s="117"/>
      <c r="G9" s="117"/>
    </row>
    <row r="10" spans="1:9" x14ac:dyDescent="0.2">
      <c r="B10" s="117"/>
      <c r="C10" s="117"/>
      <c r="D10" s="117"/>
      <c r="E10" s="117"/>
      <c r="F10" s="117"/>
      <c r="G10" s="117"/>
    </row>
    <row r="11" spans="1:9" x14ac:dyDescent="0.2">
      <c r="B11" s="117"/>
      <c r="C11" s="117"/>
      <c r="D11" s="117"/>
      <c r="E11" s="117"/>
      <c r="F11" s="117"/>
      <c r="G11" s="117"/>
    </row>
    <row r="12" spans="1:9" x14ac:dyDescent="0.2">
      <c r="B12" s="117"/>
      <c r="C12" s="117"/>
      <c r="D12" s="117"/>
      <c r="E12" s="117"/>
      <c r="F12" s="117"/>
      <c r="G12" s="117"/>
    </row>
    <row r="13" spans="1:9" x14ac:dyDescent="0.2">
      <c r="B13" s="117"/>
      <c r="C13" s="117"/>
      <c r="D13" s="117"/>
      <c r="E13" s="117"/>
      <c r="F13" s="117"/>
      <c r="G13" s="117"/>
    </row>
    <row r="14" spans="1:9" x14ac:dyDescent="0.2">
      <c r="B14" s="117"/>
      <c r="C14" s="117"/>
      <c r="D14" s="117"/>
      <c r="E14" s="117"/>
      <c r="F14" s="117"/>
      <c r="G14" s="117"/>
    </row>
    <row r="15" spans="1:9" x14ac:dyDescent="0.2">
      <c r="B15" s="117"/>
      <c r="C15" s="117"/>
      <c r="D15" s="117"/>
      <c r="E15" s="117"/>
      <c r="F15" s="117"/>
      <c r="G15" s="117"/>
    </row>
  </sheetData>
  <printOptions horizontalCentered="1"/>
  <pageMargins left="1" right="1" top="1" bottom="1" header="0.3" footer="0.3"/>
  <pageSetup scale="9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fitToPage="1"/>
  </sheetPr>
  <dimension ref="A1:D108"/>
  <sheetViews>
    <sheetView showGridLines="0" zoomScaleNormal="100" zoomScaleSheetLayoutView="100" workbookViewId="0"/>
  </sheetViews>
  <sheetFormatPr defaultRowHeight="12.75" x14ac:dyDescent="0.2"/>
  <cols>
    <col min="1" max="1" width="21.85546875" style="17" customWidth="1"/>
    <col min="2" max="2" width="48.140625" style="17" customWidth="1"/>
    <col min="3" max="3" width="19.85546875" style="184" customWidth="1"/>
    <col min="4" max="4" width="19.42578125" style="17" customWidth="1"/>
    <col min="5" max="6" width="11.5703125" style="17" bestFit="1" customWidth="1"/>
    <col min="7" max="7" width="12.28515625" style="17" bestFit="1" customWidth="1"/>
    <col min="8" max="8" width="19.7109375" style="17" bestFit="1" customWidth="1"/>
    <col min="9" max="9" width="26.28515625" style="17" bestFit="1" customWidth="1"/>
    <col min="10" max="254" width="8.85546875" style="17"/>
    <col min="255" max="255" width="2" style="17" customWidth="1"/>
    <col min="256" max="256" width="17.28515625" style="17" customWidth="1"/>
    <col min="257" max="257" width="42.42578125" style="17" customWidth="1"/>
    <col min="258" max="258" width="17" style="17" customWidth="1"/>
    <col min="259" max="259" width="11.42578125" style="17" customWidth="1"/>
    <col min="260" max="260" width="2" style="17" customWidth="1"/>
    <col min="261" max="262" width="11.5703125" style="17" bestFit="1" customWidth="1"/>
    <col min="263" max="263" width="12.28515625" style="17" bestFit="1" customWidth="1"/>
    <col min="264" max="264" width="19.7109375" style="17" bestFit="1" customWidth="1"/>
    <col min="265" max="265" width="26.28515625" style="17" bestFit="1" customWidth="1"/>
    <col min="266" max="510" width="8.85546875" style="17"/>
    <col min="511" max="511" width="2" style="17" customWidth="1"/>
    <col min="512" max="512" width="17.28515625" style="17" customWidth="1"/>
    <col min="513" max="513" width="42.42578125" style="17" customWidth="1"/>
    <col min="514" max="514" width="17" style="17" customWidth="1"/>
    <col min="515" max="515" width="11.42578125" style="17" customWidth="1"/>
    <col min="516" max="516" width="2" style="17" customWidth="1"/>
    <col min="517" max="518" width="11.5703125" style="17" bestFit="1" customWidth="1"/>
    <col min="519" max="519" width="12.28515625" style="17" bestFit="1" customWidth="1"/>
    <col min="520" max="520" width="19.7109375" style="17" bestFit="1" customWidth="1"/>
    <col min="521" max="521" width="26.28515625" style="17" bestFit="1" customWidth="1"/>
    <col min="522" max="766" width="8.85546875" style="17"/>
    <col min="767" max="767" width="2" style="17" customWidth="1"/>
    <col min="768" max="768" width="17.28515625" style="17" customWidth="1"/>
    <col min="769" max="769" width="42.42578125" style="17" customWidth="1"/>
    <col min="770" max="770" width="17" style="17" customWidth="1"/>
    <col min="771" max="771" width="11.42578125" style="17" customWidth="1"/>
    <col min="772" max="772" width="2" style="17" customWidth="1"/>
    <col min="773" max="774" width="11.5703125" style="17" bestFit="1" customWidth="1"/>
    <col min="775" max="775" width="12.28515625" style="17" bestFit="1" customWidth="1"/>
    <col min="776" max="776" width="19.7109375" style="17" bestFit="1" customWidth="1"/>
    <col min="777" max="777" width="26.28515625" style="17" bestFit="1" customWidth="1"/>
    <col min="778" max="1022" width="8.85546875" style="17"/>
    <col min="1023" max="1023" width="2" style="17" customWidth="1"/>
    <col min="1024" max="1024" width="17.28515625" style="17" customWidth="1"/>
    <col min="1025" max="1025" width="42.42578125" style="17" customWidth="1"/>
    <col min="1026" max="1026" width="17" style="17" customWidth="1"/>
    <col min="1027" max="1027" width="11.42578125" style="17" customWidth="1"/>
    <col min="1028" max="1028" width="2" style="17" customWidth="1"/>
    <col min="1029" max="1030" width="11.5703125" style="17" bestFit="1" customWidth="1"/>
    <col min="1031" max="1031" width="12.28515625" style="17" bestFit="1" customWidth="1"/>
    <col min="1032" max="1032" width="19.7109375" style="17" bestFit="1" customWidth="1"/>
    <col min="1033" max="1033" width="26.28515625" style="17" bestFit="1" customWidth="1"/>
    <col min="1034" max="1278" width="8.85546875" style="17"/>
    <col min="1279" max="1279" width="2" style="17" customWidth="1"/>
    <col min="1280" max="1280" width="17.28515625" style="17" customWidth="1"/>
    <col min="1281" max="1281" width="42.42578125" style="17" customWidth="1"/>
    <col min="1282" max="1282" width="17" style="17" customWidth="1"/>
    <col min="1283" max="1283" width="11.42578125" style="17" customWidth="1"/>
    <col min="1284" max="1284" width="2" style="17" customWidth="1"/>
    <col min="1285" max="1286" width="11.5703125" style="17" bestFit="1" customWidth="1"/>
    <col min="1287" max="1287" width="12.28515625" style="17" bestFit="1" customWidth="1"/>
    <col min="1288" max="1288" width="19.7109375" style="17" bestFit="1" customWidth="1"/>
    <col min="1289" max="1289" width="26.28515625" style="17" bestFit="1" customWidth="1"/>
    <col min="1290" max="1534" width="8.85546875" style="17"/>
    <col min="1535" max="1535" width="2" style="17" customWidth="1"/>
    <col min="1536" max="1536" width="17.28515625" style="17" customWidth="1"/>
    <col min="1537" max="1537" width="42.42578125" style="17" customWidth="1"/>
    <col min="1538" max="1538" width="17" style="17" customWidth="1"/>
    <col min="1539" max="1539" width="11.42578125" style="17" customWidth="1"/>
    <col min="1540" max="1540" width="2" style="17" customWidth="1"/>
    <col min="1541" max="1542" width="11.5703125" style="17" bestFit="1" customWidth="1"/>
    <col min="1543" max="1543" width="12.28515625" style="17" bestFit="1" customWidth="1"/>
    <col min="1544" max="1544" width="19.7109375" style="17" bestFit="1" customWidth="1"/>
    <col min="1545" max="1545" width="26.28515625" style="17" bestFit="1" customWidth="1"/>
    <col min="1546" max="1790" width="8.85546875" style="17"/>
    <col min="1791" max="1791" width="2" style="17" customWidth="1"/>
    <col min="1792" max="1792" width="17.28515625" style="17" customWidth="1"/>
    <col min="1793" max="1793" width="42.42578125" style="17" customWidth="1"/>
    <col min="1794" max="1794" width="17" style="17" customWidth="1"/>
    <col min="1795" max="1795" width="11.42578125" style="17" customWidth="1"/>
    <col min="1796" max="1796" width="2" style="17" customWidth="1"/>
    <col min="1797" max="1798" width="11.5703125" style="17" bestFit="1" customWidth="1"/>
    <col min="1799" max="1799" width="12.28515625" style="17" bestFit="1" customWidth="1"/>
    <col min="1800" max="1800" width="19.7109375" style="17" bestFit="1" customWidth="1"/>
    <col min="1801" max="1801" width="26.28515625" style="17" bestFit="1" customWidth="1"/>
    <col min="1802" max="2046" width="8.85546875" style="17"/>
    <col min="2047" max="2047" width="2" style="17" customWidth="1"/>
    <col min="2048" max="2048" width="17.28515625" style="17" customWidth="1"/>
    <col min="2049" max="2049" width="42.42578125" style="17" customWidth="1"/>
    <col min="2050" max="2050" width="17" style="17" customWidth="1"/>
    <col min="2051" max="2051" width="11.42578125" style="17" customWidth="1"/>
    <col min="2052" max="2052" width="2" style="17" customWidth="1"/>
    <col min="2053" max="2054" width="11.5703125" style="17" bestFit="1" customWidth="1"/>
    <col min="2055" max="2055" width="12.28515625" style="17" bestFit="1" customWidth="1"/>
    <col min="2056" max="2056" width="19.7109375" style="17" bestFit="1" customWidth="1"/>
    <col min="2057" max="2057" width="26.28515625" style="17" bestFit="1" customWidth="1"/>
    <col min="2058" max="2302" width="8.85546875" style="17"/>
    <col min="2303" max="2303" width="2" style="17" customWidth="1"/>
    <col min="2304" max="2304" width="17.28515625" style="17" customWidth="1"/>
    <col min="2305" max="2305" width="42.42578125" style="17" customWidth="1"/>
    <col min="2306" max="2306" width="17" style="17" customWidth="1"/>
    <col min="2307" max="2307" width="11.42578125" style="17" customWidth="1"/>
    <col min="2308" max="2308" width="2" style="17" customWidth="1"/>
    <col min="2309" max="2310" width="11.5703125" style="17" bestFit="1" customWidth="1"/>
    <col min="2311" max="2311" width="12.28515625" style="17" bestFit="1" customWidth="1"/>
    <col min="2312" max="2312" width="19.7109375" style="17" bestFit="1" customWidth="1"/>
    <col min="2313" max="2313" width="26.28515625" style="17" bestFit="1" customWidth="1"/>
    <col min="2314" max="2558" width="8.85546875" style="17"/>
    <col min="2559" max="2559" width="2" style="17" customWidth="1"/>
    <col min="2560" max="2560" width="17.28515625" style="17" customWidth="1"/>
    <col min="2561" max="2561" width="42.42578125" style="17" customWidth="1"/>
    <col min="2562" max="2562" width="17" style="17" customWidth="1"/>
    <col min="2563" max="2563" width="11.42578125" style="17" customWidth="1"/>
    <col min="2564" max="2564" width="2" style="17" customWidth="1"/>
    <col min="2565" max="2566" width="11.5703125" style="17" bestFit="1" customWidth="1"/>
    <col min="2567" max="2567" width="12.28515625" style="17" bestFit="1" customWidth="1"/>
    <col min="2568" max="2568" width="19.7109375" style="17" bestFit="1" customWidth="1"/>
    <col min="2569" max="2569" width="26.28515625" style="17" bestFit="1" customWidth="1"/>
    <col min="2570" max="2814" width="8.85546875" style="17"/>
    <col min="2815" max="2815" width="2" style="17" customWidth="1"/>
    <col min="2816" max="2816" width="17.28515625" style="17" customWidth="1"/>
    <col min="2817" max="2817" width="42.42578125" style="17" customWidth="1"/>
    <col min="2818" max="2818" width="17" style="17" customWidth="1"/>
    <col min="2819" max="2819" width="11.42578125" style="17" customWidth="1"/>
    <col min="2820" max="2820" width="2" style="17" customWidth="1"/>
    <col min="2821" max="2822" width="11.5703125" style="17" bestFit="1" customWidth="1"/>
    <col min="2823" max="2823" width="12.28515625" style="17" bestFit="1" customWidth="1"/>
    <col min="2824" max="2824" width="19.7109375" style="17" bestFit="1" customWidth="1"/>
    <col min="2825" max="2825" width="26.28515625" style="17" bestFit="1" customWidth="1"/>
    <col min="2826" max="3070" width="8.85546875" style="17"/>
    <col min="3071" max="3071" width="2" style="17" customWidth="1"/>
    <col min="3072" max="3072" width="17.28515625" style="17" customWidth="1"/>
    <col min="3073" max="3073" width="42.42578125" style="17" customWidth="1"/>
    <col min="3074" max="3074" width="17" style="17" customWidth="1"/>
    <col min="3075" max="3075" width="11.42578125" style="17" customWidth="1"/>
    <col min="3076" max="3076" width="2" style="17" customWidth="1"/>
    <col min="3077" max="3078" width="11.5703125" style="17" bestFit="1" customWidth="1"/>
    <col min="3079" max="3079" width="12.28515625" style="17" bestFit="1" customWidth="1"/>
    <col min="3080" max="3080" width="19.7109375" style="17" bestFit="1" customWidth="1"/>
    <col min="3081" max="3081" width="26.28515625" style="17" bestFit="1" customWidth="1"/>
    <col min="3082" max="3326" width="8.85546875" style="17"/>
    <col min="3327" max="3327" width="2" style="17" customWidth="1"/>
    <col min="3328" max="3328" width="17.28515625" style="17" customWidth="1"/>
    <col min="3329" max="3329" width="42.42578125" style="17" customWidth="1"/>
    <col min="3330" max="3330" width="17" style="17" customWidth="1"/>
    <col min="3331" max="3331" width="11.42578125" style="17" customWidth="1"/>
    <col min="3332" max="3332" width="2" style="17" customWidth="1"/>
    <col min="3333" max="3334" width="11.5703125" style="17" bestFit="1" customWidth="1"/>
    <col min="3335" max="3335" width="12.28515625" style="17" bestFit="1" customWidth="1"/>
    <col min="3336" max="3336" width="19.7109375" style="17" bestFit="1" customWidth="1"/>
    <col min="3337" max="3337" width="26.28515625" style="17" bestFit="1" customWidth="1"/>
    <col min="3338" max="3582" width="8.85546875" style="17"/>
    <col min="3583" max="3583" width="2" style="17" customWidth="1"/>
    <col min="3584" max="3584" width="17.28515625" style="17" customWidth="1"/>
    <col min="3585" max="3585" width="42.42578125" style="17" customWidth="1"/>
    <col min="3586" max="3586" width="17" style="17" customWidth="1"/>
    <col min="3587" max="3587" width="11.42578125" style="17" customWidth="1"/>
    <col min="3588" max="3588" width="2" style="17" customWidth="1"/>
    <col min="3589" max="3590" width="11.5703125" style="17" bestFit="1" customWidth="1"/>
    <col min="3591" max="3591" width="12.28515625" style="17" bestFit="1" customWidth="1"/>
    <col min="3592" max="3592" width="19.7109375" style="17" bestFit="1" customWidth="1"/>
    <col min="3593" max="3593" width="26.28515625" style="17" bestFit="1" customWidth="1"/>
    <col min="3594" max="3838" width="8.85546875" style="17"/>
    <col min="3839" max="3839" width="2" style="17" customWidth="1"/>
    <col min="3840" max="3840" width="17.28515625" style="17" customWidth="1"/>
    <col min="3841" max="3841" width="42.42578125" style="17" customWidth="1"/>
    <col min="3842" max="3842" width="17" style="17" customWidth="1"/>
    <col min="3843" max="3843" width="11.42578125" style="17" customWidth="1"/>
    <col min="3844" max="3844" width="2" style="17" customWidth="1"/>
    <col min="3845" max="3846" width="11.5703125" style="17" bestFit="1" customWidth="1"/>
    <col min="3847" max="3847" width="12.28515625" style="17" bestFit="1" customWidth="1"/>
    <col min="3848" max="3848" width="19.7109375" style="17" bestFit="1" customWidth="1"/>
    <col min="3849" max="3849" width="26.28515625" style="17" bestFit="1" customWidth="1"/>
    <col min="3850" max="4094" width="8.85546875" style="17"/>
    <col min="4095" max="4095" width="2" style="17" customWidth="1"/>
    <col min="4096" max="4096" width="17.28515625" style="17" customWidth="1"/>
    <col min="4097" max="4097" width="42.42578125" style="17" customWidth="1"/>
    <col min="4098" max="4098" width="17" style="17" customWidth="1"/>
    <col min="4099" max="4099" width="11.42578125" style="17" customWidth="1"/>
    <col min="4100" max="4100" width="2" style="17" customWidth="1"/>
    <col min="4101" max="4102" width="11.5703125" style="17" bestFit="1" customWidth="1"/>
    <col min="4103" max="4103" width="12.28515625" style="17" bestFit="1" customWidth="1"/>
    <col min="4104" max="4104" width="19.7109375" style="17" bestFit="1" customWidth="1"/>
    <col min="4105" max="4105" width="26.28515625" style="17" bestFit="1" customWidth="1"/>
    <col min="4106" max="4350" width="8.85546875" style="17"/>
    <col min="4351" max="4351" width="2" style="17" customWidth="1"/>
    <col min="4352" max="4352" width="17.28515625" style="17" customWidth="1"/>
    <col min="4353" max="4353" width="42.42578125" style="17" customWidth="1"/>
    <col min="4354" max="4354" width="17" style="17" customWidth="1"/>
    <col min="4355" max="4355" width="11.42578125" style="17" customWidth="1"/>
    <col min="4356" max="4356" width="2" style="17" customWidth="1"/>
    <col min="4357" max="4358" width="11.5703125" style="17" bestFit="1" customWidth="1"/>
    <col min="4359" max="4359" width="12.28515625" style="17" bestFit="1" customWidth="1"/>
    <col min="4360" max="4360" width="19.7109375" style="17" bestFit="1" customWidth="1"/>
    <col min="4361" max="4361" width="26.28515625" style="17" bestFit="1" customWidth="1"/>
    <col min="4362" max="4606" width="8.85546875" style="17"/>
    <col min="4607" max="4607" width="2" style="17" customWidth="1"/>
    <col min="4608" max="4608" width="17.28515625" style="17" customWidth="1"/>
    <col min="4609" max="4609" width="42.42578125" style="17" customWidth="1"/>
    <col min="4610" max="4610" width="17" style="17" customWidth="1"/>
    <col min="4611" max="4611" width="11.42578125" style="17" customWidth="1"/>
    <col min="4612" max="4612" width="2" style="17" customWidth="1"/>
    <col min="4613" max="4614" width="11.5703125" style="17" bestFit="1" customWidth="1"/>
    <col min="4615" max="4615" width="12.28515625" style="17" bestFit="1" customWidth="1"/>
    <col min="4616" max="4616" width="19.7109375" style="17" bestFit="1" customWidth="1"/>
    <col min="4617" max="4617" width="26.28515625" style="17" bestFit="1" customWidth="1"/>
    <col min="4618" max="4862" width="8.85546875" style="17"/>
    <col min="4863" max="4863" width="2" style="17" customWidth="1"/>
    <col min="4864" max="4864" width="17.28515625" style="17" customWidth="1"/>
    <col min="4865" max="4865" width="42.42578125" style="17" customWidth="1"/>
    <col min="4866" max="4866" width="17" style="17" customWidth="1"/>
    <col min="4867" max="4867" width="11.42578125" style="17" customWidth="1"/>
    <col min="4868" max="4868" width="2" style="17" customWidth="1"/>
    <col min="4869" max="4870" width="11.5703125" style="17" bestFit="1" customWidth="1"/>
    <col min="4871" max="4871" width="12.28515625" style="17" bestFit="1" customWidth="1"/>
    <col min="4872" max="4872" width="19.7109375" style="17" bestFit="1" customWidth="1"/>
    <col min="4873" max="4873" width="26.28515625" style="17" bestFit="1" customWidth="1"/>
    <col min="4874" max="5118" width="8.85546875" style="17"/>
    <col min="5119" max="5119" width="2" style="17" customWidth="1"/>
    <col min="5120" max="5120" width="17.28515625" style="17" customWidth="1"/>
    <col min="5121" max="5121" width="42.42578125" style="17" customWidth="1"/>
    <col min="5122" max="5122" width="17" style="17" customWidth="1"/>
    <col min="5123" max="5123" width="11.42578125" style="17" customWidth="1"/>
    <col min="5124" max="5124" width="2" style="17" customWidth="1"/>
    <col min="5125" max="5126" width="11.5703125" style="17" bestFit="1" customWidth="1"/>
    <col min="5127" max="5127" width="12.28515625" style="17" bestFit="1" customWidth="1"/>
    <col min="5128" max="5128" width="19.7109375" style="17" bestFit="1" customWidth="1"/>
    <col min="5129" max="5129" width="26.28515625" style="17" bestFit="1" customWidth="1"/>
    <col min="5130" max="5374" width="8.85546875" style="17"/>
    <col min="5375" max="5375" width="2" style="17" customWidth="1"/>
    <col min="5376" max="5376" width="17.28515625" style="17" customWidth="1"/>
    <col min="5377" max="5377" width="42.42578125" style="17" customWidth="1"/>
    <col min="5378" max="5378" width="17" style="17" customWidth="1"/>
    <col min="5379" max="5379" width="11.42578125" style="17" customWidth="1"/>
    <col min="5380" max="5380" width="2" style="17" customWidth="1"/>
    <col min="5381" max="5382" width="11.5703125" style="17" bestFit="1" customWidth="1"/>
    <col min="5383" max="5383" width="12.28515625" style="17" bestFit="1" customWidth="1"/>
    <col min="5384" max="5384" width="19.7109375" style="17" bestFit="1" customWidth="1"/>
    <col min="5385" max="5385" width="26.28515625" style="17" bestFit="1" customWidth="1"/>
    <col min="5386" max="5630" width="8.85546875" style="17"/>
    <col min="5631" max="5631" width="2" style="17" customWidth="1"/>
    <col min="5632" max="5632" width="17.28515625" style="17" customWidth="1"/>
    <col min="5633" max="5633" width="42.42578125" style="17" customWidth="1"/>
    <col min="5634" max="5634" width="17" style="17" customWidth="1"/>
    <col min="5635" max="5635" width="11.42578125" style="17" customWidth="1"/>
    <col min="5636" max="5636" width="2" style="17" customWidth="1"/>
    <col min="5637" max="5638" width="11.5703125" style="17" bestFit="1" customWidth="1"/>
    <col min="5639" max="5639" width="12.28515625" style="17" bestFit="1" customWidth="1"/>
    <col min="5640" max="5640" width="19.7109375" style="17" bestFit="1" customWidth="1"/>
    <col min="5641" max="5641" width="26.28515625" style="17" bestFit="1" customWidth="1"/>
    <col min="5642" max="5886" width="8.85546875" style="17"/>
    <col min="5887" max="5887" width="2" style="17" customWidth="1"/>
    <col min="5888" max="5888" width="17.28515625" style="17" customWidth="1"/>
    <col min="5889" max="5889" width="42.42578125" style="17" customWidth="1"/>
    <col min="5890" max="5890" width="17" style="17" customWidth="1"/>
    <col min="5891" max="5891" width="11.42578125" style="17" customWidth="1"/>
    <col min="5892" max="5892" width="2" style="17" customWidth="1"/>
    <col min="5893" max="5894" width="11.5703125" style="17" bestFit="1" customWidth="1"/>
    <col min="5895" max="5895" width="12.28515625" style="17" bestFit="1" customWidth="1"/>
    <col min="5896" max="5896" width="19.7109375" style="17" bestFit="1" customWidth="1"/>
    <col min="5897" max="5897" width="26.28515625" style="17" bestFit="1" customWidth="1"/>
    <col min="5898" max="6142" width="8.85546875" style="17"/>
    <col min="6143" max="6143" width="2" style="17" customWidth="1"/>
    <col min="6144" max="6144" width="17.28515625" style="17" customWidth="1"/>
    <col min="6145" max="6145" width="42.42578125" style="17" customWidth="1"/>
    <col min="6146" max="6146" width="17" style="17" customWidth="1"/>
    <col min="6147" max="6147" width="11.42578125" style="17" customWidth="1"/>
    <col min="6148" max="6148" width="2" style="17" customWidth="1"/>
    <col min="6149" max="6150" width="11.5703125" style="17" bestFit="1" customWidth="1"/>
    <col min="6151" max="6151" width="12.28515625" style="17" bestFit="1" customWidth="1"/>
    <col min="6152" max="6152" width="19.7109375" style="17" bestFit="1" customWidth="1"/>
    <col min="6153" max="6153" width="26.28515625" style="17" bestFit="1" customWidth="1"/>
    <col min="6154" max="6398" width="8.85546875" style="17"/>
    <col min="6399" max="6399" width="2" style="17" customWidth="1"/>
    <col min="6400" max="6400" width="17.28515625" style="17" customWidth="1"/>
    <col min="6401" max="6401" width="42.42578125" style="17" customWidth="1"/>
    <col min="6402" max="6402" width="17" style="17" customWidth="1"/>
    <col min="6403" max="6403" width="11.42578125" style="17" customWidth="1"/>
    <col min="6404" max="6404" width="2" style="17" customWidth="1"/>
    <col min="6405" max="6406" width="11.5703125" style="17" bestFit="1" customWidth="1"/>
    <col min="6407" max="6407" width="12.28515625" style="17" bestFit="1" customWidth="1"/>
    <col min="6408" max="6408" width="19.7109375" style="17" bestFit="1" customWidth="1"/>
    <col min="6409" max="6409" width="26.28515625" style="17" bestFit="1" customWidth="1"/>
    <col min="6410" max="6654" width="8.85546875" style="17"/>
    <col min="6655" max="6655" width="2" style="17" customWidth="1"/>
    <col min="6656" max="6656" width="17.28515625" style="17" customWidth="1"/>
    <col min="6657" max="6657" width="42.42578125" style="17" customWidth="1"/>
    <col min="6658" max="6658" width="17" style="17" customWidth="1"/>
    <col min="6659" max="6659" width="11.42578125" style="17" customWidth="1"/>
    <col min="6660" max="6660" width="2" style="17" customWidth="1"/>
    <col min="6661" max="6662" width="11.5703125" style="17" bestFit="1" customWidth="1"/>
    <col min="6663" max="6663" width="12.28515625" style="17" bestFit="1" customWidth="1"/>
    <col min="6664" max="6664" width="19.7109375" style="17" bestFit="1" customWidth="1"/>
    <col min="6665" max="6665" width="26.28515625" style="17" bestFit="1" customWidth="1"/>
    <col min="6666" max="6910" width="8.85546875" style="17"/>
    <col min="6911" max="6911" width="2" style="17" customWidth="1"/>
    <col min="6912" max="6912" width="17.28515625" style="17" customWidth="1"/>
    <col min="6913" max="6913" width="42.42578125" style="17" customWidth="1"/>
    <col min="6914" max="6914" width="17" style="17" customWidth="1"/>
    <col min="6915" max="6915" width="11.42578125" style="17" customWidth="1"/>
    <col min="6916" max="6916" width="2" style="17" customWidth="1"/>
    <col min="6917" max="6918" width="11.5703125" style="17" bestFit="1" customWidth="1"/>
    <col min="6919" max="6919" width="12.28515625" style="17" bestFit="1" customWidth="1"/>
    <col min="6920" max="6920" width="19.7109375" style="17" bestFit="1" customWidth="1"/>
    <col min="6921" max="6921" width="26.28515625" style="17" bestFit="1" customWidth="1"/>
    <col min="6922" max="7166" width="8.85546875" style="17"/>
    <col min="7167" max="7167" width="2" style="17" customWidth="1"/>
    <col min="7168" max="7168" width="17.28515625" style="17" customWidth="1"/>
    <col min="7169" max="7169" width="42.42578125" style="17" customWidth="1"/>
    <col min="7170" max="7170" width="17" style="17" customWidth="1"/>
    <col min="7171" max="7171" width="11.42578125" style="17" customWidth="1"/>
    <col min="7172" max="7172" width="2" style="17" customWidth="1"/>
    <col min="7173" max="7174" width="11.5703125" style="17" bestFit="1" customWidth="1"/>
    <col min="7175" max="7175" width="12.28515625" style="17" bestFit="1" customWidth="1"/>
    <col min="7176" max="7176" width="19.7109375" style="17" bestFit="1" customWidth="1"/>
    <col min="7177" max="7177" width="26.28515625" style="17" bestFit="1" customWidth="1"/>
    <col min="7178" max="7422" width="8.85546875" style="17"/>
    <col min="7423" max="7423" width="2" style="17" customWidth="1"/>
    <col min="7424" max="7424" width="17.28515625" style="17" customWidth="1"/>
    <col min="7425" max="7425" width="42.42578125" style="17" customWidth="1"/>
    <col min="7426" max="7426" width="17" style="17" customWidth="1"/>
    <col min="7427" max="7427" width="11.42578125" style="17" customWidth="1"/>
    <col min="7428" max="7428" width="2" style="17" customWidth="1"/>
    <col min="7429" max="7430" width="11.5703125" style="17" bestFit="1" customWidth="1"/>
    <col min="7431" max="7431" width="12.28515625" style="17" bestFit="1" customWidth="1"/>
    <col min="7432" max="7432" width="19.7109375" style="17" bestFit="1" customWidth="1"/>
    <col min="7433" max="7433" width="26.28515625" style="17" bestFit="1" customWidth="1"/>
    <col min="7434" max="7678" width="8.85546875" style="17"/>
    <col min="7679" max="7679" width="2" style="17" customWidth="1"/>
    <col min="7680" max="7680" width="17.28515625" style="17" customWidth="1"/>
    <col min="7681" max="7681" width="42.42578125" style="17" customWidth="1"/>
    <col min="7682" max="7682" width="17" style="17" customWidth="1"/>
    <col min="7683" max="7683" width="11.42578125" style="17" customWidth="1"/>
    <col min="7684" max="7684" width="2" style="17" customWidth="1"/>
    <col min="7685" max="7686" width="11.5703125" style="17" bestFit="1" customWidth="1"/>
    <col min="7687" max="7687" width="12.28515625" style="17" bestFit="1" customWidth="1"/>
    <col min="7688" max="7688" width="19.7109375" style="17" bestFit="1" customWidth="1"/>
    <col min="7689" max="7689" width="26.28515625" style="17" bestFit="1" customWidth="1"/>
    <col min="7690" max="7934" width="8.85546875" style="17"/>
    <col min="7935" max="7935" width="2" style="17" customWidth="1"/>
    <col min="7936" max="7936" width="17.28515625" style="17" customWidth="1"/>
    <col min="7937" max="7937" width="42.42578125" style="17" customWidth="1"/>
    <col min="7938" max="7938" width="17" style="17" customWidth="1"/>
    <col min="7939" max="7939" width="11.42578125" style="17" customWidth="1"/>
    <col min="7940" max="7940" width="2" style="17" customWidth="1"/>
    <col min="7941" max="7942" width="11.5703125" style="17" bestFit="1" customWidth="1"/>
    <col min="7943" max="7943" width="12.28515625" style="17" bestFit="1" customWidth="1"/>
    <col min="7944" max="7944" width="19.7109375" style="17" bestFit="1" customWidth="1"/>
    <col min="7945" max="7945" width="26.28515625" style="17" bestFit="1" customWidth="1"/>
    <col min="7946" max="8190" width="8.85546875" style="17"/>
    <col min="8191" max="8191" width="2" style="17" customWidth="1"/>
    <col min="8192" max="8192" width="17.28515625" style="17" customWidth="1"/>
    <col min="8193" max="8193" width="42.42578125" style="17" customWidth="1"/>
    <col min="8194" max="8194" width="17" style="17" customWidth="1"/>
    <col min="8195" max="8195" width="11.42578125" style="17" customWidth="1"/>
    <col min="8196" max="8196" width="2" style="17" customWidth="1"/>
    <col min="8197" max="8198" width="11.5703125" style="17" bestFit="1" customWidth="1"/>
    <col min="8199" max="8199" width="12.28515625" style="17" bestFit="1" customWidth="1"/>
    <col min="8200" max="8200" width="19.7109375" style="17" bestFit="1" customWidth="1"/>
    <col min="8201" max="8201" width="26.28515625" style="17" bestFit="1" customWidth="1"/>
    <col min="8202" max="8446" width="8.85546875" style="17"/>
    <col min="8447" max="8447" width="2" style="17" customWidth="1"/>
    <col min="8448" max="8448" width="17.28515625" style="17" customWidth="1"/>
    <col min="8449" max="8449" width="42.42578125" style="17" customWidth="1"/>
    <col min="8450" max="8450" width="17" style="17" customWidth="1"/>
    <col min="8451" max="8451" width="11.42578125" style="17" customWidth="1"/>
    <col min="8452" max="8452" width="2" style="17" customWidth="1"/>
    <col min="8453" max="8454" width="11.5703125" style="17" bestFit="1" customWidth="1"/>
    <col min="8455" max="8455" width="12.28515625" style="17" bestFit="1" customWidth="1"/>
    <col min="8456" max="8456" width="19.7109375" style="17" bestFit="1" customWidth="1"/>
    <col min="8457" max="8457" width="26.28515625" style="17" bestFit="1" customWidth="1"/>
    <col min="8458" max="8702" width="8.85546875" style="17"/>
    <col min="8703" max="8703" width="2" style="17" customWidth="1"/>
    <col min="8704" max="8704" width="17.28515625" style="17" customWidth="1"/>
    <col min="8705" max="8705" width="42.42578125" style="17" customWidth="1"/>
    <col min="8706" max="8706" width="17" style="17" customWidth="1"/>
    <col min="8707" max="8707" width="11.42578125" style="17" customWidth="1"/>
    <col min="8708" max="8708" width="2" style="17" customWidth="1"/>
    <col min="8709" max="8710" width="11.5703125" style="17" bestFit="1" customWidth="1"/>
    <col min="8711" max="8711" width="12.28515625" style="17" bestFit="1" customWidth="1"/>
    <col min="8712" max="8712" width="19.7109375" style="17" bestFit="1" customWidth="1"/>
    <col min="8713" max="8713" width="26.28515625" style="17" bestFit="1" customWidth="1"/>
    <col min="8714" max="8958" width="8.85546875" style="17"/>
    <col min="8959" max="8959" width="2" style="17" customWidth="1"/>
    <col min="8960" max="8960" width="17.28515625" style="17" customWidth="1"/>
    <col min="8961" max="8961" width="42.42578125" style="17" customWidth="1"/>
    <col min="8962" max="8962" width="17" style="17" customWidth="1"/>
    <col min="8963" max="8963" width="11.42578125" style="17" customWidth="1"/>
    <col min="8964" max="8964" width="2" style="17" customWidth="1"/>
    <col min="8965" max="8966" width="11.5703125" style="17" bestFit="1" customWidth="1"/>
    <col min="8967" max="8967" width="12.28515625" style="17" bestFit="1" customWidth="1"/>
    <col min="8968" max="8968" width="19.7109375" style="17" bestFit="1" customWidth="1"/>
    <col min="8969" max="8969" width="26.28515625" style="17" bestFit="1" customWidth="1"/>
    <col min="8970" max="9214" width="8.85546875" style="17"/>
    <col min="9215" max="9215" width="2" style="17" customWidth="1"/>
    <col min="9216" max="9216" width="17.28515625" style="17" customWidth="1"/>
    <col min="9217" max="9217" width="42.42578125" style="17" customWidth="1"/>
    <col min="9218" max="9218" width="17" style="17" customWidth="1"/>
    <col min="9219" max="9219" width="11.42578125" style="17" customWidth="1"/>
    <col min="9220" max="9220" width="2" style="17" customWidth="1"/>
    <col min="9221" max="9222" width="11.5703125" style="17" bestFit="1" customWidth="1"/>
    <col min="9223" max="9223" width="12.28515625" style="17" bestFit="1" customWidth="1"/>
    <col min="9224" max="9224" width="19.7109375" style="17" bestFit="1" customWidth="1"/>
    <col min="9225" max="9225" width="26.28515625" style="17" bestFit="1" customWidth="1"/>
    <col min="9226" max="9470" width="8.85546875" style="17"/>
    <col min="9471" max="9471" width="2" style="17" customWidth="1"/>
    <col min="9472" max="9472" width="17.28515625" style="17" customWidth="1"/>
    <col min="9473" max="9473" width="42.42578125" style="17" customWidth="1"/>
    <col min="9474" max="9474" width="17" style="17" customWidth="1"/>
    <col min="9475" max="9475" width="11.42578125" style="17" customWidth="1"/>
    <col min="9476" max="9476" width="2" style="17" customWidth="1"/>
    <col min="9477" max="9478" width="11.5703125" style="17" bestFit="1" customWidth="1"/>
    <col min="9479" max="9479" width="12.28515625" style="17" bestFit="1" customWidth="1"/>
    <col min="9480" max="9480" width="19.7109375" style="17" bestFit="1" customWidth="1"/>
    <col min="9481" max="9481" width="26.28515625" style="17" bestFit="1" customWidth="1"/>
    <col min="9482" max="9726" width="8.85546875" style="17"/>
    <col min="9727" max="9727" width="2" style="17" customWidth="1"/>
    <col min="9728" max="9728" width="17.28515625" style="17" customWidth="1"/>
    <col min="9729" max="9729" width="42.42578125" style="17" customWidth="1"/>
    <col min="9730" max="9730" width="17" style="17" customWidth="1"/>
    <col min="9731" max="9731" width="11.42578125" style="17" customWidth="1"/>
    <col min="9732" max="9732" width="2" style="17" customWidth="1"/>
    <col min="9733" max="9734" width="11.5703125" style="17" bestFit="1" customWidth="1"/>
    <col min="9735" max="9735" width="12.28515625" style="17" bestFit="1" customWidth="1"/>
    <col min="9736" max="9736" width="19.7109375" style="17" bestFit="1" customWidth="1"/>
    <col min="9737" max="9737" width="26.28515625" style="17" bestFit="1" customWidth="1"/>
    <col min="9738" max="9982" width="8.85546875" style="17"/>
    <col min="9983" max="9983" width="2" style="17" customWidth="1"/>
    <col min="9984" max="9984" width="17.28515625" style="17" customWidth="1"/>
    <col min="9985" max="9985" width="42.42578125" style="17" customWidth="1"/>
    <col min="9986" max="9986" width="17" style="17" customWidth="1"/>
    <col min="9987" max="9987" width="11.42578125" style="17" customWidth="1"/>
    <col min="9988" max="9988" width="2" style="17" customWidth="1"/>
    <col min="9989" max="9990" width="11.5703125" style="17" bestFit="1" customWidth="1"/>
    <col min="9991" max="9991" width="12.28515625" style="17" bestFit="1" customWidth="1"/>
    <col min="9992" max="9992" width="19.7109375" style="17" bestFit="1" customWidth="1"/>
    <col min="9993" max="9993" width="26.28515625" style="17" bestFit="1" customWidth="1"/>
    <col min="9994" max="10238" width="8.85546875" style="17"/>
    <col min="10239" max="10239" width="2" style="17" customWidth="1"/>
    <col min="10240" max="10240" width="17.28515625" style="17" customWidth="1"/>
    <col min="10241" max="10241" width="42.42578125" style="17" customWidth="1"/>
    <col min="10242" max="10242" width="17" style="17" customWidth="1"/>
    <col min="10243" max="10243" width="11.42578125" style="17" customWidth="1"/>
    <col min="10244" max="10244" width="2" style="17" customWidth="1"/>
    <col min="10245" max="10246" width="11.5703125" style="17" bestFit="1" customWidth="1"/>
    <col min="10247" max="10247" width="12.28515625" style="17" bestFit="1" customWidth="1"/>
    <col min="10248" max="10248" width="19.7109375" style="17" bestFit="1" customWidth="1"/>
    <col min="10249" max="10249" width="26.28515625" style="17" bestFit="1" customWidth="1"/>
    <col min="10250" max="10494" width="8.85546875" style="17"/>
    <col min="10495" max="10495" width="2" style="17" customWidth="1"/>
    <col min="10496" max="10496" width="17.28515625" style="17" customWidth="1"/>
    <col min="10497" max="10497" width="42.42578125" style="17" customWidth="1"/>
    <col min="10498" max="10498" width="17" style="17" customWidth="1"/>
    <col min="10499" max="10499" width="11.42578125" style="17" customWidth="1"/>
    <col min="10500" max="10500" width="2" style="17" customWidth="1"/>
    <col min="10501" max="10502" width="11.5703125" style="17" bestFit="1" customWidth="1"/>
    <col min="10503" max="10503" width="12.28515625" style="17" bestFit="1" customWidth="1"/>
    <col min="10504" max="10504" width="19.7109375" style="17" bestFit="1" customWidth="1"/>
    <col min="10505" max="10505" width="26.28515625" style="17" bestFit="1" customWidth="1"/>
    <col min="10506" max="10750" width="8.85546875" style="17"/>
    <col min="10751" max="10751" width="2" style="17" customWidth="1"/>
    <col min="10752" max="10752" width="17.28515625" style="17" customWidth="1"/>
    <col min="10753" max="10753" width="42.42578125" style="17" customWidth="1"/>
    <col min="10754" max="10754" width="17" style="17" customWidth="1"/>
    <col min="10755" max="10755" width="11.42578125" style="17" customWidth="1"/>
    <col min="10756" max="10756" width="2" style="17" customWidth="1"/>
    <col min="10757" max="10758" width="11.5703125" style="17" bestFit="1" customWidth="1"/>
    <col min="10759" max="10759" width="12.28515625" style="17" bestFit="1" customWidth="1"/>
    <col min="10760" max="10760" width="19.7109375" style="17" bestFit="1" customWidth="1"/>
    <col min="10761" max="10761" width="26.28515625" style="17" bestFit="1" customWidth="1"/>
    <col min="10762" max="11006" width="8.85546875" style="17"/>
    <col min="11007" max="11007" width="2" style="17" customWidth="1"/>
    <col min="11008" max="11008" width="17.28515625" style="17" customWidth="1"/>
    <col min="11009" max="11009" width="42.42578125" style="17" customWidth="1"/>
    <col min="11010" max="11010" width="17" style="17" customWidth="1"/>
    <col min="11011" max="11011" width="11.42578125" style="17" customWidth="1"/>
    <col min="11012" max="11012" width="2" style="17" customWidth="1"/>
    <col min="11013" max="11014" width="11.5703125" style="17" bestFit="1" customWidth="1"/>
    <col min="11015" max="11015" width="12.28515625" style="17" bestFit="1" customWidth="1"/>
    <col min="11016" max="11016" width="19.7109375" style="17" bestFit="1" customWidth="1"/>
    <col min="11017" max="11017" width="26.28515625" style="17" bestFit="1" customWidth="1"/>
    <col min="11018" max="11262" width="8.85546875" style="17"/>
    <col min="11263" max="11263" width="2" style="17" customWidth="1"/>
    <col min="11264" max="11264" width="17.28515625" style="17" customWidth="1"/>
    <col min="11265" max="11265" width="42.42578125" style="17" customWidth="1"/>
    <col min="11266" max="11266" width="17" style="17" customWidth="1"/>
    <col min="11267" max="11267" width="11.42578125" style="17" customWidth="1"/>
    <col min="11268" max="11268" width="2" style="17" customWidth="1"/>
    <col min="11269" max="11270" width="11.5703125" style="17" bestFit="1" customWidth="1"/>
    <col min="11271" max="11271" width="12.28515625" style="17" bestFit="1" customWidth="1"/>
    <col min="11272" max="11272" width="19.7109375" style="17" bestFit="1" customWidth="1"/>
    <col min="11273" max="11273" width="26.28515625" style="17" bestFit="1" customWidth="1"/>
    <col min="11274" max="11518" width="8.85546875" style="17"/>
    <col min="11519" max="11519" width="2" style="17" customWidth="1"/>
    <col min="11520" max="11520" width="17.28515625" style="17" customWidth="1"/>
    <col min="11521" max="11521" width="42.42578125" style="17" customWidth="1"/>
    <col min="11522" max="11522" width="17" style="17" customWidth="1"/>
    <col min="11523" max="11523" width="11.42578125" style="17" customWidth="1"/>
    <col min="11524" max="11524" width="2" style="17" customWidth="1"/>
    <col min="11525" max="11526" width="11.5703125" style="17" bestFit="1" customWidth="1"/>
    <col min="11527" max="11527" width="12.28515625" style="17" bestFit="1" customWidth="1"/>
    <col min="11528" max="11528" width="19.7109375" style="17" bestFit="1" customWidth="1"/>
    <col min="11529" max="11529" width="26.28515625" style="17" bestFit="1" customWidth="1"/>
    <col min="11530" max="11774" width="8.85546875" style="17"/>
    <col min="11775" max="11775" width="2" style="17" customWidth="1"/>
    <col min="11776" max="11776" width="17.28515625" style="17" customWidth="1"/>
    <col min="11777" max="11777" width="42.42578125" style="17" customWidth="1"/>
    <col min="11778" max="11778" width="17" style="17" customWidth="1"/>
    <col min="11779" max="11779" width="11.42578125" style="17" customWidth="1"/>
    <col min="11780" max="11780" width="2" style="17" customWidth="1"/>
    <col min="11781" max="11782" width="11.5703125" style="17" bestFit="1" customWidth="1"/>
    <col min="11783" max="11783" width="12.28515625" style="17" bestFit="1" customWidth="1"/>
    <col min="11784" max="11784" width="19.7109375" style="17" bestFit="1" customWidth="1"/>
    <col min="11785" max="11785" width="26.28515625" style="17" bestFit="1" customWidth="1"/>
    <col min="11786" max="12030" width="8.85546875" style="17"/>
    <col min="12031" max="12031" width="2" style="17" customWidth="1"/>
    <col min="12032" max="12032" width="17.28515625" style="17" customWidth="1"/>
    <col min="12033" max="12033" width="42.42578125" style="17" customWidth="1"/>
    <col min="12034" max="12034" width="17" style="17" customWidth="1"/>
    <col min="12035" max="12035" width="11.42578125" style="17" customWidth="1"/>
    <col min="12036" max="12036" width="2" style="17" customWidth="1"/>
    <col min="12037" max="12038" width="11.5703125" style="17" bestFit="1" customWidth="1"/>
    <col min="12039" max="12039" width="12.28515625" style="17" bestFit="1" customWidth="1"/>
    <col min="12040" max="12040" width="19.7109375" style="17" bestFit="1" customWidth="1"/>
    <col min="12041" max="12041" width="26.28515625" style="17" bestFit="1" customWidth="1"/>
    <col min="12042" max="12286" width="8.85546875" style="17"/>
    <col min="12287" max="12287" width="2" style="17" customWidth="1"/>
    <col min="12288" max="12288" width="17.28515625" style="17" customWidth="1"/>
    <col min="12289" max="12289" width="42.42578125" style="17" customWidth="1"/>
    <col min="12290" max="12290" width="17" style="17" customWidth="1"/>
    <col min="12291" max="12291" width="11.42578125" style="17" customWidth="1"/>
    <col min="12292" max="12292" width="2" style="17" customWidth="1"/>
    <col min="12293" max="12294" width="11.5703125" style="17" bestFit="1" customWidth="1"/>
    <col min="12295" max="12295" width="12.28515625" style="17" bestFit="1" customWidth="1"/>
    <col min="12296" max="12296" width="19.7109375" style="17" bestFit="1" customWidth="1"/>
    <col min="12297" max="12297" width="26.28515625" style="17" bestFit="1" customWidth="1"/>
    <col min="12298" max="12542" width="8.85546875" style="17"/>
    <col min="12543" max="12543" width="2" style="17" customWidth="1"/>
    <col min="12544" max="12544" width="17.28515625" style="17" customWidth="1"/>
    <col min="12545" max="12545" width="42.42578125" style="17" customWidth="1"/>
    <col min="12546" max="12546" width="17" style="17" customWidth="1"/>
    <col min="12547" max="12547" width="11.42578125" style="17" customWidth="1"/>
    <col min="12548" max="12548" width="2" style="17" customWidth="1"/>
    <col min="12549" max="12550" width="11.5703125" style="17" bestFit="1" customWidth="1"/>
    <col min="12551" max="12551" width="12.28515625" style="17" bestFit="1" customWidth="1"/>
    <col min="12552" max="12552" width="19.7109375" style="17" bestFit="1" customWidth="1"/>
    <col min="12553" max="12553" width="26.28515625" style="17" bestFit="1" customWidth="1"/>
    <col min="12554" max="12798" width="8.85546875" style="17"/>
    <col min="12799" max="12799" width="2" style="17" customWidth="1"/>
    <col min="12800" max="12800" width="17.28515625" style="17" customWidth="1"/>
    <col min="12801" max="12801" width="42.42578125" style="17" customWidth="1"/>
    <col min="12802" max="12802" width="17" style="17" customWidth="1"/>
    <col min="12803" max="12803" width="11.42578125" style="17" customWidth="1"/>
    <col min="12804" max="12804" width="2" style="17" customWidth="1"/>
    <col min="12805" max="12806" width="11.5703125" style="17" bestFit="1" customWidth="1"/>
    <col min="12807" max="12807" width="12.28515625" style="17" bestFit="1" customWidth="1"/>
    <col min="12808" max="12808" width="19.7109375" style="17" bestFit="1" customWidth="1"/>
    <col min="12809" max="12809" width="26.28515625" style="17" bestFit="1" customWidth="1"/>
    <col min="12810" max="13054" width="8.85546875" style="17"/>
    <col min="13055" max="13055" width="2" style="17" customWidth="1"/>
    <col min="13056" max="13056" width="17.28515625" style="17" customWidth="1"/>
    <col min="13057" max="13057" width="42.42578125" style="17" customWidth="1"/>
    <col min="13058" max="13058" width="17" style="17" customWidth="1"/>
    <col min="13059" max="13059" width="11.42578125" style="17" customWidth="1"/>
    <col min="13060" max="13060" width="2" style="17" customWidth="1"/>
    <col min="13061" max="13062" width="11.5703125" style="17" bestFit="1" customWidth="1"/>
    <col min="13063" max="13063" width="12.28515625" style="17" bestFit="1" customWidth="1"/>
    <col min="13064" max="13064" width="19.7109375" style="17" bestFit="1" customWidth="1"/>
    <col min="13065" max="13065" width="26.28515625" style="17" bestFit="1" customWidth="1"/>
    <col min="13066" max="13310" width="8.85546875" style="17"/>
    <col min="13311" max="13311" width="2" style="17" customWidth="1"/>
    <col min="13312" max="13312" width="17.28515625" style="17" customWidth="1"/>
    <col min="13313" max="13313" width="42.42578125" style="17" customWidth="1"/>
    <col min="13314" max="13314" width="17" style="17" customWidth="1"/>
    <col min="13315" max="13315" width="11.42578125" style="17" customWidth="1"/>
    <col min="13316" max="13316" width="2" style="17" customWidth="1"/>
    <col min="13317" max="13318" width="11.5703125" style="17" bestFit="1" customWidth="1"/>
    <col min="13319" max="13319" width="12.28515625" style="17" bestFit="1" customWidth="1"/>
    <col min="13320" max="13320" width="19.7109375" style="17" bestFit="1" customWidth="1"/>
    <col min="13321" max="13321" width="26.28515625" style="17" bestFit="1" customWidth="1"/>
    <col min="13322" max="13566" width="8.85546875" style="17"/>
    <col min="13567" max="13567" width="2" style="17" customWidth="1"/>
    <col min="13568" max="13568" width="17.28515625" style="17" customWidth="1"/>
    <col min="13569" max="13569" width="42.42578125" style="17" customWidth="1"/>
    <col min="13570" max="13570" width="17" style="17" customWidth="1"/>
    <col min="13571" max="13571" width="11.42578125" style="17" customWidth="1"/>
    <col min="13572" max="13572" width="2" style="17" customWidth="1"/>
    <col min="13573" max="13574" width="11.5703125" style="17" bestFit="1" customWidth="1"/>
    <col min="13575" max="13575" width="12.28515625" style="17" bestFit="1" customWidth="1"/>
    <col min="13576" max="13576" width="19.7109375" style="17" bestFit="1" customWidth="1"/>
    <col min="13577" max="13577" width="26.28515625" style="17" bestFit="1" customWidth="1"/>
    <col min="13578" max="13822" width="8.85546875" style="17"/>
    <col min="13823" max="13823" width="2" style="17" customWidth="1"/>
    <col min="13824" max="13824" width="17.28515625" style="17" customWidth="1"/>
    <col min="13825" max="13825" width="42.42578125" style="17" customWidth="1"/>
    <col min="13826" max="13826" width="17" style="17" customWidth="1"/>
    <col min="13827" max="13827" width="11.42578125" style="17" customWidth="1"/>
    <col min="13828" max="13828" width="2" style="17" customWidth="1"/>
    <col min="13829" max="13830" width="11.5703125" style="17" bestFit="1" customWidth="1"/>
    <col min="13831" max="13831" width="12.28515625" style="17" bestFit="1" customWidth="1"/>
    <col min="13832" max="13832" width="19.7109375" style="17" bestFit="1" customWidth="1"/>
    <col min="13833" max="13833" width="26.28515625" style="17" bestFit="1" customWidth="1"/>
    <col min="13834" max="14078" width="8.85546875" style="17"/>
    <col min="14079" max="14079" width="2" style="17" customWidth="1"/>
    <col min="14080" max="14080" width="17.28515625" style="17" customWidth="1"/>
    <col min="14081" max="14081" width="42.42578125" style="17" customWidth="1"/>
    <col min="14082" max="14082" width="17" style="17" customWidth="1"/>
    <col min="14083" max="14083" width="11.42578125" style="17" customWidth="1"/>
    <col min="14084" max="14084" width="2" style="17" customWidth="1"/>
    <col min="14085" max="14086" width="11.5703125" style="17" bestFit="1" customWidth="1"/>
    <col min="14087" max="14087" width="12.28515625" style="17" bestFit="1" customWidth="1"/>
    <col min="14088" max="14088" width="19.7109375" style="17" bestFit="1" customWidth="1"/>
    <col min="14089" max="14089" width="26.28515625" style="17" bestFit="1" customWidth="1"/>
    <col min="14090" max="14334" width="8.85546875" style="17"/>
    <col min="14335" max="14335" width="2" style="17" customWidth="1"/>
    <col min="14336" max="14336" width="17.28515625" style="17" customWidth="1"/>
    <col min="14337" max="14337" width="42.42578125" style="17" customWidth="1"/>
    <col min="14338" max="14338" width="17" style="17" customWidth="1"/>
    <col min="14339" max="14339" width="11.42578125" style="17" customWidth="1"/>
    <col min="14340" max="14340" width="2" style="17" customWidth="1"/>
    <col min="14341" max="14342" width="11.5703125" style="17" bestFit="1" customWidth="1"/>
    <col min="14343" max="14343" width="12.28515625" style="17" bestFit="1" customWidth="1"/>
    <col min="14344" max="14344" width="19.7109375" style="17" bestFit="1" customWidth="1"/>
    <col min="14345" max="14345" width="26.28515625" style="17" bestFit="1" customWidth="1"/>
    <col min="14346" max="14590" width="8.85546875" style="17"/>
    <col min="14591" max="14591" width="2" style="17" customWidth="1"/>
    <col min="14592" max="14592" width="17.28515625" style="17" customWidth="1"/>
    <col min="14593" max="14593" width="42.42578125" style="17" customWidth="1"/>
    <col min="14594" max="14594" width="17" style="17" customWidth="1"/>
    <col min="14595" max="14595" width="11.42578125" style="17" customWidth="1"/>
    <col min="14596" max="14596" width="2" style="17" customWidth="1"/>
    <col min="14597" max="14598" width="11.5703125" style="17" bestFit="1" customWidth="1"/>
    <col min="14599" max="14599" width="12.28515625" style="17" bestFit="1" customWidth="1"/>
    <col min="14600" max="14600" width="19.7109375" style="17" bestFit="1" customWidth="1"/>
    <col min="14601" max="14601" width="26.28515625" style="17" bestFit="1" customWidth="1"/>
    <col min="14602" max="14846" width="8.85546875" style="17"/>
    <col min="14847" max="14847" width="2" style="17" customWidth="1"/>
    <col min="14848" max="14848" width="17.28515625" style="17" customWidth="1"/>
    <col min="14849" max="14849" width="42.42578125" style="17" customWidth="1"/>
    <col min="14850" max="14850" width="17" style="17" customWidth="1"/>
    <col min="14851" max="14851" width="11.42578125" style="17" customWidth="1"/>
    <col min="14852" max="14852" width="2" style="17" customWidth="1"/>
    <col min="14853" max="14854" width="11.5703125" style="17" bestFit="1" customWidth="1"/>
    <col min="14855" max="14855" width="12.28515625" style="17" bestFit="1" customWidth="1"/>
    <col min="14856" max="14856" width="19.7109375" style="17" bestFit="1" customWidth="1"/>
    <col min="14857" max="14857" width="26.28515625" style="17" bestFit="1" customWidth="1"/>
    <col min="14858" max="15102" width="8.85546875" style="17"/>
    <col min="15103" max="15103" width="2" style="17" customWidth="1"/>
    <col min="15104" max="15104" width="17.28515625" style="17" customWidth="1"/>
    <col min="15105" max="15105" width="42.42578125" style="17" customWidth="1"/>
    <col min="15106" max="15106" width="17" style="17" customWidth="1"/>
    <col min="15107" max="15107" width="11.42578125" style="17" customWidth="1"/>
    <col min="15108" max="15108" width="2" style="17" customWidth="1"/>
    <col min="15109" max="15110" width="11.5703125" style="17" bestFit="1" customWidth="1"/>
    <col min="15111" max="15111" width="12.28515625" style="17" bestFit="1" customWidth="1"/>
    <col min="15112" max="15112" width="19.7109375" style="17" bestFit="1" customWidth="1"/>
    <col min="15113" max="15113" width="26.28515625" style="17" bestFit="1" customWidth="1"/>
    <col min="15114" max="15358" width="8.85546875" style="17"/>
    <col min="15359" max="15359" width="2" style="17" customWidth="1"/>
    <col min="15360" max="15360" width="17.28515625" style="17" customWidth="1"/>
    <col min="15361" max="15361" width="42.42578125" style="17" customWidth="1"/>
    <col min="15362" max="15362" width="17" style="17" customWidth="1"/>
    <col min="15363" max="15363" width="11.42578125" style="17" customWidth="1"/>
    <col min="15364" max="15364" width="2" style="17" customWidth="1"/>
    <col min="15365" max="15366" width="11.5703125" style="17" bestFit="1" customWidth="1"/>
    <col min="15367" max="15367" width="12.28515625" style="17" bestFit="1" customWidth="1"/>
    <col min="15368" max="15368" width="19.7109375" style="17" bestFit="1" customWidth="1"/>
    <col min="15369" max="15369" width="26.28515625" style="17" bestFit="1" customWidth="1"/>
    <col min="15370" max="15614" width="8.85546875" style="17"/>
    <col min="15615" max="15615" width="2" style="17" customWidth="1"/>
    <col min="15616" max="15616" width="17.28515625" style="17" customWidth="1"/>
    <col min="15617" max="15617" width="42.42578125" style="17" customWidth="1"/>
    <col min="15618" max="15618" width="17" style="17" customWidth="1"/>
    <col min="15619" max="15619" width="11.42578125" style="17" customWidth="1"/>
    <col min="15620" max="15620" width="2" style="17" customWidth="1"/>
    <col min="15621" max="15622" width="11.5703125" style="17" bestFit="1" customWidth="1"/>
    <col min="15623" max="15623" width="12.28515625" style="17" bestFit="1" customWidth="1"/>
    <col min="15624" max="15624" width="19.7109375" style="17" bestFit="1" customWidth="1"/>
    <col min="15625" max="15625" width="26.28515625" style="17" bestFit="1" customWidth="1"/>
    <col min="15626" max="15870" width="8.85546875" style="17"/>
    <col min="15871" max="15871" width="2" style="17" customWidth="1"/>
    <col min="15872" max="15872" width="17.28515625" style="17" customWidth="1"/>
    <col min="15873" max="15873" width="42.42578125" style="17" customWidth="1"/>
    <col min="15874" max="15874" width="17" style="17" customWidth="1"/>
    <col min="15875" max="15875" width="11.42578125" style="17" customWidth="1"/>
    <col min="15876" max="15876" width="2" style="17" customWidth="1"/>
    <col min="15877" max="15878" width="11.5703125" style="17" bestFit="1" customWidth="1"/>
    <col min="15879" max="15879" width="12.28515625" style="17" bestFit="1" customWidth="1"/>
    <col min="15880" max="15880" width="19.7109375" style="17" bestFit="1" customWidth="1"/>
    <col min="15881" max="15881" width="26.28515625" style="17" bestFit="1" customWidth="1"/>
    <col min="15882" max="16126" width="8.85546875" style="17"/>
    <col min="16127" max="16127" width="2" style="17" customWidth="1"/>
    <col min="16128" max="16128" width="17.28515625" style="17" customWidth="1"/>
    <col min="16129" max="16129" width="42.42578125" style="17" customWidth="1"/>
    <col min="16130" max="16130" width="17" style="17" customWidth="1"/>
    <col min="16131" max="16131" width="11.42578125" style="17" customWidth="1"/>
    <col min="16132" max="16132" width="2" style="17" customWidth="1"/>
    <col min="16133" max="16134" width="11.5703125" style="17" bestFit="1" customWidth="1"/>
    <col min="16135" max="16135" width="12.28515625" style="17" bestFit="1" customWidth="1"/>
    <col min="16136" max="16136" width="19.7109375" style="17" bestFit="1" customWidth="1"/>
    <col min="16137" max="16137" width="26.28515625" style="17" bestFit="1" customWidth="1"/>
    <col min="16138" max="16382" width="8.85546875" style="17"/>
    <col min="16383" max="16384" width="8.85546875" style="17" customWidth="1"/>
  </cols>
  <sheetData>
    <row r="1" spans="1:4" ht="45.75" customHeight="1" x14ac:dyDescent="0.2">
      <c r="A1" s="24" t="s">
        <v>783</v>
      </c>
      <c r="B1" s="1"/>
      <c r="C1" s="1"/>
      <c r="D1" s="1"/>
    </row>
    <row r="2" spans="1:4" ht="45.75" customHeight="1" x14ac:dyDescent="0.2">
      <c r="A2" s="92" t="s">
        <v>441</v>
      </c>
      <c r="B2" s="92" t="s">
        <v>784</v>
      </c>
      <c r="C2" s="175" t="s">
        <v>785</v>
      </c>
      <c r="D2" s="176" t="s">
        <v>786</v>
      </c>
    </row>
    <row r="3" spans="1:4" ht="15" customHeight="1" x14ac:dyDescent="0.2">
      <c r="A3" s="30" t="s">
        <v>1638</v>
      </c>
      <c r="B3" s="179" t="s">
        <v>1639</v>
      </c>
      <c r="C3" s="181">
        <v>750000</v>
      </c>
      <c r="D3" s="182">
        <f t="shared" ref="D3:D34" si="0">SUM(C3/$C$106)</f>
        <v>4.5589853376345026E-3</v>
      </c>
    </row>
    <row r="4" spans="1:4" ht="15" customHeight="1" x14ac:dyDescent="0.2">
      <c r="A4" s="30" t="s">
        <v>1644</v>
      </c>
      <c r="B4" s="179" t="s">
        <v>1645</v>
      </c>
      <c r="C4" s="181">
        <v>175000</v>
      </c>
      <c r="D4" s="182">
        <f t="shared" si="0"/>
        <v>1.0637632454480507E-3</v>
      </c>
    </row>
    <row r="5" spans="1:4" ht="15" customHeight="1" x14ac:dyDescent="0.2">
      <c r="A5" s="30" t="s">
        <v>1653</v>
      </c>
      <c r="B5" s="179" t="s">
        <v>1654</v>
      </c>
      <c r="C5" s="181">
        <v>200000</v>
      </c>
      <c r="D5" s="182">
        <f t="shared" si="0"/>
        <v>1.2157294233692008E-3</v>
      </c>
    </row>
    <row r="6" spans="1:4" ht="15" customHeight="1" x14ac:dyDescent="0.2">
      <c r="A6" s="30" t="s">
        <v>1665</v>
      </c>
      <c r="B6" s="179" t="s">
        <v>1666</v>
      </c>
      <c r="C6" s="181">
        <v>2878947</v>
      </c>
      <c r="D6" s="182">
        <f t="shared" si="0"/>
        <v>1.7500102881102451E-2</v>
      </c>
    </row>
    <row r="7" spans="1:4" ht="17.100000000000001" customHeight="1" x14ac:dyDescent="0.2">
      <c r="A7" s="30" t="s">
        <v>1665</v>
      </c>
      <c r="B7" s="179" t="s">
        <v>1668</v>
      </c>
      <c r="C7" s="181">
        <v>200000</v>
      </c>
      <c r="D7" s="182">
        <f t="shared" si="0"/>
        <v>1.2157294233692008E-3</v>
      </c>
    </row>
    <row r="8" spans="1:4" ht="17.100000000000001" customHeight="1" x14ac:dyDescent="0.2">
      <c r="A8" s="30" t="s">
        <v>795</v>
      </c>
      <c r="B8" s="179" t="s">
        <v>2252</v>
      </c>
      <c r="C8" s="181">
        <v>4611111</v>
      </c>
      <c r="D8" s="182">
        <f t="shared" si="0"/>
        <v>2.8029316585606895E-2</v>
      </c>
    </row>
    <row r="9" spans="1:4" ht="17.100000000000001" customHeight="1" x14ac:dyDescent="0.2">
      <c r="A9" s="30" t="s">
        <v>787</v>
      </c>
      <c r="B9" s="179" t="s">
        <v>1679</v>
      </c>
      <c r="C9" s="181">
        <v>1200000</v>
      </c>
      <c r="D9" s="182">
        <f t="shared" si="0"/>
        <v>7.294376540215205E-3</v>
      </c>
    </row>
    <row r="10" spans="1:4" ht="17.100000000000001" customHeight="1" x14ac:dyDescent="0.2">
      <c r="A10" s="30" t="s">
        <v>1686</v>
      </c>
      <c r="B10" s="179" t="s">
        <v>1687</v>
      </c>
      <c r="C10" s="181">
        <v>250000</v>
      </c>
      <c r="D10" s="182">
        <f t="shared" si="0"/>
        <v>1.5196617792115009E-3</v>
      </c>
    </row>
    <row r="11" spans="1:4" ht="17.100000000000001" customHeight="1" x14ac:dyDescent="0.2">
      <c r="A11" s="30" t="s">
        <v>1689</v>
      </c>
      <c r="B11" s="179" t="s">
        <v>1690</v>
      </c>
      <c r="C11" s="181">
        <v>1050000</v>
      </c>
      <c r="D11" s="182">
        <f t="shared" si="0"/>
        <v>6.3825794726883045E-3</v>
      </c>
    </row>
    <row r="12" spans="1:4" ht="17.100000000000001" customHeight="1" x14ac:dyDescent="0.2">
      <c r="A12" s="30" t="s">
        <v>1692</v>
      </c>
      <c r="B12" s="179" t="s">
        <v>1693</v>
      </c>
      <c r="C12" s="181">
        <v>200000</v>
      </c>
      <c r="D12" s="182">
        <f t="shared" si="0"/>
        <v>1.2157294233692008E-3</v>
      </c>
    </row>
    <row r="13" spans="1:4" ht="17.100000000000001" customHeight="1" x14ac:dyDescent="0.2">
      <c r="A13" s="30" t="s">
        <v>1695</v>
      </c>
      <c r="B13" s="179" t="s">
        <v>1696</v>
      </c>
      <c r="C13" s="181">
        <v>575000</v>
      </c>
      <c r="D13" s="182">
        <f t="shared" si="0"/>
        <v>3.4952220921864521E-3</v>
      </c>
    </row>
    <row r="14" spans="1:4" ht="17.100000000000001" customHeight="1" x14ac:dyDescent="0.2">
      <c r="A14" s="30" t="s">
        <v>1704</v>
      </c>
      <c r="B14" s="179" t="s">
        <v>1705</v>
      </c>
      <c r="C14" s="181">
        <v>150000</v>
      </c>
      <c r="D14" s="182">
        <f t="shared" si="0"/>
        <v>9.1179706752690063E-4</v>
      </c>
    </row>
    <row r="15" spans="1:4" ht="17.100000000000001" customHeight="1" x14ac:dyDescent="0.2">
      <c r="A15" s="30" t="s">
        <v>1707</v>
      </c>
      <c r="B15" s="179" t="s">
        <v>1710</v>
      </c>
      <c r="C15" s="181">
        <v>250000</v>
      </c>
      <c r="D15" s="182">
        <f t="shared" si="0"/>
        <v>1.5196617792115009E-3</v>
      </c>
    </row>
    <row r="16" spans="1:4" ht="17.100000000000001" customHeight="1" x14ac:dyDescent="0.2">
      <c r="A16" s="30" t="s">
        <v>2253</v>
      </c>
      <c r="B16" s="179" t="s">
        <v>2254</v>
      </c>
      <c r="C16" s="181">
        <v>947950</v>
      </c>
      <c r="D16" s="182">
        <f t="shared" si="0"/>
        <v>5.7622535344141693E-3</v>
      </c>
    </row>
    <row r="17" spans="1:4" ht="17.100000000000001" customHeight="1" x14ac:dyDescent="0.2">
      <c r="A17" s="30" t="s">
        <v>797</v>
      </c>
      <c r="B17" s="179" t="s">
        <v>1718</v>
      </c>
      <c r="C17" s="181">
        <v>300000</v>
      </c>
      <c r="D17" s="182">
        <f t="shared" si="0"/>
        <v>1.8235941350538013E-3</v>
      </c>
    </row>
    <row r="18" spans="1:4" ht="17.100000000000001" customHeight="1" x14ac:dyDescent="0.2">
      <c r="A18" s="30" t="s">
        <v>1722</v>
      </c>
      <c r="B18" s="179" t="s">
        <v>1723</v>
      </c>
      <c r="C18" s="181">
        <v>200000</v>
      </c>
      <c r="D18" s="182">
        <f t="shared" si="0"/>
        <v>1.2157294233692008E-3</v>
      </c>
    </row>
    <row r="19" spans="1:4" ht="17.100000000000001" customHeight="1" x14ac:dyDescent="0.2">
      <c r="A19" s="30" t="s">
        <v>1725</v>
      </c>
      <c r="B19" s="179" t="s">
        <v>1726</v>
      </c>
      <c r="C19" s="181">
        <v>3067000</v>
      </c>
      <c r="D19" s="182">
        <f t="shared" si="0"/>
        <v>1.8643210707366693E-2</v>
      </c>
    </row>
    <row r="20" spans="1:4" ht="17.100000000000001" customHeight="1" x14ac:dyDescent="0.2">
      <c r="A20" s="30" t="s">
        <v>1734</v>
      </c>
      <c r="B20" s="179" t="s">
        <v>1735</v>
      </c>
      <c r="C20" s="181">
        <v>14986900</v>
      </c>
      <c r="D20" s="182">
        <f t="shared" si="0"/>
        <v>9.1100076475459382E-2</v>
      </c>
    </row>
    <row r="21" spans="1:4" ht="17.100000000000001" customHeight="1" x14ac:dyDescent="0.2">
      <c r="A21" s="30" t="s">
        <v>1737</v>
      </c>
      <c r="B21" s="179" t="s">
        <v>1738</v>
      </c>
      <c r="C21" s="181">
        <v>300000</v>
      </c>
      <c r="D21" s="182">
        <f t="shared" si="0"/>
        <v>1.8235941350538013E-3</v>
      </c>
    </row>
    <row r="22" spans="1:4" ht="17.100000000000001" customHeight="1" x14ac:dyDescent="0.2">
      <c r="A22" s="30" t="s">
        <v>798</v>
      </c>
      <c r="B22" s="179" t="s">
        <v>1742</v>
      </c>
      <c r="C22" s="181">
        <v>8911833</v>
      </c>
      <c r="D22" s="182">
        <f t="shared" si="0"/>
        <v>5.4171887971263072E-2</v>
      </c>
    </row>
    <row r="23" spans="1:4" ht="17.100000000000001" customHeight="1" x14ac:dyDescent="0.2">
      <c r="A23" s="30" t="s">
        <v>1747</v>
      </c>
      <c r="B23" s="179" t="s">
        <v>1748</v>
      </c>
      <c r="C23" s="181">
        <v>650000</v>
      </c>
      <c r="D23" s="182">
        <f t="shared" si="0"/>
        <v>3.9511206259499028E-3</v>
      </c>
    </row>
    <row r="24" spans="1:4" ht="17.100000000000001" customHeight="1" x14ac:dyDescent="0.2">
      <c r="A24" s="30" t="s">
        <v>1765</v>
      </c>
      <c r="B24" s="179" t="s">
        <v>1766</v>
      </c>
      <c r="C24" s="181">
        <v>220000</v>
      </c>
      <c r="D24" s="182">
        <f t="shared" si="0"/>
        <v>1.3373023657061208E-3</v>
      </c>
    </row>
    <row r="25" spans="1:4" ht="17.100000000000001" customHeight="1" x14ac:dyDescent="0.2">
      <c r="A25" s="30" t="s">
        <v>1768</v>
      </c>
      <c r="B25" s="179" t="s">
        <v>1775</v>
      </c>
      <c r="C25" s="181">
        <v>1050000</v>
      </c>
      <c r="D25" s="182">
        <f t="shared" si="0"/>
        <v>6.3825794726883045E-3</v>
      </c>
    </row>
    <row r="26" spans="1:4" ht="17.100000000000001" customHeight="1" x14ac:dyDescent="0.2">
      <c r="A26" s="30" t="s">
        <v>1768</v>
      </c>
      <c r="B26" s="179" t="s">
        <v>1771</v>
      </c>
      <c r="C26" s="181">
        <v>175000</v>
      </c>
      <c r="D26" s="182">
        <f t="shared" si="0"/>
        <v>1.0637632454480507E-3</v>
      </c>
    </row>
    <row r="27" spans="1:4" ht="17.100000000000001" customHeight="1" x14ac:dyDescent="0.2">
      <c r="A27" s="30" t="s">
        <v>1768</v>
      </c>
      <c r="B27" s="179" t="s">
        <v>1773</v>
      </c>
      <c r="C27" s="181">
        <v>400000</v>
      </c>
      <c r="D27" s="182">
        <f t="shared" si="0"/>
        <v>2.4314588467384017E-3</v>
      </c>
    </row>
    <row r="28" spans="1:4" ht="17.100000000000001" customHeight="1" x14ac:dyDescent="0.2">
      <c r="A28" s="30" t="s">
        <v>1781</v>
      </c>
      <c r="B28" s="179" t="s">
        <v>1782</v>
      </c>
      <c r="C28" s="181">
        <v>250000</v>
      </c>
      <c r="D28" s="182">
        <f t="shared" si="0"/>
        <v>1.5196617792115009E-3</v>
      </c>
    </row>
    <row r="29" spans="1:4" ht="17.100000000000001" customHeight="1" x14ac:dyDescent="0.2">
      <c r="A29" s="30" t="s">
        <v>1784</v>
      </c>
      <c r="B29" s="179" t="s">
        <v>1785</v>
      </c>
      <c r="C29" s="181">
        <v>150000</v>
      </c>
      <c r="D29" s="182">
        <f t="shared" si="0"/>
        <v>9.1179706752690063E-4</v>
      </c>
    </row>
    <row r="30" spans="1:4" ht="17.100000000000001" customHeight="1" x14ac:dyDescent="0.2">
      <c r="A30" s="30" t="s">
        <v>1787</v>
      </c>
      <c r="B30" s="179" t="s">
        <v>1788</v>
      </c>
      <c r="C30" s="181">
        <v>788644</v>
      </c>
      <c r="D30" s="182">
        <f t="shared" si="0"/>
        <v>4.7938885768179004E-3</v>
      </c>
    </row>
    <row r="31" spans="1:4" ht="17.100000000000001" customHeight="1" x14ac:dyDescent="0.2">
      <c r="A31" s="30" t="s">
        <v>2255</v>
      </c>
      <c r="B31" s="179" t="s">
        <v>2256</v>
      </c>
      <c r="C31" s="181">
        <v>300000</v>
      </c>
      <c r="D31" s="182">
        <f t="shared" si="0"/>
        <v>1.8235941350538013E-3</v>
      </c>
    </row>
    <row r="32" spans="1:4" ht="17.100000000000001" customHeight="1" x14ac:dyDescent="0.2">
      <c r="A32" s="30" t="s">
        <v>799</v>
      </c>
      <c r="B32" s="179" t="s">
        <v>1804</v>
      </c>
      <c r="C32" s="181">
        <v>800000</v>
      </c>
      <c r="D32" s="182">
        <f t="shared" si="0"/>
        <v>4.8629176934768033E-3</v>
      </c>
    </row>
    <row r="33" spans="1:4" ht="17.100000000000001" customHeight="1" x14ac:dyDescent="0.2">
      <c r="A33" s="30" t="s">
        <v>1806</v>
      </c>
      <c r="B33" s="179" t="s">
        <v>2257</v>
      </c>
      <c r="C33" s="181">
        <v>250000</v>
      </c>
      <c r="D33" s="182">
        <f t="shared" si="0"/>
        <v>1.5196617792115009E-3</v>
      </c>
    </row>
    <row r="34" spans="1:4" ht="17.100000000000001" customHeight="1" x14ac:dyDescent="0.2">
      <c r="A34" s="30" t="s">
        <v>1806</v>
      </c>
      <c r="B34" s="179" t="s">
        <v>1807</v>
      </c>
      <c r="C34" s="181">
        <v>1037101</v>
      </c>
      <c r="D34" s="182">
        <f t="shared" si="0"/>
        <v>6.3041710035281074E-3</v>
      </c>
    </row>
    <row r="35" spans="1:4" ht="17.100000000000001" customHeight="1" x14ac:dyDescent="0.2">
      <c r="A35" s="30" t="s">
        <v>1812</v>
      </c>
      <c r="B35" s="179" t="s">
        <v>1813</v>
      </c>
      <c r="C35" s="181">
        <v>1008140</v>
      </c>
      <c r="D35" s="182">
        <f t="shared" ref="D35:D66" si="1">SUM(C35/$C$106)</f>
        <v>6.1281273043771308E-3</v>
      </c>
    </row>
    <row r="36" spans="1:4" ht="17.100000000000001" customHeight="1" x14ac:dyDescent="0.2">
      <c r="A36" s="30" t="s">
        <v>1826</v>
      </c>
      <c r="B36" s="179" t="s">
        <v>1827</v>
      </c>
      <c r="C36" s="181">
        <v>1000000</v>
      </c>
      <c r="D36" s="182">
        <f t="shared" si="1"/>
        <v>6.0786471168460037E-3</v>
      </c>
    </row>
    <row r="37" spans="1:4" ht="17.100000000000001" customHeight="1" x14ac:dyDescent="0.2">
      <c r="A37" s="30" t="s">
        <v>801</v>
      </c>
      <c r="B37" s="179" t="s">
        <v>1829</v>
      </c>
      <c r="C37" s="181">
        <v>1235000</v>
      </c>
      <c r="D37" s="182">
        <f t="shared" si="1"/>
        <v>7.5071291893048153E-3</v>
      </c>
    </row>
    <row r="38" spans="1:4" ht="17.100000000000001" customHeight="1" x14ac:dyDescent="0.2">
      <c r="A38" s="30" t="s">
        <v>1834</v>
      </c>
      <c r="B38" s="179" t="s">
        <v>1835</v>
      </c>
      <c r="C38" s="181">
        <v>385000</v>
      </c>
      <c r="D38" s="182">
        <f t="shared" si="1"/>
        <v>2.3402791399857116E-3</v>
      </c>
    </row>
    <row r="39" spans="1:4" ht="17.100000000000001" customHeight="1" x14ac:dyDescent="0.2">
      <c r="A39" s="30" t="s">
        <v>802</v>
      </c>
      <c r="B39" s="179" t="s">
        <v>1843</v>
      </c>
      <c r="C39" s="181">
        <v>470000</v>
      </c>
      <c r="D39" s="182">
        <f t="shared" si="1"/>
        <v>2.8569641449176218E-3</v>
      </c>
    </row>
    <row r="40" spans="1:4" ht="17.100000000000001" customHeight="1" x14ac:dyDescent="0.2">
      <c r="A40" s="30" t="s">
        <v>802</v>
      </c>
      <c r="B40" s="179" t="s">
        <v>1845</v>
      </c>
      <c r="C40" s="181">
        <v>225000</v>
      </c>
      <c r="D40" s="182">
        <f t="shared" si="1"/>
        <v>1.367695601290351E-3</v>
      </c>
    </row>
    <row r="41" spans="1:4" ht="17.100000000000001" customHeight="1" x14ac:dyDescent="0.2">
      <c r="A41" s="30" t="s">
        <v>1855</v>
      </c>
      <c r="B41" s="179" t="s">
        <v>1856</v>
      </c>
      <c r="C41" s="181">
        <v>100000</v>
      </c>
      <c r="D41" s="182">
        <f t="shared" si="1"/>
        <v>6.0786471168460042E-4</v>
      </c>
    </row>
    <row r="42" spans="1:4" ht="17.100000000000001" customHeight="1" x14ac:dyDescent="0.2">
      <c r="A42" s="30" t="s">
        <v>1861</v>
      </c>
      <c r="B42" s="179" t="s">
        <v>1862</v>
      </c>
      <c r="C42" s="181">
        <v>200000</v>
      </c>
      <c r="D42" s="182">
        <f t="shared" si="1"/>
        <v>1.2157294233692008E-3</v>
      </c>
    </row>
    <row r="43" spans="1:4" ht="17.100000000000001" customHeight="1" x14ac:dyDescent="0.2">
      <c r="A43" s="30" t="s">
        <v>1864</v>
      </c>
      <c r="B43" s="179" t="s">
        <v>1867</v>
      </c>
      <c r="C43" s="181">
        <v>319200</v>
      </c>
      <c r="D43" s="182">
        <f t="shared" si="1"/>
        <v>1.9403041596972445E-3</v>
      </c>
    </row>
    <row r="44" spans="1:4" ht="17.100000000000001" customHeight="1" x14ac:dyDescent="0.2">
      <c r="A44" s="30" t="s">
        <v>2258</v>
      </c>
      <c r="B44" s="179" t="s">
        <v>2259</v>
      </c>
      <c r="C44" s="181">
        <v>97110</v>
      </c>
      <c r="D44" s="182">
        <f t="shared" si="1"/>
        <v>5.9029742151691549E-4</v>
      </c>
    </row>
    <row r="45" spans="1:4" ht="17.100000000000001" customHeight="1" x14ac:dyDescent="0.2">
      <c r="A45" s="30" t="s">
        <v>1869</v>
      </c>
      <c r="B45" s="179" t="s">
        <v>1870</v>
      </c>
      <c r="C45" s="181">
        <v>3537000</v>
      </c>
      <c r="D45" s="182">
        <f t="shared" si="1"/>
        <v>2.1500174852284316E-2</v>
      </c>
    </row>
    <row r="46" spans="1:4" ht="17.100000000000001" customHeight="1" x14ac:dyDescent="0.2">
      <c r="A46" s="30" t="s">
        <v>1875</v>
      </c>
      <c r="B46" s="179" t="s">
        <v>1876</v>
      </c>
      <c r="C46" s="181">
        <v>500000</v>
      </c>
      <c r="D46" s="182">
        <f t="shared" si="1"/>
        <v>3.0393235584230019E-3</v>
      </c>
    </row>
    <row r="47" spans="1:4" ht="17.100000000000001" customHeight="1" x14ac:dyDescent="0.2">
      <c r="A47" s="30" t="s">
        <v>1878</v>
      </c>
      <c r="B47" s="179" t="s">
        <v>1879</v>
      </c>
      <c r="C47" s="181">
        <v>110000</v>
      </c>
      <c r="D47" s="182">
        <f t="shared" si="1"/>
        <v>6.6865118285306042E-4</v>
      </c>
    </row>
    <row r="48" spans="1:4" ht="17.100000000000001" customHeight="1" x14ac:dyDescent="0.2">
      <c r="A48" s="30" t="s">
        <v>788</v>
      </c>
      <c r="B48" s="179" t="s">
        <v>1881</v>
      </c>
      <c r="C48" s="181">
        <v>171470</v>
      </c>
      <c r="D48" s="182">
        <f t="shared" si="1"/>
        <v>1.0423056211255842E-3</v>
      </c>
    </row>
    <row r="49" spans="1:4" ht="17.100000000000001" customHeight="1" x14ac:dyDescent="0.2">
      <c r="A49" s="30" t="s">
        <v>1883</v>
      </c>
      <c r="B49" s="179" t="s">
        <v>1884</v>
      </c>
      <c r="C49" s="181">
        <v>150000</v>
      </c>
      <c r="D49" s="182">
        <f t="shared" si="1"/>
        <v>9.1179706752690063E-4</v>
      </c>
    </row>
    <row r="50" spans="1:4" ht="17.100000000000001" customHeight="1" x14ac:dyDescent="0.2">
      <c r="A50" s="30" t="s">
        <v>1889</v>
      </c>
      <c r="B50" s="179" t="s">
        <v>1892</v>
      </c>
      <c r="C50" s="181">
        <v>11411111</v>
      </c>
      <c r="D50" s="182">
        <f t="shared" si="1"/>
        <v>6.9364116980159721E-2</v>
      </c>
    </row>
    <row r="51" spans="1:4" ht="17.100000000000001" customHeight="1" x14ac:dyDescent="0.2">
      <c r="A51" s="30" t="s">
        <v>1889</v>
      </c>
      <c r="B51" s="179" t="s">
        <v>1890</v>
      </c>
      <c r="C51" s="181">
        <v>6132820</v>
      </c>
      <c r="D51" s="182">
        <f t="shared" si="1"/>
        <v>3.7279248611135511E-2</v>
      </c>
    </row>
    <row r="52" spans="1:4" ht="17.100000000000001" customHeight="1" x14ac:dyDescent="0.2">
      <c r="A52" s="30" t="s">
        <v>1896</v>
      </c>
      <c r="B52" s="179" t="s">
        <v>1897</v>
      </c>
      <c r="C52" s="181">
        <v>12669000</v>
      </c>
      <c r="D52" s="182">
        <f t="shared" si="1"/>
        <v>7.7010380323322025E-2</v>
      </c>
    </row>
    <row r="53" spans="1:4" ht="17.100000000000001" customHeight="1" x14ac:dyDescent="0.2">
      <c r="A53" s="30" t="s">
        <v>1899</v>
      </c>
      <c r="B53" s="179" t="s">
        <v>1900</v>
      </c>
      <c r="C53" s="181">
        <v>200000</v>
      </c>
      <c r="D53" s="182">
        <f t="shared" si="1"/>
        <v>1.2157294233692008E-3</v>
      </c>
    </row>
    <row r="54" spans="1:4" ht="17.100000000000001" customHeight="1" x14ac:dyDescent="0.2">
      <c r="A54" s="30" t="s">
        <v>1902</v>
      </c>
      <c r="B54" s="179" t="s">
        <v>1903</v>
      </c>
      <c r="C54" s="181">
        <v>250000</v>
      </c>
      <c r="D54" s="182">
        <f t="shared" si="1"/>
        <v>1.5196617792115009E-3</v>
      </c>
    </row>
    <row r="55" spans="1:4" ht="17.100000000000001" customHeight="1" x14ac:dyDescent="0.2">
      <c r="A55" s="30" t="s">
        <v>1905</v>
      </c>
      <c r="B55" s="179" t="s">
        <v>1906</v>
      </c>
      <c r="C55" s="181">
        <v>5508000</v>
      </c>
      <c r="D55" s="182">
        <f t="shared" si="1"/>
        <v>3.3481188319587789E-2</v>
      </c>
    </row>
    <row r="56" spans="1:4" ht="17.100000000000001" customHeight="1" x14ac:dyDescent="0.2">
      <c r="A56" s="30" t="s">
        <v>1911</v>
      </c>
      <c r="B56" s="179" t="s">
        <v>1912</v>
      </c>
      <c r="C56" s="181">
        <v>870000</v>
      </c>
      <c r="D56" s="182">
        <f t="shared" si="1"/>
        <v>5.2884229916560239E-3</v>
      </c>
    </row>
    <row r="57" spans="1:4" ht="17.100000000000001" customHeight="1" x14ac:dyDescent="0.2">
      <c r="A57" s="30" t="s">
        <v>1914</v>
      </c>
      <c r="B57" s="179" t="s">
        <v>1919</v>
      </c>
      <c r="C57" s="181">
        <v>500920</v>
      </c>
      <c r="D57" s="182">
        <f t="shared" si="1"/>
        <v>3.0449159137705003E-3</v>
      </c>
    </row>
    <row r="58" spans="1:4" ht="17.100000000000001" customHeight="1" x14ac:dyDescent="0.2">
      <c r="A58" s="30" t="s">
        <v>1914</v>
      </c>
      <c r="B58" s="179" t="s">
        <v>1917</v>
      </c>
      <c r="C58" s="181">
        <v>1988370</v>
      </c>
      <c r="D58" s="182">
        <f t="shared" si="1"/>
        <v>1.2086599567723089E-2</v>
      </c>
    </row>
    <row r="59" spans="1:4" ht="17.100000000000001" customHeight="1" x14ac:dyDescent="0.2">
      <c r="A59" s="30" t="s">
        <v>1935</v>
      </c>
      <c r="B59" s="179" t="s">
        <v>1936</v>
      </c>
      <c r="C59" s="181">
        <v>822072</v>
      </c>
      <c r="D59" s="182">
        <f t="shared" si="1"/>
        <v>4.9970855926398279E-3</v>
      </c>
    </row>
    <row r="60" spans="1:4" ht="17.100000000000001" customHeight="1" x14ac:dyDescent="0.2">
      <c r="A60" s="30" t="s">
        <v>1941</v>
      </c>
      <c r="B60" s="179" t="s">
        <v>1942</v>
      </c>
      <c r="C60" s="181">
        <v>500000</v>
      </c>
      <c r="D60" s="182">
        <f t="shared" si="1"/>
        <v>3.0393235584230019E-3</v>
      </c>
    </row>
    <row r="61" spans="1:4" ht="17.100000000000001" customHeight="1" x14ac:dyDescent="0.2">
      <c r="A61" s="30" t="s">
        <v>1953</v>
      </c>
      <c r="B61" s="179" t="s">
        <v>1954</v>
      </c>
      <c r="C61" s="181">
        <v>250000</v>
      </c>
      <c r="D61" s="182">
        <f t="shared" si="1"/>
        <v>1.5196617792115009E-3</v>
      </c>
    </row>
    <row r="62" spans="1:4" ht="17.100000000000001" customHeight="1" x14ac:dyDescent="0.2">
      <c r="A62" s="30" t="s">
        <v>1956</v>
      </c>
      <c r="B62" s="179" t="s">
        <v>1957</v>
      </c>
      <c r="C62" s="181">
        <v>250000</v>
      </c>
      <c r="D62" s="182">
        <f t="shared" si="1"/>
        <v>1.5196617792115009E-3</v>
      </c>
    </row>
    <row r="63" spans="1:4" ht="17.100000000000001" customHeight="1" x14ac:dyDescent="0.2">
      <c r="A63" s="30" t="s">
        <v>1959</v>
      </c>
      <c r="B63" s="179" t="s">
        <v>1960</v>
      </c>
      <c r="C63" s="181">
        <v>1051000</v>
      </c>
      <c r="D63" s="182">
        <f t="shared" si="1"/>
        <v>6.3886581198051504E-3</v>
      </c>
    </row>
    <row r="64" spans="1:4" ht="17.100000000000001" customHeight="1" x14ac:dyDescent="0.2">
      <c r="A64" s="30" t="s">
        <v>1965</v>
      </c>
      <c r="B64" s="179" t="s">
        <v>1966</v>
      </c>
      <c r="C64" s="181">
        <v>3476000</v>
      </c>
      <c r="D64" s="182">
        <f t="shared" si="1"/>
        <v>2.1129377378156709E-2</v>
      </c>
    </row>
    <row r="65" spans="1:4" ht="17.100000000000001" customHeight="1" x14ac:dyDescent="0.2">
      <c r="A65" s="30" t="s">
        <v>1968</v>
      </c>
      <c r="B65" s="179" t="s">
        <v>1969</v>
      </c>
      <c r="C65" s="181">
        <v>200000</v>
      </c>
      <c r="D65" s="182">
        <f t="shared" si="1"/>
        <v>1.2157294233692008E-3</v>
      </c>
    </row>
    <row r="66" spans="1:4" ht="17.100000000000001" customHeight="1" x14ac:dyDescent="0.2">
      <c r="A66" s="30" t="s">
        <v>1971</v>
      </c>
      <c r="B66" s="179" t="s">
        <v>1972</v>
      </c>
      <c r="C66" s="181">
        <v>200000</v>
      </c>
      <c r="D66" s="182">
        <f t="shared" si="1"/>
        <v>1.2157294233692008E-3</v>
      </c>
    </row>
    <row r="67" spans="1:4" ht="17.100000000000001" customHeight="1" x14ac:dyDescent="0.2">
      <c r="A67" s="30" t="s">
        <v>1974</v>
      </c>
      <c r="B67" s="179" t="s">
        <v>2260</v>
      </c>
      <c r="C67" s="181">
        <v>150000</v>
      </c>
      <c r="D67" s="182">
        <f t="shared" ref="D67:D98" si="2">SUM(C67/$C$106)</f>
        <v>9.1179706752690063E-4</v>
      </c>
    </row>
    <row r="68" spans="1:4" ht="17.100000000000001" customHeight="1" x14ac:dyDescent="0.2">
      <c r="A68" s="30" t="s">
        <v>1985</v>
      </c>
      <c r="B68" s="179" t="s">
        <v>2261</v>
      </c>
      <c r="C68" s="181">
        <v>30000</v>
      </c>
      <c r="D68" s="182">
        <f t="shared" si="2"/>
        <v>1.8235941350538013E-4</v>
      </c>
    </row>
    <row r="69" spans="1:4" ht="17.100000000000001" customHeight="1" x14ac:dyDescent="0.2">
      <c r="A69" s="30" t="s">
        <v>1994</v>
      </c>
      <c r="B69" s="179" t="s">
        <v>1995</v>
      </c>
      <c r="C69" s="181">
        <v>165000</v>
      </c>
      <c r="D69" s="182">
        <f t="shared" si="2"/>
        <v>1.0029767742795906E-3</v>
      </c>
    </row>
    <row r="70" spans="1:4" ht="17.100000000000001" customHeight="1" x14ac:dyDescent="0.2">
      <c r="A70" s="30" t="s">
        <v>2003</v>
      </c>
      <c r="B70" s="179" t="s">
        <v>2004</v>
      </c>
      <c r="C70" s="181">
        <v>60470</v>
      </c>
      <c r="D70" s="182">
        <f t="shared" si="2"/>
        <v>3.6757579115567784E-4</v>
      </c>
    </row>
    <row r="71" spans="1:4" ht="17.100000000000001" customHeight="1" x14ac:dyDescent="0.2">
      <c r="A71" s="30" t="s">
        <v>2006</v>
      </c>
      <c r="B71" s="179" t="s">
        <v>2007</v>
      </c>
      <c r="C71" s="181">
        <v>200000</v>
      </c>
      <c r="D71" s="182">
        <f t="shared" si="2"/>
        <v>1.2157294233692008E-3</v>
      </c>
    </row>
    <row r="72" spans="1:4" ht="17.100000000000001" customHeight="1" x14ac:dyDescent="0.2">
      <c r="A72" s="30" t="s">
        <v>2009</v>
      </c>
      <c r="B72" s="179" t="s">
        <v>2010</v>
      </c>
      <c r="C72" s="181">
        <v>405500</v>
      </c>
      <c r="D72" s="182">
        <f t="shared" si="2"/>
        <v>2.4648914058810548E-3</v>
      </c>
    </row>
    <row r="73" spans="1:4" ht="17.100000000000001" customHeight="1" x14ac:dyDescent="0.2">
      <c r="A73" s="30" t="s">
        <v>2009</v>
      </c>
      <c r="B73" s="179" t="s">
        <v>2012</v>
      </c>
      <c r="C73" s="181">
        <v>2527000</v>
      </c>
      <c r="D73" s="182">
        <f t="shared" si="2"/>
        <v>1.5360741264269851E-2</v>
      </c>
    </row>
    <row r="74" spans="1:4" ht="17.100000000000001" customHeight="1" x14ac:dyDescent="0.2">
      <c r="A74" s="30" t="s">
        <v>2027</v>
      </c>
      <c r="B74" s="179" t="s">
        <v>2028</v>
      </c>
      <c r="C74" s="181">
        <v>200000</v>
      </c>
      <c r="D74" s="182">
        <f t="shared" si="2"/>
        <v>1.2157294233692008E-3</v>
      </c>
    </row>
    <row r="75" spans="1:4" ht="17.100000000000001" customHeight="1" x14ac:dyDescent="0.2">
      <c r="A75" s="30" t="s">
        <v>2037</v>
      </c>
      <c r="B75" s="179" t="s">
        <v>2038</v>
      </c>
      <c r="C75" s="181">
        <v>1445000</v>
      </c>
      <c r="D75" s="182">
        <f t="shared" si="2"/>
        <v>8.783645083842476E-3</v>
      </c>
    </row>
    <row r="76" spans="1:4" ht="17.100000000000001" customHeight="1" x14ac:dyDescent="0.2">
      <c r="A76" s="30" t="s">
        <v>2048</v>
      </c>
      <c r="B76" s="179" t="s">
        <v>2049</v>
      </c>
      <c r="C76" s="181">
        <v>854500</v>
      </c>
      <c r="D76" s="182">
        <f t="shared" si="2"/>
        <v>5.1942039613449105E-3</v>
      </c>
    </row>
    <row r="77" spans="1:4" ht="17.100000000000001" customHeight="1" x14ac:dyDescent="0.2">
      <c r="A77" s="30" t="s">
        <v>803</v>
      </c>
      <c r="B77" s="179" t="s">
        <v>2051</v>
      </c>
      <c r="C77" s="181">
        <v>840450</v>
      </c>
      <c r="D77" s="182">
        <f t="shared" si="2"/>
        <v>5.1087989693532239E-3</v>
      </c>
    </row>
    <row r="78" spans="1:4" ht="17.100000000000001" customHeight="1" x14ac:dyDescent="0.2">
      <c r="A78" s="30" t="s">
        <v>2053</v>
      </c>
      <c r="B78" s="179" t="s">
        <v>2054</v>
      </c>
      <c r="C78" s="181">
        <v>370000</v>
      </c>
      <c r="D78" s="182">
        <f t="shared" si="2"/>
        <v>2.2490994332330216E-3</v>
      </c>
    </row>
    <row r="79" spans="1:4" ht="17.100000000000001" customHeight="1" x14ac:dyDescent="0.2">
      <c r="A79" s="30" t="s">
        <v>2056</v>
      </c>
      <c r="B79" s="179" t="s">
        <v>2057</v>
      </c>
      <c r="C79" s="181">
        <v>700000</v>
      </c>
      <c r="D79" s="182">
        <f t="shared" si="2"/>
        <v>4.2550529817922027E-3</v>
      </c>
    </row>
    <row r="80" spans="1:4" ht="17.100000000000001" customHeight="1" x14ac:dyDescent="0.2">
      <c r="A80" s="30" t="s">
        <v>2065</v>
      </c>
      <c r="B80" s="179" t="s">
        <v>2066</v>
      </c>
      <c r="C80" s="181">
        <v>300000</v>
      </c>
      <c r="D80" s="182">
        <f t="shared" si="2"/>
        <v>1.8235941350538013E-3</v>
      </c>
    </row>
    <row r="81" spans="1:4" ht="17.100000000000001" customHeight="1" x14ac:dyDescent="0.2">
      <c r="A81" s="30" t="s">
        <v>2073</v>
      </c>
      <c r="B81" s="179" t="s">
        <v>2074</v>
      </c>
      <c r="C81" s="181">
        <v>316667</v>
      </c>
      <c r="D81" s="182">
        <f t="shared" si="2"/>
        <v>1.9249069465502736E-3</v>
      </c>
    </row>
    <row r="82" spans="1:4" ht="17.100000000000001" customHeight="1" x14ac:dyDescent="0.2">
      <c r="A82" s="30" t="s">
        <v>2084</v>
      </c>
      <c r="B82" s="179" t="s">
        <v>2085</v>
      </c>
      <c r="C82" s="181">
        <v>250000</v>
      </c>
      <c r="D82" s="182">
        <f t="shared" si="2"/>
        <v>1.5196617792115009E-3</v>
      </c>
    </row>
    <row r="83" spans="1:4" ht="17.100000000000001" customHeight="1" x14ac:dyDescent="0.2">
      <c r="A83" s="30" t="s">
        <v>2090</v>
      </c>
      <c r="B83" s="179" t="s">
        <v>2093</v>
      </c>
      <c r="C83" s="181">
        <v>450000</v>
      </c>
      <c r="D83" s="182">
        <f t="shared" si="2"/>
        <v>2.735391202580702E-3</v>
      </c>
    </row>
    <row r="84" spans="1:4" ht="17.100000000000001" customHeight="1" x14ac:dyDescent="0.2">
      <c r="A84" s="30" t="s">
        <v>2095</v>
      </c>
      <c r="B84" s="179" t="s">
        <v>2096</v>
      </c>
      <c r="C84" s="181">
        <v>1100000</v>
      </c>
      <c r="D84" s="182">
        <f t="shared" si="2"/>
        <v>6.6865118285306044E-3</v>
      </c>
    </row>
    <row r="85" spans="1:4" ht="17.100000000000001" customHeight="1" x14ac:dyDescent="0.2">
      <c r="A85" s="30" t="s">
        <v>2110</v>
      </c>
      <c r="B85" s="179" t="s">
        <v>2111</v>
      </c>
      <c r="C85" s="181">
        <v>200000</v>
      </c>
      <c r="D85" s="182">
        <f t="shared" si="2"/>
        <v>1.2157294233692008E-3</v>
      </c>
    </row>
    <row r="86" spans="1:4" ht="17.100000000000001" customHeight="1" x14ac:dyDescent="0.2">
      <c r="A86" s="30" t="s">
        <v>2120</v>
      </c>
      <c r="B86" s="179" t="s">
        <v>2121</v>
      </c>
      <c r="C86" s="181">
        <v>65480</v>
      </c>
      <c r="D86" s="182">
        <f t="shared" si="2"/>
        <v>3.9802981321107633E-4</v>
      </c>
    </row>
    <row r="87" spans="1:4" ht="17.100000000000001" customHeight="1" x14ac:dyDescent="0.2">
      <c r="A87" s="30" t="s">
        <v>2123</v>
      </c>
      <c r="B87" s="179" t="s">
        <v>2124</v>
      </c>
      <c r="C87" s="181">
        <v>160000</v>
      </c>
      <c r="D87" s="182">
        <f t="shared" si="2"/>
        <v>9.7258353869536063E-4</v>
      </c>
    </row>
    <row r="88" spans="1:4" ht="17.100000000000001" customHeight="1" x14ac:dyDescent="0.2">
      <c r="A88" s="30" t="s">
        <v>2137</v>
      </c>
      <c r="B88" s="179" t="s">
        <v>2138</v>
      </c>
      <c r="C88" s="181">
        <v>615000</v>
      </c>
      <c r="D88" s="182">
        <f t="shared" si="2"/>
        <v>3.7383679768602926E-3</v>
      </c>
    </row>
    <row r="89" spans="1:4" ht="17.100000000000001" customHeight="1" x14ac:dyDescent="0.2">
      <c r="A89" s="30" t="s">
        <v>2262</v>
      </c>
      <c r="B89" s="179" t="s">
        <v>2263</v>
      </c>
      <c r="C89" s="181">
        <v>330000</v>
      </c>
      <c r="D89" s="182">
        <f t="shared" si="2"/>
        <v>2.0059535485591811E-3</v>
      </c>
    </row>
    <row r="90" spans="1:4" ht="17.100000000000001" customHeight="1" x14ac:dyDescent="0.2">
      <c r="A90" s="30" t="s">
        <v>2140</v>
      </c>
      <c r="B90" s="179" t="s">
        <v>2141</v>
      </c>
      <c r="C90" s="181">
        <v>400000</v>
      </c>
      <c r="D90" s="182">
        <f t="shared" si="2"/>
        <v>2.4314588467384017E-3</v>
      </c>
    </row>
    <row r="91" spans="1:4" ht="17.100000000000001" customHeight="1" x14ac:dyDescent="0.2">
      <c r="A91" s="30" t="s">
        <v>2154</v>
      </c>
      <c r="B91" s="179" t="s">
        <v>2157</v>
      </c>
      <c r="C91" s="181">
        <v>729037</v>
      </c>
      <c r="D91" s="182">
        <f t="shared" si="2"/>
        <v>4.43155865812406E-3</v>
      </c>
    </row>
    <row r="92" spans="1:4" ht="17.100000000000001" customHeight="1" x14ac:dyDescent="0.2">
      <c r="A92" s="30" t="s">
        <v>2154</v>
      </c>
      <c r="B92" s="179" t="s">
        <v>2159</v>
      </c>
      <c r="C92" s="181">
        <v>368000</v>
      </c>
      <c r="D92" s="182">
        <f t="shared" si="2"/>
        <v>2.2369421389993294E-3</v>
      </c>
    </row>
    <row r="93" spans="1:4" ht="17.100000000000001" customHeight="1" x14ac:dyDescent="0.2">
      <c r="A93" s="30" t="s">
        <v>2154</v>
      </c>
      <c r="B93" s="179" t="s">
        <v>2161</v>
      </c>
      <c r="C93" s="181">
        <v>448200</v>
      </c>
      <c r="D93" s="182">
        <f t="shared" si="2"/>
        <v>2.7244496377703789E-3</v>
      </c>
    </row>
    <row r="94" spans="1:4" ht="17.100000000000001" customHeight="1" x14ac:dyDescent="0.2">
      <c r="A94" s="30" t="s">
        <v>2163</v>
      </c>
      <c r="B94" s="179" t="s">
        <v>2164</v>
      </c>
      <c r="C94" s="181">
        <v>20000000</v>
      </c>
      <c r="D94" s="182">
        <f t="shared" si="2"/>
        <v>0.12157294233692008</v>
      </c>
    </row>
    <row r="95" spans="1:4" ht="17.100000000000001" customHeight="1" x14ac:dyDescent="0.2">
      <c r="A95" s="30" t="s">
        <v>807</v>
      </c>
      <c r="B95" s="179" t="s">
        <v>2172</v>
      </c>
      <c r="C95" s="181">
        <v>1478889</v>
      </c>
      <c r="D95" s="182">
        <f t="shared" si="2"/>
        <v>8.9896443559852705E-3</v>
      </c>
    </row>
    <row r="96" spans="1:4" ht="17.100000000000001" customHeight="1" x14ac:dyDescent="0.2">
      <c r="A96" s="30" t="s">
        <v>2188</v>
      </c>
      <c r="B96" s="179" t="s">
        <v>2189</v>
      </c>
      <c r="C96" s="181">
        <v>5154600</v>
      </c>
      <c r="D96" s="182">
        <f t="shared" si="2"/>
        <v>3.133299442849441E-2</v>
      </c>
    </row>
    <row r="97" spans="1:4" ht="17.100000000000001" customHeight="1" x14ac:dyDescent="0.2">
      <c r="A97" s="30" t="s">
        <v>2199</v>
      </c>
      <c r="B97" s="179" t="s">
        <v>2200</v>
      </c>
      <c r="C97" s="181">
        <v>200000</v>
      </c>
      <c r="D97" s="182">
        <f t="shared" si="2"/>
        <v>1.2157294233692008E-3</v>
      </c>
    </row>
    <row r="98" spans="1:4" ht="17.100000000000001" customHeight="1" x14ac:dyDescent="0.2">
      <c r="A98" s="30" t="s">
        <v>789</v>
      </c>
      <c r="B98" s="179" t="s">
        <v>2222</v>
      </c>
      <c r="C98" s="181">
        <v>3000000</v>
      </c>
      <c r="D98" s="182">
        <f t="shared" si="2"/>
        <v>1.823594135053801E-2</v>
      </c>
    </row>
    <row r="99" spans="1:4" ht="17.100000000000001" customHeight="1" x14ac:dyDescent="0.2">
      <c r="A99" s="30" t="s">
        <v>2226</v>
      </c>
      <c r="B99" s="179" t="s">
        <v>2227</v>
      </c>
      <c r="C99" s="181">
        <v>6933000</v>
      </c>
      <c r="D99" s="182">
        <f t="shared" ref="D99:D104" si="3">SUM(C99/$C$106)</f>
        <v>4.2143260461093346E-2</v>
      </c>
    </row>
    <row r="100" spans="1:4" ht="17.100000000000001" customHeight="1" x14ac:dyDescent="0.2">
      <c r="A100" s="30" t="s">
        <v>2229</v>
      </c>
      <c r="B100" s="179" t="s">
        <v>2230</v>
      </c>
      <c r="C100" s="181">
        <v>790000</v>
      </c>
      <c r="D100" s="182">
        <f t="shared" si="3"/>
        <v>4.802131222308343E-3</v>
      </c>
    </row>
    <row r="101" spans="1:4" ht="17.100000000000001" customHeight="1" x14ac:dyDescent="0.2">
      <c r="A101" s="30" t="s">
        <v>2229</v>
      </c>
      <c r="B101" s="179" t="s">
        <v>2232</v>
      </c>
      <c r="C101" s="181">
        <v>200000</v>
      </c>
      <c r="D101" s="182">
        <f t="shared" si="3"/>
        <v>1.2157294233692008E-3</v>
      </c>
    </row>
    <row r="102" spans="1:4" ht="17.100000000000001" customHeight="1" x14ac:dyDescent="0.2">
      <c r="A102" s="30" t="s">
        <v>2234</v>
      </c>
      <c r="B102" s="179" t="s">
        <v>2235</v>
      </c>
      <c r="C102" s="181">
        <v>9363888</v>
      </c>
      <c r="D102" s="182">
        <f t="shared" si="3"/>
        <v>5.6919770793668896E-2</v>
      </c>
    </row>
    <row r="103" spans="1:4" ht="17.100000000000001" customHeight="1" x14ac:dyDescent="0.2">
      <c r="A103" s="30" t="s">
        <v>2244</v>
      </c>
      <c r="B103" s="179" t="s">
        <v>2245</v>
      </c>
      <c r="C103" s="181">
        <v>250000</v>
      </c>
      <c r="D103" s="182">
        <f t="shared" si="3"/>
        <v>1.5196617792115009E-3</v>
      </c>
    </row>
    <row r="104" spans="1:4" ht="17.100000000000001" customHeight="1" x14ac:dyDescent="0.2">
      <c r="A104" s="30" t="s">
        <v>2249</v>
      </c>
      <c r="B104" s="179" t="s">
        <v>2250</v>
      </c>
      <c r="C104" s="181">
        <v>397910</v>
      </c>
      <c r="D104" s="182">
        <f t="shared" si="3"/>
        <v>2.4187544742641934E-3</v>
      </c>
    </row>
    <row r="105" spans="1:4" ht="6.95" customHeight="1" x14ac:dyDescent="0.2">
      <c r="A105" s="30"/>
      <c r="B105" s="179"/>
      <c r="C105" s="181"/>
      <c r="D105" s="182"/>
    </row>
    <row r="106" spans="1:4" ht="17.100000000000001" customHeight="1" x14ac:dyDescent="0.2">
      <c r="A106" s="185"/>
      <c r="B106" s="186" t="s">
        <v>790</v>
      </c>
      <c r="C106" s="187">
        <f>SUM(C3:C104)</f>
        <v>164510290</v>
      </c>
      <c r="D106" s="188">
        <f>SUM(C106/C$106)</f>
        <v>1</v>
      </c>
    </row>
    <row r="108" spans="1:4" x14ac:dyDescent="0.2">
      <c r="A108" s="58"/>
      <c r="B108" s="58"/>
      <c r="C108" s="183"/>
      <c r="D108" s="58"/>
    </row>
  </sheetData>
  <printOptions horizontalCentered="1"/>
  <pageMargins left="1" right="1" top="1" bottom="1" header="0.3" footer="0.3"/>
  <pageSetup scale="89" fitToHeight="0" orientation="portrait" r:id="rId1"/>
  <rowBreaks count="1" manualBreakCount="1">
    <brk id="35" max="3" man="1"/>
  </rowBreak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D226"/>
  <sheetViews>
    <sheetView showGridLines="0" zoomScaleNormal="100" zoomScaleSheetLayoutView="100" workbookViewId="0"/>
  </sheetViews>
  <sheetFormatPr defaultColWidth="8.85546875" defaultRowHeight="12.75" x14ac:dyDescent="0.2"/>
  <cols>
    <col min="1" max="1" width="21.7109375" style="17" customWidth="1"/>
    <col min="2" max="2" width="50" style="17" customWidth="1"/>
    <col min="3" max="3" width="17.85546875" style="17" customWidth="1"/>
    <col min="4" max="4" width="16.5703125" style="60" customWidth="1"/>
    <col min="5" max="16384" width="8.85546875" style="17"/>
  </cols>
  <sheetData>
    <row r="1" spans="1:4" ht="45.75" customHeight="1" x14ac:dyDescent="0.2">
      <c r="A1" s="24" t="s">
        <v>791</v>
      </c>
      <c r="B1" s="1"/>
      <c r="C1" s="1"/>
      <c r="D1" s="1"/>
    </row>
    <row r="2" spans="1:4" s="30" customFormat="1" ht="45.75" customHeight="1" x14ac:dyDescent="0.2">
      <c r="A2" s="177" t="s">
        <v>441</v>
      </c>
      <c r="B2" s="177" t="s">
        <v>792</v>
      </c>
      <c r="C2" s="177" t="s">
        <v>793</v>
      </c>
      <c r="D2" s="178" t="s">
        <v>794</v>
      </c>
    </row>
    <row r="3" spans="1:4" ht="14.45" customHeight="1" x14ac:dyDescent="0.2">
      <c r="A3" s="30" t="s">
        <v>1638</v>
      </c>
      <c r="B3" s="179" t="s">
        <v>1639</v>
      </c>
      <c r="C3" s="30" t="s">
        <v>1640</v>
      </c>
      <c r="D3" s="180">
        <v>100000</v>
      </c>
    </row>
    <row r="4" spans="1:4" ht="14.45" customHeight="1" x14ac:dyDescent="0.2">
      <c r="A4" s="30" t="s">
        <v>1641</v>
      </c>
      <c r="B4" s="179" t="s">
        <v>1642</v>
      </c>
      <c r="C4" s="30" t="s">
        <v>1643</v>
      </c>
      <c r="D4" s="180">
        <v>100000</v>
      </c>
    </row>
    <row r="5" spans="1:4" ht="14.45" customHeight="1" x14ac:dyDescent="0.2">
      <c r="A5" s="30" t="s">
        <v>1644</v>
      </c>
      <c r="B5" s="179" t="s">
        <v>1645</v>
      </c>
      <c r="C5" s="30" t="s">
        <v>1646</v>
      </c>
      <c r="D5" s="180">
        <v>100000</v>
      </c>
    </row>
    <row r="6" spans="1:4" ht="14.45" customHeight="1" x14ac:dyDescent="0.2">
      <c r="A6" s="30" t="s">
        <v>1647</v>
      </c>
      <c r="B6" s="179" t="s">
        <v>1648</v>
      </c>
      <c r="C6" s="30" t="s">
        <v>1649</v>
      </c>
      <c r="D6" s="180">
        <v>100000</v>
      </c>
    </row>
    <row r="7" spans="1:4" ht="14.45" customHeight="1" x14ac:dyDescent="0.2">
      <c r="A7" s="30" t="s">
        <v>1650</v>
      </c>
      <c r="B7" s="179" t="s">
        <v>1651</v>
      </c>
      <c r="C7" s="30" t="s">
        <v>1652</v>
      </c>
      <c r="D7" s="180">
        <v>100000</v>
      </c>
    </row>
    <row r="8" spans="1:4" ht="14.45" customHeight="1" x14ac:dyDescent="0.2">
      <c r="A8" s="30" t="s">
        <v>1653</v>
      </c>
      <c r="B8" s="179" t="s">
        <v>1654</v>
      </c>
      <c r="C8" s="30" t="s">
        <v>1655</v>
      </c>
      <c r="D8" s="180">
        <v>100000</v>
      </c>
    </row>
    <row r="9" spans="1:4" ht="14.45" customHeight="1" x14ac:dyDescent="0.2">
      <c r="A9" s="30" t="s">
        <v>1656</v>
      </c>
      <c r="B9" s="179" t="s">
        <v>1657</v>
      </c>
      <c r="C9" s="30" t="s">
        <v>1658</v>
      </c>
      <c r="D9" s="180">
        <v>100000</v>
      </c>
    </row>
    <row r="10" spans="1:4" ht="14.45" customHeight="1" x14ac:dyDescent="0.2">
      <c r="A10" s="30" t="s">
        <v>1659</v>
      </c>
      <c r="B10" s="179" t="s">
        <v>1660</v>
      </c>
      <c r="C10" s="30" t="s">
        <v>1661</v>
      </c>
      <c r="D10" s="180">
        <v>100000</v>
      </c>
    </row>
    <row r="11" spans="1:4" ht="14.45" customHeight="1" x14ac:dyDescent="0.2">
      <c r="A11" s="30" t="s">
        <v>1662</v>
      </c>
      <c r="B11" s="179" t="s">
        <v>1663</v>
      </c>
      <c r="C11" s="30" t="s">
        <v>1664</v>
      </c>
      <c r="D11" s="180">
        <v>100000</v>
      </c>
    </row>
    <row r="12" spans="1:4" ht="14.45" customHeight="1" x14ac:dyDescent="0.2">
      <c r="A12" s="30" t="s">
        <v>1665</v>
      </c>
      <c r="B12" s="179" t="s">
        <v>1666</v>
      </c>
      <c r="C12" s="30" t="s">
        <v>1667</v>
      </c>
      <c r="D12" s="180">
        <v>100000</v>
      </c>
    </row>
    <row r="13" spans="1:4" ht="14.45" customHeight="1" x14ac:dyDescent="0.2">
      <c r="A13" s="30" t="s">
        <v>1665</v>
      </c>
      <c r="B13" s="179" t="s">
        <v>1668</v>
      </c>
      <c r="C13" s="30" t="s">
        <v>1669</v>
      </c>
      <c r="D13" s="180">
        <v>100000</v>
      </c>
    </row>
    <row r="14" spans="1:4" ht="14.45" customHeight="1" x14ac:dyDescent="0.2">
      <c r="A14" s="30" t="s">
        <v>1665</v>
      </c>
      <c r="B14" s="179" t="s">
        <v>1670</v>
      </c>
      <c r="C14" s="30" t="s">
        <v>1671</v>
      </c>
      <c r="D14" s="180">
        <v>100000</v>
      </c>
    </row>
    <row r="15" spans="1:4" ht="14.45" customHeight="1" x14ac:dyDescent="0.2">
      <c r="A15" s="30" t="s">
        <v>795</v>
      </c>
      <c r="B15" s="179" t="s">
        <v>1672</v>
      </c>
      <c r="C15" s="30" t="s">
        <v>1673</v>
      </c>
      <c r="D15" s="180">
        <v>100000</v>
      </c>
    </row>
    <row r="16" spans="1:4" ht="14.45" customHeight="1" x14ac:dyDescent="0.2">
      <c r="A16" s="30" t="s">
        <v>1674</v>
      </c>
      <c r="B16" s="179" t="s">
        <v>1675</v>
      </c>
      <c r="C16" s="30" t="s">
        <v>1676</v>
      </c>
      <c r="D16" s="180">
        <v>100000</v>
      </c>
    </row>
    <row r="17" spans="1:4" ht="14.45" customHeight="1" x14ac:dyDescent="0.2">
      <c r="A17" s="30" t="s">
        <v>796</v>
      </c>
      <c r="B17" s="179" t="s">
        <v>1677</v>
      </c>
      <c r="C17" s="30" t="s">
        <v>1678</v>
      </c>
      <c r="D17" s="180">
        <v>100000</v>
      </c>
    </row>
    <row r="18" spans="1:4" ht="14.45" customHeight="1" x14ac:dyDescent="0.2">
      <c r="A18" s="30" t="s">
        <v>787</v>
      </c>
      <c r="B18" s="179" t="s">
        <v>1679</v>
      </c>
      <c r="C18" s="30" t="s">
        <v>1680</v>
      </c>
      <c r="D18" s="180">
        <v>100000</v>
      </c>
    </row>
    <row r="19" spans="1:4" ht="14.45" customHeight="1" x14ac:dyDescent="0.2">
      <c r="A19" s="30" t="s">
        <v>1681</v>
      </c>
      <c r="B19" s="179" t="s">
        <v>1682</v>
      </c>
      <c r="C19" s="30" t="s">
        <v>1683</v>
      </c>
      <c r="D19" s="180">
        <v>100000</v>
      </c>
    </row>
    <row r="20" spans="1:4" ht="14.45" customHeight="1" x14ac:dyDescent="0.2">
      <c r="A20" s="30" t="s">
        <v>1681</v>
      </c>
      <c r="B20" s="179" t="s">
        <v>1684</v>
      </c>
      <c r="C20" s="30" t="s">
        <v>1685</v>
      </c>
      <c r="D20" s="180">
        <v>100000</v>
      </c>
    </row>
    <row r="21" spans="1:4" ht="14.45" customHeight="1" x14ac:dyDescent="0.2">
      <c r="A21" s="30" t="s">
        <v>1686</v>
      </c>
      <c r="B21" s="179" t="s">
        <v>1687</v>
      </c>
      <c r="C21" s="30" t="s">
        <v>1688</v>
      </c>
      <c r="D21" s="180">
        <v>100000</v>
      </c>
    </row>
    <row r="22" spans="1:4" ht="14.45" customHeight="1" x14ac:dyDescent="0.2">
      <c r="A22" s="30" t="s">
        <v>1689</v>
      </c>
      <c r="B22" s="179" t="s">
        <v>1690</v>
      </c>
      <c r="C22" s="30" t="s">
        <v>1691</v>
      </c>
      <c r="D22" s="180">
        <v>100000</v>
      </c>
    </row>
    <row r="23" spans="1:4" ht="14.45" customHeight="1" x14ac:dyDescent="0.2">
      <c r="A23" s="30" t="s">
        <v>1692</v>
      </c>
      <c r="B23" s="179" t="s">
        <v>1693</v>
      </c>
      <c r="C23" s="30" t="s">
        <v>1694</v>
      </c>
      <c r="D23" s="180">
        <v>100000</v>
      </c>
    </row>
    <row r="24" spans="1:4" ht="14.45" customHeight="1" x14ac:dyDescent="0.2">
      <c r="A24" s="30" t="s">
        <v>1695</v>
      </c>
      <c r="B24" s="179" t="s">
        <v>1696</v>
      </c>
      <c r="C24" s="30" t="s">
        <v>1697</v>
      </c>
      <c r="D24" s="180">
        <v>100000</v>
      </c>
    </row>
    <row r="25" spans="1:4" ht="14.45" customHeight="1" x14ac:dyDescent="0.2">
      <c r="A25" s="30" t="s">
        <v>1698</v>
      </c>
      <c r="B25" s="179" t="s">
        <v>1699</v>
      </c>
      <c r="C25" s="30" t="s">
        <v>1700</v>
      </c>
      <c r="D25" s="180">
        <v>100000</v>
      </c>
    </row>
    <row r="26" spans="1:4" ht="14.45" customHeight="1" x14ac:dyDescent="0.2">
      <c r="A26" s="30" t="s">
        <v>1701</v>
      </c>
      <c r="B26" s="179" t="s">
        <v>1702</v>
      </c>
      <c r="C26" s="30" t="s">
        <v>1703</v>
      </c>
      <c r="D26" s="180">
        <v>100000</v>
      </c>
    </row>
    <row r="27" spans="1:4" ht="14.45" customHeight="1" x14ac:dyDescent="0.2">
      <c r="A27" s="30" t="s">
        <v>1704</v>
      </c>
      <c r="B27" s="179" t="s">
        <v>1705</v>
      </c>
      <c r="C27" s="30" t="s">
        <v>1706</v>
      </c>
      <c r="D27" s="180">
        <v>100000</v>
      </c>
    </row>
    <row r="28" spans="1:4" ht="14.45" customHeight="1" x14ac:dyDescent="0.2">
      <c r="A28" s="30" t="s">
        <v>1707</v>
      </c>
      <c r="B28" s="179" t="s">
        <v>1708</v>
      </c>
      <c r="C28" s="30" t="s">
        <v>1709</v>
      </c>
      <c r="D28" s="180">
        <v>100000</v>
      </c>
    </row>
    <row r="29" spans="1:4" ht="14.45" customHeight="1" x14ac:dyDescent="0.2">
      <c r="A29" s="30" t="s">
        <v>1707</v>
      </c>
      <c r="B29" s="179" t="s">
        <v>1710</v>
      </c>
      <c r="C29" s="30" t="s">
        <v>1711</v>
      </c>
      <c r="D29" s="180">
        <v>100000</v>
      </c>
    </row>
    <row r="30" spans="1:4" ht="14.45" customHeight="1" x14ac:dyDescent="0.2">
      <c r="A30" s="30" t="s">
        <v>1712</v>
      </c>
      <c r="B30" s="179" t="s">
        <v>1713</v>
      </c>
      <c r="C30" s="30" t="s">
        <v>1714</v>
      </c>
      <c r="D30" s="180">
        <v>100000</v>
      </c>
    </row>
    <row r="31" spans="1:4" ht="14.45" customHeight="1" x14ac:dyDescent="0.2">
      <c r="A31" s="30" t="s">
        <v>1715</v>
      </c>
      <c r="B31" s="179" t="s">
        <v>1716</v>
      </c>
      <c r="C31" s="30" t="s">
        <v>1717</v>
      </c>
      <c r="D31" s="180">
        <v>100000</v>
      </c>
    </row>
    <row r="32" spans="1:4" ht="14.45" customHeight="1" x14ac:dyDescent="0.2">
      <c r="A32" s="30" t="s">
        <v>797</v>
      </c>
      <c r="B32" s="179" t="s">
        <v>1718</v>
      </c>
      <c r="C32" s="30" t="s">
        <v>1719</v>
      </c>
      <c r="D32" s="180">
        <v>100000</v>
      </c>
    </row>
    <row r="33" spans="1:4" ht="14.45" customHeight="1" x14ac:dyDescent="0.2">
      <c r="A33" s="30" t="s">
        <v>797</v>
      </c>
      <c r="B33" s="179" t="s">
        <v>1720</v>
      </c>
      <c r="C33" s="30" t="s">
        <v>1721</v>
      </c>
      <c r="D33" s="180">
        <v>100000</v>
      </c>
    </row>
    <row r="34" spans="1:4" ht="14.45" customHeight="1" x14ac:dyDescent="0.2">
      <c r="A34" s="30" t="s">
        <v>1722</v>
      </c>
      <c r="B34" s="179" t="s">
        <v>1723</v>
      </c>
      <c r="C34" s="30" t="s">
        <v>1724</v>
      </c>
      <c r="D34" s="180">
        <v>100000</v>
      </c>
    </row>
    <row r="35" spans="1:4" ht="14.45" customHeight="1" x14ac:dyDescent="0.2">
      <c r="A35" s="30" t="s">
        <v>1725</v>
      </c>
      <c r="B35" s="179" t="s">
        <v>1726</v>
      </c>
      <c r="C35" s="30" t="s">
        <v>1727</v>
      </c>
      <c r="D35" s="180">
        <v>100000</v>
      </c>
    </row>
    <row r="36" spans="1:4" ht="14.45" customHeight="1" x14ac:dyDescent="0.2">
      <c r="A36" s="30" t="s">
        <v>1728</v>
      </c>
      <c r="B36" s="179" t="s">
        <v>1729</v>
      </c>
      <c r="C36" s="30" t="s">
        <v>1730</v>
      </c>
      <c r="D36" s="180">
        <v>100000</v>
      </c>
    </row>
    <row r="37" spans="1:4" ht="14.45" customHeight="1" x14ac:dyDescent="0.2">
      <c r="A37" s="30" t="s">
        <v>1731</v>
      </c>
      <c r="B37" s="179" t="s">
        <v>1732</v>
      </c>
      <c r="C37" s="30" t="s">
        <v>1733</v>
      </c>
      <c r="D37" s="180">
        <v>100000</v>
      </c>
    </row>
    <row r="38" spans="1:4" ht="14.45" customHeight="1" x14ac:dyDescent="0.2">
      <c r="A38" s="30" t="s">
        <v>1734</v>
      </c>
      <c r="B38" s="179" t="s">
        <v>1735</v>
      </c>
      <c r="C38" s="30" t="s">
        <v>1736</v>
      </c>
      <c r="D38" s="180">
        <v>100000</v>
      </c>
    </row>
    <row r="39" spans="1:4" ht="14.45" customHeight="1" x14ac:dyDescent="0.2">
      <c r="A39" s="30" t="s">
        <v>1737</v>
      </c>
      <c r="B39" s="179" t="s">
        <v>1738</v>
      </c>
      <c r="C39" s="30" t="s">
        <v>1739</v>
      </c>
      <c r="D39" s="180">
        <v>100000</v>
      </c>
    </row>
    <row r="40" spans="1:4" ht="14.45" customHeight="1" x14ac:dyDescent="0.2">
      <c r="A40" s="30" t="s">
        <v>1737</v>
      </c>
      <c r="B40" s="179" t="s">
        <v>1740</v>
      </c>
      <c r="C40" s="30" t="s">
        <v>1741</v>
      </c>
      <c r="D40" s="180">
        <v>100000</v>
      </c>
    </row>
    <row r="41" spans="1:4" ht="14.45" customHeight="1" x14ac:dyDescent="0.2">
      <c r="A41" s="30" t="s">
        <v>798</v>
      </c>
      <c r="B41" s="179" t="s">
        <v>1742</v>
      </c>
      <c r="C41" s="30" t="s">
        <v>1743</v>
      </c>
      <c r="D41" s="180">
        <v>100000</v>
      </c>
    </row>
    <row r="42" spans="1:4" ht="14.45" customHeight="1" x14ac:dyDescent="0.2">
      <c r="A42" s="30" t="s">
        <v>1744</v>
      </c>
      <c r="B42" s="179" t="s">
        <v>1745</v>
      </c>
      <c r="C42" s="30" t="s">
        <v>1746</v>
      </c>
      <c r="D42" s="180">
        <v>100000</v>
      </c>
    </row>
    <row r="43" spans="1:4" ht="14.45" customHeight="1" x14ac:dyDescent="0.2">
      <c r="A43" s="30" t="s">
        <v>1747</v>
      </c>
      <c r="B43" s="179" t="s">
        <v>1748</v>
      </c>
      <c r="C43" s="30" t="s">
        <v>1749</v>
      </c>
      <c r="D43" s="180">
        <v>100000</v>
      </c>
    </row>
    <row r="44" spans="1:4" ht="14.45" customHeight="1" x14ac:dyDescent="0.2">
      <c r="A44" s="30" t="s">
        <v>1750</v>
      </c>
      <c r="B44" s="179" t="s">
        <v>1751</v>
      </c>
      <c r="C44" s="30" t="s">
        <v>1752</v>
      </c>
      <c r="D44" s="180">
        <v>100000</v>
      </c>
    </row>
    <row r="45" spans="1:4" ht="14.45" customHeight="1" x14ac:dyDescent="0.2">
      <c r="A45" s="30" t="s">
        <v>1753</v>
      </c>
      <c r="B45" s="179" t="s">
        <v>1754</v>
      </c>
      <c r="C45" s="30" t="s">
        <v>1755</v>
      </c>
      <c r="D45" s="180">
        <v>100000</v>
      </c>
    </row>
    <row r="46" spans="1:4" ht="14.45" customHeight="1" x14ac:dyDescent="0.2">
      <c r="A46" s="30" t="s">
        <v>1756</v>
      </c>
      <c r="B46" s="179" t="s">
        <v>1757</v>
      </c>
      <c r="C46" s="30" t="s">
        <v>1758</v>
      </c>
      <c r="D46" s="180">
        <v>100000</v>
      </c>
    </row>
    <row r="47" spans="1:4" ht="14.45" customHeight="1" x14ac:dyDescent="0.2">
      <c r="A47" s="30" t="s">
        <v>1759</v>
      </c>
      <c r="B47" s="179" t="s">
        <v>1760</v>
      </c>
      <c r="C47" s="30" t="s">
        <v>1761</v>
      </c>
      <c r="D47" s="180">
        <v>100000</v>
      </c>
    </row>
    <row r="48" spans="1:4" ht="14.45" customHeight="1" x14ac:dyDescent="0.2">
      <c r="A48" s="30" t="s">
        <v>1762</v>
      </c>
      <c r="B48" s="179" t="s">
        <v>1763</v>
      </c>
      <c r="C48" s="30" t="s">
        <v>1764</v>
      </c>
      <c r="D48" s="180">
        <v>100000</v>
      </c>
    </row>
    <row r="49" spans="1:4" ht="14.45" customHeight="1" x14ac:dyDescent="0.2">
      <c r="A49" s="30" t="s">
        <v>1765</v>
      </c>
      <c r="B49" s="179" t="s">
        <v>1766</v>
      </c>
      <c r="C49" s="30" t="s">
        <v>1767</v>
      </c>
      <c r="D49" s="180">
        <v>100000</v>
      </c>
    </row>
    <row r="50" spans="1:4" ht="14.45" customHeight="1" x14ac:dyDescent="0.2">
      <c r="A50" s="30" t="s">
        <v>1768</v>
      </c>
      <c r="B50" s="179" t="s">
        <v>1769</v>
      </c>
      <c r="C50" s="30" t="s">
        <v>1770</v>
      </c>
      <c r="D50" s="180">
        <v>100000</v>
      </c>
    </row>
    <row r="51" spans="1:4" ht="14.45" customHeight="1" x14ac:dyDescent="0.2">
      <c r="A51" s="30" t="s">
        <v>1768</v>
      </c>
      <c r="B51" s="179" t="s">
        <v>1771</v>
      </c>
      <c r="C51" s="30" t="s">
        <v>1772</v>
      </c>
      <c r="D51" s="180">
        <v>100000</v>
      </c>
    </row>
    <row r="52" spans="1:4" ht="14.45" customHeight="1" x14ac:dyDescent="0.2">
      <c r="A52" s="30" t="s">
        <v>1768</v>
      </c>
      <c r="B52" s="179" t="s">
        <v>1773</v>
      </c>
      <c r="C52" s="30" t="s">
        <v>1774</v>
      </c>
      <c r="D52" s="180">
        <v>100000</v>
      </c>
    </row>
    <row r="53" spans="1:4" ht="14.45" customHeight="1" x14ac:dyDescent="0.2">
      <c r="A53" s="30" t="s">
        <v>1768</v>
      </c>
      <c r="B53" s="179" t="s">
        <v>1775</v>
      </c>
      <c r="C53" s="30" t="s">
        <v>1776</v>
      </c>
      <c r="D53" s="180">
        <v>100000</v>
      </c>
    </row>
    <row r="54" spans="1:4" ht="14.45" customHeight="1" x14ac:dyDescent="0.2">
      <c r="A54" s="30" t="s">
        <v>1768</v>
      </c>
      <c r="B54" s="179" t="s">
        <v>1777</v>
      </c>
      <c r="C54" s="30" t="s">
        <v>1778</v>
      </c>
      <c r="D54" s="180">
        <v>100000</v>
      </c>
    </row>
    <row r="55" spans="1:4" ht="14.45" customHeight="1" x14ac:dyDescent="0.2">
      <c r="A55" s="30" t="s">
        <v>1768</v>
      </c>
      <c r="B55" s="179" t="s">
        <v>1779</v>
      </c>
      <c r="C55" s="30" t="s">
        <v>1780</v>
      </c>
      <c r="D55" s="180">
        <v>100000</v>
      </c>
    </row>
    <row r="56" spans="1:4" ht="14.45" customHeight="1" x14ac:dyDescent="0.2">
      <c r="A56" s="30" t="s">
        <v>1781</v>
      </c>
      <c r="B56" s="179" t="s">
        <v>1782</v>
      </c>
      <c r="C56" s="30" t="s">
        <v>1783</v>
      </c>
      <c r="D56" s="180">
        <v>100000</v>
      </c>
    </row>
    <row r="57" spans="1:4" ht="14.45" customHeight="1" x14ac:dyDescent="0.2">
      <c r="A57" s="30" t="s">
        <v>1784</v>
      </c>
      <c r="B57" s="179" t="s">
        <v>1785</v>
      </c>
      <c r="C57" s="30" t="s">
        <v>1786</v>
      </c>
      <c r="D57" s="180">
        <v>100000</v>
      </c>
    </row>
    <row r="58" spans="1:4" ht="14.45" customHeight="1" x14ac:dyDescent="0.2">
      <c r="A58" s="30" t="s">
        <v>1787</v>
      </c>
      <c r="B58" s="179" t="s">
        <v>1788</v>
      </c>
      <c r="C58" s="30" t="s">
        <v>1789</v>
      </c>
      <c r="D58" s="180">
        <v>100000</v>
      </c>
    </row>
    <row r="59" spans="1:4" ht="14.45" customHeight="1" x14ac:dyDescent="0.2">
      <c r="A59" s="30" t="s">
        <v>1790</v>
      </c>
      <c r="B59" s="179" t="s">
        <v>1791</v>
      </c>
      <c r="C59" s="30" t="s">
        <v>1792</v>
      </c>
      <c r="D59" s="180">
        <v>100000</v>
      </c>
    </row>
    <row r="60" spans="1:4" ht="14.45" customHeight="1" x14ac:dyDescent="0.2">
      <c r="A60" s="30" t="s">
        <v>1793</v>
      </c>
      <c r="B60" s="179" t="s">
        <v>1794</v>
      </c>
      <c r="C60" s="30" t="s">
        <v>1795</v>
      </c>
      <c r="D60" s="180">
        <v>100000</v>
      </c>
    </row>
    <row r="61" spans="1:4" ht="14.45" customHeight="1" x14ac:dyDescent="0.2">
      <c r="A61" s="30" t="s">
        <v>1796</v>
      </c>
      <c r="B61" s="179" t="s">
        <v>1797</v>
      </c>
      <c r="C61" s="30" t="s">
        <v>1798</v>
      </c>
      <c r="D61" s="180">
        <v>100000</v>
      </c>
    </row>
    <row r="62" spans="1:4" ht="14.45" customHeight="1" x14ac:dyDescent="0.2">
      <c r="A62" s="30" t="s">
        <v>1796</v>
      </c>
      <c r="B62" s="179" t="s">
        <v>1799</v>
      </c>
      <c r="C62" s="30" t="s">
        <v>1800</v>
      </c>
      <c r="D62" s="180">
        <v>100000</v>
      </c>
    </row>
    <row r="63" spans="1:4" ht="14.45" customHeight="1" x14ac:dyDescent="0.2">
      <c r="A63" s="30" t="s">
        <v>1801</v>
      </c>
      <c r="B63" s="179" t="s">
        <v>1802</v>
      </c>
      <c r="C63" s="30" t="s">
        <v>1803</v>
      </c>
      <c r="D63" s="180">
        <v>100000</v>
      </c>
    </row>
    <row r="64" spans="1:4" ht="14.45" customHeight="1" x14ac:dyDescent="0.2">
      <c r="A64" s="30" t="s">
        <v>799</v>
      </c>
      <c r="B64" s="179" t="s">
        <v>1804</v>
      </c>
      <c r="C64" s="30" t="s">
        <v>1805</v>
      </c>
      <c r="D64" s="180">
        <v>100000</v>
      </c>
    </row>
    <row r="65" spans="1:4" ht="14.45" customHeight="1" x14ac:dyDescent="0.2">
      <c r="A65" s="30" t="s">
        <v>1806</v>
      </c>
      <c r="B65" s="179" t="s">
        <v>1807</v>
      </c>
      <c r="C65" s="30" t="s">
        <v>1808</v>
      </c>
      <c r="D65" s="180">
        <v>100000</v>
      </c>
    </row>
    <row r="66" spans="1:4" ht="14.45" customHeight="1" x14ac:dyDescent="0.2">
      <c r="A66" s="30" t="s">
        <v>1809</v>
      </c>
      <c r="B66" s="179" t="s">
        <v>1810</v>
      </c>
      <c r="C66" s="30" t="s">
        <v>1811</v>
      </c>
      <c r="D66" s="180">
        <v>100000</v>
      </c>
    </row>
    <row r="67" spans="1:4" ht="14.45" customHeight="1" x14ac:dyDescent="0.2">
      <c r="A67" s="30" t="s">
        <v>1812</v>
      </c>
      <c r="B67" s="179" t="s">
        <v>1813</v>
      </c>
      <c r="C67" s="30" t="s">
        <v>1814</v>
      </c>
      <c r="D67" s="180">
        <v>100000</v>
      </c>
    </row>
    <row r="68" spans="1:4" ht="14.45" customHeight="1" x14ac:dyDescent="0.2">
      <c r="A68" s="30" t="s">
        <v>1815</v>
      </c>
      <c r="B68" s="179" t="s">
        <v>1816</v>
      </c>
      <c r="C68" s="30" t="s">
        <v>1817</v>
      </c>
      <c r="D68" s="180">
        <v>100000</v>
      </c>
    </row>
    <row r="69" spans="1:4" ht="14.45" customHeight="1" x14ac:dyDescent="0.2">
      <c r="A69" s="30" t="s">
        <v>1818</v>
      </c>
      <c r="B69" s="179" t="s">
        <v>1819</v>
      </c>
      <c r="C69" s="30" t="s">
        <v>1820</v>
      </c>
      <c r="D69" s="180">
        <v>100000</v>
      </c>
    </row>
    <row r="70" spans="1:4" ht="14.45" customHeight="1" x14ac:dyDescent="0.2">
      <c r="A70" s="30" t="s">
        <v>800</v>
      </c>
      <c r="B70" s="179" t="s">
        <v>1821</v>
      </c>
      <c r="C70" s="30" t="s">
        <v>1822</v>
      </c>
      <c r="D70" s="180">
        <v>100000</v>
      </c>
    </row>
    <row r="71" spans="1:4" ht="14.45" customHeight="1" x14ac:dyDescent="0.2">
      <c r="A71" s="30" t="s">
        <v>1823</v>
      </c>
      <c r="B71" s="179" t="s">
        <v>1824</v>
      </c>
      <c r="C71" s="30" t="s">
        <v>1825</v>
      </c>
      <c r="D71" s="180">
        <v>100000</v>
      </c>
    </row>
    <row r="72" spans="1:4" ht="14.45" customHeight="1" x14ac:dyDescent="0.2">
      <c r="A72" s="30" t="s">
        <v>1826</v>
      </c>
      <c r="B72" s="179" t="s">
        <v>1827</v>
      </c>
      <c r="C72" s="30" t="s">
        <v>1828</v>
      </c>
      <c r="D72" s="180">
        <v>100000</v>
      </c>
    </row>
    <row r="73" spans="1:4" ht="14.45" customHeight="1" x14ac:dyDescent="0.2">
      <c r="A73" s="30" t="s">
        <v>801</v>
      </c>
      <c r="B73" s="179" t="s">
        <v>1829</v>
      </c>
      <c r="C73" s="30" t="s">
        <v>1830</v>
      </c>
      <c r="D73" s="180">
        <v>100000</v>
      </c>
    </row>
    <row r="74" spans="1:4" ht="14.45" customHeight="1" x14ac:dyDescent="0.2">
      <c r="A74" s="30" t="s">
        <v>1831</v>
      </c>
      <c r="B74" s="179" t="s">
        <v>1832</v>
      </c>
      <c r="C74" s="30" t="s">
        <v>1833</v>
      </c>
      <c r="D74" s="180">
        <v>100000</v>
      </c>
    </row>
    <row r="75" spans="1:4" ht="14.45" customHeight="1" x14ac:dyDescent="0.2">
      <c r="A75" s="30" t="s">
        <v>1834</v>
      </c>
      <c r="B75" s="179" t="s">
        <v>1835</v>
      </c>
      <c r="C75" s="30" t="s">
        <v>1836</v>
      </c>
      <c r="D75" s="180">
        <v>100000</v>
      </c>
    </row>
    <row r="76" spans="1:4" ht="14.45" customHeight="1" x14ac:dyDescent="0.2">
      <c r="A76" s="30" t="s">
        <v>1837</v>
      </c>
      <c r="B76" s="179" t="s">
        <v>1838</v>
      </c>
      <c r="C76" s="30" t="s">
        <v>1839</v>
      </c>
      <c r="D76" s="180">
        <v>100000</v>
      </c>
    </row>
    <row r="77" spans="1:4" ht="14.45" customHeight="1" x14ac:dyDescent="0.2">
      <c r="A77" s="30" t="s">
        <v>1840</v>
      </c>
      <c r="B77" s="179" t="s">
        <v>1841</v>
      </c>
      <c r="C77" s="30" t="s">
        <v>1842</v>
      </c>
      <c r="D77" s="180">
        <v>100000</v>
      </c>
    </row>
    <row r="78" spans="1:4" ht="14.45" customHeight="1" x14ac:dyDescent="0.2">
      <c r="A78" s="30" t="s">
        <v>802</v>
      </c>
      <c r="B78" s="179" t="s">
        <v>1843</v>
      </c>
      <c r="C78" s="30" t="s">
        <v>1844</v>
      </c>
      <c r="D78" s="180">
        <v>100000</v>
      </c>
    </row>
    <row r="79" spans="1:4" ht="14.45" customHeight="1" x14ac:dyDescent="0.2">
      <c r="A79" s="30" t="s">
        <v>802</v>
      </c>
      <c r="B79" s="179" t="s">
        <v>1845</v>
      </c>
      <c r="C79" s="30" t="s">
        <v>1846</v>
      </c>
      <c r="D79" s="180">
        <v>100000</v>
      </c>
    </row>
    <row r="80" spans="1:4" ht="14.45" customHeight="1" x14ac:dyDescent="0.2">
      <c r="A80" s="30" t="s">
        <v>1847</v>
      </c>
      <c r="B80" s="179" t="s">
        <v>1848</v>
      </c>
      <c r="C80" s="30" t="s">
        <v>1849</v>
      </c>
      <c r="D80" s="180">
        <v>100000</v>
      </c>
    </row>
    <row r="81" spans="1:4" ht="14.45" customHeight="1" x14ac:dyDescent="0.2">
      <c r="A81" s="30" t="s">
        <v>1847</v>
      </c>
      <c r="B81" s="179" t="s">
        <v>1850</v>
      </c>
      <c r="C81" s="30" t="s">
        <v>1851</v>
      </c>
      <c r="D81" s="180">
        <v>100000</v>
      </c>
    </row>
    <row r="82" spans="1:4" ht="14.45" customHeight="1" x14ac:dyDescent="0.2">
      <c r="A82" s="30" t="s">
        <v>1852</v>
      </c>
      <c r="B82" s="179" t="s">
        <v>1853</v>
      </c>
      <c r="C82" s="30" t="s">
        <v>1854</v>
      </c>
      <c r="D82" s="180">
        <v>100000</v>
      </c>
    </row>
    <row r="83" spans="1:4" ht="14.45" customHeight="1" x14ac:dyDescent="0.2">
      <c r="A83" s="30" t="s">
        <v>1855</v>
      </c>
      <c r="B83" s="179" t="s">
        <v>1856</v>
      </c>
      <c r="C83" s="30" t="s">
        <v>1857</v>
      </c>
      <c r="D83" s="180">
        <v>100000</v>
      </c>
    </row>
    <row r="84" spans="1:4" ht="14.45" customHeight="1" x14ac:dyDescent="0.2">
      <c r="A84" s="30" t="s">
        <v>1858</v>
      </c>
      <c r="B84" s="179" t="s">
        <v>1859</v>
      </c>
      <c r="C84" s="30" t="s">
        <v>1860</v>
      </c>
      <c r="D84" s="180">
        <v>100000</v>
      </c>
    </row>
    <row r="85" spans="1:4" ht="14.45" customHeight="1" x14ac:dyDescent="0.2">
      <c r="A85" s="30" t="s">
        <v>1861</v>
      </c>
      <c r="B85" s="179" t="s">
        <v>1862</v>
      </c>
      <c r="C85" s="30" t="s">
        <v>1863</v>
      </c>
      <c r="D85" s="180">
        <v>100000</v>
      </c>
    </row>
    <row r="86" spans="1:4" ht="14.45" customHeight="1" x14ac:dyDescent="0.2">
      <c r="A86" s="30" t="s">
        <v>1864</v>
      </c>
      <c r="B86" s="179" t="s">
        <v>1865</v>
      </c>
      <c r="C86" s="30" t="s">
        <v>1866</v>
      </c>
      <c r="D86" s="180">
        <v>100000</v>
      </c>
    </row>
    <row r="87" spans="1:4" ht="14.45" customHeight="1" x14ac:dyDescent="0.2">
      <c r="A87" s="30" t="s">
        <v>1864</v>
      </c>
      <c r="B87" s="179" t="s">
        <v>1867</v>
      </c>
      <c r="C87" s="30" t="s">
        <v>1868</v>
      </c>
      <c r="D87" s="180">
        <v>100000</v>
      </c>
    </row>
    <row r="88" spans="1:4" ht="14.45" customHeight="1" x14ac:dyDescent="0.2">
      <c r="A88" s="30" t="s">
        <v>1869</v>
      </c>
      <c r="B88" s="179" t="s">
        <v>1870</v>
      </c>
      <c r="C88" s="30" t="s">
        <v>1871</v>
      </c>
      <c r="D88" s="180">
        <v>100000</v>
      </c>
    </row>
    <row r="89" spans="1:4" ht="14.45" customHeight="1" x14ac:dyDescent="0.2">
      <c r="A89" s="30" t="s">
        <v>1872</v>
      </c>
      <c r="B89" s="179" t="s">
        <v>1873</v>
      </c>
      <c r="C89" s="30" t="s">
        <v>1874</v>
      </c>
      <c r="D89" s="180">
        <v>100000</v>
      </c>
    </row>
    <row r="90" spans="1:4" ht="14.45" customHeight="1" x14ac:dyDescent="0.2">
      <c r="A90" s="30" t="s">
        <v>1875</v>
      </c>
      <c r="B90" s="179" t="s">
        <v>1876</v>
      </c>
      <c r="C90" s="30" t="s">
        <v>1877</v>
      </c>
      <c r="D90" s="180">
        <v>100000</v>
      </c>
    </row>
    <row r="91" spans="1:4" ht="14.45" customHeight="1" x14ac:dyDescent="0.2">
      <c r="A91" s="30" t="s">
        <v>1878</v>
      </c>
      <c r="B91" s="179" t="s">
        <v>1879</v>
      </c>
      <c r="C91" s="30" t="s">
        <v>1880</v>
      </c>
      <c r="D91" s="180">
        <v>100000</v>
      </c>
    </row>
    <row r="92" spans="1:4" ht="14.45" customHeight="1" x14ac:dyDescent="0.2">
      <c r="A92" s="30" t="s">
        <v>788</v>
      </c>
      <c r="B92" s="179" t="s">
        <v>1881</v>
      </c>
      <c r="C92" s="30" t="s">
        <v>1882</v>
      </c>
      <c r="D92" s="180">
        <v>100000</v>
      </c>
    </row>
    <row r="93" spans="1:4" ht="14.45" customHeight="1" x14ac:dyDescent="0.2">
      <c r="A93" s="30" t="s">
        <v>1883</v>
      </c>
      <c r="B93" s="179" t="s">
        <v>1884</v>
      </c>
      <c r="C93" s="30" t="s">
        <v>1885</v>
      </c>
      <c r="D93" s="180">
        <v>100000</v>
      </c>
    </row>
    <row r="94" spans="1:4" ht="14.45" customHeight="1" x14ac:dyDescent="0.2">
      <c r="A94" s="30" t="s">
        <v>1886</v>
      </c>
      <c r="B94" s="179" t="s">
        <v>1887</v>
      </c>
      <c r="C94" s="30" t="s">
        <v>1888</v>
      </c>
      <c r="D94" s="180">
        <v>100000</v>
      </c>
    </row>
    <row r="95" spans="1:4" ht="14.45" customHeight="1" x14ac:dyDescent="0.2">
      <c r="A95" s="30" t="s">
        <v>1889</v>
      </c>
      <c r="B95" s="179" t="s">
        <v>1890</v>
      </c>
      <c r="C95" s="30" t="s">
        <v>1891</v>
      </c>
      <c r="D95" s="180">
        <v>100000</v>
      </c>
    </row>
    <row r="96" spans="1:4" ht="14.45" customHeight="1" x14ac:dyDescent="0.2">
      <c r="A96" s="30" t="s">
        <v>1889</v>
      </c>
      <c r="B96" s="179" t="s">
        <v>1892</v>
      </c>
      <c r="C96" s="30" t="s">
        <v>1893</v>
      </c>
      <c r="D96" s="180">
        <v>100000</v>
      </c>
    </row>
    <row r="97" spans="1:4" ht="14.45" customHeight="1" x14ac:dyDescent="0.2">
      <c r="A97" s="30" t="s">
        <v>1889</v>
      </c>
      <c r="B97" s="179" t="s">
        <v>1894</v>
      </c>
      <c r="C97" s="30" t="s">
        <v>1895</v>
      </c>
      <c r="D97" s="180">
        <v>100000</v>
      </c>
    </row>
    <row r="98" spans="1:4" ht="14.45" customHeight="1" x14ac:dyDescent="0.2">
      <c r="A98" s="30" t="s">
        <v>1896</v>
      </c>
      <c r="B98" s="179" t="s">
        <v>1897</v>
      </c>
      <c r="C98" s="30" t="s">
        <v>1898</v>
      </c>
      <c r="D98" s="180">
        <v>100000</v>
      </c>
    </row>
    <row r="99" spans="1:4" ht="14.45" customHeight="1" x14ac:dyDescent="0.2">
      <c r="A99" s="30" t="s">
        <v>1899</v>
      </c>
      <c r="B99" s="179" t="s">
        <v>1900</v>
      </c>
      <c r="C99" s="30" t="s">
        <v>1901</v>
      </c>
      <c r="D99" s="180">
        <v>100000</v>
      </c>
    </row>
    <row r="100" spans="1:4" ht="14.45" customHeight="1" x14ac:dyDescent="0.2">
      <c r="A100" s="30" t="s">
        <v>1902</v>
      </c>
      <c r="B100" s="179" t="s">
        <v>1903</v>
      </c>
      <c r="C100" s="30" t="s">
        <v>1904</v>
      </c>
      <c r="D100" s="180">
        <v>100000</v>
      </c>
    </row>
    <row r="101" spans="1:4" ht="14.45" customHeight="1" x14ac:dyDescent="0.2">
      <c r="A101" s="30" t="s">
        <v>1905</v>
      </c>
      <c r="B101" s="179" t="s">
        <v>1906</v>
      </c>
      <c r="C101" s="30" t="s">
        <v>1907</v>
      </c>
      <c r="D101" s="180">
        <v>100000</v>
      </c>
    </row>
    <row r="102" spans="1:4" ht="14.45" customHeight="1" x14ac:dyDescent="0.2">
      <c r="A102" s="30" t="s">
        <v>1908</v>
      </c>
      <c r="B102" s="179" t="s">
        <v>1909</v>
      </c>
      <c r="C102" s="30" t="s">
        <v>1910</v>
      </c>
      <c r="D102" s="180">
        <v>100000</v>
      </c>
    </row>
    <row r="103" spans="1:4" ht="14.45" customHeight="1" x14ac:dyDescent="0.2">
      <c r="A103" s="30" t="s">
        <v>1911</v>
      </c>
      <c r="B103" s="179" t="s">
        <v>1912</v>
      </c>
      <c r="C103" s="30" t="s">
        <v>1913</v>
      </c>
      <c r="D103" s="180">
        <v>100000</v>
      </c>
    </row>
    <row r="104" spans="1:4" ht="14.45" customHeight="1" x14ac:dyDescent="0.2">
      <c r="A104" s="30" t="s">
        <v>1914</v>
      </c>
      <c r="B104" s="179" t="s">
        <v>1915</v>
      </c>
      <c r="C104" s="30" t="s">
        <v>1916</v>
      </c>
      <c r="D104" s="180">
        <v>100000</v>
      </c>
    </row>
    <row r="105" spans="1:4" ht="14.45" customHeight="1" x14ac:dyDescent="0.2">
      <c r="A105" s="30" t="s">
        <v>1914</v>
      </c>
      <c r="B105" s="179" t="s">
        <v>1917</v>
      </c>
      <c r="C105" s="30" t="s">
        <v>1918</v>
      </c>
      <c r="D105" s="180">
        <v>100000</v>
      </c>
    </row>
    <row r="106" spans="1:4" ht="14.45" customHeight="1" x14ac:dyDescent="0.2">
      <c r="A106" s="30" t="s">
        <v>1914</v>
      </c>
      <c r="B106" s="179" t="s">
        <v>1919</v>
      </c>
      <c r="C106" s="30" t="s">
        <v>1920</v>
      </c>
      <c r="D106" s="180">
        <v>100000</v>
      </c>
    </row>
    <row r="107" spans="1:4" ht="14.45" customHeight="1" x14ac:dyDescent="0.2">
      <c r="A107" s="30" t="s">
        <v>1921</v>
      </c>
      <c r="B107" s="179" t="s">
        <v>1922</v>
      </c>
      <c r="C107" s="30" t="s">
        <v>1923</v>
      </c>
      <c r="D107" s="180">
        <v>100000</v>
      </c>
    </row>
    <row r="108" spans="1:4" ht="14.45" customHeight="1" x14ac:dyDescent="0.2">
      <c r="A108" s="30" t="s">
        <v>1924</v>
      </c>
      <c r="B108" s="179" t="s">
        <v>1925</v>
      </c>
      <c r="C108" s="30" t="s">
        <v>1926</v>
      </c>
      <c r="D108" s="180">
        <v>100000</v>
      </c>
    </row>
    <row r="109" spans="1:4" ht="14.45" customHeight="1" x14ac:dyDescent="0.2">
      <c r="A109" s="30" t="s">
        <v>1927</v>
      </c>
      <c r="B109" s="179" t="s">
        <v>1928</v>
      </c>
      <c r="C109" s="30" t="s">
        <v>1929</v>
      </c>
      <c r="D109" s="180">
        <v>100000</v>
      </c>
    </row>
    <row r="110" spans="1:4" ht="14.45" customHeight="1" x14ac:dyDescent="0.2">
      <c r="A110" s="30" t="s">
        <v>1927</v>
      </c>
      <c r="B110" s="179" t="s">
        <v>1930</v>
      </c>
      <c r="C110" s="30" t="s">
        <v>1931</v>
      </c>
      <c r="D110" s="180">
        <v>100000</v>
      </c>
    </row>
    <row r="111" spans="1:4" ht="14.45" customHeight="1" x14ac:dyDescent="0.2">
      <c r="A111" s="30" t="s">
        <v>1932</v>
      </c>
      <c r="B111" s="179" t="s">
        <v>1933</v>
      </c>
      <c r="C111" s="30" t="s">
        <v>1934</v>
      </c>
      <c r="D111" s="180">
        <v>100000</v>
      </c>
    </row>
    <row r="112" spans="1:4" ht="14.45" customHeight="1" x14ac:dyDescent="0.2">
      <c r="A112" s="30" t="s">
        <v>1935</v>
      </c>
      <c r="B112" s="179" t="s">
        <v>1936</v>
      </c>
      <c r="C112" s="30" t="s">
        <v>1937</v>
      </c>
      <c r="D112" s="180">
        <v>100000</v>
      </c>
    </row>
    <row r="113" spans="1:4" ht="14.45" customHeight="1" x14ac:dyDescent="0.2">
      <c r="A113" s="30" t="s">
        <v>1938</v>
      </c>
      <c r="B113" s="179" t="s">
        <v>1939</v>
      </c>
      <c r="C113" s="30" t="s">
        <v>1940</v>
      </c>
      <c r="D113" s="180">
        <v>100000</v>
      </c>
    </row>
    <row r="114" spans="1:4" ht="14.45" customHeight="1" x14ac:dyDescent="0.2">
      <c r="A114" s="30" t="s">
        <v>1941</v>
      </c>
      <c r="B114" s="179" t="s">
        <v>1942</v>
      </c>
      <c r="C114" s="30" t="s">
        <v>1943</v>
      </c>
      <c r="D114" s="180">
        <v>100000</v>
      </c>
    </row>
    <row r="115" spans="1:4" ht="14.45" customHeight="1" x14ac:dyDescent="0.2">
      <c r="A115" s="30" t="s">
        <v>1944</v>
      </c>
      <c r="B115" s="179" t="s">
        <v>1945</v>
      </c>
      <c r="C115" s="30" t="s">
        <v>1946</v>
      </c>
      <c r="D115" s="180">
        <v>100000</v>
      </c>
    </row>
    <row r="116" spans="1:4" ht="14.45" customHeight="1" x14ac:dyDescent="0.2">
      <c r="A116" s="30" t="s">
        <v>1947</v>
      </c>
      <c r="B116" s="179" t="s">
        <v>1948</v>
      </c>
      <c r="C116" s="30" t="s">
        <v>1949</v>
      </c>
      <c r="D116" s="180">
        <v>100000</v>
      </c>
    </row>
    <row r="117" spans="1:4" ht="14.45" customHeight="1" x14ac:dyDescent="0.2">
      <c r="A117" s="30" t="s">
        <v>1950</v>
      </c>
      <c r="B117" s="179" t="s">
        <v>1951</v>
      </c>
      <c r="C117" s="30" t="s">
        <v>1952</v>
      </c>
      <c r="D117" s="180">
        <v>100000</v>
      </c>
    </row>
    <row r="118" spans="1:4" ht="14.45" customHeight="1" x14ac:dyDescent="0.2">
      <c r="A118" s="30" t="s">
        <v>1953</v>
      </c>
      <c r="B118" s="179" t="s">
        <v>1954</v>
      </c>
      <c r="C118" s="30" t="s">
        <v>1955</v>
      </c>
      <c r="D118" s="180">
        <v>100000</v>
      </c>
    </row>
    <row r="119" spans="1:4" ht="14.45" customHeight="1" x14ac:dyDescent="0.2">
      <c r="A119" s="30" t="s">
        <v>1956</v>
      </c>
      <c r="B119" s="179" t="s">
        <v>1957</v>
      </c>
      <c r="C119" s="30" t="s">
        <v>1958</v>
      </c>
      <c r="D119" s="180">
        <v>100000</v>
      </c>
    </row>
    <row r="120" spans="1:4" ht="14.45" customHeight="1" x14ac:dyDescent="0.2">
      <c r="A120" s="30" t="s">
        <v>1959</v>
      </c>
      <c r="B120" s="179" t="s">
        <v>1960</v>
      </c>
      <c r="C120" s="30" t="s">
        <v>1961</v>
      </c>
      <c r="D120" s="180">
        <v>100000</v>
      </c>
    </row>
    <row r="121" spans="1:4" ht="14.45" customHeight="1" x14ac:dyDescent="0.2">
      <c r="A121" s="30" t="s">
        <v>1962</v>
      </c>
      <c r="B121" s="179" t="s">
        <v>1963</v>
      </c>
      <c r="C121" s="30" t="s">
        <v>1964</v>
      </c>
      <c r="D121" s="180">
        <v>100000</v>
      </c>
    </row>
    <row r="122" spans="1:4" ht="14.45" customHeight="1" x14ac:dyDescent="0.2">
      <c r="A122" s="30" t="s">
        <v>1965</v>
      </c>
      <c r="B122" s="179" t="s">
        <v>1966</v>
      </c>
      <c r="C122" s="30" t="s">
        <v>1967</v>
      </c>
      <c r="D122" s="180">
        <v>100000</v>
      </c>
    </row>
    <row r="123" spans="1:4" ht="14.45" customHeight="1" x14ac:dyDescent="0.2">
      <c r="A123" s="30" t="s">
        <v>1968</v>
      </c>
      <c r="B123" s="179" t="s">
        <v>1969</v>
      </c>
      <c r="C123" s="30" t="s">
        <v>1970</v>
      </c>
      <c r="D123" s="180">
        <v>100000</v>
      </c>
    </row>
    <row r="124" spans="1:4" ht="14.45" customHeight="1" x14ac:dyDescent="0.2">
      <c r="A124" s="30" t="s">
        <v>1971</v>
      </c>
      <c r="B124" s="179" t="s">
        <v>1972</v>
      </c>
      <c r="C124" s="30" t="s">
        <v>1973</v>
      </c>
      <c r="D124" s="180">
        <v>100000</v>
      </c>
    </row>
    <row r="125" spans="1:4" ht="14.45" customHeight="1" x14ac:dyDescent="0.2">
      <c r="A125" s="30" t="s">
        <v>1974</v>
      </c>
      <c r="B125" s="179" t="s">
        <v>1975</v>
      </c>
      <c r="C125" s="30" t="s">
        <v>1976</v>
      </c>
      <c r="D125" s="180">
        <v>100000</v>
      </c>
    </row>
    <row r="126" spans="1:4" ht="14.45" customHeight="1" x14ac:dyDescent="0.2">
      <c r="A126" s="30" t="s">
        <v>1977</v>
      </c>
      <c r="B126" s="179" t="s">
        <v>1978</v>
      </c>
      <c r="C126" s="30" t="s">
        <v>1979</v>
      </c>
      <c r="D126" s="180">
        <v>100000</v>
      </c>
    </row>
    <row r="127" spans="1:4" ht="14.45" customHeight="1" x14ac:dyDescent="0.2">
      <c r="A127" s="30" t="s">
        <v>1980</v>
      </c>
      <c r="B127" s="179" t="s">
        <v>1981</v>
      </c>
      <c r="C127" s="30" t="s">
        <v>1982</v>
      </c>
      <c r="D127" s="180">
        <v>100000</v>
      </c>
    </row>
    <row r="128" spans="1:4" ht="14.45" customHeight="1" x14ac:dyDescent="0.2">
      <c r="A128" s="30" t="s">
        <v>1980</v>
      </c>
      <c r="B128" s="179" t="s">
        <v>1983</v>
      </c>
      <c r="C128" s="30" t="s">
        <v>1984</v>
      </c>
      <c r="D128" s="180">
        <v>100000</v>
      </c>
    </row>
    <row r="129" spans="1:4" ht="14.45" customHeight="1" x14ac:dyDescent="0.2">
      <c r="A129" s="30" t="s">
        <v>1985</v>
      </c>
      <c r="B129" s="179" t="s">
        <v>1986</v>
      </c>
      <c r="C129" s="30" t="s">
        <v>1987</v>
      </c>
      <c r="D129" s="180">
        <v>100000</v>
      </c>
    </row>
    <row r="130" spans="1:4" ht="14.45" customHeight="1" x14ac:dyDescent="0.2">
      <c r="A130" s="30" t="s">
        <v>1988</v>
      </c>
      <c r="B130" s="179" t="s">
        <v>1989</v>
      </c>
      <c r="C130" s="30" t="s">
        <v>1990</v>
      </c>
      <c r="D130" s="180">
        <v>100000</v>
      </c>
    </row>
    <row r="131" spans="1:4" ht="14.45" customHeight="1" x14ac:dyDescent="0.2">
      <c r="A131" s="30" t="s">
        <v>1991</v>
      </c>
      <c r="B131" s="179" t="s">
        <v>1992</v>
      </c>
      <c r="C131" s="30" t="s">
        <v>1993</v>
      </c>
      <c r="D131" s="180">
        <v>100000</v>
      </c>
    </row>
    <row r="132" spans="1:4" ht="14.45" customHeight="1" x14ac:dyDescent="0.2">
      <c r="A132" s="30" t="s">
        <v>1994</v>
      </c>
      <c r="B132" s="179" t="s">
        <v>1995</v>
      </c>
      <c r="C132" s="30" t="s">
        <v>1996</v>
      </c>
      <c r="D132" s="180">
        <v>100000</v>
      </c>
    </row>
    <row r="133" spans="1:4" ht="14.45" customHeight="1" x14ac:dyDescent="0.2">
      <c r="A133" s="30" t="s">
        <v>1997</v>
      </c>
      <c r="B133" s="179" t="s">
        <v>1998</v>
      </c>
      <c r="C133" s="30" t="s">
        <v>1999</v>
      </c>
      <c r="D133" s="180">
        <v>100000</v>
      </c>
    </row>
    <row r="134" spans="1:4" ht="14.45" customHeight="1" x14ac:dyDescent="0.2">
      <c r="A134" s="30" t="s">
        <v>2000</v>
      </c>
      <c r="B134" s="179" t="s">
        <v>2001</v>
      </c>
      <c r="C134" s="30" t="s">
        <v>2002</v>
      </c>
      <c r="D134" s="180">
        <v>100000</v>
      </c>
    </row>
    <row r="135" spans="1:4" ht="14.45" customHeight="1" x14ac:dyDescent="0.2">
      <c r="A135" s="30" t="s">
        <v>2003</v>
      </c>
      <c r="B135" s="179" t="s">
        <v>2004</v>
      </c>
      <c r="C135" s="30" t="s">
        <v>2005</v>
      </c>
      <c r="D135" s="180">
        <v>100000</v>
      </c>
    </row>
    <row r="136" spans="1:4" ht="14.45" customHeight="1" x14ac:dyDescent="0.2">
      <c r="A136" s="30" t="s">
        <v>2006</v>
      </c>
      <c r="B136" s="179" t="s">
        <v>2007</v>
      </c>
      <c r="C136" s="30" t="s">
        <v>2008</v>
      </c>
      <c r="D136" s="180">
        <v>100000</v>
      </c>
    </row>
    <row r="137" spans="1:4" ht="14.45" customHeight="1" x14ac:dyDescent="0.2">
      <c r="A137" s="30" t="s">
        <v>2009</v>
      </c>
      <c r="B137" s="179" t="s">
        <v>2010</v>
      </c>
      <c r="C137" s="30" t="s">
        <v>2011</v>
      </c>
      <c r="D137" s="180">
        <v>100000</v>
      </c>
    </row>
    <row r="138" spans="1:4" ht="14.45" customHeight="1" x14ac:dyDescent="0.2">
      <c r="A138" s="30" t="s">
        <v>2009</v>
      </c>
      <c r="B138" s="179" t="s">
        <v>2012</v>
      </c>
      <c r="C138" s="30" t="s">
        <v>2013</v>
      </c>
      <c r="D138" s="180">
        <v>100000</v>
      </c>
    </row>
    <row r="139" spans="1:4" ht="14.45" customHeight="1" x14ac:dyDescent="0.2">
      <c r="A139" s="30" t="s">
        <v>2014</v>
      </c>
      <c r="B139" s="179" t="s">
        <v>2015</v>
      </c>
      <c r="C139" s="30" t="s">
        <v>2016</v>
      </c>
      <c r="D139" s="180">
        <v>100000</v>
      </c>
    </row>
    <row r="140" spans="1:4" ht="14.45" customHeight="1" x14ac:dyDescent="0.2">
      <c r="A140" s="30" t="s">
        <v>2017</v>
      </c>
      <c r="B140" s="179" t="s">
        <v>2018</v>
      </c>
      <c r="C140" s="30" t="s">
        <v>2019</v>
      </c>
      <c r="D140" s="180">
        <v>100000</v>
      </c>
    </row>
    <row r="141" spans="1:4" ht="14.45" customHeight="1" x14ac:dyDescent="0.2">
      <c r="A141" s="30" t="s">
        <v>2020</v>
      </c>
      <c r="B141" s="179" t="s">
        <v>2021</v>
      </c>
      <c r="C141" s="30" t="s">
        <v>2022</v>
      </c>
      <c r="D141" s="180">
        <v>100000</v>
      </c>
    </row>
    <row r="142" spans="1:4" ht="14.45" customHeight="1" x14ac:dyDescent="0.2">
      <c r="A142" s="30" t="s">
        <v>2020</v>
      </c>
      <c r="B142" s="179" t="s">
        <v>2023</v>
      </c>
      <c r="C142" s="30" t="s">
        <v>2024</v>
      </c>
      <c r="D142" s="180">
        <v>100000</v>
      </c>
    </row>
    <row r="143" spans="1:4" ht="14.45" customHeight="1" x14ac:dyDescent="0.2">
      <c r="A143" s="30" t="s">
        <v>2020</v>
      </c>
      <c r="B143" s="179" t="s">
        <v>2025</v>
      </c>
      <c r="C143" s="30" t="s">
        <v>2026</v>
      </c>
      <c r="D143" s="180">
        <v>100000</v>
      </c>
    </row>
    <row r="144" spans="1:4" ht="14.45" customHeight="1" x14ac:dyDescent="0.2">
      <c r="A144" s="30" t="s">
        <v>2027</v>
      </c>
      <c r="B144" s="179" t="s">
        <v>2028</v>
      </c>
      <c r="C144" s="30" t="s">
        <v>2029</v>
      </c>
      <c r="D144" s="180">
        <v>100000</v>
      </c>
    </row>
    <row r="145" spans="1:4" ht="14.45" customHeight="1" x14ac:dyDescent="0.2">
      <c r="A145" s="30" t="s">
        <v>2027</v>
      </c>
      <c r="B145" s="179" t="s">
        <v>2030</v>
      </c>
      <c r="C145" s="30" t="s">
        <v>2031</v>
      </c>
      <c r="D145" s="180">
        <v>100000</v>
      </c>
    </row>
    <row r="146" spans="1:4" ht="14.45" customHeight="1" x14ac:dyDescent="0.2">
      <c r="A146" s="30" t="s">
        <v>2027</v>
      </c>
      <c r="B146" s="179" t="s">
        <v>2032</v>
      </c>
      <c r="C146" s="30" t="s">
        <v>2033</v>
      </c>
      <c r="D146" s="180">
        <v>100000</v>
      </c>
    </row>
    <row r="147" spans="1:4" ht="14.45" customHeight="1" x14ac:dyDescent="0.2">
      <c r="A147" s="30" t="s">
        <v>2034</v>
      </c>
      <c r="B147" s="179" t="s">
        <v>2035</v>
      </c>
      <c r="C147" s="30" t="s">
        <v>2036</v>
      </c>
      <c r="D147" s="180">
        <v>100000</v>
      </c>
    </row>
    <row r="148" spans="1:4" ht="14.45" customHeight="1" x14ac:dyDescent="0.2">
      <c r="A148" s="30" t="s">
        <v>2037</v>
      </c>
      <c r="B148" s="179" t="s">
        <v>2038</v>
      </c>
      <c r="C148" s="30" t="s">
        <v>2039</v>
      </c>
      <c r="D148" s="180">
        <v>100000</v>
      </c>
    </row>
    <row r="149" spans="1:4" ht="14.45" customHeight="1" x14ac:dyDescent="0.2">
      <c r="A149" s="30" t="s">
        <v>2040</v>
      </c>
      <c r="B149" s="179" t="s">
        <v>2041</v>
      </c>
      <c r="C149" s="30" t="s">
        <v>2042</v>
      </c>
      <c r="D149" s="180">
        <v>100000</v>
      </c>
    </row>
    <row r="150" spans="1:4" ht="14.45" customHeight="1" x14ac:dyDescent="0.2">
      <c r="A150" s="30" t="s">
        <v>2040</v>
      </c>
      <c r="B150" s="179" t="s">
        <v>2043</v>
      </c>
      <c r="C150" s="30" t="s">
        <v>2044</v>
      </c>
      <c r="D150" s="180">
        <v>100000</v>
      </c>
    </row>
    <row r="151" spans="1:4" ht="14.45" customHeight="1" x14ac:dyDescent="0.2">
      <c r="A151" s="30" t="s">
        <v>2045</v>
      </c>
      <c r="B151" s="179" t="s">
        <v>2046</v>
      </c>
      <c r="C151" s="30" t="s">
        <v>2047</v>
      </c>
      <c r="D151" s="180">
        <v>100000</v>
      </c>
    </row>
    <row r="152" spans="1:4" ht="14.45" customHeight="1" x14ac:dyDescent="0.2">
      <c r="A152" s="30" t="s">
        <v>2048</v>
      </c>
      <c r="B152" s="179" t="s">
        <v>2049</v>
      </c>
      <c r="C152" s="30" t="s">
        <v>2050</v>
      </c>
      <c r="D152" s="180">
        <v>100000</v>
      </c>
    </row>
    <row r="153" spans="1:4" ht="14.45" customHeight="1" x14ac:dyDescent="0.2">
      <c r="A153" s="30" t="s">
        <v>803</v>
      </c>
      <c r="B153" s="179" t="s">
        <v>2051</v>
      </c>
      <c r="C153" s="30" t="s">
        <v>2052</v>
      </c>
      <c r="D153" s="180">
        <v>100000</v>
      </c>
    </row>
    <row r="154" spans="1:4" ht="14.45" customHeight="1" x14ac:dyDescent="0.2">
      <c r="A154" s="30" t="s">
        <v>2053</v>
      </c>
      <c r="B154" s="179" t="s">
        <v>2054</v>
      </c>
      <c r="C154" s="30" t="s">
        <v>2055</v>
      </c>
      <c r="D154" s="180">
        <v>100000</v>
      </c>
    </row>
    <row r="155" spans="1:4" ht="14.45" customHeight="1" x14ac:dyDescent="0.2">
      <c r="A155" s="30" t="s">
        <v>2056</v>
      </c>
      <c r="B155" s="179" t="s">
        <v>2057</v>
      </c>
      <c r="C155" s="30" t="s">
        <v>2058</v>
      </c>
      <c r="D155" s="180">
        <v>100000</v>
      </c>
    </row>
    <row r="156" spans="1:4" ht="14.45" customHeight="1" x14ac:dyDescent="0.2">
      <c r="A156" s="30" t="s">
        <v>2059</v>
      </c>
      <c r="B156" s="179" t="s">
        <v>2060</v>
      </c>
      <c r="C156" s="30" t="s">
        <v>2061</v>
      </c>
      <c r="D156" s="180">
        <v>100000</v>
      </c>
    </row>
    <row r="157" spans="1:4" ht="14.45" customHeight="1" x14ac:dyDescent="0.2">
      <c r="A157" s="30" t="s">
        <v>2062</v>
      </c>
      <c r="B157" s="179" t="s">
        <v>2063</v>
      </c>
      <c r="C157" s="30" t="s">
        <v>2064</v>
      </c>
      <c r="D157" s="180">
        <v>100000</v>
      </c>
    </row>
    <row r="158" spans="1:4" ht="14.45" customHeight="1" x14ac:dyDescent="0.2">
      <c r="A158" s="30" t="s">
        <v>2065</v>
      </c>
      <c r="B158" s="179" t="s">
        <v>2066</v>
      </c>
      <c r="C158" s="30" t="s">
        <v>2067</v>
      </c>
      <c r="D158" s="180">
        <v>100000</v>
      </c>
    </row>
    <row r="159" spans="1:4" ht="14.45" customHeight="1" x14ac:dyDescent="0.2">
      <c r="A159" s="30" t="s">
        <v>2068</v>
      </c>
      <c r="B159" s="179" t="s">
        <v>2069</v>
      </c>
      <c r="C159" s="30" t="s">
        <v>2070</v>
      </c>
      <c r="D159" s="180">
        <v>100000</v>
      </c>
    </row>
    <row r="160" spans="1:4" ht="14.45" customHeight="1" x14ac:dyDescent="0.2">
      <c r="A160" s="30" t="s">
        <v>2068</v>
      </c>
      <c r="B160" s="179" t="s">
        <v>2071</v>
      </c>
      <c r="C160" s="30" t="s">
        <v>2072</v>
      </c>
      <c r="D160" s="180">
        <v>100000</v>
      </c>
    </row>
    <row r="161" spans="1:4" ht="14.45" customHeight="1" x14ac:dyDescent="0.2">
      <c r="A161" s="30" t="s">
        <v>2073</v>
      </c>
      <c r="B161" s="179" t="s">
        <v>2074</v>
      </c>
      <c r="C161" s="30" t="s">
        <v>2075</v>
      </c>
      <c r="D161" s="180">
        <v>100000</v>
      </c>
    </row>
    <row r="162" spans="1:4" ht="14.45" customHeight="1" x14ac:dyDescent="0.2">
      <c r="A162" s="30" t="s">
        <v>2076</v>
      </c>
      <c r="B162" s="179" t="s">
        <v>2077</v>
      </c>
      <c r="C162" s="30" t="s">
        <v>2078</v>
      </c>
      <c r="D162" s="180">
        <v>100000</v>
      </c>
    </row>
    <row r="163" spans="1:4" ht="14.45" customHeight="1" x14ac:dyDescent="0.2">
      <c r="A163" s="30" t="s">
        <v>804</v>
      </c>
      <c r="B163" s="179" t="s">
        <v>2079</v>
      </c>
      <c r="C163" s="30" t="s">
        <v>2080</v>
      </c>
      <c r="D163" s="180">
        <v>100000</v>
      </c>
    </row>
    <row r="164" spans="1:4" ht="14.45" customHeight="1" x14ac:dyDescent="0.2">
      <c r="A164" s="30" t="s">
        <v>2081</v>
      </c>
      <c r="B164" s="179" t="s">
        <v>2082</v>
      </c>
      <c r="C164" s="30" t="s">
        <v>2083</v>
      </c>
      <c r="D164" s="180">
        <v>100000</v>
      </c>
    </row>
    <row r="165" spans="1:4" ht="14.45" customHeight="1" x14ac:dyDescent="0.2">
      <c r="A165" s="30" t="s">
        <v>2084</v>
      </c>
      <c r="B165" s="179" t="s">
        <v>2085</v>
      </c>
      <c r="C165" s="30" t="s">
        <v>2086</v>
      </c>
      <c r="D165" s="180">
        <v>100000</v>
      </c>
    </row>
    <row r="166" spans="1:4" ht="14.45" customHeight="1" x14ac:dyDescent="0.2">
      <c r="A166" s="30" t="s">
        <v>2087</v>
      </c>
      <c r="B166" s="179" t="s">
        <v>2088</v>
      </c>
      <c r="C166" s="30" t="s">
        <v>2089</v>
      </c>
      <c r="D166" s="180">
        <v>100000</v>
      </c>
    </row>
    <row r="167" spans="1:4" ht="14.45" customHeight="1" x14ac:dyDescent="0.2">
      <c r="A167" s="30" t="s">
        <v>2090</v>
      </c>
      <c r="B167" s="179" t="s">
        <v>2091</v>
      </c>
      <c r="C167" s="30" t="s">
        <v>2092</v>
      </c>
      <c r="D167" s="180">
        <v>100000</v>
      </c>
    </row>
    <row r="168" spans="1:4" ht="14.45" customHeight="1" x14ac:dyDescent="0.2">
      <c r="A168" s="30" t="s">
        <v>2090</v>
      </c>
      <c r="B168" s="179" t="s">
        <v>2093</v>
      </c>
      <c r="C168" s="30" t="s">
        <v>2094</v>
      </c>
      <c r="D168" s="180">
        <v>100000</v>
      </c>
    </row>
    <row r="169" spans="1:4" ht="14.45" customHeight="1" x14ac:dyDescent="0.2">
      <c r="A169" s="30" t="s">
        <v>2095</v>
      </c>
      <c r="B169" s="179" t="s">
        <v>2096</v>
      </c>
      <c r="C169" s="30" t="s">
        <v>2097</v>
      </c>
      <c r="D169" s="180">
        <v>100000</v>
      </c>
    </row>
    <row r="170" spans="1:4" ht="14.45" customHeight="1" x14ac:dyDescent="0.2">
      <c r="A170" s="30" t="s">
        <v>2098</v>
      </c>
      <c r="B170" s="179" t="s">
        <v>2099</v>
      </c>
      <c r="C170" s="30" t="s">
        <v>2100</v>
      </c>
      <c r="D170" s="180">
        <v>100000</v>
      </c>
    </row>
    <row r="171" spans="1:4" ht="14.45" customHeight="1" x14ac:dyDescent="0.2">
      <c r="A171" s="30" t="s">
        <v>2101</v>
      </c>
      <c r="B171" s="179" t="s">
        <v>2102</v>
      </c>
      <c r="C171" s="30" t="s">
        <v>2103</v>
      </c>
      <c r="D171" s="180">
        <v>100000</v>
      </c>
    </row>
    <row r="172" spans="1:4" ht="14.45" customHeight="1" x14ac:dyDescent="0.2">
      <c r="A172" s="30" t="s">
        <v>2104</v>
      </c>
      <c r="B172" s="179" t="s">
        <v>2105</v>
      </c>
      <c r="C172" s="30" t="s">
        <v>2106</v>
      </c>
      <c r="D172" s="180">
        <v>100000</v>
      </c>
    </row>
    <row r="173" spans="1:4" ht="14.45" customHeight="1" x14ac:dyDescent="0.2">
      <c r="A173" s="30" t="s">
        <v>2107</v>
      </c>
      <c r="B173" s="179" t="s">
        <v>2108</v>
      </c>
      <c r="C173" s="30" t="s">
        <v>2109</v>
      </c>
      <c r="D173" s="180">
        <v>100000</v>
      </c>
    </row>
    <row r="174" spans="1:4" ht="14.45" customHeight="1" x14ac:dyDescent="0.2">
      <c r="A174" s="30" t="s">
        <v>2110</v>
      </c>
      <c r="B174" s="179" t="s">
        <v>2111</v>
      </c>
      <c r="C174" s="30" t="s">
        <v>2112</v>
      </c>
      <c r="D174" s="180">
        <v>100000</v>
      </c>
    </row>
    <row r="175" spans="1:4" ht="14.45" customHeight="1" x14ac:dyDescent="0.2">
      <c r="A175" s="30" t="s">
        <v>805</v>
      </c>
      <c r="B175" s="179" t="s">
        <v>2113</v>
      </c>
      <c r="C175" s="30" t="s">
        <v>2114</v>
      </c>
      <c r="D175" s="180">
        <v>100000</v>
      </c>
    </row>
    <row r="176" spans="1:4" ht="14.45" customHeight="1" x14ac:dyDescent="0.2">
      <c r="A176" s="30" t="s">
        <v>2115</v>
      </c>
      <c r="B176" s="179" t="s">
        <v>2116</v>
      </c>
      <c r="C176" s="30" t="s">
        <v>2117</v>
      </c>
      <c r="D176" s="180">
        <v>100000</v>
      </c>
    </row>
    <row r="177" spans="1:4" ht="14.45" customHeight="1" x14ac:dyDescent="0.2">
      <c r="A177" s="30" t="s">
        <v>2115</v>
      </c>
      <c r="B177" s="179" t="s">
        <v>2118</v>
      </c>
      <c r="C177" s="30" t="s">
        <v>2119</v>
      </c>
      <c r="D177" s="180">
        <v>100000</v>
      </c>
    </row>
    <row r="178" spans="1:4" ht="14.45" customHeight="1" x14ac:dyDescent="0.2">
      <c r="A178" s="30" t="s">
        <v>2120</v>
      </c>
      <c r="B178" s="179" t="s">
        <v>2121</v>
      </c>
      <c r="C178" s="30" t="s">
        <v>2122</v>
      </c>
      <c r="D178" s="180">
        <v>100000</v>
      </c>
    </row>
    <row r="179" spans="1:4" ht="14.45" customHeight="1" x14ac:dyDescent="0.2">
      <c r="A179" s="30" t="s">
        <v>2123</v>
      </c>
      <c r="B179" s="179" t="s">
        <v>2124</v>
      </c>
      <c r="C179" s="30" t="s">
        <v>2125</v>
      </c>
      <c r="D179" s="180">
        <v>100000</v>
      </c>
    </row>
    <row r="180" spans="1:4" ht="14.45" customHeight="1" x14ac:dyDescent="0.2">
      <c r="A180" s="30" t="s">
        <v>2126</v>
      </c>
      <c r="B180" s="179" t="s">
        <v>2127</v>
      </c>
      <c r="C180" s="30" t="s">
        <v>2128</v>
      </c>
      <c r="D180" s="180">
        <v>100000</v>
      </c>
    </row>
    <row r="181" spans="1:4" ht="14.45" customHeight="1" x14ac:dyDescent="0.2">
      <c r="A181" s="30" t="s">
        <v>2126</v>
      </c>
      <c r="B181" s="179" t="s">
        <v>2129</v>
      </c>
      <c r="C181" s="30" t="s">
        <v>2130</v>
      </c>
      <c r="D181" s="180">
        <v>100000</v>
      </c>
    </row>
    <row r="182" spans="1:4" ht="14.45" customHeight="1" x14ac:dyDescent="0.2">
      <c r="A182" s="30" t="s">
        <v>2131</v>
      </c>
      <c r="B182" s="179" t="s">
        <v>2132</v>
      </c>
      <c r="C182" s="30" t="s">
        <v>2133</v>
      </c>
      <c r="D182" s="180">
        <v>100000</v>
      </c>
    </row>
    <row r="183" spans="1:4" ht="14.45" customHeight="1" x14ac:dyDescent="0.2">
      <c r="A183" s="30" t="s">
        <v>2134</v>
      </c>
      <c r="B183" s="179" t="s">
        <v>2135</v>
      </c>
      <c r="C183" s="30" t="s">
        <v>2136</v>
      </c>
      <c r="D183" s="180">
        <v>100000</v>
      </c>
    </row>
    <row r="184" spans="1:4" ht="14.45" customHeight="1" x14ac:dyDescent="0.2">
      <c r="A184" s="30" t="s">
        <v>2137</v>
      </c>
      <c r="B184" s="179" t="s">
        <v>2138</v>
      </c>
      <c r="C184" s="30" t="s">
        <v>2139</v>
      </c>
      <c r="D184" s="180">
        <v>100000</v>
      </c>
    </row>
    <row r="185" spans="1:4" ht="14.45" customHeight="1" x14ac:dyDescent="0.2">
      <c r="A185" s="30" t="s">
        <v>2140</v>
      </c>
      <c r="B185" s="179" t="s">
        <v>2141</v>
      </c>
      <c r="C185" s="30" t="s">
        <v>2142</v>
      </c>
      <c r="D185" s="180">
        <v>100000</v>
      </c>
    </row>
    <row r="186" spans="1:4" ht="14.45" customHeight="1" x14ac:dyDescent="0.2">
      <c r="A186" s="30" t="s">
        <v>806</v>
      </c>
      <c r="B186" s="179" t="s">
        <v>2143</v>
      </c>
      <c r="C186" s="30" t="s">
        <v>2144</v>
      </c>
      <c r="D186" s="180">
        <v>100000</v>
      </c>
    </row>
    <row r="187" spans="1:4" ht="14.45" customHeight="1" x14ac:dyDescent="0.2">
      <c r="A187" s="30" t="s">
        <v>2145</v>
      </c>
      <c r="B187" s="179" t="s">
        <v>2146</v>
      </c>
      <c r="C187" s="30" t="s">
        <v>2147</v>
      </c>
      <c r="D187" s="180">
        <v>100000</v>
      </c>
    </row>
    <row r="188" spans="1:4" ht="14.45" customHeight="1" x14ac:dyDescent="0.2">
      <c r="A188" s="30" t="s">
        <v>2148</v>
      </c>
      <c r="B188" s="179" t="s">
        <v>2149</v>
      </c>
      <c r="C188" s="30" t="s">
        <v>2150</v>
      </c>
      <c r="D188" s="180">
        <v>100000</v>
      </c>
    </row>
    <row r="189" spans="1:4" ht="14.45" customHeight="1" x14ac:dyDescent="0.2">
      <c r="A189" s="30" t="s">
        <v>2151</v>
      </c>
      <c r="B189" s="179" t="s">
        <v>2152</v>
      </c>
      <c r="C189" s="30" t="s">
        <v>2153</v>
      </c>
      <c r="D189" s="180">
        <v>100000</v>
      </c>
    </row>
    <row r="190" spans="1:4" ht="14.45" customHeight="1" x14ac:dyDescent="0.2">
      <c r="A190" s="30" t="s">
        <v>2154</v>
      </c>
      <c r="B190" s="179" t="s">
        <v>2155</v>
      </c>
      <c r="C190" s="30" t="s">
        <v>2156</v>
      </c>
      <c r="D190" s="180">
        <v>100000</v>
      </c>
    </row>
    <row r="191" spans="1:4" ht="14.45" customHeight="1" x14ac:dyDescent="0.2">
      <c r="A191" s="30" t="s">
        <v>2154</v>
      </c>
      <c r="B191" s="179" t="s">
        <v>2157</v>
      </c>
      <c r="C191" s="30" t="s">
        <v>2158</v>
      </c>
      <c r="D191" s="180">
        <v>100000</v>
      </c>
    </row>
    <row r="192" spans="1:4" ht="14.45" customHeight="1" x14ac:dyDescent="0.2">
      <c r="A192" s="30" t="s">
        <v>2154</v>
      </c>
      <c r="B192" s="179" t="s">
        <v>2159</v>
      </c>
      <c r="C192" s="30" t="s">
        <v>2160</v>
      </c>
      <c r="D192" s="180">
        <v>100000</v>
      </c>
    </row>
    <row r="193" spans="1:4" ht="14.45" customHeight="1" x14ac:dyDescent="0.2">
      <c r="A193" s="30" t="s">
        <v>2154</v>
      </c>
      <c r="B193" s="179" t="s">
        <v>2161</v>
      </c>
      <c r="C193" s="30" t="s">
        <v>2162</v>
      </c>
      <c r="D193" s="180">
        <v>100000</v>
      </c>
    </row>
    <row r="194" spans="1:4" ht="14.45" customHeight="1" x14ac:dyDescent="0.2">
      <c r="A194" s="30" t="s">
        <v>2163</v>
      </c>
      <c r="B194" s="179" t="s">
        <v>2164</v>
      </c>
      <c r="C194" s="30" t="s">
        <v>2165</v>
      </c>
      <c r="D194" s="180">
        <v>100000</v>
      </c>
    </row>
    <row r="195" spans="1:4" ht="14.45" customHeight="1" x14ac:dyDescent="0.2">
      <c r="A195" s="30" t="s">
        <v>2166</v>
      </c>
      <c r="B195" s="179" t="s">
        <v>2167</v>
      </c>
      <c r="C195" s="30" t="s">
        <v>2168</v>
      </c>
      <c r="D195" s="180">
        <v>100000</v>
      </c>
    </row>
    <row r="196" spans="1:4" ht="14.45" customHeight="1" x14ac:dyDescent="0.2">
      <c r="A196" s="30" t="s">
        <v>2169</v>
      </c>
      <c r="B196" s="179" t="s">
        <v>2170</v>
      </c>
      <c r="C196" s="30" t="s">
        <v>2171</v>
      </c>
      <c r="D196" s="180">
        <v>100000</v>
      </c>
    </row>
    <row r="197" spans="1:4" ht="14.45" customHeight="1" x14ac:dyDescent="0.2">
      <c r="A197" s="30" t="s">
        <v>807</v>
      </c>
      <c r="B197" s="179" t="s">
        <v>2172</v>
      </c>
      <c r="C197" s="30" t="s">
        <v>2173</v>
      </c>
      <c r="D197" s="180">
        <v>100000</v>
      </c>
    </row>
    <row r="198" spans="1:4" ht="14.45" customHeight="1" x14ac:dyDescent="0.2">
      <c r="A198" s="30" t="s">
        <v>2174</v>
      </c>
      <c r="B198" s="179" t="s">
        <v>2175</v>
      </c>
      <c r="C198" s="30" t="s">
        <v>2176</v>
      </c>
      <c r="D198" s="180">
        <v>100000</v>
      </c>
    </row>
    <row r="199" spans="1:4" ht="14.45" customHeight="1" x14ac:dyDescent="0.2">
      <c r="A199" s="30" t="s">
        <v>808</v>
      </c>
      <c r="B199" s="179" t="s">
        <v>2177</v>
      </c>
      <c r="C199" s="30" t="s">
        <v>2178</v>
      </c>
      <c r="D199" s="180">
        <v>100000</v>
      </c>
    </row>
    <row r="200" spans="1:4" ht="14.45" customHeight="1" x14ac:dyDescent="0.2">
      <c r="A200" s="30" t="s">
        <v>2179</v>
      </c>
      <c r="B200" s="179" t="s">
        <v>2180</v>
      </c>
      <c r="C200" s="30" t="s">
        <v>2181</v>
      </c>
      <c r="D200" s="180">
        <v>100000</v>
      </c>
    </row>
    <row r="201" spans="1:4" ht="14.45" customHeight="1" x14ac:dyDescent="0.2">
      <c r="A201" s="30" t="s">
        <v>2182</v>
      </c>
      <c r="B201" s="179" t="s">
        <v>2183</v>
      </c>
      <c r="C201" s="30" t="s">
        <v>2184</v>
      </c>
      <c r="D201" s="180">
        <v>100000</v>
      </c>
    </row>
    <row r="202" spans="1:4" ht="14.45" customHeight="1" x14ac:dyDescent="0.2">
      <c r="A202" s="30" t="s">
        <v>2185</v>
      </c>
      <c r="B202" s="179" t="s">
        <v>2186</v>
      </c>
      <c r="C202" s="30" t="s">
        <v>2187</v>
      </c>
      <c r="D202" s="180">
        <v>100000</v>
      </c>
    </row>
    <row r="203" spans="1:4" ht="14.45" customHeight="1" x14ac:dyDescent="0.2">
      <c r="A203" s="30" t="s">
        <v>2188</v>
      </c>
      <c r="B203" s="179" t="s">
        <v>2189</v>
      </c>
      <c r="C203" s="30" t="s">
        <v>2190</v>
      </c>
      <c r="D203" s="180">
        <v>100000</v>
      </c>
    </row>
    <row r="204" spans="1:4" ht="14.45" customHeight="1" x14ac:dyDescent="0.2">
      <c r="A204" s="30" t="s">
        <v>809</v>
      </c>
      <c r="B204" s="179" t="s">
        <v>2191</v>
      </c>
      <c r="C204" s="30" t="s">
        <v>2192</v>
      </c>
      <c r="D204" s="180">
        <v>100000</v>
      </c>
    </row>
    <row r="205" spans="1:4" ht="14.45" customHeight="1" x14ac:dyDescent="0.2">
      <c r="A205" s="30" t="s">
        <v>2193</v>
      </c>
      <c r="B205" s="179" t="s">
        <v>2194</v>
      </c>
      <c r="C205" s="30" t="s">
        <v>2195</v>
      </c>
      <c r="D205" s="180">
        <v>100000</v>
      </c>
    </row>
    <row r="206" spans="1:4" ht="14.45" customHeight="1" x14ac:dyDescent="0.2">
      <c r="A206" s="30" t="s">
        <v>2196</v>
      </c>
      <c r="B206" s="179" t="s">
        <v>2197</v>
      </c>
      <c r="C206" s="30" t="s">
        <v>2198</v>
      </c>
      <c r="D206" s="180">
        <v>100000</v>
      </c>
    </row>
    <row r="207" spans="1:4" ht="14.45" customHeight="1" x14ac:dyDescent="0.2">
      <c r="A207" s="30" t="s">
        <v>2199</v>
      </c>
      <c r="B207" s="179" t="s">
        <v>2200</v>
      </c>
      <c r="C207" s="30" t="s">
        <v>2201</v>
      </c>
      <c r="D207" s="180">
        <v>100000</v>
      </c>
    </row>
    <row r="208" spans="1:4" ht="14.45" customHeight="1" x14ac:dyDescent="0.2">
      <c r="A208" s="30" t="s">
        <v>2202</v>
      </c>
      <c r="B208" s="179" t="s">
        <v>2203</v>
      </c>
      <c r="C208" s="30" t="s">
        <v>2204</v>
      </c>
      <c r="D208" s="180">
        <v>100000</v>
      </c>
    </row>
    <row r="209" spans="1:4" ht="14.45" customHeight="1" x14ac:dyDescent="0.2">
      <c r="A209" s="30" t="s">
        <v>2205</v>
      </c>
      <c r="B209" s="179" t="s">
        <v>2206</v>
      </c>
      <c r="C209" s="30" t="s">
        <v>2207</v>
      </c>
      <c r="D209" s="180">
        <v>100000</v>
      </c>
    </row>
    <row r="210" spans="1:4" ht="14.45" customHeight="1" x14ac:dyDescent="0.2">
      <c r="A210" s="30" t="s">
        <v>2208</v>
      </c>
      <c r="B210" s="179" t="s">
        <v>2209</v>
      </c>
      <c r="C210" s="30" t="s">
        <v>2210</v>
      </c>
      <c r="D210" s="180">
        <v>100000</v>
      </c>
    </row>
    <row r="211" spans="1:4" ht="14.45" customHeight="1" x14ac:dyDescent="0.2">
      <c r="A211" s="30" t="s">
        <v>2211</v>
      </c>
      <c r="B211" s="179" t="s">
        <v>2212</v>
      </c>
      <c r="C211" s="30" t="s">
        <v>2213</v>
      </c>
      <c r="D211" s="180">
        <v>100000</v>
      </c>
    </row>
    <row r="212" spans="1:4" ht="14.45" customHeight="1" x14ac:dyDescent="0.2">
      <c r="A212" s="30" t="s">
        <v>2214</v>
      </c>
      <c r="B212" s="179" t="s">
        <v>2215</v>
      </c>
      <c r="C212" s="30" t="s">
        <v>2216</v>
      </c>
      <c r="D212" s="180">
        <v>100000</v>
      </c>
    </row>
    <row r="213" spans="1:4" ht="14.45" customHeight="1" x14ac:dyDescent="0.2">
      <c r="A213" s="30" t="s">
        <v>2214</v>
      </c>
      <c r="B213" s="179" t="s">
        <v>2217</v>
      </c>
      <c r="C213" s="30" t="s">
        <v>2218</v>
      </c>
      <c r="D213" s="180">
        <v>100000</v>
      </c>
    </row>
    <row r="214" spans="1:4" ht="14.45" customHeight="1" x14ac:dyDescent="0.2">
      <c r="A214" s="30" t="s">
        <v>2219</v>
      </c>
      <c r="B214" s="179" t="s">
        <v>2220</v>
      </c>
      <c r="C214" s="30" t="s">
        <v>2221</v>
      </c>
      <c r="D214" s="180">
        <v>100000</v>
      </c>
    </row>
    <row r="215" spans="1:4" ht="14.45" customHeight="1" x14ac:dyDescent="0.2">
      <c r="A215" s="30" t="s">
        <v>789</v>
      </c>
      <c r="B215" s="179" t="s">
        <v>2222</v>
      </c>
      <c r="C215" s="30" t="s">
        <v>2223</v>
      </c>
      <c r="D215" s="180">
        <v>100000</v>
      </c>
    </row>
    <row r="216" spans="1:4" ht="14.45" customHeight="1" x14ac:dyDescent="0.2">
      <c r="A216" s="30" t="s">
        <v>789</v>
      </c>
      <c r="B216" s="179" t="s">
        <v>2224</v>
      </c>
      <c r="C216" s="30" t="s">
        <v>2225</v>
      </c>
      <c r="D216" s="180">
        <v>100000</v>
      </c>
    </row>
    <row r="217" spans="1:4" x14ac:dyDescent="0.2">
      <c r="A217" s="30" t="s">
        <v>2226</v>
      </c>
      <c r="B217" s="179" t="s">
        <v>2227</v>
      </c>
      <c r="C217" s="30" t="s">
        <v>2228</v>
      </c>
      <c r="D217" s="180">
        <v>100000</v>
      </c>
    </row>
    <row r="218" spans="1:4" x14ac:dyDescent="0.2">
      <c r="A218" s="30" t="s">
        <v>2229</v>
      </c>
      <c r="B218" s="179" t="s">
        <v>2230</v>
      </c>
      <c r="C218" s="30" t="s">
        <v>2231</v>
      </c>
      <c r="D218" s="180">
        <v>100000</v>
      </c>
    </row>
    <row r="219" spans="1:4" x14ac:dyDescent="0.2">
      <c r="A219" s="30" t="s">
        <v>2229</v>
      </c>
      <c r="B219" s="179" t="s">
        <v>2232</v>
      </c>
      <c r="C219" s="30" t="s">
        <v>2233</v>
      </c>
      <c r="D219" s="180">
        <v>100000</v>
      </c>
    </row>
    <row r="220" spans="1:4" x14ac:dyDescent="0.2">
      <c r="A220" s="30" t="s">
        <v>2234</v>
      </c>
      <c r="B220" s="179" t="s">
        <v>2235</v>
      </c>
      <c r="C220" s="30" t="s">
        <v>2236</v>
      </c>
      <c r="D220" s="180">
        <v>100000</v>
      </c>
    </row>
    <row r="221" spans="1:4" x14ac:dyDescent="0.2">
      <c r="A221" s="30" t="s">
        <v>2234</v>
      </c>
      <c r="B221" s="179" t="s">
        <v>2237</v>
      </c>
      <c r="C221" s="30" t="s">
        <v>2238</v>
      </c>
      <c r="D221" s="180">
        <v>100000</v>
      </c>
    </row>
    <row r="222" spans="1:4" x14ac:dyDescent="0.2">
      <c r="A222" s="30" t="s">
        <v>2239</v>
      </c>
      <c r="B222" s="179" t="s">
        <v>2240</v>
      </c>
      <c r="C222" s="30" t="s">
        <v>2241</v>
      </c>
      <c r="D222" s="180">
        <v>100000</v>
      </c>
    </row>
    <row r="223" spans="1:4" x14ac:dyDescent="0.2">
      <c r="A223" s="30" t="s">
        <v>2239</v>
      </c>
      <c r="B223" s="179" t="s">
        <v>2242</v>
      </c>
      <c r="C223" s="30" t="s">
        <v>2243</v>
      </c>
      <c r="D223" s="180">
        <v>100000</v>
      </c>
    </row>
    <row r="224" spans="1:4" x14ac:dyDescent="0.2">
      <c r="A224" s="30" t="s">
        <v>2244</v>
      </c>
      <c r="B224" s="179" t="s">
        <v>2245</v>
      </c>
      <c r="C224" s="30" t="s">
        <v>2246</v>
      </c>
      <c r="D224" s="180">
        <v>100000</v>
      </c>
    </row>
    <row r="225" spans="1:4" x14ac:dyDescent="0.2">
      <c r="A225" s="30" t="s">
        <v>2244</v>
      </c>
      <c r="B225" s="179" t="s">
        <v>2247</v>
      </c>
      <c r="C225" s="30" t="s">
        <v>2248</v>
      </c>
      <c r="D225" s="180">
        <v>100000</v>
      </c>
    </row>
    <row r="226" spans="1:4" x14ac:dyDescent="0.2">
      <c r="A226" s="30" t="s">
        <v>2249</v>
      </c>
      <c r="B226" s="179" t="s">
        <v>2250</v>
      </c>
      <c r="C226" s="30" t="s">
        <v>2251</v>
      </c>
      <c r="D226" s="180">
        <v>100000</v>
      </c>
    </row>
  </sheetData>
  <printOptions horizontalCentered="1"/>
  <pageMargins left="1" right="1" top="1" bottom="1" header="0.3" footer="0.3"/>
  <pageSetup scale="85" fitToHeight="0"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F75"/>
  <sheetViews>
    <sheetView showGridLines="0" zoomScaleNormal="100" workbookViewId="0"/>
  </sheetViews>
  <sheetFormatPr defaultRowHeight="12.75" x14ac:dyDescent="0.2"/>
  <cols>
    <col min="1" max="1" width="91.5703125" style="2" customWidth="1"/>
    <col min="2" max="5" width="9.140625" style="2"/>
    <col min="6" max="6" width="48" style="2" customWidth="1"/>
    <col min="7" max="16384" width="9.140625" style="2"/>
  </cols>
  <sheetData>
    <row r="1" spans="1:6" ht="45.75" customHeight="1" x14ac:dyDescent="0.2">
      <c r="A1" s="120" t="s">
        <v>810</v>
      </c>
      <c r="B1" s="113"/>
      <c r="C1" s="113"/>
      <c r="D1" s="113"/>
      <c r="E1" s="113"/>
      <c r="F1" s="113"/>
    </row>
    <row r="2" spans="1:6" ht="51" x14ac:dyDescent="0.2">
      <c r="A2" s="115" t="s">
        <v>1194</v>
      </c>
      <c r="B2" s="145"/>
      <c r="C2" s="145"/>
      <c r="D2" s="145"/>
      <c r="E2" s="171"/>
      <c r="F2" s="145"/>
    </row>
    <row r="3" spans="1:6" ht="13.5" customHeight="1" x14ac:dyDescent="0.2">
      <c r="A3" s="115"/>
      <c r="B3" s="145"/>
      <c r="C3" s="145"/>
      <c r="D3" s="145"/>
      <c r="E3" s="171"/>
      <c r="F3" s="145"/>
    </row>
    <row r="4" spans="1:6" x14ac:dyDescent="0.2">
      <c r="A4" s="174" t="s">
        <v>811</v>
      </c>
      <c r="B4" s="145"/>
      <c r="C4" s="145"/>
      <c r="D4" s="145"/>
      <c r="E4" s="145"/>
      <c r="F4" s="145"/>
    </row>
    <row r="5" spans="1:6" ht="13.5" customHeight="1" x14ac:dyDescent="0.2">
      <c r="A5" s="172"/>
      <c r="B5" s="145"/>
      <c r="C5" s="145"/>
      <c r="D5" s="145"/>
      <c r="E5" s="145"/>
      <c r="F5" s="145"/>
    </row>
    <row r="6" spans="1:6" ht="51" x14ac:dyDescent="0.2">
      <c r="A6" s="115" t="s">
        <v>812</v>
      </c>
      <c r="B6" s="145"/>
      <c r="C6" s="145"/>
      <c r="D6" s="145"/>
      <c r="E6" s="145"/>
      <c r="F6" s="145"/>
    </row>
    <row r="7" spans="1:6" ht="13.5" customHeight="1" x14ac:dyDescent="0.2">
      <c r="A7" s="115"/>
      <c r="B7" s="145"/>
      <c r="C7" s="145"/>
      <c r="D7" s="145"/>
      <c r="E7" s="145"/>
      <c r="F7" s="145"/>
    </row>
    <row r="8" spans="1:6" ht="38.25" x14ac:dyDescent="0.2">
      <c r="A8" s="115" t="s">
        <v>813</v>
      </c>
      <c r="B8" s="145"/>
      <c r="C8" s="145"/>
      <c r="D8" s="145"/>
      <c r="E8" s="145"/>
      <c r="F8" s="145"/>
    </row>
    <row r="9" spans="1:6" ht="13.5" customHeight="1" x14ac:dyDescent="0.2">
      <c r="A9" s="115"/>
      <c r="B9" s="145"/>
      <c r="C9" s="145"/>
      <c r="D9" s="145"/>
      <c r="E9" s="145"/>
      <c r="F9" s="145"/>
    </row>
    <row r="10" spans="1:6" x14ac:dyDescent="0.2">
      <c r="A10" s="174" t="s">
        <v>814</v>
      </c>
      <c r="B10" s="145"/>
      <c r="C10" s="145"/>
      <c r="D10" s="145"/>
      <c r="E10" s="145"/>
      <c r="F10" s="145"/>
    </row>
    <row r="11" spans="1:6" ht="13.5" customHeight="1" x14ac:dyDescent="0.2">
      <c r="A11" s="172"/>
      <c r="B11" s="145"/>
      <c r="C11" s="145"/>
      <c r="D11" s="145"/>
      <c r="E11" s="145"/>
      <c r="F11" s="145"/>
    </row>
    <row r="12" spans="1:6" ht="26.25" customHeight="1" x14ac:dyDescent="0.2">
      <c r="A12" s="115" t="s">
        <v>815</v>
      </c>
      <c r="B12" s="145"/>
      <c r="C12" s="145"/>
      <c r="D12" s="145"/>
      <c r="E12" s="145"/>
      <c r="F12" s="145"/>
    </row>
    <row r="13" spans="1:6" ht="13.5" customHeight="1" x14ac:dyDescent="0.2">
      <c r="A13" s="115"/>
      <c r="B13" s="145"/>
      <c r="C13" s="145"/>
      <c r="D13" s="145"/>
      <c r="E13" s="145"/>
      <c r="F13" s="145"/>
    </row>
    <row r="14" spans="1:6" ht="51" x14ac:dyDescent="0.2">
      <c r="A14" s="115" t="s">
        <v>816</v>
      </c>
      <c r="B14" s="145"/>
      <c r="C14" s="145"/>
      <c r="D14" s="145"/>
      <c r="E14" s="145"/>
      <c r="F14" s="145"/>
    </row>
    <row r="15" spans="1:6" ht="13.5" customHeight="1" x14ac:dyDescent="0.2">
      <c r="A15" s="115"/>
      <c r="B15" s="145"/>
      <c r="C15" s="145"/>
      <c r="D15" s="145"/>
      <c r="E15" s="145"/>
      <c r="F15" s="145"/>
    </row>
    <row r="16" spans="1:6" x14ac:dyDescent="0.2">
      <c r="A16" s="174" t="s">
        <v>817</v>
      </c>
      <c r="B16" s="145"/>
      <c r="C16" s="145"/>
      <c r="D16" s="145"/>
      <c r="E16" s="145"/>
      <c r="F16" s="145"/>
    </row>
    <row r="17" spans="1:6" ht="13.5" customHeight="1" x14ac:dyDescent="0.2">
      <c r="A17" s="172"/>
      <c r="B17" s="145"/>
      <c r="C17" s="145"/>
      <c r="D17" s="145"/>
      <c r="E17" s="145"/>
      <c r="F17" s="145"/>
    </row>
    <row r="18" spans="1:6" ht="63.75" x14ac:dyDescent="0.2">
      <c r="A18" s="115" t="s">
        <v>1195</v>
      </c>
      <c r="B18" s="145"/>
      <c r="C18" s="145"/>
      <c r="D18" s="145"/>
      <c r="E18" s="145"/>
      <c r="F18" s="145"/>
    </row>
    <row r="19" spans="1:6" ht="13.5" customHeight="1" x14ac:dyDescent="0.2">
      <c r="A19" s="115"/>
      <c r="B19" s="145"/>
      <c r="C19" s="145"/>
      <c r="D19" s="145"/>
      <c r="E19" s="145"/>
      <c r="F19" s="145"/>
    </row>
    <row r="20" spans="1:6" x14ac:dyDescent="0.2">
      <c r="A20" s="174" t="s">
        <v>818</v>
      </c>
      <c r="B20" s="145"/>
      <c r="C20" s="145"/>
      <c r="D20" s="145"/>
      <c r="E20" s="145"/>
      <c r="F20" s="145"/>
    </row>
    <row r="21" spans="1:6" ht="13.5" customHeight="1" x14ac:dyDescent="0.2">
      <c r="A21" s="172"/>
      <c r="B21" s="145"/>
      <c r="C21" s="145"/>
      <c r="D21" s="145"/>
      <c r="E21" s="145"/>
      <c r="F21" s="145"/>
    </row>
    <row r="22" spans="1:6" ht="54" customHeight="1" x14ac:dyDescent="0.2">
      <c r="A22" s="115" t="s">
        <v>819</v>
      </c>
      <c r="B22" s="145"/>
      <c r="C22" s="145"/>
      <c r="D22" s="145"/>
      <c r="E22" s="145"/>
      <c r="F22" s="145"/>
    </row>
    <row r="23" spans="1:6" ht="13.5" customHeight="1" x14ac:dyDescent="0.2">
      <c r="A23" s="115"/>
      <c r="B23" s="145"/>
      <c r="C23" s="145"/>
      <c r="D23" s="145"/>
      <c r="E23" s="145"/>
      <c r="F23" s="145"/>
    </row>
    <row r="24" spans="1:6" x14ac:dyDescent="0.2">
      <c r="A24" s="174" t="s">
        <v>820</v>
      </c>
      <c r="B24" s="145"/>
      <c r="C24" s="145"/>
      <c r="D24" s="145"/>
      <c r="E24" s="145"/>
      <c r="F24" s="145"/>
    </row>
    <row r="25" spans="1:6" ht="13.5" customHeight="1" x14ac:dyDescent="0.2">
      <c r="A25" s="172"/>
      <c r="B25" s="145"/>
      <c r="C25" s="145"/>
      <c r="D25" s="145"/>
      <c r="E25" s="145"/>
      <c r="F25" s="145"/>
    </row>
    <row r="26" spans="1:6" ht="63.75" x14ac:dyDescent="0.2">
      <c r="A26" s="115" t="s">
        <v>1196</v>
      </c>
      <c r="B26" s="145"/>
      <c r="C26" s="145"/>
      <c r="D26" s="145"/>
      <c r="E26" s="145"/>
      <c r="F26" s="145"/>
    </row>
    <row r="27" spans="1:6" ht="13.5" customHeight="1" x14ac:dyDescent="0.2">
      <c r="A27" s="115"/>
      <c r="B27" s="145"/>
      <c r="C27" s="145"/>
      <c r="D27" s="145"/>
      <c r="E27" s="145"/>
      <c r="F27" s="145"/>
    </row>
    <row r="28" spans="1:6" ht="76.5" x14ac:dyDescent="0.2">
      <c r="A28" s="115" t="s">
        <v>1197</v>
      </c>
      <c r="B28" s="145"/>
      <c r="C28" s="145"/>
      <c r="D28" s="145"/>
      <c r="E28" s="145"/>
      <c r="F28" s="145"/>
    </row>
    <row r="29" spans="1:6" ht="13.5" customHeight="1" x14ac:dyDescent="0.2">
      <c r="A29" s="115"/>
      <c r="B29" s="145"/>
      <c r="C29" s="145"/>
      <c r="D29" s="145"/>
      <c r="E29" s="145"/>
      <c r="F29" s="145"/>
    </row>
    <row r="30" spans="1:6" x14ac:dyDescent="0.2">
      <c r="A30" s="174" t="s">
        <v>821</v>
      </c>
      <c r="B30" s="145"/>
      <c r="C30" s="145"/>
      <c r="D30" s="145"/>
      <c r="E30" s="145"/>
      <c r="F30" s="145"/>
    </row>
    <row r="31" spans="1:6" ht="13.5" customHeight="1" x14ac:dyDescent="0.2">
      <c r="A31" s="172"/>
      <c r="B31" s="145"/>
      <c r="C31" s="145"/>
      <c r="D31" s="145"/>
      <c r="E31" s="145"/>
      <c r="F31" s="145"/>
    </row>
    <row r="32" spans="1:6" ht="63.75" x14ac:dyDescent="0.2">
      <c r="A32" s="115" t="s">
        <v>822</v>
      </c>
      <c r="B32" s="145"/>
      <c r="C32" s="145"/>
      <c r="D32" s="145"/>
      <c r="E32" s="145"/>
      <c r="F32" s="145"/>
    </row>
    <row r="33" spans="1:6" ht="13.5" customHeight="1" x14ac:dyDescent="0.2">
      <c r="A33" s="115"/>
      <c r="B33" s="145"/>
      <c r="C33" s="145"/>
      <c r="D33" s="145"/>
      <c r="E33" s="145"/>
      <c r="F33" s="145"/>
    </row>
    <row r="34" spans="1:6" x14ac:dyDescent="0.2">
      <c r="A34" s="174" t="s">
        <v>823</v>
      </c>
      <c r="B34" s="145"/>
      <c r="C34" s="145"/>
      <c r="D34" s="145"/>
      <c r="E34" s="145"/>
      <c r="F34" s="145"/>
    </row>
    <row r="35" spans="1:6" ht="13.5" customHeight="1" x14ac:dyDescent="0.2">
      <c r="A35" s="172"/>
      <c r="B35" s="145"/>
      <c r="C35" s="145"/>
      <c r="D35" s="145"/>
      <c r="E35" s="145"/>
      <c r="F35" s="145"/>
    </row>
    <row r="36" spans="1:6" ht="63.75" x14ac:dyDescent="0.2">
      <c r="A36" s="115" t="s">
        <v>1198</v>
      </c>
      <c r="B36" s="145"/>
      <c r="C36" s="145"/>
      <c r="D36" s="145"/>
      <c r="E36" s="145"/>
      <c r="F36" s="145"/>
    </row>
    <row r="37" spans="1:6" x14ac:dyDescent="0.2">
      <c r="A37" s="173"/>
      <c r="B37" s="145"/>
      <c r="C37" s="145"/>
      <c r="D37" s="145"/>
      <c r="E37" s="145"/>
      <c r="F37" s="145"/>
    </row>
    <row r="38" spans="1:6" x14ac:dyDescent="0.2">
      <c r="B38" s="145"/>
      <c r="C38" s="145"/>
      <c r="D38" s="145"/>
      <c r="E38" s="145"/>
      <c r="F38" s="145"/>
    </row>
    <row r="39" spans="1:6" x14ac:dyDescent="0.2">
      <c r="B39" s="145"/>
      <c r="C39" s="145"/>
      <c r="D39" s="145"/>
      <c r="E39" s="145"/>
      <c r="F39" s="145"/>
    </row>
    <row r="40" spans="1:6" x14ac:dyDescent="0.2">
      <c r="B40" s="145"/>
      <c r="C40" s="145"/>
      <c r="D40" s="145"/>
      <c r="E40" s="145"/>
      <c r="F40" s="145"/>
    </row>
    <row r="41" spans="1:6" x14ac:dyDescent="0.2">
      <c r="B41" s="145"/>
      <c r="C41" s="145"/>
      <c r="D41" s="145"/>
      <c r="E41" s="145"/>
      <c r="F41" s="145"/>
    </row>
    <row r="42" spans="1:6" x14ac:dyDescent="0.2">
      <c r="B42" s="145"/>
      <c r="C42" s="145"/>
      <c r="D42" s="145"/>
      <c r="E42" s="145"/>
      <c r="F42" s="145"/>
    </row>
    <row r="43" spans="1:6" x14ac:dyDescent="0.2">
      <c r="B43" s="145"/>
      <c r="C43" s="145"/>
      <c r="D43" s="145"/>
      <c r="E43" s="145"/>
      <c r="F43" s="145"/>
    </row>
    <row r="44" spans="1:6" x14ac:dyDescent="0.2">
      <c r="B44" s="145"/>
      <c r="C44" s="145"/>
      <c r="D44" s="145"/>
      <c r="E44" s="145"/>
      <c r="F44" s="145"/>
    </row>
    <row r="45" spans="1:6" x14ac:dyDescent="0.2">
      <c r="B45" s="145"/>
      <c r="C45" s="145"/>
      <c r="D45" s="145"/>
      <c r="E45" s="145"/>
      <c r="F45" s="145"/>
    </row>
    <row r="46" spans="1:6" x14ac:dyDescent="0.2">
      <c r="B46" s="145"/>
      <c r="C46" s="145"/>
      <c r="D46" s="145"/>
      <c r="E46" s="145"/>
      <c r="F46" s="145"/>
    </row>
    <row r="47" spans="1:6" x14ac:dyDescent="0.2">
      <c r="B47" s="145"/>
      <c r="C47" s="145"/>
      <c r="D47" s="145"/>
      <c r="E47" s="145"/>
      <c r="F47" s="145"/>
    </row>
    <row r="48" spans="1:6" x14ac:dyDescent="0.2">
      <c r="B48" s="145"/>
      <c r="C48" s="145"/>
      <c r="D48" s="145"/>
      <c r="E48" s="145"/>
      <c r="F48" s="145"/>
    </row>
    <row r="49" spans="2:6" x14ac:dyDescent="0.2">
      <c r="B49" s="145"/>
      <c r="C49" s="145"/>
      <c r="D49" s="145"/>
      <c r="E49" s="145"/>
      <c r="F49" s="145"/>
    </row>
    <row r="50" spans="2:6" x14ac:dyDescent="0.2">
      <c r="B50" s="145"/>
      <c r="C50" s="145"/>
      <c r="D50" s="145"/>
      <c r="E50" s="145"/>
      <c r="F50" s="145"/>
    </row>
    <row r="51" spans="2:6" x14ac:dyDescent="0.2">
      <c r="B51" s="145"/>
      <c r="C51" s="145"/>
      <c r="D51" s="145"/>
      <c r="E51" s="145"/>
      <c r="F51" s="145"/>
    </row>
    <row r="52" spans="2:6" x14ac:dyDescent="0.2">
      <c r="B52" s="145"/>
      <c r="C52" s="145"/>
      <c r="D52" s="145"/>
      <c r="E52" s="145"/>
      <c r="F52" s="145"/>
    </row>
    <row r="53" spans="2:6" x14ac:dyDescent="0.2">
      <c r="B53" s="145"/>
      <c r="C53" s="145"/>
      <c r="D53" s="145"/>
      <c r="E53" s="145"/>
      <c r="F53" s="145"/>
    </row>
    <row r="54" spans="2:6" x14ac:dyDescent="0.2">
      <c r="B54" s="145"/>
      <c r="C54" s="145"/>
      <c r="D54" s="145"/>
      <c r="E54" s="145"/>
      <c r="F54" s="145"/>
    </row>
    <row r="55" spans="2:6" x14ac:dyDescent="0.2">
      <c r="B55" s="145"/>
      <c r="C55" s="145"/>
      <c r="D55" s="145"/>
      <c r="E55" s="145"/>
      <c r="F55" s="145"/>
    </row>
    <row r="56" spans="2:6" x14ac:dyDescent="0.2">
      <c r="B56" s="145"/>
      <c r="C56" s="145"/>
      <c r="D56" s="145"/>
      <c r="E56" s="145"/>
      <c r="F56" s="145"/>
    </row>
    <row r="57" spans="2:6" x14ac:dyDescent="0.2">
      <c r="B57" s="145"/>
      <c r="C57" s="145"/>
      <c r="D57" s="145"/>
      <c r="E57" s="145"/>
      <c r="F57" s="145"/>
    </row>
    <row r="58" spans="2:6" x14ac:dyDescent="0.2">
      <c r="B58" s="145"/>
      <c r="C58" s="145"/>
      <c r="D58" s="145"/>
      <c r="E58" s="145"/>
      <c r="F58" s="145"/>
    </row>
    <row r="59" spans="2:6" x14ac:dyDescent="0.2">
      <c r="B59" s="145"/>
      <c r="C59" s="145"/>
      <c r="D59" s="145"/>
      <c r="E59" s="145"/>
      <c r="F59" s="145"/>
    </row>
    <row r="60" spans="2:6" x14ac:dyDescent="0.2">
      <c r="B60" s="145"/>
      <c r="C60" s="145"/>
      <c r="D60" s="145"/>
      <c r="E60" s="145"/>
      <c r="F60" s="145"/>
    </row>
    <row r="61" spans="2:6" x14ac:dyDescent="0.2">
      <c r="B61" s="145"/>
      <c r="C61" s="145"/>
      <c r="D61" s="145"/>
      <c r="E61" s="145"/>
      <c r="F61" s="145"/>
    </row>
    <row r="62" spans="2:6" x14ac:dyDescent="0.2">
      <c r="B62" s="145"/>
      <c r="C62" s="145"/>
      <c r="D62" s="145"/>
      <c r="E62" s="145"/>
      <c r="F62" s="145"/>
    </row>
    <row r="63" spans="2:6" x14ac:dyDescent="0.2">
      <c r="B63" s="145"/>
      <c r="C63" s="145"/>
      <c r="D63" s="145"/>
      <c r="E63" s="145"/>
      <c r="F63" s="145"/>
    </row>
    <row r="64" spans="2:6" x14ac:dyDescent="0.2">
      <c r="B64" s="145"/>
      <c r="C64" s="145"/>
      <c r="D64" s="145"/>
      <c r="E64" s="145"/>
      <c r="F64" s="145"/>
    </row>
    <row r="65" spans="2:6" x14ac:dyDescent="0.2">
      <c r="B65" s="145"/>
      <c r="C65" s="145"/>
      <c r="D65" s="145"/>
      <c r="E65" s="145"/>
      <c r="F65" s="145"/>
    </row>
    <row r="66" spans="2:6" x14ac:dyDescent="0.2">
      <c r="B66" s="145"/>
      <c r="C66" s="145"/>
      <c r="D66" s="145"/>
      <c r="E66" s="145"/>
      <c r="F66" s="145"/>
    </row>
    <row r="67" spans="2:6" x14ac:dyDescent="0.2">
      <c r="B67" s="145"/>
      <c r="C67" s="145"/>
      <c r="D67" s="145"/>
      <c r="E67" s="145"/>
      <c r="F67" s="145"/>
    </row>
    <row r="68" spans="2:6" x14ac:dyDescent="0.2">
      <c r="B68" s="145"/>
      <c r="C68" s="145"/>
      <c r="D68" s="145"/>
      <c r="E68" s="145"/>
      <c r="F68" s="145"/>
    </row>
    <row r="69" spans="2:6" x14ac:dyDescent="0.2">
      <c r="B69" s="145"/>
      <c r="C69" s="145"/>
      <c r="D69" s="145"/>
      <c r="E69" s="145"/>
      <c r="F69" s="145"/>
    </row>
    <row r="70" spans="2:6" x14ac:dyDescent="0.2">
      <c r="B70" s="145"/>
      <c r="C70" s="145"/>
      <c r="D70" s="145"/>
      <c r="E70" s="145"/>
      <c r="F70" s="145"/>
    </row>
    <row r="71" spans="2:6" x14ac:dyDescent="0.2">
      <c r="B71" s="145"/>
      <c r="C71" s="145"/>
      <c r="D71" s="145"/>
      <c r="E71" s="145"/>
      <c r="F71" s="145"/>
    </row>
    <row r="72" spans="2:6" x14ac:dyDescent="0.2">
      <c r="B72" s="145"/>
      <c r="C72" s="145"/>
      <c r="D72" s="145"/>
      <c r="E72" s="145"/>
      <c r="F72" s="145"/>
    </row>
    <row r="73" spans="2:6" x14ac:dyDescent="0.2">
      <c r="B73" s="145"/>
      <c r="C73" s="145"/>
      <c r="D73" s="145"/>
      <c r="E73" s="145"/>
      <c r="F73" s="145"/>
    </row>
    <row r="74" spans="2:6" x14ac:dyDescent="0.2">
      <c r="B74" s="145"/>
      <c r="C74" s="145"/>
      <c r="D74" s="145"/>
      <c r="E74" s="145"/>
      <c r="F74" s="145"/>
    </row>
    <row r="75" spans="2:6" x14ac:dyDescent="0.2">
      <c r="B75" s="145"/>
      <c r="C75" s="145"/>
      <c r="D75" s="145"/>
      <c r="E75" s="145"/>
      <c r="F75" s="145"/>
    </row>
  </sheetData>
  <printOptions horizontalCentered="1"/>
  <pageMargins left="1" right="1" top="1" bottom="1" header="0.3" footer="0.3"/>
  <pageSetup scale="8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G39"/>
  <sheetViews>
    <sheetView showGridLines="0" zoomScaleNormal="100" zoomScaleSheetLayoutView="70" workbookViewId="0"/>
  </sheetViews>
  <sheetFormatPr defaultColWidth="11.42578125" defaultRowHeight="15" x14ac:dyDescent="0.2"/>
  <cols>
    <col min="1" max="1" width="18.7109375" style="403" customWidth="1"/>
    <col min="2" max="2" width="6.5703125" style="403" customWidth="1"/>
    <col min="3" max="3" width="10.5703125" style="403" bestFit="1" customWidth="1"/>
    <col min="4" max="4" width="10.85546875" style="403" customWidth="1"/>
    <col min="5" max="5" width="11.5703125" style="431" customWidth="1"/>
    <col min="6" max="6" width="18.42578125" style="403" bestFit="1" customWidth="1"/>
    <col min="7" max="7" width="11.7109375" style="403" customWidth="1"/>
    <col min="8" max="8" width="10" style="433" customWidth="1"/>
    <col min="9" max="9" width="13.140625" style="403" customWidth="1"/>
    <col min="10" max="10" width="12.85546875" style="403" customWidth="1"/>
    <col min="11" max="11" width="19.28515625" style="403" customWidth="1"/>
    <col min="12" max="12" width="11.140625" style="403" customWidth="1"/>
    <col min="13" max="13" width="10.5703125" style="431" customWidth="1"/>
    <col min="14" max="14" width="13.7109375" style="403" customWidth="1"/>
    <col min="15" max="15" width="10.85546875" style="403" bestFit="1" customWidth="1"/>
    <col min="16" max="16" width="9.5703125" style="432" customWidth="1"/>
    <col min="17" max="17" width="15" style="403" customWidth="1"/>
    <col min="18" max="18" width="10.85546875" style="403" bestFit="1" customWidth="1"/>
    <col min="19" max="19" width="8.140625" style="432" bestFit="1" customWidth="1"/>
    <col min="20" max="20" width="19.140625" style="403" bestFit="1" customWidth="1"/>
    <col min="21" max="21" width="10.85546875" style="403" bestFit="1" customWidth="1"/>
    <col min="22" max="22" width="9.85546875" style="433" bestFit="1" customWidth="1"/>
    <col min="23" max="23" width="16.42578125" style="403" bestFit="1" customWidth="1"/>
    <col min="24" max="24" width="10.7109375" style="403" customWidth="1"/>
    <col min="25" max="25" width="9.5703125" style="433" customWidth="1"/>
    <col min="26" max="26" width="17.85546875" style="403" bestFit="1" customWidth="1"/>
    <col min="27" max="27" width="10.85546875" style="403" bestFit="1" customWidth="1"/>
    <col min="28" max="28" width="11.5703125" style="433" customWidth="1"/>
    <col min="29" max="29" width="19.140625" style="403" bestFit="1" customWidth="1"/>
    <col min="30" max="30" width="10.5703125" style="403" customWidth="1"/>
    <col min="31" max="31" width="13" style="433" bestFit="1" customWidth="1"/>
    <col min="32" max="16384" width="11.42578125" style="403"/>
  </cols>
  <sheetData>
    <row r="1" spans="1:31" ht="45.75" customHeight="1" x14ac:dyDescent="0.2">
      <c r="A1" s="458" t="s">
        <v>350</v>
      </c>
      <c r="B1" s="402"/>
      <c r="C1" s="402"/>
      <c r="D1" s="402"/>
      <c r="E1" s="402"/>
      <c r="F1" s="402"/>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row>
    <row r="2" spans="1:31" ht="20.100000000000001" customHeight="1" x14ac:dyDescent="0.2">
      <c r="A2" s="445" t="s">
        <v>351</v>
      </c>
      <c r="B2" s="446" t="s">
        <v>352</v>
      </c>
      <c r="C2" s="447" t="s">
        <v>5</v>
      </c>
      <c r="D2" s="447" t="s">
        <v>6</v>
      </c>
      <c r="E2" s="447" t="s">
        <v>7</v>
      </c>
      <c r="F2" s="447" t="s">
        <v>8</v>
      </c>
      <c r="G2" s="447" t="s">
        <v>6</v>
      </c>
      <c r="H2" s="447" t="s">
        <v>7</v>
      </c>
      <c r="I2" s="448" t="s">
        <v>9</v>
      </c>
      <c r="J2" s="447" t="s">
        <v>6</v>
      </c>
      <c r="K2" s="448" t="s">
        <v>10</v>
      </c>
      <c r="L2" s="447" t="s">
        <v>6</v>
      </c>
      <c r="M2" s="447" t="s">
        <v>7</v>
      </c>
      <c r="N2" s="448" t="s">
        <v>11</v>
      </c>
      <c r="O2" s="447" t="s">
        <v>6</v>
      </c>
      <c r="P2" s="447" t="s">
        <v>7</v>
      </c>
      <c r="Q2" s="449" t="s">
        <v>12</v>
      </c>
      <c r="R2" s="447" t="s">
        <v>6</v>
      </c>
      <c r="S2" s="447" t="s">
        <v>7</v>
      </c>
      <c r="T2" s="449" t="s">
        <v>13</v>
      </c>
      <c r="U2" s="447" t="s">
        <v>6</v>
      </c>
      <c r="V2" s="447" t="s">
        <v>7</v>
      </c>
      <c r="W2" s="449" t="s">
        <v>14</v>
      </c>
      <c r="X2" s="447" t="s">
        <v>6</v>
      </c>
      <c r="Y2" s="447" t="s">
        <v>7</v>
      </c>
      <c r="Z2" s="450" t="s">
        <v>15</v>
      </c>
      <c r="AA2" s="447" t="s">
        <v>6</v>
      </c>
      <c r="AB2" s="447" t="s">
        <v>7</v>
      </c>
      <c r="AC2" s="450" t="s">
        <v>16</v>
      </c>
      <c r="AD2" s="447" t="s">
        <v>6</v>
      </c>
      <c r="AE2" s="447" t="s">
        <v>7</v>
      </c>
    </row>
    <row r="3" spans="1:31" s="404" customFormat="1" x14ac:dyDescent="0.2">
      <c r="A3" s="451" t="s">
        <v>353</v>
      </c>
      <c r="B3" s="452" t="s">
        <v>354</v>
      </c>
      <c r="C3" s="453" t="s">
        <v>20</v>
      </c>
      <c r="D3" s="453" t="s">
        <v>21</v>
      </c>
      <c r="E3" s="453" t="s">
        <v>22</v>
      </c>
      <c r="F3" s="453" t="s">
        <v>23</v>
      </c>
      <c r="G3" s="453" t="s">
        <v>21</v>
      </c>
      <c r="H3" s="453" t="s">
        <v>22</v>
      </c>
      <c r="I3" s="453" t="s">
        <v>24</v>
      </c>
      <c r="J3" s="453" t="s">
        <v>21</v>
      </c>
      <c r="K3" s="453" t="s">
        <v>25</v>
      </c>
      <c r="L3" s="453" t="s">
        <v>21</v>
      </c>
      <c r="M3" s="453" t="s">
        <v>22</v>
      </c>
      <c r="N3" s="453" t="s">
        <v>355</v>
      </c>
      <c r="O3" s="453" t="s">
        <v>21</v>
      </c>
      <c r="P3" s="453" t="s">
        <v>22</v>
      </c>
      <c r="Q3" s="454" t="s">
        <v>26</v>
      </c>
      <c r="R3" s="453" t="s">
        <v>21</v>
      </c>
      <c r="S3" s="453" t="s">
        <v>22</v>
      </c>
      <c r="T3" s="454" t="s">
        <v>27</v>
      </c>
      <c r="U3" s="453" t="s">
        <v>21</v>
      </c>
      <c r="V3" s="453" t="s">
        <v>22</v>
      </c>
      <c r="W3" s="454" t="s">
        <v>15</v>
      </c>
      <c r="X3" s="454" t="s">
        <v>21</v>
      </c>
      <c r="Y3" s="453" t="s">
        <v>22</v>
      </c>
      <c r="Z3" s="454" t="s">
        <v>28</v>
      </c>
      <c r="AA3" s="453" t="s">
        <v>21</v>
      </c>
      <c r="AB3" s="453" t="s">
        <v>22</v>
      </c>
      <c r="AC3" s="454" t="s">
        <v>29</v>
      </c>
      <c r="AD3" s="453" t="s">
        <v>21</v>
      </c>
      <c r="AE3" s="453" t="s">
        <v>22</v>
      </c>
    </row>
    <row r="4" spans="1:31" s="405" customFormat="1" ht="20.100000000000001" customHeight="1" x14ac:dyDescent="0.2">
      <c r="A4" s="455" t="s">
        <v>30</v>
      </c>
      <c r="B4" s="455" t="s">
        <v>32</v>
      </c>
      <c r="C4" s="456"/>
      <c r="D4" s="456" t="s">
        <v>33</v>
      </c>
      <c r="E4" s="456" t="s">
        <v>34</v>
      </c>
      <c r="F4" s="456"/>
      <c r="G4" s="456" t="s">
        <v>33</v>
      </c>
      <c r="H4" s="456" t="s">
        <v>35</v>
      </c>
      <c r="I4" s="456"/>
      <c r="J4" s="456" t="s">
        <v>33</v>
      </c>
      <c r="K4" s="456"/>
      <c r="L4" s="456" t="s">
        <v>33</v>
      </c>
      <c r="M4" s="456" t="s">
        <v>36</v>
      </c>
      <c r="N4" s="456"/>
      <c r="O4" s="456" t="s">
        <v>33</v>
      </c>
      <c r="P4" s="456" t="s">
        <v>37</v>
      </c>
      <c r="Q4" s="457"/>
      <c r="R4" s="456" t="s">
        <v>33</v>
      </c>
      <c r="S4" s="456" t="s">
        <v>38</v>
      </c>
      <c r="T4" s="457"/>
      <c r="U4" s="456" t="s">
        <v>33</v>
      </c>
      <c r="V4" s="456" t="s">
        <v>39</v>
      </c>
      <c r="W4" s="457" t="s">
        <v>28</v>
      </c>
      <c r="X4" s="457" t="s">
        <v>33</v>
      </c>
      <c r="Y4" s="456" t="s">
        <v>40</v>
      </c>
      <c r="Z4" s="457"/>
      <c r="AA4" s="456" t="s">
        <v>33</v>
      </c>
      <c r="AB4" s="456" t="s">
        <v>41</v>
      </c>
      <c r="AC4" s="457" t="s">
        <v>28</v>
      </c>
      <c r="AD4" s="456" t="s">
        <v>33</v>
      </c>
      <c r="AE4" s="456" t="s">
        <v>16</v>
      </c>
    </row>
    <row r="5" spans="1:31" s="404" customFormat="1" ht="30" customHeight="1" x14ac:dyDescent="0.2">
      <c r="A5" s="459" t="s">
        <v>83</v>
      </c>
      <c r="B5" s="460" t="s">
        <v>82</v>
      </c>
      <c r="C5" s="407">
        <f>VLOOKUP(B5,'District Square Miles'!B:C,2,FALSE)</f>
        <v>11805.48</v>
      </c>
      <c r="D5" s="408">
        <f>C5/$C$31</f>
        <v>4.5184958571421845E-2</v>
      </c>
      <c r="E5" s="409">
        <f>C5/I5</f>
        <v>4.3865506875884794E-2</v>
      </c>
      <c r="F5" s="410">
        <f>VLOOKUP(B5,'District Square Miles'!B:E,4,FALSE)</f>
        <v>262477</v>
      </c>
      <c r="G5" s="408">
        <f t="shared" ref="G5:G29" si="0">F5/$F$31</f>
        <v>1.0108660095038203E-2</v>
      </c>
      <c r="H5" s="411">
        <f t="shared" ref="H5:H29" si="1">F5/I5</f>
        <v>0.97528322848894022</v>
      </c>
      <c r="I5" s="412">
        <f>VLOOKUP(B5,'DistrictPopulationVehicle Miles'!B:C,2,FALSE)</f>
        <v>269129</v>
      </c>
      <c r="J5" s="413">
        <f t="shared" ref="J5:J29" si="2">I5/$I$31</f>
        <v>8.8192121317261524E-3</v>
      </c>
      <c r="K5" s="340">
        <f>VLOOKUP(B5,'DistrictPopulationVehicle Miles'!B:E,4,FALSE)</f>
        <v>9423175.8489999995</v>
      </c>
      <c r="L5" s="413">
        <f t="shared" ref="L5:L29" si="3">K5/$K$31</f>
        <v>1.543186103609529E-2</v>
      </c>
      <c r="M5" s="414">
        <f t="shared" ref="M5:M29" si="4">K5/I5</f>
        <v>35.013602580918445</v>
      </c>
      <c r="N5" s="340">
        <f>VLOOKUP('DISTRICT STATISTICS'!$B5,'TPP District Ctr Miles'!$B:$E,2,FALSE)</f>
        <v>3751.069</v>
      </c>
      <c r="O5" s="413">
        <f t="shared" ref="O5:O29" si="5">N5/$N$31</f>
        <v>4.6289677844700436E-2</v>
      </c>
      <c r="P5" s="414">
        <f t="shared" ref="P5:P29" si="6">N5/I5</f>
        <v>1.3937810492366115E-2</v>
      </c>
      <c r="Q5" s="340">
        <f>VLOOKUP('DISTRICT STATISTICS'!$B5,'TPP District Ctr Miles'!$B:$E,4,FALSE)</f>
        <v>8478.4359999999997</v>
      </c>
      <c r="R5" s="413">
        <f t="shared" ref="R5:R29" si="7">Q5/$Q$31</f>
        <v>4.2239528456135954E-2</v>
      </c>
      <c r="S5" s="414">
        <f t="shared" ref="S5:S29" si="8">Q5/I5</f>
        <v>3.1503241939738934E-2</v>
      </c>
      <c r="T5" s="415">
        <f>VLOOKUP($B5,'FIN-District Cst NonCont &amp; Cont'!$B:$H,2,FALSE)</f>
        <v>172112573.33000001</v>
      </c>
      <c r="U5" s="416">
        <f t="shared" ref="U5:U29" si="9">T5/$T$31</f>
        <v>1.5174078994032905E-2</v>
      </c>
      <c r="V5" s="417">
        <f t="shared" ref="V5:V29" si="10">T5/I5</f>
        <v>639.51700979827524</v>
      </c>
      <c r="W5" s="415">
        <f>VLOOKUP($B5,'FIN-District Cst NonCont &amp; Cont'!$B:$H,4,FALSE)</f>
        <v>26634295.519999996</v>
      </c>
      <c r="X5" s="416">
        <f t="shared" ref="X5:X29" si="11">W5/$W$31</f>
        <v>4.4279851148226967E-2</v>
      </c>
      <c r="Y5" s="417">
        <f t="shared" ref="Y5:Y29" si="12">W5/I5</f>
        <v>98.964792051395406</v>
      </c>
      <c r="Z5" s="415">
        <f>VLOOKUP($B5,'FIN-District Cst NonCont &amp; Cont'!$B:$H,6,FALSE)</f>
        <v>122724429.04000001</v>
      </c>
      <c r="AA5" s="416">
        <f t="shared" ref="AA5:AA29" si="13">Z5/$Z$31</f>
        <v>3.1597388018657462E-2</v>
      </c>
      <c r="AB5" s="417">
        <f t="shared" ref="AB5:AB29" si="14">Z5/I5</f>
        <v>456.00596383147115</v>
      </c>
      <c r="AC5" s="415">
        <f t="shared" ref="AC5:AC29" si="15">T5+W5+Z5</f>
        <v>321471297.89000005</v>
      </c>
      <c r="AD5" s="416">
        <f t="shared" ref="AD5:AD29" si="16">AC5/$AC$31</f>
        <v>2.0310236456812986E-2</v>
      </c>
      <c r="AE5" s="418">
        <f t="shared" ref="AE5:AE29" si="17">AC5/I5</f>
        <v>1194.487765681142</v>
      </c>
    </row>
    <row r="6" spans="1:31" s="404" customFormat="1" ht="30" customHeight="1" x14ac:dyDescent="0.2">
      <c r="A6" s="461" t="s">
        <v>60</v>
      </c>
      <c r="B6" s="460" t="s">
        <v>59</v>
      </c>
      <c r="C6" s="407">
        <f>VLOOKUP(B6,'District Square Miles'!B:C,2,FALSE)</f>
        <v>17848.890000000003</v>
      </c>
      <c r="D6" s="408">
        <f t="shared" ref="D6:D29" si="18">C6/$C$31</f>
        <v>6.8315846132123881E-2</v>
      </c>
      <c r="E6" s="409">
        <f>C6/I6</f>
        <v>4.5538110242247201E-2</v>
      </c>
      <c r="F6" s="410">
        <f>VLOOKUP(B6,'District Square Miles'!B:E,4,FALSE)</f>
        <v>402585</v>
      </c>
      <c r="G6" s="408">
        <f t="shared" si="0"/>
        <v>1.5504577255763192E-2</v>
      </c>
      <c r="H6" s="411">
        <f t="shared" si="1"/>
        <v>1.0271204602569173</v>
      </c>
      <c r="I6" s="412">
        <f>VLOOKUP(B6,'DistrictPopulationVehicle Miles'!B:C,2,FALSE)</f>
        <v>391955</v>
      </c>
      <c r="J6" s="413">
        <f t="shared" si="2"/>
        <v>1.2844153885648609E-2</v>
      </c>
      <c r="K6" s="340">
        <f>VLOOKUP(B6,'DistrictPopulationVehicle Miles'!B:E,4,FALSE)</f>
        <v>10788400.459999997</v>
      </c>
      <c r="L6" s="413">
        <f t="shared" si="3"/>
        <v>1.766762070116033E-2</v>
      </c>
      <c r="M6" s="414">
        <f t="shared" si="4"/>
        <v>27.52458945542217</v>
      </c>
      <c r="N6" s="340">
        <f>VLOOKUP('DISTRICT STATISTICS'!$B6,'TPP District Ctr Miles'!$B:$E,2,FALSE)</f>
        <v>4063.8009999999999</v>
      </c>
      <c r="O6" s="413">
        <f t="shared" si="5"/>
        <v>5.0148914646723768E-2</v>
      </c>
      <c r="P6" s="414">
        <f t="shared" si="6"/>
        <v>1.0368029493181614E-2</v>
      </c>
      <c r="Q6" s="340">
        <f>VLOOKUP('DISTRICT STATISTICS'!$B6,'TPP District Ctr Miles'!$B:$E,4,FALSE)</f>
        <v>9516.3189999999995</v>
      </c>
      <c r="R6" s="413">
        <f t="shared" si="7"/>
        <v>4.7410256702788957E-2</v>
      </c>
      <c r="S6" s="414">
        <f t="shared" si="8"/>
        <v>2.4279111122450282E-2</v>
      </c>
      <c r="T6" s="415">
        <f>VLOOKUP($B6,'FIN-District Cst NonCont &amp; Cont'!$B:$H,2,FALSE)</f>
        <v>226571365.63</v>
      </c>
      <c r="U6" s="416">
        <f t="shared" si="9"/>
        <v>1.9975366897011414E-2</v>
      </c>
      <c r="V6" s="417">
        <f t="shared" si="10"/>
        <v>578.05453592886943</v>
      </c>
      <c r="W6" s="415">
        <f>VLOOKUP($B6,'FIN-District Cst NonCont &amp; Cont'!$B:$H,4,FALSE)</f>
        <v>35399974.420000009</v>
      </c>
      <c r="X6" s="416">
        <f t="shared" si="11"/>
        <v>5.8852902521547255E-2</v>
      </c>
      <c r="Y6" s="417">
        <f t="shared" si="12"/>
        <v>90.316425150846428</v>
      </c>
      <c r="Z6" s="415">
        <f>VLOOKUP($B6,'FIN-District Cst NonCont &amp; Cont'!$B:$H,6,FALSE)</f>
        <v>153035014.88</v>
      </c>
      <c r="AA6" s="416">
        <f t="shared" si="13"/>
        <v>3.9401338294499821E-2</v>
      </c>
      <c r="AB6" s="417">
        <f t="shared" si="14"/>
        <v>390.44026707147503</v>
      </c>
      <c r="AC6" s="415">
        <f t="shared" si="15"/>
        <v>415006354.93000001</v>
      </c>
      <c r="AD6" s="416">
        <f t="shared" si="16"/>
        <v>2.6219688211768507E-2</v>
      </c>
      <c r="AE6" s="418">
        <f t="shared" si="17"/>
        <v>1058.8112281511908</v>
      </c>
    </row>
    <row r="7" spans="1:31" s="404" customFormat="1" ht="30" customHeight="1" x14ac:dyDescent="0.2">
      <c r="A7" s="461" t="s">
        <v>87</v>
      </c>
      <c r="B7" s="460" t="s">
        <v>86</v>
      </c>
      <c r="C7" s="407">
        <f>VLOOKUP(B7,'District Square Miles'!B:C,2,FALSE)</f>
        <v>5351.33</v>
      </c>
      <c r="D7" s="408">
        <f t="shared" si="18"/>
        <v>2.0481981618028819E-2</v>
      </c>
      <c r="E7" s="409">
        <f>C7/I7</f>
        <v>1.6671640954066248E-2</v>
      </c>
      <c r="F7" s="410">
        <f>VLOOKUP(B7,'District Square Miles'!B:E,4,FALSE)</f>
        <v>334083</v>
      </c>
      <c r="G7" s="408">
        <f t="shared" si="0"/>
        <v>1.2866390161921419E-2</v>
      </c>
      <c r="H7" s="411">
        <f t="shared" si="1"/>
        <v>1.0408088876704136</v>
      </c>
      <c r="I7" s="412">
        <f>VLOOKUP(B7,'DistrictPopulationVehicle Miles'!B:C,2,FALSE)</f>
        <v>320984</v>
      </c>
      <c r="J7" s="413">
        <f t="shared" si="2"/>
        <v>1.0518472505341258E-2</v>
      </c>
      <c r="K7" s="340">
        <f>VLOOKUP(B7,'DistrictPopulationVehicle Miles'!B:E,4,FALSE)</f>
        <v>11321285.849000001</v>
      </c>
      <c r="L7" s="413">
        <f t="shared" si="3"/>
        <v>1.8540300294854459E-2</v>
      </c>
      <c r="M7" s="414">
        <f t="shared" si="4"/>
        <v>35.270561302120981</v>
      </c>
      <c r="N7" s="340">
        <f>VLOOKUP('DISTRICT STATISTICS'!$B7,'TPP District Ctr Miles'!$B:$E,2,FALSE)</f>
        <v>2695.1129999999998</v>
      </c>
      <c r="O7" s="413">
        <f t="shared" si="5"/>
        <v>3.3258762375489262E-2</v>
      </c>
      <c r="P7" s="414">
        <f t="shared" si="6"/>
        <v>8.3964091668120525E-3</v>
      </c>
      <c r="Q7" s="340">
        <f>VLOOKUP('DISTRICT STATISTICS'!$B7,'TPP District Ctr Miles'!$B:$E,4,FALSE)</f>
        <v>6455.8530000000001</v>
      </c>
      <c r="R7" s="413">
        <f t="shared" si="7"/>
        <v>3.2163029419828217E-2</v>
      </c>
      <c r="S7" s="414">
        <f t="shared" si="8"/>
        <v>2.0112694090671186E-2</v>
      </c>
      <c r="T7" s="415">
        <f>VLOOKUP($B7,'FIN-District Cst NonCont &amp; Cont'!$B:$H,2,FALSE)</f>
        <v>137796126.63</v>
      </c>
      <c r="U7" s="416">
        <f t="shared" si="9"/>
        <v>1.2148614538150785E-2</v>
      </c>
      <c r="V7" s="417">
        <f t="shared" si="10"/>
        <v>429.29282029633873</v>
      </c>
      <c r="W7" s="415">
        <f>VLOOKUP($B7,'FIN-District Cst NonCont &amp; Cont'!$B:$H,4,FALSE)</f>
        <v>25321729.340000004</v>
      </c>
      <c r="X7" s="416">
        <f t="shared" si="11"/>
        <v>4.2097693372401677E-2</v>
      </c>
      <c r="Y7" s="417">
        <f t="shared" si="12"/>
        <v>78.887824128305468</v>
      </c>
      <c r="Z7" s="415">
        <f>VLOOKUP($B7,'FIN-District Cst NonCont &amp; Cont'!$B:$H,6,FALSE)</f>
        <v>74996328.829999998</v>
      </c>
      <c r="AA7" s="416">
        <f t="shared" si="13"/>
        <v>1.930901712522106E-2</v>
      </c>
      <c r="AB7" s="417">
        <f t="shared" si="14"/>
        <v>233.64506900655485</v>
      </c>
      <c r="AC7" s="415">
        <f t="shared" si="15"/>
        <v>238114184.80000001</v>
      </c>
      <c r="AD7" s="416">
        <f t="shared" si="16"/>
        <v>1.5043817064701323E-2</v>
      </c>
      <c r="AE7" s="418">
        <f t="shared" si="17"/>
        <v>741.82571343119912</v>
      </c>
    </row>
    <row r="8" spans="1:31" s="404" customFormat="1" ht="30" customHeight="1" x14ac:dyDescent="0.2">
      <c r="A8" s="461" t="s">
        <v>73</v>
      </c>
      <c r="B8" s="460" t="s">
        <v>72</v>
      </c>
      <c r="C8" s="407">
        <f>VLOOKUP(B8,'District Square Miles'!B:C,2,FALSE)</f>
        <v>9473.9500000000007</v>
      </c>
      <c r="D8" s="408">
        <f t="shared" si="18"/>
        <v>3.6261129429529505E-2</v>
      </c>
      <c r="E8" s="409">
        <f>C8/I8</f>
        <v>3.5952850437781588E-3</v>
      </c>
      <c r="F8" s="410">
        <f>VLOOKUP(B8,'District Square Miles'!B:E,4,FALSE)</f>
        <v>2129516</v>
      </c>
      <c r="G8" s="408">
        <f t="shared" si="0"/>
        <v>8.2013103666017884E-2</v>
      </c>
      <c r="H8" s="411">
        <f t="shared" si="1"/>
        <v>0.80813356892175792</v>
      </c>
      <c r="I8" s="412">
        <f>VLOOKUP(B8,'DistrictPopulationVehicle Miles'!B:C,2,FALSE)</f>
        <v>2635104</v>
      </c>
      <c r="J8" s="413">
        <f t="shared" si="2"/>
        <v>8.6350936410272069E-2</v>
      </c>
      <c r="K8" s="340">
        <f>VLOOKUP(B8,'DistrictPopulationVehicle Miles'!B:E,4,FALSE)</f>
        <v>50151246.414000005</v>
      </c>
      <c r="L8" s="413">
        <f t="shared" si="3"/>
        <v>8.2130173292897901E-2</v>
      </c>
      <c r="M8" s="414">
        <f t="shared" si="4"/>
        <v>19.031979919578127</v>
      </c>
      <c r="N8" s="340">
        <f>VLOOKUP('DISTRICT STATISTICS'!$B8,'TPP District Ctr Miles'!$B:$E,2,FALSE)</f>
        <v>3471.154</v>
      </c>
      <c r="O8" s="413">
        <f t="shared" si="5"/>
        <v>4.2835415826619906E-2</v>
      </c>
      <c r="P8" s="414">
        <f t="shared" si="6"/>
        <v>1.3172740051246555E-3</v>
      </c>
      <c r="Q8" s="340">
        <f>VLOOKUP('DISTRICT STATISTICS'!$B8,'TPP District Ctr Miles'!$B:$E,4,FALSE)</f>
        <v>9610.9500000000007</v>
      </c>
      <c r="R8" s="413">
        <f t="shared" si="7"/>
        <v>4.7881707901728555E-2</v>
      </c>
      <c r="S8" s="414">
        <f t="shared" si="8"/>
        <v>3.6472754016539767E-3</v>
      </c>
      <c r="T8" s="415">
        <f>VLOOKUP($B8,'FIN-District Cst NonCont &amp; Cont'!$B:$H,2,FALSE)</f>
        <v>984482436.56999993</v>
      </c>
      <c r="U8" s="416">
        <f t="shared" si="9"/>
        <v>8.6795601109912038E-2</v>
      </c>
      <c r="V8" s="417">
        <f t="shared" si="10"/>
        <v>373.6028773703049</v>
      </c>
      <c r="W8" s="415">
        <f>VLOOKUP($B8,'FIN-District Cst NonCont &amp; Cont'!$B:$H,4,FALSE)</f>
        <v>24253267.720000003</v>
      </c>
      <c r="X8" s="416">
        <f t="shared" si="11"/>
        <v>4.0321362496457659E-2</v>
      </c>
      <c r="Y8" s="417">
        <f t="shared" si="12"/>
        <v>9.2039129081812341</v>
      </c>
      <c r="Z8" s="415">
        <f>VLOOKUP($B8,'FIN-District Cst NonCont &amp; Cont'!$B:$H,6,FALSE)</f>
        <v>292552822.06</v>
      </c>
      <c r="AA8" s="416">
        <f t="shared" si="13"/>
        <v>7.5322452969572781E-2</v>
      </c>
      <c r="AB8" s="417">
        <f t="shared" si="14"/>
        <v>111.02135705459823</v>
      </c>
      <c r="AC8" s="415">
        <f t="shared" si="15"/>
        <v>1301288526.3499999</v>
      </c>
      <c r="AD8" s="416">
        <f t="shared" si="16"/>
        <v>8.2214113179552864E-2</v>
      </c>
      <c r="AE8" s="418">
        <f t="shared" si="17"/>
        <v>493.82814733308436</v>
      </c>
    </row>
    <row r="9" spans="1:31" s="404" customFormat="1" ht="30" customHeight="1" x14ac:dyDescent="0.2">
      <c r="A9" s="461" t="s">
        <v>118</v>
      </c>
      <c r="B9" s="460" t="s">
        <v>117</v>
      </c>
      <c r="C9" s="407">
        <f>VLOOKUP(B9,'District Square Miles'!B:C,2,FALSE)</f>
        <v>6653.2900000000009</v>
      </c>
      <c r="D9" s="408">
        <f t="shared" si="18"/>
        <v>2.5465176597110433E-2</v>
      </c>
      <c r="E9" s="409">
        <f>C9/I9</f>
        <v>1.0680329658334244E-2</v>
      </c>
      <c r="F9" s="410">
        <f>VLOOKUP(B9,'District Square Miles'!B:E,4,FALSE)</f>
        <v>578334</v>
      </c>
      <c r="G9" s="408">
        <f t="shared" si="0"/>
        <v>2.2273120415898628E-2</v>
      </c>
      <c r="H9" s="411">
        <f t="shared" si="1"/>
        <v>0.92838246531010615</v>
      </c>
      <c r="I9" s="412">
        <f>VLOOKUP(B9,'DistrictPopulationVehicle Miles'!B:C,2,FALSE)</f>
        <v>622948</v>
      </c>
      <c r="J9" s="413">
        <f t="shared" si="2"/>
        <v>2.0413669872197136E-2</v>
      </c>
      <c r="K9" s="340">
        <f>VLOOKUP(B9,'DistrictPopulationVehicle Miles'!B:E,4,FALSE)</f>
        <v>17832212.295000002</v>
      </c>
      <c r="L9" s="413">
        <f t="shared" si="3"/>
        <v>2.9202916990219686E-2</v>
      </c>
      <c r="M9" s="414">
        <f t="shared" si="4"/>
        <v>28.625522989077744</v>
      </c>
      <c r="N9" s="340">
        <f>VLOOKUP('DISTRICT STATISTICS'!$B9,'TPP District Ctr Miles'!$B:$E,2,FALSE)</f>
        <v>2430.6390000000001</v>
      </c>
      <c r="O9" s="413">
        <f t="shared" si="5"/>
        <v>2.9995048416002167E-2</v>
      </c>
      <c r="P9" s="414">
        <f t="shared" si="6"/>
        <v>3.9018328977699587E-3</v>
      </c>
      <c r="Q9" s="340">
        <f>VLOOKUP('DISTRICT STATISTICS'!$B9,'TPP District Ctr Miles'!$B:$E,4,FALSE)</f>
        <v>6011.1040000000003</v>
      </c>
      <c r="R9" s="413">
        <f t="shared" si="7"/>
        <v>2.9947291984133942E-2</v>
      </c>
      <c r="S9" s="414">
        <f t="shared" si="8"/>
        <v>9.64944746592011E-3</v>
      </c>
      <c r="T9" s="415">
        <f>VLOOKUP($B9,'FIN-District Cst NonCont &amp; Cont'!$B:$H,2,FALSE)</f>
        <v>380774202.98999995</v>
      </c>
      <c r="U9" s="416">
        <f t="shared" si="9"/>
        <v>3.3570457539914458E-2</v>
      </c>
      <c r="V9" s="417">
        <f t="shared" si="10"/>
        <v>611.24556622703653</v>
      </c>
      <c r="W9" s="415">
        <f>VLOOKUP($B9,'FIN-District Cst NonCont &amp; Cont'!$B:$H,4,FALSE)</f>
        <v>20223818.98</v>
      </c>
      <c r="X9" s="416">
        <f t="shared" si="11"/>
        <v>3.3622353307998717E-2</v>
      </c>
      <c r="Y9" s="417">
        <f t="shared" si="12"/>
        <v>32.464698466003583</v>
      </c>
      <c r="Z9" s="415">
        <f>VLOOKUP($B9,'FIN-District Cst NonCont &amp; Cont'!$B:$H,6,FALSE)</f>
        <v>189494024.22</v>
      </c>
      <c r="AA9" s="416">
        <f t="shared" si="13"/>
        <v>4.8788299585771001E-2</v>
      </c>
      <c r="AB9" s="417">
        <f t="shared" si="14"/>
        <v>304.18915257774324</v>
      </c>
      <c r="AC9" s="415">
        <f t="shared" si="15"/>
        <v>590492046.18999994</v>
      </c>
      <c r="AD9" s="416">
        <f t="shared" si="16"/>
        <v>3.7306699424500316E-2</v>
      </c>
      <c r="AE9" s="418">
        <f t="shared" si="17"/>
        <v>947.89941727078337</v>
      </c>
    </row>
    <row r="10" spans="1:31" s="420" customFormat="1" ht="30" customHeight="1" x14ac:dyDescent="0.2">
      <c r="A10" s="461" t="s">
        <v>105</v>
      </c>
      <c r="B10" s="460" t="s">
        <v>104</v>
      </c>
      <c r="C10" s="407">
        <f>VLOOKUP(B10,'District Square Miles'!B:C,2,FALSE)</f>
        <v>8630.0099999999984</v>
      </c>
      <c r="D10" s="408">
        <f t="shared" si="18"/>
        <v>3.3030985976085357E-2</v>
      </c>
      <c r="E10" s="409">
        <f>C9/I10</f>
        <v>5.1713392975119898E-2</v>
      </c>
      <c r="F10" s="410">
        <f>VLOOKUP(B10,'District Square Miles'!B:E,4,FALSE)</f>
        <v>163364</v>
      </c>
      <c r="G10" s="408">
        <f t="shared" si="0"/>
        <v>6.2915651571978544E-3</v>
      </c>
      <c r="H10" s="411">
        <f t="shared" si="1"/>
        <v>1.2697637905438492</v>
      </c>
      <c r="I10" s="412">
        <f>VLOOKUP(B10,'DistrictPopulationVehicle Miles'!B:C,2,FALSE)</f>
        <v>128657</v>
      </c>
      <c r="J10" s="413">
        <f t="shared" si="2"/>
        <v>4.2160204780290929E-3</v>
      </c>
      <c r="K10" s="340">
        <f>VLOOKUP(B10,'DistrictPopulationVehicle Miles'!B:E,4,FALSE)</f>
        <v>4812216.6919999998</v>
      </c>
      <c r="L10" s="413">
        <f t="shared" si="3"/>
        <v>7.8807251882498722E-3</v>
      </c>
      <c r="M10" s="414">
        <f t="shared" si="4"/>
        <v>37.403457969640208</v>
      </c>
      <c r="N10" s="340">
        <f>VLOOKUP('DISTRICT STATISTICS'!$B10,'TPP District Ctr Miles'!$B:$E,2,FALSE)</f>
        <v>2688.2579999999998</v>
      </c>
      <c r="O10" s="413">
        <f t="shared" si="5"/>
        <v>3.3174168959152366E-2</v>
      </c>
      <c r="P10" s="414">
        <f t="shared" si="6"/>
        <v>2.0894766705270601E-2</v>
      </c>
      <c r="Q10" s="340">
        <f>VLOOKUP('DISTRICT STATISTICS'!$B10,'TPP District Ctr Miles'!$B:$E,4,FALSE)</f>
        <v>5909.0569999999998</v>
      </c>
      <c r="R10" s="413">
        <f t="shared" si="7"/>
        <v>2.9438894307915908E-2</v>
      </c>
      <c r="S10" s="414">
        <f t="shared" si="8"/>
        <v>4.5928764078130221E-2</v>
      </c>
      <c r="T10" s="415">
        <f>VLOOKUP($B10,'FIN-District Cst NonCont &amp; Cont'!$B:$H,2,FALSE)</f>
        <v>75533190.720000014</v>
      </c>
      <c r="U10" s="416">
        <f t="shared" si="9"/>
        <v>6.6592845628951772E-3</v>
      </c>
      <c r="V10" s="417">
        <f t="shared" si="10"/>
        <v>587.08963150081229</v>
      </c>
      <c r="W10" s="415">
        <f>VLOOKUP($B10,'FIN-District Cst NonCont &amp; Cont'!$B:$H,4,FALSE)</f>
        <v>18108105.960000001</v>
      </c>
      <c r="X10" s="416">
        <f t="shared" si="11"/>
        <v>3.010495381351546E-2</v>
      </c>
      <c r="Y10" s="417">
        <f t="shared" si="12"/>
        <v>140.74714908633032</v>
      </c>
      <c r="Z10" s="415">
        <f>VLOOKUP($B10,'FIN-District Cst NonCont &amp; Cont'!$B:$H,6,FALSE)</f>
        <v>76427360.329999998</v>
      </c>
      <c r="AA10" s="416">
        <f t="shared" si="13"/>
        <v>1.9677459316609736E-2</v>
      </c>
      <c r="AB10" s="417">
        <f t="shared" si="14"/>
        <v>594.0396583940244</v>
      </c>
      <c r="AC10" s="415">
        <f t="shared" si="15"/>
        <v>170068657.00999999</v>
      </c>
      <c r="AD10" s="416">
        <f t="shared" si="16"/>
        <v>1.0744768383483023E-2</v>
      </c>
      <c r="AE10" s="418">
        <f t="shared" si="17"/>
        <v>1321.876438981167</v>
      </c>
    </row>
    <row r="11" spans="1:31" s="420" customFormat="1" ht="30" customHeight="1" x14ac:dyDescent="0.2">
      <c r="A11" s="461" t="s">
        <v>93</v>
      </c>
      <c r="B11" s="460" t="s">
        <v>92</v>
      </c>
      <c r="C11" s="407">
        <f>VLOOKUP(B11,'District Square Miles'!B:C,2,FALSE)</f>
        <v>7709.58</v>
      </c>
      <c r="D11" s="408">
        <f t="shared" si="18"/>
        <v>2.950808039173862E-2</v>
      </c>
      <c r="E11" s="409">
        <f>C12/I11</f>
        <v>2.2056852331733851E-2</v>
      </c>
      <c r="F11" s="410">
        <f>VLOOKUP(B11,'District Square Miles'!B:E,4,FALSE)</f>
        <v>453127</v>
      </c>
      <c r="G11" s="408">
        <f t="shared" si="0"/>
        <v>1.7451078848372908E-2</v>
      </c>
      <c r="H11" s="411">
        <f t="shared" si="1"/>
        <v>0.89294026071277255</v>
      </c>
      <c r="I11" s="412">
        <f>VLOOKUP(B11,'DistrictPopulationVehicle Miles'!B:C,2,FALSE)</f>
        <v>507455</v>
      </c>
      <c r="J11" s="413">
        <f t="shared" si="2"/>
        <v>1.6629026572034581E-2</v>
      </c>
      <c r="K11" s="340">
        <f>VLOOKUP(B11,'DistrictPopulationVehicle Miles'!B:E,4,FALSE)</f>
        <v>17586360.306000002</v>
      </c>
      <c r="L11" s="413">
        <f t="shared" si="3"/>
        <v>2.8800297555913124E-2</v>
      </c>
      <c r="M11" s="414">
        <f t="shared" si="4"/>
        <v>34.65599965711246</v>
      </c>
      <c r="N11" s="340">
        <f>VLOOKUP('DISTRICT STATISTICS'!$B11,'TPP District Ctr Miles'!$B:$E,2,FALSE)</f>
        <v>3162.69</v>
      </c>
      <c r="O11" s="413">
        <f t="shared" si="5"/>
        <v>3.9028847835818441E-2</v>
      </c>
      <c r="P11" s="414">
        <f t="shared" si="6"/>
        <v>6.2324541092313602E-3</v>
      </c>
      <c r="Q11" s="340">
        <f>VLOOKUP('DISTRICT STATISTICS'!$B11,'TPP District Ctr Miles'!$B:$E,4,FALSE)</f>
        <v>7288.7690000000002</v>
      </c>
      <c r="R11" s="413">
        <f t="shared" si="7"/>
        <v>3.6312613032132526E-2</v>
      </c>
      <c r="S11" s="414">
        <f t="shared" si="8"/>
        <v>1.4363380004138298E-2</v>
      </c>
      <c r="T11" s="415">
        <f>VLOOKUP($B11,'FIN-District Cst NonCont &amp; Cont'!$B:$H,2,FALSE)</f>
        <v>211294290.48999989</v>
      </c>
      <c r="U11" s="416">
        <f t="shared" si="9"/>
        <v>1.8628483630513119E-2</v>
      </c>
      <c r="V11" s="417">
        <f t="shared" si="10"/>
        <v>416.3803499620654</v>
      </c>
      <c r="W11" s="415">
        <f>VLOOKUP($B11,'FIN-District Cst NonCont &amp; Cont'!$B:$H,4,FALSE)</f>
        <v>28080318.270000003</v>
      </c>
      <c r="X11" s="416">
        <f t="shared" si="11"/>
        <v>4.6683882149492588E-2</v>
      </c>
      <c r="Y11" s="417">
        <f t="shared" si="12"/>
        <v>55.335582997507174</v>
      </c>
      <c r="Z11" s="415">
        <f>VLOOKUP($B11,'FIN-District Cst NonCont &amp; Cont'!$B:$H,6,FALSE)</f>
        <v>129694814.31</v>
      </c>
      <c r="AA11" s="416">
        <f t="shared" si="13"/>
        <v>3.3392026378261795E-2</v>
      </c>
      <c r="AB11" s="417">
        <f t="shared" si="14"/>
        <v>255.57894652727828</v>
      </c>
      <c r="AC11" s="415">
        <f t="shared" si="15"/>
        <v>369069423.06999993</v>
      </c>
      <c r="AD11" s="416">
        <f t="shared" si="16"/>
        <v>2.3317438604102583E-2</v>
      </c>
      <c r="AE11" s="418">
        <f t="shared" si="17"/>
        <v>727.29487948685096</v>
      </c>
    </row>
    <row r="12" spans="1:31" s="420" customFormat="1" ht="30" customHeight="1" x14ac:dyDescent="0.2">
      <c r="A12" s="461" t="s">
        <v>99</v>
      </c>
      <c r="B12" s="460" t="s">
        <v>98</v>
      </c>
      <c r="C12" s="407">
        <f>VLOOKUP(B12,'District Square Miles'!B:C,2,FALSE)</f>
        <v>11192.86</v>
      </c>
      <c r="D12" s="408">
        <f t="shared" si="18"/>
        <v>4.284018230480461E-2</v>
      </c>
      <c r="E12" s="409">
        <f t="shared" ref="E12:E17" si="19">C12/I12</f>
        <v>0.33019234173107559</v>
      </c>
      <c r="F12" s="410">
        <f>VLOOKUP(B12,'District Square Miles'!B:E,4,FALSE)</f>
        <v>39673</v>
      </c>
      <c r="G12" s="408">
        <f t="shared" si="0"/>
        <v>1.5279086241859312E-3</v>
      </c>
      <c r="H12" s="411">
        <f t="shared" si="1"/>
        <v>1.1703640332762995</v>
      </c>
      <c r="I12" s="412">
        <f>VLOOKUP(B12,'DistrictPopulationVehicle Miles'!B:C,2,FALSE)</f>
        <v>33898</v>
      </c>
      <c r="J12" s="413">
        <f t="shared" si="2"/>
        <v>1.1108191716286729E-3</v>
      </c>
      <c r="K12" s="340">
        <f>VLOOKUP(B12,'DistrictPopulationVehicle Miles'!B:E,4,FALSE)</f>
        <v>2926749.7850000006</v>
      </c>
      <c r="L12" s="413">
        <f t="shared" si="3"/>
        <v>4.7929908868605871E-3</v>
      </c>
      <c r="M12" s="414">
        <f t="shared" si="4"/>
        <v>86.339895716561472</v>
      </c>
      <c r="N12" s="340">
        <f>VLOOKUP('DISTRICT STATISTICS'!$B12,'TPP District Ctr Miles'!$B:$E,2,FALSE)</f>
        <v>2511.2220000000002</v>
      </c>
      <c r="O12" s="413">
        <f t="shared" si="5"/>
        <v>3.0989474567523108E-2</v>
      </c>
      <c r="P12" s="414">
        <f t="shared" si="6"/>
        <v>7.4081715735441631E-2</v>
      </c>
      <c r="Q12" s="340">
        <f>VLOOKUP('DISTRICT STATISTICS'!$B12,'TPP District Ctr Miles'!$B:$E,4,FALSE)</f>
        <v>5527.6419999999998</v>
      </c>
      <c r="R12" s="413">
        <f t="shared" si="7"/>
        <v>2.7538686563693144E-2</v>
      </c>
      <c r="S12" s="414">
        <f t="shared" si="8"/>
        <v>0.16306690660215942</v>
      </c>
      <c r="T12" s="415">
        <f>VLOOKUP($B12,'FIN-District Cst NonCont &amp; Cont'!$B:$H,2,FALSE)</f>
        <v>35852530.5</v>
      </c>
      <c r="U12" s="416">
        <f t="shared" si="9"/>
        <v>3.1608912667866504E-3</v>
      </c>
      <c r="V12" s="417">
        <f t="shared" si="10"/>
        <v>1057.6591686825182</v>
      </c>
      <c r="W12" s="415">
        <f>VLOOKUP($B12,'FIN-District Cst NonCont &amp; Cont'!$B:$H,4,FALSE)</f>
        <v>17430146.25</v>
      </c>
      <c r="X12" s="416">
        <f t="shared" si="11"/>
        <v>2.8977837272334453E-2</v>
      </c>
      <c r="Y12" s="417">
        <f t="shared" si="12"/>
        <v>514.19394212047905</v>
      </c>
      <c r="Z12" s="415">
        <f>VLOOKUP($B12,'FIN-District Cst NonCont &amp; Cont'!$B:$H,6,FALSE)</f>
        <v>95476300.900000006</v>
      </c>
      <c r="AA12" s="416">
        <f t="shared" si="13"/>
        <v>2.4581916980360267E-2</v>
      </c>
      <c r="AB12" s="417">
        <f t="shared" si="14"/>
        <v>2816.5762257360316</v>
      </c>
      <c r="AC12" s="415">
        <f t="shared" si="15"/>
        <v>148758977.65000001</v>
      </c>
      <c r="AD12" s="416">
        <f t="shared" si="16"/>
        <v>9.3984440632055646E-3</v>
      </c>
      <c r="AE12" s="418">
        <f t="shared" si="17"/>
        <v>4388.4293365390295</v>
      </c>
    </row>
    <row r="13" spans="1:31" s="420" customFormat="1" ht="30" customHeight="1" x14ac:dyDescent="0.2">
      <c r="A13" s="461" t="s">
        <v>54</v>
      </c>
      <c r="B13" s="460" t="s">
        <v>53</v>
      </c>
      <c r="C13" s="407">
        <f>VLOOKUP(B13,'District Square Miles'!B:C,2,FALSE)</f>
        <v>7821.3099999999995</v>
      </c>
      <c r="D13" s="408">
        <f t="shared" si="18"/>
        <v>2.9935722081969336E-2</v>
      </c>
      <c r="E13" s="409">
        <f t="shared" si="19"/>
        <v>1.3295826795613452E-2</v>
      </c>
      <c r="F13" s="410">
        <f>VLOOKUP(B13,'District Square Miles'!B:E,4,FALSE)</f>
        <v>519826</v>
      </c>
      <c r="G13" s="408">
        <f t="shared" si="0"/>
        <v>2.0019827804201241E-2</v>
      </c>
      <c r="H13" s="411">
        <f t="shared" si="1"/>
        <v>0.8836776013042007</v>
      </c>
      <c r="I13" s="412">
        <f>VLOOKUP(B13,'DistrictPopulationVehicle Miles'!B:C,2,FALSE)</f>
        <v>588253</v>
      </c>
      <c r="J13" s="413">
        <f t="shared" si="2"/>
        <v>1.9276733440559378E-2</v>
      </c>
      <c r="K13" s="340">
        <f>VLOOKUP(B13,'DistrictPopulationVehicle Miles'!B:E,4,FALSE)</f>
        <v>15489251.914000001</v>
      </c>
      <c r="L13" s="413">
        <f t="shared" si="3"/>
        <v>2.5365968641589871E-2</v>
      </c>
      <c r="M13" s="414">
        <f t="shared" si="4"/>
        <v>26.330935692635652</v>
      </c>
      <c r="N13" s="340">
        <f>VLOOKUP('DISTRICT STATISTICS'!$B13,'TPP District Ctr Miles'!$B:$E,2,FALSE)</f>
        <v>2933.5610000000001</v>
      </c>
      <c r="O13" s="413">
        <f t="shared" si="5"/>
        <v>3.6201305182010056E-2</v>
      </c>
      <c r="P13" s="414">
        <f t="shared" si="6"/>
        <v>4.9869035942018145E-3</v>
      </c>
      <c r="Q13" s="340">
        <f>VLOOKUP('DISTRICT STATISTICS'!$B13,'TPP District Ctr Miles'!$B:$E,4,FALSE)</f>
        <v>7373.36</v>
      </c>
      <c r="R13" s="413">
        <f t="shared" si="7"/>
        <v>3.6734044998079196E-2</v>
      </c>
      <c r="S13" s="414">
        <f t="shared" si="8"/>
        <v>1.2534334716525031E-2</v>
      </c>
      <c r="T13" s="415">
        <f>VLOOKUP($B13,'FIN-District Cst NonCont &amp; Cont'!$B:$H,2,FALSE)</f>
        <v>267359214.1699999</v>
      </c>
      <c r="U13" s="416">
        <f t="shared" si="9"/>
        <v>2.3571373997294122E-2</v>
      </c>
      <c r="V13" s="417">
        <f t="shared" si="10"/>
        <v>454.49698372978958</v>
      </c>
      <c r="W13" s="415">
        <f>VLOOKUP($B13,'FIN-District Cst NonCont &amp; Cont'!$B:$H,4,FALSE)</f>
        <v>26254026.030000001</v>
      </c>
      <c r="X13" s="416">
        <f t="shared" si="11"/>
        <v>4.3647648340355893E-2</v>
      </c>
      <c r="Y13" s="417">
        <f t="shared" si="12"/>
        <v>44.630500872923726</v>
      </c>
      <c r="Z13" s="415">
        <f>VLOOKUP($B13,'FIN-District Cst NonCont &amp; Cont'!$B:$H,6,FALSE)</f>
        <v>103127649.69</v>
      </c>
      <c r="AA13" s="416">
        <f t="shared" si="13"/>
        <v>2.6551880405530626E-2</v>
      </c>
      <c r="AB13" s="417">
        <f t="shared" si="14"/>
        <v>175.31172758999955</v>
      </c>
      <c r="AC13" s="415">
        <f t="shared" si="15"/>
        <v>396740889.88999993</v>
      </c>
      <c r="AD13" s="416">
        <f t="shared" si="16"/>
        <v>2.5065694320584503E-2</v>
      </c>
      <c r="AE13" s="418">
        <f t="shared" si="17"/>
        <v>674.43921219271283</v>
      </c>
    </row>
    <row r="14" spans="1:31" s="420" customFormat="1" ht="30" customHeight="1" x14ac:dyDescent="0.2">
      <c r="A14" s="461" t="s">
        <v>129</v>
      </c>
      <c r="B14" s="460" t="s">
        <v>128</v>
      </c>
      <c r="C14" s="407">
        <f>VLOOKUP(B14,'District Square Miles'!B:C,2,FALSE)</f>
        <v>5446.4699999999993</v>
      </c>
      <c r="D14" s="408">
        <f t="shared" si="18"/>
        <v>2.084612580856449E-2</v>
      </c>
      <c r="E14" s="409">
        <f t="shared" si="19"/>
        <v>1.0078459383390664E-3</v>
      </c>
      <c r="F14" s="410">
        <f>VLOOKUP(B14,'District Square Miles'!B:E,4,FALSE)</f>
        <v>4364557</v>
      </c>
      <c r="G14" s="408">
        <f t="shared" si="0"/>
        <v>0.16809024477733156</v>
      </c>
      <c r="H14" s="411">
        <f t="shared" si="1"/>
        <v>0.80764257309768384</v>
      </c>
      <c r="I14" s="412">
        <f>VLOOKUP(B14,'DistrictPopulationVehicle Miles'!B:C,2,FALSE)</f>
        <v>5404070</v>
      </c>
      <c r="J14" s="413">
        <f t="shared" si="2"/>
        <v>0.17708845834041426</v>
      </c>
      <c r="K14" s="340">
        <f>VLOOKUP(B14,'DistrictPopulationVehicle Miles'!B:E,4,FALSE)</f>
        <v>85293086.357999995</v>
      </c>
      <c r="L14" s="413">
        <f t="shared" si="3"/>
        <v>0.13968019668825465</v>
      </c>
      <c r="M14" s="414">
        <f t="shared" si="4"/>
        <v>15.783120196074439</v>
      </c>
      <c r="N14" s="340">
        <f>VLOOKUP('DISTRICT STATISTICS'!$B14,'TPP District Ctr Miles'!$B:$E,2,FALSE)</f>
        <v>3727.6869999999999</v>
      </c>
      <c r="O14" s="413">
        <f t="shared" si="5"/>
        <v>4.6001134699435772E-2</v>
      </c>
      <c r="P14" s="414">
        <f t="shared" si="6"/>
        <v>6.8979250823916045E-4</v>
      </c>
      <c r="Q14" s="340">
        <f>VLOOKUP('DISTRICT STATISTICS'!$B14,'TPP District Ctr Miles'!$B:$E,4,FALSE)</f>
        <v>11574.311</v>
      </c>
      <c r="R14" s="413">
        <f t="shared" si="7"/>
        <v>5.7663163211312485E-2</v>
      </c>
      <c r="S14" s="414">
        <f t="shared" si="8"/>
        <v>2.1417766609240813E-3</v>
      </c>
      <c r="T14" s="415">
        <f>VLOOKUP($B14,'FIN-District Cst NonCont &amp; Cont'!$B:$H,2,FALSE)</f>
        <v>1939485571.3000009</v>
      </c>
      <c r="U14" s="416">
        <f t="shared" si="9"/>
        <v>0.17099219828795323</v>
      </c>
      <c r="V14" s="417">
        <f t="shared" si="10"/>
        <v>358.89349532852106</v>
      </c>
      <c r="W14" s="415">
        <f>VLOOKUP($B14,'FIN-District Cst NonCont &amp; Cont'!$B:$H,4,FALSE)</f>
        <v>30407088.040000003</v>
      </c>
      <c r="X14" s="416">
        <f t="shared" si="11"/>
        <v>5.0552166144255228E-2</v>
      </c>
      <c r="Y14" s="417">
        <f t="shared" si="12"/>
        <v>5.6267013639719696</v>
      </c>
      <c r="Z14" s="415">
        <f>VLOOKUP($B14,'FIN-District Cst NonCont &amp; Cont'!$B:$H,6,FALSE)</f>
        <v>311881927.50999999</v>
      </c>
      <c r="AA14" s="416">
        <f t="shared" si="13"/>
        <v>8.0299043610366327E-2</v>
      </c>
      <c r="AB14" s="417">
        <f t="shared" si="14"/>
        <v>57.712414441337728</v>
      </c>
      <c r="AC14" s="415">
        <f t="shared" si="15"/>
        <v>2281774586.8500009</v>
      </c>
      <c r="AD14" s="416">
        <f t="shared" si="16"/>
        <v>0.14416024604450969</v>
      </c>
      <c r="AE14" s="418">
        <f t="shared" si="17"/>
        <v>422.23261113383074</v>
      </c>
    </row>
    <row r="15" spans="1:31" s="420" customFormat="1" ht="30" customHeight="1" x14ac:dyDescent="0.2">
      <c r="A15" s="461" t="s">
        <v>96</v>
      </c>
      <c r="B15" s="460" t="s">
        <v>95</v>
      </c>
      <c r="C15" s="407">
        <f>VLOOKUP(B15,'District Square Miles'!B:C,2,FALSE)</f>
        <v>21699.74</v>
      </c>
      <c r="D15" s="408">
        <f t="shared" si="18"/>
        <v>8.3054806150247643E-2</v>
      </c>
      <c r="E15" s="409">
        <f t="shared" si="19"/>
        <v>2.4286739169607413E-2</v>
      </c>
      <c r="F15" s="410">
        <f>VLOOKUP(B15,'District Square Miles'!B:E,4,FALSE)</f>
        <v>728683</v>
      </c>
      <c r="G15" s="408">
        <f t="shared" si="0"/>
        <v>2.8063444660037733E-2</v>
      </c>
      <c r="H15" s="411">
        <f t="shared" si="1"/>
        <v>0.81555511532981673</v>
      </c>
      <c r="I15" s="412">
        <f>VLOOKUP(B15,'DistrictPopulationVehicle Miles'!B:C,2,FALSE)</f>
        <v>893481</v>
      </c>
      <c r="J15" s="413">
        <f t="shared" si="2"/>
        <v>2.927889032644871E-2</v>
      </c>
      <c r="K15" s="340">
        <f>VLOOKUP(B15,'DistrictPopulationVehicle Miles'!B:E,4,FALSE)</f>
        <v>15607514.747000001</v>
      </c>
      <c r="L15" s="413">
        <f t="shared" si="3"/>
        <v>2.555964173374432E-2</v>
      </c>
      <c r="M15" s="414">
        <f t="shared" si="4"/>
        <v>17.468211128160533</v>
      </c>
      <c r="N15" s="340">
        <f>VLOOKUP('DISTRICT STATISTICS'!$B15,'TPP District Ctr Miles'!$B:$E,2,FALSE)</f>
        <v>1958.364</v>
      </c>
      <c r="O15" s="413">
        <f t="shared" si="5"/>
        <v>2.4166987774060924E-2</v>
      </c>
      <c r="P15" s="414">
        <f t="shared" si="6"/>
        <v>2.1918362002101891E-3</v>
      </c>
      <c r="Q15" s="340">
        <f>VLOOKUP('DISTRICT STATISTICS'!$B15,'TPP District Ctr Miles'!$B:$E,4,FALSE)</f>
        <v>5010.174</v>
      </c>
      <c r="R15" s="413">
        <f t="shared" si="7"/>
        <v>2.4960663410467744E-2</v>
      </c>
      <c r="S15" s="414">
        <f t="shared" si="8"/>
        <v>5.6074768237936792E-3</v>
      </c>
      <c r="T15" s="415">
        <f>VLOOKUP($B15,'FIN-District Cst NonCont &amp; Cont'!$B:$H,2,FALSE)</f>
        <v>333074729.57999998</v>
      </c>
      <c r="U15" s="416">
        <f t="shared" si="9"/>
        <v>2.9365096109931408E-2</v>
      </c>
      <c r="V15" s="417">
        <f t="shared" si="10"/>
        <v>372.78322603390558</v>
      </c>
      <c r="W15" s="415">
        <f>VLOOKUP($B15,'FIN-District Cst NonCont &amp; Cont'!$B:$H,4,FALSE)</f>
        <v>13443925.26</v>
      </c>
      <c r="X15" s="416">
        <f t="shared" si="11"/>
        <v>2.2350694761709568E-2</v>
      </c>
      <c r="Y15" s="417">
        <f t="shared" si="12"/>
        <v>15.046682872943016</v>
      </c>
      <c r="Z15" s="415">
        <f>VLOOKUP($B15,'FIN-District Cst NonCont &amp; Cont'!$B:$H,6,FALSE)</f>
        <v>143909984.31</v>
      </c>
      <c r="AA15" s="416">
        <f t="shared" si="13"/>
        <v>3.7051951673940146E-2</v>
      </c>
      <c r="AB15" s="417">
        <f t="shared" si="14"/>
        <v>161.06664194314149</v>
      </c>
      <c r="AC15" s="415">
        <f t="shared" si="15"/>
        <v>490428639.14999998</v>
      </c>
      <c r="AD15" s="416">
        <f t="shared" si="16"/>
        <v>3.0984793017937908E-2</v>
      </c>
      <c r="AE15" s="418">
        <f t="shared" si="17"/>
        <v>548.89655084999004</v>
      </c>
    </row>
    <row r="16" spans="1:31" s="420" customFormat="1" ht="30" customHeight="1" x14ac:dyDescent="0.2">
      <c r="A16" s="461" t="s">
        <v>164</v>
      </c>
      <c r="B16" s="460" t="s">
        <v>163</v>
      </c>
      <c r="C16" s="407">
        <f>VLOOKUP(B16,'District Square Miles'!B:C,2,FALSE)</f>
        <v>6952.0700000000006</v>
      </c>
      <c r="D16" s="408">
        <f t="shared" si="18"/>
        <v>2.6608743984626183E-2</v>
      </c>
      <c r="E16" s="409">
        <f t="shared" si="19"/>
        <v>2.4783882937972827E-3</v>
      </c>
      <c r="F16" s="410">
        <f>VLOOKUP(B16,'District Square Miles'!B:E,4,FALSE)</f>
        <v>2381899</v>
      </c>
      <c r="G16" s="408">
        <f t="shared" si="0"/>
        <v>9.1733018023336915E-2</v>
      </c>
      <c r="H16" s="411">
        <f t="shared" si="1"/>
        <v>0.84913854414691647</v>
      </c>
      <c r="I16" s="412">
        <f>VLOOKUP(B16,'DistrictPopulationVehicle Miles'!B:C,2,FALSE)</f>
        <v>2805077</v>
      </c>
      <c r="J16" s="413">
        <f t="shared" si="2"/>
        <v>9.1920859917831235E-2</v>
      </c>
      <c r="K16" s="340">
        <f>VLOOKUP(B16,'DistrictPopulationVehicle Miles'!B:E,4,FALSE)</f>
        <v>52574584.405000001</v>
      </c>
      <c r="L16" s="413">
        <f t="shared" si="3"/>
        <v>8.6098752009867399E-2</v>
      </c>
      <c r="M16" s="414">
        <f t="shared" si="4"/>
        <v>18.742652841615399</v>
      </c>
      <c r="N16" s="340">
        <f>VLOOKUP('DISTRICT STATISTICS'!$B16,'TPP District Ctr Miles'!$B:$E,2,FALSE)</f>
        <v>3360.7370000000001</v>
      </c>
      <c r="O16" s="413">
        <f t="shared" si="5"/>
        <v>4.1472826293188693E-2</v>
      </c>
      <c r="P16" s="414">
        <f t="shared" si="6"/>
        <v>1.1980908188973067E-3</v>
      </c>
      <c r="Q16" s="340">
        <f>VLOOKUP('DISTRICT STATISTICS'!$B16,'TPP District Ctr Miles'!$B:$E,4,FALSE)</f>
        <v>9180.9470000000001</v>
      </c>
      <c r="R16" s="413">
        <f t="shared" si="7"/>
        <v>4.5739434968993811E-2</v>
      </c>
      <c r="S16" s="414">
        <f t="shared" si="8"/>
        <v>3.2729750377618869E-3</v>
      </c>
      <c r="T16" s="415">
        <f>VLOOKUP($B16,'FIN-District Cst NonCont &amp; Cont'!$B:$H,2,FALSE)</f>
        <v>852611981.90999997</v>
      </c>
      <c r="U16" s="416">
        <f t="shared" si="9"/>
        <v>7.5169415658874528E-2</v>
      </c>
      <c r="V16" s="417">
        <f t="shared" si="10"/>
        <v>303.95314706512511</v>
      </c>
      <c r="W16" s="415">
        <f>VLOOKUP($B16,'FIN-District Cst NonCont &amp; Cont'!$B:$H,4,FALSE)</f>
        <v>21068537.57</v>
      </c>
      <c r="X16" s="416">
        <f t="shared" si="11"/>
        <v>3.5026708583671511E-2</v>
      </c>
      <c r="Y16" s="417">
        <f t="shared" si="12"/>
        <v>7.5108589069034473</v>
      </c>
      <c r="Z16" s="415">
        <f>VLOOKUP($B16,'FIN-District Cst NonCont &amp; Cont'!$B:$H,6,FALSE)</f>
        <v>174438632.54000008</v>
      </c>
      <c r="AA16" s="416">
        <f t="shared" si="13"/>
        <v>4.4912045636927821E-2</v>
      </c>
      <c r="AB16" s="417">
        <f t="shared" si="14"/>
        <v>62.186753711217229</v>
      </c>
      <c r="AC16" s="415">
        <f t="shared" si="15"/>
        <v>1048119152.0200001</v>
      </c>
      <c r="AD16" s="416">
        <f t="shared" si="16"/>
        <v>6.6219124233369731E-2</v>
      </c>
      <c r="AE16" s="418">
        <f t="shared" si="17"/>
        <v>373.65075968324578</v>
      </c>
    </row>
    <row r="17" spans="1:33" s="420" customFormat="1" ht="30" customHeight="1" x14ac:dyDescent="0.2">
      <c r="A17" s="461" t="s">
        <v>90</v>
      </c>
      <c r="B17" s="460" t="s">
        <v>89</v>
      </c>
      <c r="C17" s="407">
        <f>VLOOKUP(B17,'District Square Miles'!B:C,2,FALSE)</f>
        <v>5866.8799999999992</v>
      </c>
      <c r="D17" s="408">
        <f t="shared" si="18"/>
        <v>2.2455226703488835E-2</v>
      </c>
      <c r="E17" s="409">
        <f t="shared" si="19"/>
        <v>8.0741332618431522E-4</v>
      </c>
      <c r="F17" s="410">
        <f>VLOOKUP(B17,'District Square Miles'!B:E,4,FALSE)</f>
        <v>5528177</v>
      </c>
      <c r="G17" s="408">
        <f t="shared" si="0"/>
        <v>0.21290422489668814</v>
      </c>
      <c r="H17" s="411">
        <f t="shared" si="1"/>
        <v>0.76080025146340635</v>
      </c>
      <c r="I17" s="412">
        <f>VLOOKUP(B17,'DistrictPopulationVehicle Miles'!B:C,2,FALSE)</f>
        <v>7266266</v>
      </c>
      <c r="J17" s="413">
        <f t="shared" si="2"/>
        <v>0.23811161658368019</v>
      </c>
      <c r="K17" s="340">
        <f>VLOOKUP(B17,'DistrictPopulationVehicle Miles'!B:E,4,FALSE)</f>
        <v>106021314.116</v>
      </c>
      <c r="L17" s="413">
        <f t="shared" si="3"/>
        <v>0.1736257725123474</v>
      </c>
      <c r="M17" s="414">
        <f t="shared" si="4"/>
        <v>14.590893605601556</v>
      </c>
      <c r="N17" s="340">
        <f>VLOOKUP('DISTRICT STATISTICS'!$B17,'TPP District Ctr Miles'!$B:$E,2,FALSE)</f>
        <v>3447.7559999999999</v>
      </c>
      <c r="O17" s="413">
        <f t="shared" si="5"/>
        <v>4.2546675235015138E-2</v>
      </c>
      <c r="P17" s="414">
        <f t="shared" si="6"/>
        <v>4.7448799699873357E-4</v>
      </c>
      <c r="Q17" s="340">
        <f>VLOOKUP('DISTRICT STATISTICS'!$B17,'TPP District Ctr Miles'!$B:$E,4,FALSE)</f>
        <v>11860.663</v>
      </c>
      <c r="R17" s="413">
        <f t="shared" si="7"/>
        <v>5.9089767534618275E-2</v>
      </c>
      <c r="S17" s="414">
        <f t="shared" si="8"/>
        <v>1.6322913309256776E-3</v>
      </c>
      <c r="T17" s="415">
        <f>VLOOKUP($B17,'FIN-District Cst NonCont &amp; Cont'!$B:$H,2,FALSE)</f>
        <v>1990944147.9499998</v>
      </c>
      <c r="U17" s="416">
        <f t="shared" si="9"/>
        <v>0.17552897611830059</v>
      </c>
      <c r="V17" s="417">
        <f t="shared" si="10"/>
        <v>273.99824723592553</v>
      </c>
      <c r="W17" s="415">
        <f>VLOOKUP($B17,'FIN-District Cst NonCont &amp; Cont'!$B:$H,4,FALSE)</f>
        <v>23572918.889999997</v>
      </c>
      <c r="X17" s="416">
        <f t="shared" si="11"/>
        <v>3.9190274013240642E-2</v>
      </c>
      <c r="Y17" s="417">
        <f t="shared" si="12"/>
        <v>3.2441585389249439</v>
      </c>
      <c r="Z17" s="415">
        <f>VLOOKUP($B17,'FIN-District Cst NonCont &amp; Cont'!$B:$H,6,FALSE)</f>
        <v>236523150.5</v>
      </c>
      <c r="AA17" s="416">
        <f t="shared" si="13"/>
        <v>6.0896708342460054E-2</v>
      </c>
      <c r="AB17" s="417">
        <f t="shared" si="14"/>
        <v>32.550852184602107</v>
      </c>
      <c r="AC17" s="415">
        <f t="shared" si="15"/>
        <v>2251040217.3400002</v>
      </c>
      <c r="AD17" s="416">
        <f t="shared" si="16"/>
        <v>0.14221847918632888</v>
      </c>
      <c r="AE17" s="418">
        <f t="shared" si="17"/>
        <v>309.79325795945266</v>
      </c>
    </row>
    <row r="18" spans="1:33" s="420" customFormat="1" ht="30" customHeight="1" x14ac:dyDescent="0.2">
      <c r="A18" s="461" t="s">
        <v>154</v>
      </c>
      <c r="B18" s="460" t="s">
        <v>153</v>
      </c>
      <c r="C18" s="407">
        <f>VLOOKUP(B18,'District Square Miles'!B:C,2,FALSE)</f>
        <v>15052.72</v>
      </c>
      <c r="D18" s="408">
        <f t="shared" si="18"/>
        <v>5.7613627704016526E-2</v>
      </c>
      <c r="E18" s="409">
        <f>C17/I18</f>
        <v>1.4132701239135879E-2</v>
      </c>
      <c r="F18" s="410">
        <f>VLOOKUP(B18,'District Square Miles'!B:E,4,FALSE)</f>
        <v>370816</v>
      </c>
      <c r="G18" s="408">
        <f t="shared" si="0"/>
        <v>1.4281071872208562E-2</v>
      </c>
      <c r="H18" s="411">
        <f t="shared" si="1"/>
        <v>0.89325701952168968</v>
      </c>
      <c r="I18" s="412">
        <f>VLOOKUP(B18,'DistrictPopulationVehicle Miles'!B:C,2,FALSE)</f>
        <v>415128</v>
      </c>
      <c r="J18" s="413">
        <f t="shared" si="2"/>
        <v>1.3603520593541441E-2</v>
      </c>
      <c r="K18" s="340">
        <f>VLOOKUP(B18,'DistrictPopulationVehicle Miles'!B:E,4,FALSE)</f>
        <v>8021754.0520000001</v>
      </c>
      <c r="L18" s="413">
        <f t="shared" si="3"/>
        <v>1.3136823060490285E-2</v>
      </c>
      <c r="M18" s="414">
        <f t="shared" si="4"/>
        <v>19.323567795956912</v>
      </c>
      <c r="N18" s="340">
        <f>VLOOKUP('DISTRICT STATISTICS'!$B18,'TPP District Ctr Miles'!$B:$E,2,FALSE)</f>
        <v>2306.33</v>
      </c>
      <c r="O18" s="413">
        <f t="shared" si="5"/>
        <v>2.8461026097778515E-2</v>
      </c>
      <c r="P18" s="414">
        <f t="shared" si="6"/>
        <v>5.5557081189416277E-3</v>
      </c>
      <c r="Q18" s="340">
        <f>VLOOKUP('DISTRICT STATISTICS'!$B18,'TPP District Ctr Miles'!$B:$E,4,FALSE)</f>
        <v>5226.9660000000003</v>
      </c>
      <c r="R18" s="413">
        <f t="shared" si="7"/>
        <v>2.6040720139452033E-2</v>
      </c>
      <c r="S18" s="414">
        <f t="shared" si="8"/>
        <v>1.2591215239636933E-2</v>
      </c>
      <c r="T18" s="415">
        <f>VLOOKUP($B18,'FIN-District Cst NonCont &amp; Cont'!$B:$H,2,FALSE)</f>
        <v>255765272.20999998</v>
      </c>
      <c r="U18" s="416">
        <f t="shared" si="9"/>
        <v>2.2549209330591027E-2</v>
      </c>
      <c r="V18" s="417">
        <f t="shared" si="10"/>
        <v>616.11183107378929</v>
      </c>
      <c r="W18" s="415">
        <f>VLOOKUP($B18,'FIN-District Cst NonCont &amp; Cont'!$B:$H,4,FALSE)</f>
        <v>12668564.969999999</v>
      </c>
      <c r="X18" s="416">
        <f t="shared" si="11"/>
        <v>2.1061648531758966E-2</v>
      </c>
      <c r="Y18" s="417">
        <f t="shared" si="12"/>
        <v>30.517250028906744</v>
      </c>
      <c r="Z18" s="415">
        <f>VLOOKUP($B18,'FIN-District Cst NonCont &amp; Cont'!$B:$H,6,FALSE)</f>
        <v>68834259.960000008</v>
      </c>
      <c r="AA18" s="416">
        <f t="shared" si="13"/>
        <v>1.7722492888717026E-2</v>
      </c>
      <c r="AB18" s="417">
        <f t="shared" si="14"/>
        <v>165.81454385153498</v>
      </c>
      <c r="AC18" s="415">
        <f t="shared" si="15"/>
        <v>337268097.13999999</v>
      </c>
      <c r="AD18" s="416">
        <f t="shared" si="16"/>
        <v>2.1308262501856946E-2</v>
      </c>
      <c r="AE18" s="418">
        <f t="shared" si="17"/>
        <v>812.44362495423093</v>
      </c>
    </row>
    <row r="19" spans="1:33" s="420" customFormat="1" ht="30" customHeight="1" x14ac:dyDescent="0.2">
      <c r="A19" s="461" t="s">
        <v>69</v>
      </c>
      <c r="B19" s="460" t="s">
        <v>68</v>
      </c>
      <c r="C19" s="407">
        <f>VLOOKUP(B19,'District Square Miles'!B:C,2,FALSE)</f>
        <v>15861.19</v>
      </c>
      <c r="D19" s="408">
        <f t="shared" si="18"/>
        <v>6.0708011283188021E-2</v>
      </c>
      <c r="E19" s="409">
        <f>C21/I19</f>
        <v>3.6982916959851932E-2</v>
      </c>
      <c r="F19" s="410">
        <f>VLOOKUP(B19,'District Square Miles'!B:E,4,FALSE)</f>
        <v>447447</v>
      </c>
      <c r="G19" s="408">
        <f t="shared" si="0"/>
        <v>1.7232327531724909E-2</v>
      </c>
      <c r="H19" s="411">
        <f t="shared" si="1"/>
        <v>0.90213089403192415</v>
      </c>
      <c r="I19" s="412">
        <f>VLOOKUP(B19,'DistrictPopulationVehicle Miles'!B:C,2,FALSE)</f>
        <v>495989</v>
      </c>
      <c r="J19" s="413">
        <f t="shared" si="2"/>
        <v>1.6253291938076991E-2</v>
      </c>
      <c r="K19" s="340">
        <f>VLOOKUP(B19,'DistrictPopulationVehicle Miles'!B:E,4,FALSE)</f>
        <v>11245117.986</v>
      </c>
      <c r="L19" s="413">
        <f t="shared" si="3"/>
        <v>1.8415564017396885E-2</v>
      </c>
      <c r="M19" s="414">
        <f t="shared" si="4"/>
        <v>22.672111651669692</v>
      </c>
      <c r="N19" s="340">
        <f>VLOOKUP('DISTRICT STATISTICS'!$B19,'TPP District Ctr Miles'!$B:$E,2,FALSE)</f>
        <v>5264.9309999999996</v>
      </c>
      <c r="O19" s="413">
        <f t="shared" si="5"/>
        <v>6.4971334802046171E-2</v>
      </c>
      <c r="P19" s="414">
        <f t="shared" si="6"/>
        <v>1.0615015655589135E-2</v>
      </c>
      <c r="Q19" s="340">
        <f>VLOOKUP('DISTRICT STATISTICS'!$B19,'TPP District Ctr Miles'!$B:$E,4,FALSE)</f>
        <v>12189.415999999999</v>
      </c>
      <c r="R19" s="413">
        <f t="shared" si="7"/>
        <v>6.0727613441403441E-2</v>
      </c>
      <c r="S19" s="414">
        <f t="shared" si="8"/>
        <v>2.457598051569692E-2</v>
      </c>
      <c r="T19" s="415">
        <f>VLOOKUP($B19,'FIN-District Cst NonCont &amp; Cont'!$B:$H,2,FALSE)</f>
        <v>139848905.88</v>
      </c>
      <c r="U19" s="416">
        <f t="shared" si="9"/>
        <v>1.2329595124833942E-2</v>
      </c>
      <c r="V19" s="417">
        <f t="shared" si="10"/>
        <v>281.95969241253334</v>
      </c>
      <c r="W19" s="415">
        <f>VLOOKUP($B19,'FIN-District Cst NonCont &amp; Cont'!$B:$H,4,FALSE)</f>
        <v>29676576.200000003</v>
      </c>
      <c r="X19" s="416">
        <f t="shared" si="11"/>
        <v>4.9337681026264117E-2</v>
      </c>
      <c r="Y19" s="417">
        <f t="shared" si="12"/>
        <v>59.833133799338299</v>
      </c>
      <c r="Z19" s="415">
        <f>VLOOKUP($B19,'FIN-District Cst NonCont &amp; Cont'!$B:$H,6,FALSE)</f>
        <v>105280741.03999999</v>
      </c>
      <c r="AA19" s="416">
        <f t="shared" si="13"/>
        <v>2.7106228576939846E-2</v>
      </c>
      <c r="AB19" s="417">
        <f t="shared" si="14"/>
        <v>212.26426602202869</v>
      </c>
      <c r="AC19" s="415">
        <f t="shared" si="15"/>
        <v>274806223.12</v>
      </c>
      <c r="AD19" s="416">
        <f t="shared" si="16"/>
        <v>1.7361983505229526E-2</v>
      </c>
      <c r="AE19" s="418">
        <f t="shared" si="17"/>
        <v>554.05709223390033</v>
      </c>
    </row>
    <row r="20" spans="1:33" s="420" customFormat="1" ht="30" customHeight="1" x14ac:dyDescent="0.2">
      <c r="A20" s="461" t="s">
        <v>51</v>
      </c>
      <c r="B20" s="460" t="s">
        <v>50</v>
      </c>
      <c r="C20" s="407">
        <f>VLOOKUP(B20,'District Square Miles'!B:C,2,FALSE)</f>
        <v>7113.24</v>
      </c>
      <c r="D20" s="408">
        <f t="shared" si="18"/>
        <v>2.7225615113369444E-2</v>
      </c>
      <c r="E20" s="409">
        <f>C19/I20</f>
        <v>5.0449558997064221E-2</v>
      </c>
      <c r="F20" s="410">
        <f>VLOOKUP(B20,'District Square Miles'!B:E,4,FALSE)</f>
        <v>317806</v>
      </c>
      <c r="G20" s="408">
        <f t="shared" si="0"/>
        <v>1.2239521292013058E-2</v>
      </c>
      <c r="H20" s="411">
        <f t="shared" si="1"/>
        <v>1.0108429787816042</v>
      </c>
      <c r="I20" s="412">
        <f>VLOOKUP(B20,'DistrictPopulationVehicle Miles'!B:C,2,FALSE)</f>
        <v>314397</v>
      </c>
      <c r="J20" s="413">
        <f t="shared" si="2"/>
        <v>1.030262006910555E-2</v>
      </c>
      <c r="K20" s="340">
        <f>VLOOKUP(B20,'DistrictPopulationVehicle Miles'!B:E,4,FALSE)</f>
        <v>9375871.3540000003</v>
      </c>
      <c r="L20" s="413">
        <f t="shared" si="3"/>
        <v>1.5354392844381545E-2</v>
      </c>
      <c r="M20" s="414">
        <f t="shared" si="4"/>
        <v>29.821758331027333</v>
      </c>
      <c r="N20" s="340">
        <f>VLOOKUP('DISTRICT STATISTICS'!$B20,'TPP District Ctr Miles'!$B:$E,2,FALSE)</f>
        <v>2892.5740000000001</v>
      </c>
      <c r="O20" s="413">
        <f t="shared" si="5"/>
        <v>3.5695509360653334E-2</v>
      </c>
      <c r="P20" s="414">
        <f t="shared" si="6"/>
        <v>9.2003867721384119E-3</v>
      </c>
      <c r="Q20" s="340">
        <f>VLOOKUP('DISTRICT STATISTICS'!$B20,'TPP District Ctr Miles'!$B:$E,4,FALSE)</f>
        <v>6577.5730000000003</v>
      </c>
      <c r="R20" s="413">
        <f t="shared" si="7"/>
        <v>3.2769437889937664E-2</v>
      </c>
      <c r="S20" s="414">
        <f t="shared" si="8"/>
        <v>2.0921233345101896E-2</v>
      </c>
      <c r="T20" s="415">
        <f>VLOOKUP($B20,'FIN-District Cst NonCont &amp; Cont'!$B:$H,2,FALSE)</f>
        <v>215573388.66000003</v>
      </c>
      <c r="U20" s="416">
        <f t="shared" si="9"/>
        <v>1.9005744700977201E-2</v>
      </c>
      <c r="V20" s="417">
        <f t="shared" si="10"/>
        <v>685.67253714253002</v>
      </c>
      <c r="W20" s="415">
        <f>VLOOKUP($B20,'FIN-District Cst NonCont &amp; Cont'!$B:$H,4,FALSE)</f>
        <v>35192236.309999995</v>
      </c>
      <c r="X20" s="416">
        <f t="shared" si="11"/>
        <v>5.850753530198978E-2</v>
      </c>
      <c r="Y20" s="417">
        <f t="shared" si="12"/>
        <v>111.93566194970052</v>
      </c>
      <c r="Z20" s="415">
        <f>VLOOKUP($B20,'FIN-District Cst NonCont &amp; Cont'!$B:$H,6,FALSE)</f>
        <v>90028401.230000004</v>
      </c>
      <c r="AA20" s="416">
        <f t="shared" si="13"/>
        <v>2.3179267148486941E-2</v>
      </c>
      <c r="AB20" s="417">
        <f t="shared" si="14"/>
        <v>286.35260905797446</v>
      </c>
      <c r="AC20" s="415">
        <f t="shared" si="15"/>
        <v>340794026.20000005</v>
      </c>
      <c r="AD20" s="416">
        <f t="shared" si="16"/>
        <v>2.1531027188497972E-2</v>
      </c>
      <c r="AE20" s="418">
        <f t="shared" si="17"/>
        <v>1083.9608081502051</v>
      </c>
    </row>
    <row r="21" spans="1:33" s="404" customFormat="1" ht="30" customHeight="1" x14ac:dyDescent="0.2">
      <c r="A21" s="461" t="s">
        <v>48</v>
      </c>
      <c r="B21" s="460" t="s">
        <v>47</v>
      </c>
      <c r="C21" s="407">
        <f>VLOOKUP(B21,'District Square Miles'!B:C,2,FALSE)</f>
        <v>18343.12</v>
      </c>
      <c r="D21" s="408">
        <f t="shared" si="18"/>
        <v>7.0207489849681629E-2</v>
      </c>
      <c r="E21" s="409">
        <f>C21/I21</f>
        <v>4.2765132528378956E-2</v>
      </c>
      <c r="F21" s="410">
        <f>VLOOKUP(B21,'District Square Miles'!B:E,4,FALSE)</f>
        <v>524126</v>
      </c>
      <c r="G21" s="408">
        <f t="shared" si="0"/>
        <v>2.0185431793917158E-2</v>
      </c>
      <c r="H21" s="411">
        <f t="shared" si="1"/>
        <v>1.2219468580900712</v>
      </c>
      <c r="I21" s="412">
        <f>VLOOKUP(B21,'DistrictPopulationVehicle Miles'!B:C,2,FALSE)</f>
        <v>428927</v>
      </c>
      <c r="J21" s="413">
        <f t="shared" si="2"/>
        <v>1.4055706378817978E-2</v>
      </c>
      <c r="K21" s="340">
        <f>VLOOKUP(B21,'DistrictPopulationVehicle Miles'!B:E,4,FALSE)</f>
        <v>16573297.127</v>
      </c>
      <c r="L21" s="413">
        <f t="shared" si="3"/>
        <v>2.7141254951845412E-2</v>
      </c>
      <c r="M21" s="414">
        <f t="shared" si="4"/>
        <v>38.638969164916176</v>
      </c>
      <c r="N21" s="340">
        <f>VLOOKUP('DISTRICT STATISTICS'!$B21,'TPP District Ctr Miles'!$B:$E,2,FALSE)</f>
        <v>3415.962</v>
      </c>
      <c r="O21" s="413">
        <f t="shared" si="5"/>
        <v>4.2154324676442527E-2</v>
      </c>
      <c r="P21" s="414">
        <f t="shared" si="6"/>
        <v>7.9639705590928058E-3</v>
      </c>
      <c r="Q21" s="340">
        <f>VLOOKUP('DISTRICT STATISTICS'!$B21,'TPP District Ctr Miles'!$B:$E,4,FALSE)</f>
        <v>8243.7379999999994</v>
      </c>
      <c r="R21" s="413">
        <f t="shared" si="7"/>
        <v>4.107026411898719E-2</v>
      </c>
      <c r="S21" s="414">
        <f t="shared" si="8"/>
        <v>1.9219442935511168E-2</v>
      </c>
      <c r="T21" s="415">
        <f>VLOOKUP($B21,'FIN-District Cst NonCont &amp; Cont'!$B:$H,2,FALSE)</f>
        <v>359272749.4600001</v>
      </c>
      <c r="U21" s="416">
        <f t="shared" si="9"/>
        <v>3.167481012707158E-2</v>
      </c>
      <c r="V21" s="417">
        <f t="shared" si="10"/>
        <v>837.60814651444207</v>
      </c>
      <c r="W21" s="415">
        <f>VLOOKUP($B21,'FIN-District Cst NonCont &amp; Cont'!$B:$H,4,FALSE)</f>
        <v>14369713.219999999</v>
      </c>
      <c r="X21" s="416">
        <f t="shared" si="11"/>
        <v>2.388982888421106E-2</v>
      </c>
      <c r="Y21" s="417">
        <f t="shared" si="12"/>
        <v>33.501535739181726</v>
      </c>
      <c r="Z21" s="415">
        <f>VLOOKUP($B21,'FIN-District Cst NonCont &amp; Cont'!$B:$H,6,FALSE)</f>
        <v>325125907.23000002</v>
      </c>
      <c r="AA21" s="416">
        <f t="shared" si="13"/>
        <v>8.3708920269785755E-2</v>
      </c>
      <c r="AB21" s="417">
        <f t="shared" si="14"/>
        <v>757.99823100434344</v>
      </c>
      <c r="AC21" s="415">
        <f t="shared" si="15"/>
        <v>698768369.91000009</v>
      </c>
      <c r="AD21" s="416">
        <f t="shared" si="16"/>
        <v>4.4147489727901272E-2</v>
      </c>
      <c r="AE21" s="418">
        <f t="shared" si="17"/>
        <v>1629.1079132579671</v>
      </c>
    </row>
    <row r="22" spans="1:33" s="404" customFormat="1" ht="30" customHeight="1" x14ac:dyDescent="0.2">
      <c r="A22" s="461" t="s">
        <v>148</v>
      </c>
      <c r="B22" s="460" t="s">
        <v>147</v>
      </c>
      <c r="C22" s="407">
        <f>VLOOKUP(B22,'District Square Miles'!B:C,2,FALSE)</f>
        <v>6153.4599999999991</v>
      </c>
      <c r="D22" s="408">
        <f t="shared" si="18"/>
        <v>2.3552099124381342E-2</v>
      </c>
      <c r="E22" s="409">
        <f>C22/I22</f>
        <v>1.4317797369333396E-2</v>
      </c>
      <c r="F22" s="410">
        <f>VLOOKUP(B22,'District Square Miles'!B:E,4,FALSE)</f>
        <v>451075</v>
      </c>
      <c r="G22" s="408">
        <f t="shared" si="0"/>
        <v>1.7372051083978244E-2</v>
      </c>
      <c r="H22" s="411">
        <f t="shared" si="1"/>
        <v>1.0495559324952242</v>
      </c>
      <c r="I22" s="412">
        <f>VLOOKUP(B22,'DistrictPopulationVehicle Miles'!B:C,2,FALSE)</f>
        <v>429777</v>
      </c>
      <c r="J22" s="413">
        <f t="shared" si="2"/>
        <v>1.4083560420232939E-2</v>
      </c>
      <c r="K22" s="340">
        <f>VLOOKUP(B22,'DistrictPopulationVehicle Miles'!B:E,4,FALSE)</f>
        <v>13646537.100000001</v>
      </c>
      <c r="L22" s="413">
        <f t="shared" si="3"/>
        <v>2.234824729217667E-2</v>
      </c>
      <c r="M22" s="414">
        <f t="shared" si="4"/>
        <v>31.752599836659481</v>
      </c>
      <c r="N22" s="340">
        <f>VLOOKUP('DISTRICT STATISTICS'!$B22,'TPP District Ctr Miles'!$B:$E,2,FALSE)</f>
        <v>3340.2779999999998</v>
      </c>
      <c r="O22" s="413">
        <f t="shared" si="5"/>
        <v>4.122035412618117E-2</v>
      </c>
      <c r="P22" s="414">
        <f t="shared" si="6"/>
        <v>7.7721190291709418E-3</v>
      </c>
      <c r="Q22" s="340">
        <f>VLOOKUP('DISTRICT STATISTICS'!$B22,'TPP District Ctr Miles'!$B:$E,4,FALSE)</f>
        <v>7412.3860000000004</v>
      </c>
      <c r="R22" s="413">
        <f t="shared" si="7"/>
        <v>3.6928472347360262E-2</v>
      </c>
      <c r="S22" s="414">
        <f t="shared" si="8"/>
        <v>1.7247051377807562E-2</v>
      </c>
      <c r="T22" s="415">
        <f>VLOOKUP($B22,'FIN-District Cst NonCont &amp; Cont'!$B:$H,2,FALSE)</f>
        <v>204779449.97999999</v>
      </c>
      <c r="U22" s="416">
        <f t="shared" si="9"/>
        <v>1.8054111272819522E-2</v>
      </c>
      <c r="V22" s="417">
        <f t="shared" si="10"/>
        <v>476.47838292882119</v>
      </c>
      <c r="W22" s="415">
        <f>VLOOKUP($B22,'FIN-District Cst NonCont &amp; Cont'!$B:$H,4,FALSE)</f>
        <v>24710593.889999997</v>
      </c>
      <c r="X22" s="416">
        <f t="shared" si="11"/>
        <v>4.1081673003584916E-2</v>
      </c>
      <c r="Y22" s="417">
        <f t="shared" si="12"/>
        <v>57.496315275131046</v>
      </c>
      <c r="Z22" s="415">
        <f>VLOOKUP($B22,'FIN-District Cst NonCont &amp; Cont'!$B:$H,6,FALSE)</f>
        <v>170675486.44</v>
      </c>
      <c r="AA22" s="416">
        <f t="shared" si="13"/>
        <v>4.3943162844620472E-2</v>
      </c>
      <c r="AB22" s="417">
        <f t="shared" si="14"/>
        <v>397.1256871354214</v>
      </c>
      <c r="AC22" s="415">
        <f t="shared" si="15"/>
        <v>400165530.30999994</v>
      </c>
      <c r="AD22" s="416">
        <f t="shared" si="16"/>
        <v>2.5282059691820725E-2</v>
      </c>
      <c r="AE22" s="418">
        <f t="shared" si="17"/>
        <v>931.10038533937359</v>
      </c>
    </row>
    <row r="23" spans="1:33" s="404" customFormat="1" ht="30" customHeight="1" x14ac:dyDescent="0.2">
      <c r="A23" s="461" t="s">
        <v>102</v>
      </c>
      <c r="B23" s="460" t="s">
        <v>101</v>
      </c>
      <c r="C23" s="407">
        <f>VLOOKUP(B23,'District Square Miles'!B:C,2,FALSE)</f>
        <v>8813.2100000000009</v>
      </c>
      <c r="D23" s="408">
        <f t="shared" si="18"/>
        <v>3.3732175966690113E-2</v>
      </c>
      <c r="E23" s="409">
        <f>C23/I23</f>
        <v>6.1184619304387794E-3</v>
      </c>
      <c r="F23" s="410">
        <f>VLOOKUP(B23,'District Square Miles'!B:E,4,FALSE)</f>
        <v>1156850</v>
      </c>
      <c r="G23" s="408">
        <f t="shared" si="0"/>
        <v>4.4553250116943374E-2</v>
      </c>
      <c r="H23" s="411">
        <f t="shared" si="1"/>
        <v>0.80312879010350391</v>
      </c>
      <c r="I23" s="412">
        <f>VLOOKUP(B23,'DistrictPopulationVehicle Miles'!B:C,2,FALSE)</f>
        <v>1440429</v>
      </c>
      <c r="J23" s="413">
        <f t="shared" si="2"/>
        <v>4.7202081201543386E-2</v>
      </c>
      <c r="K23" s="340">
        <f>VLOOKUP(B23,'DistrictPopulationVehicle Miles'!B:E,4,FALSE)</f>
        <v>23281034.322999999</v>
      </c>
      <c r="L23" s="413">
        <f t="shared" si="3"/>
        <v>3.8126178711525051E-2</v>
      </c>
      <c r="M23" s="414">
        <f t="shared" si="4"/>
        <v>16.162569847594014</v>
      </c>
      <c r="N23" s="340">
        <f>VLOOKUP('DISTRICT STATISTICS'!$B23,'TPP District Ctr Miles'!$B:$E,2,FALSE)</f>
        <v>2412.8969999999999</v>
      </c>
      <c r="O23" s="413">
        <f t="shared" si="5"/>
        <v>2.9776105105622997E-2</v>
      </c>
      <c r="P23" s="414">
        <f t="shared" si="6"/>
        <v>1.6751238693472569E-3</v>
      </c>
      <c r="Q23" s="340">
        <f>VLOOKUP('DISTRICT STATISTICS'!$B23,'TPP District Ctr Miles'!$B:$E,4,FALSE)</f>
        <v>6655.67</v>
      </c>
      <c r="R23" s="413">
        <f t="shared" si="7"/>
        <v>3.3158516778289106E-2</v>
      </c>
      <c r="S23" s="414">
        <f t="shared" si="8"/>
        <v>4.6206164968908567E-3</v>
      </c>
      <c r="T23" s="415">
        <f>VLOOKUP($B23,'FIN-District Cst NonCont &amp; Cont'!$B:$H,2,FALSE)</f>
        <v>289722869.93000001</v>
      </c>
      <c r="U23" s="416">
        <f t="shared" si="9"/>
        <v>2.5543036337423986E-2</v>
      </c>
      <c r="V23" s="417">
        <f t="shared" si="10"/>
        <v>201.13651553113692</v>
      </c>
      <c r="W23" s="415">
        <f>VLOOKUP($B23,'FIN-District Cst NonCont &amp; Cont'!$B:$H,4,FALSE)</f>
        <v>15639584.980000002</v>
      </c>
      <c r="X23" s="416">
        <f t="shared" si="11"/>
        <v>2.6001006650032334E-2</v>
      </c>
      <c r="Y23" s="417">
        <f t="shared" si="12"/>
        <v>10.857588246279409</v>
      </c>
      <c r="Z23" s="415">
        <f>VLOOKUP($B23,'FIN-District Cst NonCont &amp; Cont'!$B:$H,6,FALSE)</f>
        <v>83526542.459999993</v>
      </c>
      <c r="AA23" s="416">
        <f t="shared" si="13"/>
        <v>2.1505258509740364E-2</v>
      </c>
      <c r="AB23" s="417">
        <f t="shared" si="14"/>
        <v>57.987268001407912</v>
      </c>
      <c r="AC23" s="415">
        <f t="shared" si="15"/>
        <v>388888997.37</v>
      </c>
      <c r="AD23" s="416">
        <f t="shared" si="16"/>
        <v>2.4569619570641361E-2</v>
      </c>
      <c r="AE23" s="418">
        <f t="shared" si="17"/>
        <v>269.98137177882421</v>
      </c>
    </row>
    <row r="24" spans="1:33" s="420" customFormat="1" ht="30" customHeight="1" x14ac:dyDescent="0.2">
      <c r="A24" s="461" t="s">
        <v>125</v>
      </c>
      <c r="B24" s="460" t="s">
        <v>124</v>
      </c>
      <c r="C24" s="407">
        <f>VLOOKUP(B24,'District Square Miles'!B:C,2,FALSE)</f>
        <v>19061.259999999998</v>
      </c>
      <c r="D24" s="408">
        <f t="shared" si="18"/>
        <v>7.2956139303027093E-2</v>
      </c>
      <c r="E24" s="409">
        <f>C23/I24</f>
        <v>5.3970434239453274E-2</v>
      </c>
      <c r="F24" s="410">
        <f>VLOOKUP(B24,'District Square Miles'!B:E,4,FALSE)</f>
        <v>186760</v>
      </c>
      <c r="G24" s="408">
        <f t="shared" si="0"/>
        <v>7.1926049114754247E-3</v>
      </c>
      <c r="H24" s="411">
        <f t="shared" si="1"/>
        <v>1.1436829825410142</v>
      </c>
      <c r="I24" s="412">
        <f>VLOOKUP(B24,'DistrictPopulationVehicle Miles'!B:C,2,FALSE)</f>
        <v>163297</v>
      </c>
      <c r="J24" s="413">
        <f t="shared" si="2"/>
        <v>5.3511545893400025E-3</v>
      </c>
      <c r="K24" s="340">
        <f>VLOOKUP(B24,'DistrictPopulationVehicle Miles'!B:E,4,FALSE)</f>
        <v>6565393.1349999998</v>
      </c>
      <c r="L24" s="413">
        <f t="shared" si="3"/>
        <v>1.0751814051884198E-2</v>
      </c>
      <c r="M24" s="414">
        <f t="shared" si="4"/>
        <v>40.205228111967763</v>
      </c>
      <c r="N24" s="340">
        <f>VLOOKUP('DISTRICT STATISTICS'!$B24,'TPP District Ctr Miles'!$B:$E,2,FALSE)</f>
        <v>3235.79</v>
      </c>
      <c r="O24" s="413">
        <f t="shared" si="5"/>
        <v>3.9930930802153528E-2</v>
      </c>
      <c r="P24" s="414">
        <f t="shared" si="6"/>
        <v>1.9815367091863292E-2</v>
      </c>
      <c r="Q24" s="340">
        <f>VLOOKUP('DISTRICT STATISTICS'!$B24,'TPP District Ctr Miles'!$B:$E,4,FALSE)</f>
        <v>7394.2860000000001</v>
      </c>
      <c r="R24" s="413">
        <f t="shared" si="7"/>
        <v>3.6838298232104091E-2</v>
      </c>
      <c r="S24" s="414">
        <f t="shared" si="8"/>
        <v>4.5281211534810809E-2</v>
      </c>
      <c r="T24" s="415">
        <f>VLOOKUP($B24,'FIN-District Cst NonCont &amp; Cont'!$B:$H,2,FALSE)</f>
        <v>119085467.81</v>
      </c>
      <c r="U24" s="416">
        <f t="shared" si="9"/>
        <v>1.0499013875794118E-2</v>
      </c>
      <c r="V24" s="417">
        <f t="shared" si="10"/>
        <v>729.25692333600739</v>
      </c>
      <c r="W24" s="415">
        <f>VLOOKUP($B24,'FIN-District Cst NonCont &amp; Cont'!$B:$H,4,FALSE)</f>
        <v>14369507.600000001</v>
      </c>
      <c r="X24" s="416">
        <f t="shared" si="11"/>
        <v>2.3889487038376012E-2</v>
      </c>
      <c r="Y24" s="417">
        <f t="shared" si="12"/>
        <v>87.996151797032411</v>
      </c>
      <c r="Z24" s="415">
        <f>VLOOKUP($B24,'FIN-District Cst NonCont &amp; Cont'!$B:$H,6,FALSE)</f>
        <v>84891247.820000008</v>
      </c>
      <c r="AA24" s="416">
        <f t="shared" si="13"/>
        <v>2.185662396426619E-2</v>
      </c>
      <c r="AB24" s="417">
        <f t="shared" si="14"/>
        <v>519.85797546801234</v>
      </c>
      <c r="AC24" s="415">
        <f t="shared" si="15"/>
        <v>218346223.23000002</v>
      </c>
      <c r="AD24" s="416">
        <f t="shared" si="16"/>
        <v>1.3794896939044341E-2</v>
      </c>
      <c r="AE24" s="418">
        <f t="shared" si="17"/>
        <v>1337.1110506010523</v>
      </c>
    </row>
    <row r="25" spans="1:33" s="420" customFormat="1" ht="30" customHeight="1" x14ac:dyDescent="0.2">
      <c r="A25" s="461" t="s">
        <v>63</v>
      </c>
      <c r="B25" s="460" t="s">
        <v>62</v>
      </c>
      <c r="C25" s="407">
        <f>VLOOKUP(B25,'District Square Miles'!B:C,2,FALSE)</f>
        <v>12241.73</v>
      </c>
      <c r="D25" s="408">
        <f t="shared" si="18"/>
        <v>4.6854686373830792E-2</v>
      </c>
      <c r="E25" s="409">
        <f>C26/I25</f>
        <v>2.3587748207016309E-3</v>
      </c>
      <c r="F25" s="410">
        <f>VLOOKUP(B25,'District Square Miles'!B:E,4,FALSE)</f>
        <v>2454068</v>
      </c>
      <c r="G25" s="408">
        <f t="shared" si="0"/>
        <v>9.4512430659106195E-2</v>
      </c>
      <c r="H25" s="411">
        <f t="shared" si="1"/>
        <v>0.87756360193044336</v>
      </c>
      <c r="I25" s="412">
        <f>VLOOKUP(B25,'DistrictPopulationVehicle Miles'!B:C,2,FALSE)</f>
        <v>2796456</v>
      </c>
      <c r="J25" s="413">
        <f t="shared" si="2"/>
        <v>9.1638354398962549E-2</v>
      </c>
      <c r="K25" s="340">
        <f>VLOOKUP(B25,'DistrictPopulationVehicle Miles'!B:E,4,FALSE)</f>
        <v>56406855.748999983</v>
      </c>
      <c r="L25" s="413">
        <f t="shared" si="3"/>
        <v>9.2374669999819137E-2</v>
      </c>
      <c r="M25" s="414">
        <f t="shared" si="4"/>
        <v>20.170836140100178</v>
      </c>
      <c r="N25" s="340">
        <f>VLOOKUP('DISTRICT STATISTICS'!$B25,'TPP District Ctr Miles'!$B:$E,2,FALSE)</f>
        <v>4334.6139999999996</v>
      </c>
      <c r="O25" s="413">
        <f t="shared" si="5"/>
        <v>5.349085437807951E-2</v>
      </c>
      <c r="P25" s="414">
        <f t="shared" si="6"/>
        <v>1.5500383342344738E-3</v>
      </c>
      <c r="Q25" s="340">
        <f>VLOOKUP('DISTRICT STATISTICS'!$B25,'TPP District Ctr Miles'!$B:$E,4,FALSE)</f>
        <v>11318.593999999999</v>
      </c>
      <c r="R25" s="413">
        <f t="shared" si="7"/>
        <v>5.6389182314574245E-2</v>
      </c>
      <c r="S25" s="414">
        <f t="shared" si="8"/>
        <v>4.0474779506632676E-3</v>
      </c>
      <c r="T25" s="415">
        <f>VLOOKUP($B25,'FIN-District Cst NonCont &amp; Cont'!$B:$H,2,FALSE)</f>
        <v>1206818754.6599998</v>
      </c>
      <c r="U25" s="416">
        <f t="shared" si="9"/>
        <v>0.1063975906024021</v>
      </c>
      <c r="V25" s="417">
        <f t="shared" si="10"/>
        <v>431.55292078974242</v>
      </c>
      <c r="W25" s="415">
        <f>VLOOKUP($B25,'FIN-District Cst NonCont &amp; Cont'!$B:$H,4,FALSE)</f>
        <v>34019731.970000006</v>
      </c>
      <c r="X25" s="416">
        <f t="shared" si="11"/>
        <v>5.6558232096021233E-2</v>
      </c>
      <c r="Y25" s="417">
        <f t="shared" si="12"/>
        <v>12.165302071622085</v>
      </c>
      <c r="Z25" s="415">
        <f>VLOOKUP($B25,'FIN-District Cst NonCont &amp; Cont'!$B:$H,6,FALSE)</f>
        <v>276641224.19999999</v>
      </c>
      <c r="AA25" s="416">
        <f t="shared" si="13"/>
        <v>7.1225754899660459E-2</v>
      </c>
      <c r="AB25" s="417">
        <f t="shared" si="14"/>
        <v>98.925648821222282</v>
      </c>
      <c r="AC25" s="415">
        <f t="shared" si="15"/>
        <v>1517479710.8299999</v>
      </c>
      <c r="AD25" s="416">
        <f t="shared" si="16"/>
        <v>9.5872856916512358E-2</v>
      </c>
      <c r="AE25" s="418">
        <f t="shared" si="17"/>
        <v>542.64387168258679</v>
      </c>
    </row>
    <row r="26" spans="1:33" s="420" customFormat="1" ht="30" customHeight="1" x14ac:dyDescent="0.2">
      <c r="A26" s="461" t="s">
        <v>45</v>
      </c>
      <c r="B26" s="460" t="s">
        <v>44</v>
      </c>
      <c r="C26" s="407">
        <f>VLOOKUP(B26,'District Square Miles'!B:C,2,FALSE)</f>
        <v>6596.21</v>
      </c>
      <c r="D26" s="408">
        <f t="shared" si="18"/>
        <v>2.5246705392614151E-2</v>
      </c>
      <c r="E26" s="409">
        <f>C26/I26</f>
        <v>9.0366220877823172E-3</v>
      </c>
      <c r="F26" s="410">
        <f>VLOOKUP(B26,'District Square Miles'!B:E,4,FALSE)</f>
        <v>744188</v>
      </c>
      <c r="G26" s="408">
        <f t="shared" si="0"/>
        <v>2.8660581836908724E-2</v>
      </c>
      <c r="H26" s="411">
        <f t="shared" si="1"/>
        <v>1.0195166191286431</v>
      </c>
      <c r="I26" s="412">
        <f>VLOOKUP(B26,'DistrictPopulationVehicle Miles'!B:C,2,FALSE)</f>
        <v>729942</v>
      </c>
      <c r="J26" s="413">
        <f t="shared" si="2"/>
        <v>2.3919805527670566E-2</v>
      </c>
      <c r="K26" s="340">
        <f>VLOOKUP(B26,'DistrictPopulationVehicle Miles'!B:E,4,FALSE)</f>
        <v>18975554.544</v>
      </c>
      <c r="L26" s="413">
        <f t="shared" si="3"/>
        <v>3.1075311073275772E-2</v>
      </c>
      <c r="M26" s="414">
        <f t="shared" si="4"/>
        <v>25.995975767937725</v>
      </c>
      <c r="N26" s="340">
        <f>VLOOKUP('DISTRICT STATISTICS'!$B26,'TPP District Ctr Miles'!$B:$E,2,FALSE)</f>
        <v>3697.78</v>
      </c>
      <c r="O26" s="413">
        <f t="shared" si="5"/>
        <v>4.5632070468598789E-2</v>
      </c>
      <c r="P26" s="414">
        <f t="shared" si="6"/>
        <v>5.0658545473475976E-3</v>
      </c>
      <c r="Q26" s="340">
        <f>VLOOKUP('DISTRICT STATISTICS'!$B26,'TPP District Ctr Miles'!$B:$E,4,FALSE)</f>
        <v>8926.14</v>
      </c>
      <c r="R26" s="413">
        <f t="shared" si="7"/>
        <v>4.4469987687994969E-2</v>
      </c>
      <c r="S26" s="414">
        <f t="shared" si="8"/>
        <v>1.2228560625364754E-2</v>
      </c>
      <c r="T26" s="415">
        <f>VLOOKUP($B26,'FIN-District Cst NonCont &amp; Cont'!$B:$H,2,FALSE)</f>
        <v>280968160.00999999</v>
      </c>
      <c r="U26" s="416">
        <f t="shared" si="9"/>
        <v>2.477118883479433E-2</v>
      </c>
      <c r="V26" s="417">
        <f t="shared" si="10"/>
        <v>384.9184729882648</v>
      </c>
      <c r="W26" s="415">
        <f>VLOOKUP($B26,'FIN-District Cst NonCont &amp; Cont'!$B:$H,4,FALSE)</f>
        <v>37071273.700000003</v>
      </c>
      <c r="X26" s="416">
        <f t="shared" si="11"/>
        <v>6.1631458586113241E-2</v>
      </c>
      <c r="Y26" s="417">
        <f t="shared" si="12"/>
        <v>50.786601812198782</v>
      </c>
      <c r="Z26" s="415">
        <f>VLOOKUP($B26,'FIN-District Cst NonCont &amp; Cont'!$B:$H,6,FALSE)</f>
        <v>163578403.89999998</v>
      </c>
      <c r="AA26" s="416">
        <f t="shared" si="13"/>
        <v>4.2115904224873872E-2</v>
      </c>
      <c r="AB26" s="417">
        <f t="shared" si="14"/>
        <v>224.09781037397488</v>
      </c>
      <c r="AC26" s="415">
        <f t="shared" si="15"/>
        <v>481617837.60999995</v>
      </c>
      <c r="AD26" s="416">
        <f t="shared" si="16"/>
        <v>3.0428135351060648E-2</v>
      </c>
      <c r="AE26" s="418">
        <f t="shared" si="17"/>
        <v>659.80288517443842</v>
      </c>
    </row>
    <row r="27" spans="1:33" s="404" customFormat="1" ht="30" customHeight="1" x14ac:dyDescent="0.2">
      <c r="A27" s="461" t="s">
        <v>78</v>
      </c>
      <c r="B27" s="460" t="s">
        <v>77</v>
      </c>
      <c r="C27" s="407">
        <f>VLOOKUP(B27,'District Square Miles'!B:C,2,FALSE)</f>
        <v>7591.4500000000007</v>
      </c>
      <c r="D27" s="408">
        <f t="shared" si="18"/>
        <v>2.9055942981312102E-2</v>
      </c>
      <c r="E27" s="409">
        <f>C27/I27</f>
        <v>9.0338054449519128E-3</v>
      </c>
      <c r="F27" s="410">
        <f>VLOOKUP(B27,'District Square Miles'!B:E,4,FALSE)</f>
        <v>756885</v>
      </c>
      <c r="G27" s="408">
        <f t="shared" si="0"/>
        <v>2.9149575757239646E-2</v>
      </c>
      <c r="H27" s="411">
        <f t="shared" si="1"/>
        <v>0.90069115046564596</v>
      </c>
      <c r="I27" s="412">
        <f>VLOOKUP(B27,'DistrictPopulationVehicle Miles'!B:C,2,FALSE)</f>
        <v>840338</v>
      </c>
      <c r="J27" s="413">
        <f t="shared" si="2"/>
        <v>2.7537422887724816E-2</v>
      </c>
      <c r="K27" s="340">
        <f>VLOOKUP(B27,'DistrictPopulationVehicle Miles'!B:E,4,FALSE)</f>
        <v>23717203.476</v>
      </c>
      <c r="L27" s="413">
        <f t="shared" si="3"/>
        <v>3.8840470991026728E-2</v>
      </c>
      <c r="M27" s="414">
        <f t="shared" si="4"/>
        <v>28.223409480470952</v>
      </c>
      <c r="N27" s="340">
        <f>VLOOKUP('DISTRICT STATISTICS'!$B27,'TPP District Ctr Miles'!$B:$E,2,FALSE)</f>
        <v>3453.8429999999998</v>
      </c>
      <c r="O27" s="413">
        <f t="shared" si="5"/>
        <v>4.2621791227027202E-2</v>
      </c>
      <c r="P27" s="414">
        <f t="shared" si="6"/>
        <v>4.1100640456578188E-3</v>
      </c>
      <c r="Q27" s="340">
        <f>VLOOKUP('DISTRICT STATISTICS'!$B27,'TPP District Ctr Miles'!$B:$E,4,FALSE)</f>
        <v>8163.2259999999997</v>
      </c>
      <c r="R27" s="413">
        <f t="shared" si="7"/>
        <v>4.0669153711942727E-2</v>
      </c>
      <c r="S27" s="414">
        <f t="shared" si="8"/>
        <v>9.7142173744374279E-3</v>
      </c>
      <c r="T27" s="415">
        <f>VLOOKUP($B27,'FIN-District Cst NonCont &amp; Cont'!$B:$H,2,FALSE)</f>
        <v>189702029.17999998</v>
      </c>
      <c r="U27" s="416">
        <f t="shared" si="9"/>
        <v>1.672483026900342E-2</v>
      </c>
      <c r="V27" s="417">
        <f t="shared" si="10"/>
        <v>225.74491357049186</v>
      </c>
      <c r="W27" s="415">
        <f>VLOOKUP($B27,'FIN-District Cst NonCont &amp; Cont'!$B:$H,4,FALSE)</f>
        <v>23567321.050000001</v>
      </c>
      <c r="X27" s="416">
        <f t="shared" si="11"/>
        <v>3.918096753386463E-2</v>
      </c>
      <c r="Y27" s="417">
        <f t="shared" si="12"/>
        <v>28.045049789489468</v>
      </c>
      <c r="Z27" s="415">
        <f>VLOOKUP($B27,'FIN-District Cst NonCont &amp; Cont'!$B:$H,6,FALSE)</f>
        <v>150702016.28999999</v>
      </c>
      <c r="AA27" s="416">
        <f t="shared" si="13"/>
        <v>3.8800670096066532E-2</v>
      </c>
      <c r="AB27" s="417">
        <f t="shared" si="14"/>
        <v>179.3350012613972</v>
      </c>
      <c r="AC27" s="415">
        <f t="shared" si="15"/>
        <v>363971366.51999998</v>
      </c>
      <c r="AD27" s="416">
        <f t="shared" si="16"/>
        <v>2.299534846827922E-2</v>
      </c>
      <c r="AE27" s="418">
        <f t="shared" si="17"/>
        <v>433.12496462137852</v>
      </c>
    </row>
    <row r="28" spans="1:33" s="404" customFormat="1" ht="30" customHeight="1" x14ac:dyDescent="0.2">
      <c r="A28" s="461" t="s">
        <v>57</v>
      </c>
      <c r="B28" s="460" t="s">
        <v>56</v>
      </c>
      <c r="C28" s="407">
        <f>VLOOKUP(B28,'District Square Miles'!B:C,2,FALSE)</f>
        <v>8090.86</v>
      </c>
      <c r="D28" s="408">
        <f t="shared" si="18"/>
        <v>3.0967412922403337E-2</v>
      </c>
      <c r="E28" s="409">
        <f>C28/I28</f>
        <v>3.2249791733929632E-2</v>
      </c>
      <c r="F28" s="410">
        <f>VLOOKUP(B28,'District Square Miles'!B:E,4,FALSE)</f>
        <v>262079</v>
      </c>
      <c r="G28" s="408">
        <f t="shared" si="0"/>
        <v>1.0093332097850545E-2</v>
      </c>
      <c r="H28" s="411">
        <f t="shared" si="1"/>
        <v>1.0446347072915048</v>
      </c>
      <c r="I28" s="412">
        <f>VLOOKUP(B28,'DistrictPopulationVehicle Miles'!B:C,2,FALSE)</f>
        <v>250881</v>
      </c>
      <c r="J28" s="413">
        <f t="shared" si="2"/>
        <v>8.2212350167376567E-3</v>
      </c>
      <c r="K28" s="340">
        <f>VLOOKUP(B28,'DistrictPopulationVehicle Miles'!B:E,4,FALSE)</f>
        <v>7862394.4069999997</v>
      </c>
      <c r="L28" s="413">
        <f t="shared" si="3"/>
        <v>1.2875847786781214E-2</v>
      </c>
      <c r="M28" s="414">
        <f t="shared" si="4"/>
        <v>31.339138503912213</v>
      </c>
      <c r="N28" s="340">
        <f>VLOOKUP('DISTRICT STATISTICS'!$B28,'TPP District Ctr Miles'!$B:$E,2,FALSE)</f>
        <v>2855.5419999999999</v>
      </c>
      <c r="O28" s="413">
        <f t="shared" si="5"/>
        <v>3.5238519806490252E-2</v>
      </c>
      <c r="P28" s="414">
        <f t="shared" si="6"/>
        <v>1.13820576289157E-2</v>
      </c>
      <c r="Q28" s="340">
        <f>VLOOKUP('DISTRICT STATISTICS'!$B28,'TPP District Ctr Miles'!$B:$E,4,FALSE)</f>
        <v>6480.5879999999997</v>
      </c>
      <c r="R28" s="413">
        <f t="shared" si="7"/>
        <v>3.2286259074019448E-2</v>
      </c>
      <c r="S28" s="414">
        <f t="shared" si="8"/>
        <v>2.5831322419792649E-2</v>
      </c>
      <c r="T28" s="415">
        <f>VLOOKUP($B28,'FIN-District Cst NonCont &amp; Cont'!$B:$H,2,FALSE)</f>
        <v>137438557.40000001</v>
      </c>
      <c r="U28" s="416">
        <f t="shared" si="9"/>
        <v>1.211708991657969E-2</v>
      </c>
      <c r="V28" s="417">
        <f t="shared" si="10"/>
        <v>547.82369888512881</v>
      </c>
      <c r="W28" s="415">
        <f>VLOOKUP($B28,'FIN-District Cst NonCont &amp; Cont'!$B:$H,4,FALSE)</f>
        <v>23859853.48</v>
      </c>
      <c r="X28" s="416">
        <f t="shared" si="11"/>
        <v>3.9667306376455845E-2</v>
      </c>
      <c r="Y28" s="417">
        <f t="shared" si="12"/>
        <v>95.104266484907185</v>
      </c>
      <c r="Z28" s="415">
        <f>VLOOKUP($B28,'FIN-District Cst NonCont &amp; Cont'!$B:$H,6,FALSE)</f>
        <v>64199571.650000006</v>
      </c>
      <c r="AA28" s="416">
        <f t="shared" si="13"/>
        <v>1.6529217466519912E-2</v>
      </c>
      <c r="AB28" s="417">
        <f t="shared" si="14"/>
        <v>255.89650730824576</v>
      </c>
      <c r="AC28" s="415">
        <f t="shared" si="15"/>
        <v>225497982.53</v>
      </c>
      <c r="AD28" s="416">
        <f t="shared" si="16"/>
        <v>1.4246737969390116E-2</v>
      </c>
      <c r="AE28" s="418">
        <f t="shared" si="17"/>
        <v>898.82447267828172</v>
      </c>
    </row>
    <row r="29" spans="1:33" s="404" customFormat="1" ht="30" customHeight="1" x14ac:dyDescent="0.2">
      <c r="A29" s="461" t="s">
        <v>66</v>
      </c>
      <c r="B29" s="460" t="s">
        <v>65</v>
      </c>
      <c r="C29" s="407">
        <f>VLOOKUP(B29,'District Square Miles'!B:C,2,FALSE)</f>
        <v>9899.82</v>
      </c>
      <c r="D29" s="408">
        <f t="shared" si="18"/>
        <v>3.7891128235745891E-2</v>
      </c>
      <c r="E29" s="409">
        <f>C29/I29</f>
        <v>2.8830508474576272E-2</v>
      </c>
      <c r="F29" s="410">
        <f>VLOOKUP(B29,'District Square Miles'!B:E,4,FALSE)</f>
        <v>407157</v>
      </c>
      <c r="G29" s="408">
        <f t="shared" si="0"/>
        <v>1.5680656660642531E-2</v>
      </c>
      <c r="H29" s="411">
        <f t="shared" si="1"/>
        <v>1.1857330071640748</v>
      </c>
      <c r="I29" s="412">
        <f>VLOOKUP(B29,'DistrictPopulationVehicle Miles'!B:C,2,FALSE)</f>
        <v>343380</v>
      </c>
      <c r="J29" s="413">
        <f t="shared" si="2"/>
        <v>1.1252377342434767E-2</v>
      </c>
      <c r="K29" s="340">
        <f>VLOOKUP(B29,'DistrictPopulationVehicle Miles'!B:E,4,FALSE)</f>
        <v>15132789.261</v>
      </c>
      <c r="L29" s="413">
        <f t="shared" si="3"/>
        <v>2.4782207687342409E-2</v>
      </c>
      <c r="M29" s="414">
        <f t="shared" si="4"/>
        <v>44.070095116197798</v>
      </c>
      <c r="N29" s="340">
        <f>VLOOKUP('DISTRICT STATISTICS'!$B29,'TPP District Ctr Miles'!$B:$E,2,FALSE)</f>
        <v>3622.0830000000001</v>
      </c>
      <c r="O29" s="413">
        <f t="shared" si="5"/>
        <v>4.4697939493186102E-2</v>
      </c>
      <c r="P29" s="414">
        <f t="shared" si="6"/>
        <v>1.0548322558098899E-2</v>
      </c>
      <c r="Q29" s="340">
        <f>VLOOKUP('DISTRICT STATISTICS'!$B29,'TPP District Ctr Miles'!$B:$E,4,FALSE)</f>
        <v>8336.6219999999994</v>
      </c>
      <c r="R29" s="413">
        <f t="shared" si="7"/>
        <v>4.15330117721062E-2</v>
      </c>
      <c r="S29" s="414">
        <f t="shared" si="8"/>
        <v>2.4278123361873141E-2</v>
      </c>
      <c r="T29" s="415">
        <f>VLOOKUP($B29,'FIN-District Cst NonCont &amp; Cont'!$B:$H,2,FALSE)</f>
        <v>335670410.3499999</v>
      </c>
      <c r="U29" s="416">
        <f t="shared" si="9"/>
        <v>2.9593940896138586E-2</v>
      </c>
      <c r="V29" s="417">
        <f t="shared" si="10"/>
        <v>977.54793625138302</v>
      </c>
      <c r="W29" s="415">
        <f>VLOOKUP($B29,'FIN-District Cst NonCont &amp; Cont'!$B:$H,4,FALSE)</f>
        <v>26156101.18</v>
      </c>
      <c r="X29" s="416">
        <f t="shared" si="11"/>
        <v>4.3484847046120177E-2</v>
      </c>
      <c r="Y29" s="417">
        <f t="shared" si="12"/>
        <v>76.17246543188304</v>
      </c>
      <c r="Z29" s="415">
        <f>VLOOKUP($B29,'FIN-District Cst NonCont &amp; Cont'!$B:$H,6,FALSE)</f>
        <v>196239264.66999996</v>
      </c>
      <c r="AA29" s="416">
        <f t="shared" si="13"/>
        <v>5.0524970772143567E-2</v>
      </c>
      <c r="AB29" s="417">
        <f t="shared" si="14"/>
        <v>571.4929951365832</v>
      </c>
      <c r="AC29" s="415">
        <f t="shared" si="15"/>
        <v>558065776.19999981</v>
      </c>
      <c r="AD29" s="416">
        <f t="shared" si="16"/>
        <v>3.5258039978907404E-2</v>
      </c>
      <c r="AE29" s="418">
        <f t="shared" si="17"/>
        <v>1625.2133968198491</v>
      </c>
    </row>
    <row r="30" spans="1:33" s="404" customFormat="1" ht="9.9499999999999993" customHeight="1" x14ac:dyDescent="0.2">
      <c r="A30" s="419"/>
      <c r="B30" s="406"/>
      <c r="C30" s="421"/>
      <c r="D30" s="408"/>
      <c r="E30" s="409"/>
      <c r="F30" s="410"/>
      <c r="G30" s="408"/>
      <c r="H30" s="411"/>
      <c r="I30" s="422"/>
      <c r="J30" s="413"/>
      <c r="K30" s="340"/>
      <c r="L30" s="413"/>
      <c r="M30" s="414"/>
      <c r="N30" s="340"/>
      <c r="O30" s="413"/>
      <c r="P30" s="414"/>
      <c r="Q30" s="340"/>
      <c r="R30" s="413"/>
      <c r="S30" s="414"/>
      <c r="T30" s="415"/>
      <c r="U30" s="416"/>
      <c r="V30" s="417"/>
      <c r="W30" s="415"/>
      <c r="X30" s="416"/>
      <c r="Y30" s="417"/>
      <c r="Z30" s="415"/>
      <c r="AA30" s="416"/>
      <c r="AB30" s="417"/>
      <c r="AC30" s="415"/>
      <c r="AD30" s="416"/>
      <c r="AE30" s="418"/>
    </row>
    <row r="31" spans="1:33" s="423" customFormat="1" ht="30" customHeight="1" x14ac:dyDescent="0.2">
      <c r="A31" s="435" t="s">
        <v>356</v>
      </c>
      <c r="B31" s="435"/>
      <c r="C31" s="436">
        <f>SUM(C5:C29)</f>
        <v>261270.13</v>
      </c>
      <c r="D31" s="437">
        <f>SUM(D5:D29)</f>
        <v>1</v>
      </c>
      <c r="E31" s="438">
        <f>C31/I31</f>
        <v>8.5616812017793292E-3</v>
      </c>
      <c r="F31" s="439">
        <f>SUM(F5:F29)</f>
        <v>25965558</v>
      </c>
      <c r="G31" s="437">
        <f>SUM(G5:G29)</f>
        <v>0.99999999999999989</v>
      </c>
      <c r="H31" s="438">
        <f t="shared" ref="H31" si="20">F31/I31</f>
        <v>0.85087732693481222</v>
      </c>
      <c r="I31" s="439">
        <f>SUM(I5:I29)</f>
        <v>30516218</v>
      </c>
      <c r="J31" s="437">
        <f>SUM(J5:J29)</f>
        <v>0.99999999999999989</v>
      </c>
      <c r="K31" s="440">
        <f>SUM(K5:K29)</f>
        <v>610631201.70399988</v>
      </c>
      <c r="L31" s="437">
        <f>SUM(L5:L29)</f>
        <v>1</v>
      </c>
      <c r="M31" s="441">
        <f>K31/I31</f>
        <v>20.010055037095352</v>
      </c>
      <c r="N31" s="440">
        <f>SUM(N5:N29)</f>
        <v>81034.674999999988</v>
      </c>
      <c r="O31" s="437">
        <f>SUM(O5:O29)</f>
        <v>1.0000000000000002</v>
      </c>
      <c r="P31" s="441">
        <f>N31/I31</f>
        <v>2.6554625805858376E-3</v>
      </c>
      <c r="Q31" s="442">
        <f>SUM(Q5:Q29)</f>
        <v>200722.78999999998</v>
      </c>
      <c r="R31" s="437">
        <f>SUM(R5:R29)</f>
        <v>1</v>
      </c>
      <c r="S31" s="441">
        <f t="shared" ref="S31" si="21">Q31/I31</f>
        <v>6.5775775359843075E-3</v>
      </c>
      <c r="T31" s="443">
        <f>SUM(T5:T29)</f>
        <v>11342538377.300001</v>
      </c>
      <c r="U31" s="437">
        <f>SUM(U5:U29)</f>
        <v>0.99999999999999978</v>
      </c>
      <c r="V31" s="444">
        <f t="shared" ref="V31" si="22">T31/I31</f>
        <v>371.6888631907139</v>
      </c>
      <c r="W31" s="443">
        <f>SUM(W5:W29)</f>
        <v>601499210.80000007</v>
      </c>
      <c r="X31" s="437">
        <f>SUM(X5:X29)</f>
        <v>1</v>
      </c>
      <c r="Y31" s="444">
        <f>W31/I31</f>
        <v>19.710804621988217</v>
      </c>
      <c r="Z31" s="443">
        <f>SUM(Z5:Z29)</f>
        <v>3884005506.0100007</v>
      </c>
      <c r="AA31" s="437">
        <f>SUM(AA5:AA29)</f>
        <v>1</v>
      </c>
      <c r="AB31" s="444">
        <f t="shared" ref="AB31" si="23">Z31/I31</f>
        <v>127.27676496510809</v>
      </c>
      <c r="AC31" s="443">
        <f>SUM(AC5:AC29)</f>
        <v>15828043094.110004</v>
      </c>
      <c r="AD31" s="437">
        <f>SUM(AD5:AD29)</f>
        <v>0.99999999999999978</v>
      </c>
      <c r="AE31" s="444">
        <f>AC31/I31</f>
        <v>518.67643277781031</v>
      </c>
      <c r="AG31" s="404"/>
    </row>
    <row r="32" spans="1:33" s="429" customFormat="1" x14ac:dyDescent="0.2">
      <c r="A32" s="424"/>
      <c r="B32" s="424"/>
      <c r="C32" s="424"/>
      <c r="D32" s="425"/>
      <c r="E32" s="426"/>
      <c r="F32" s="424"/>
      <c r="G32" s="425"/>
      <c r="H32" s="427"/>
      <c r="I32" s="424"/>
      <c r="J32" s="425"/>
      <c r="K32" s="424"/>
      <c r="L32" s="425"/>
      <c r="M32" s="428"/>
      <c r="N32" s="424"/>
      <c r="O32" s="425"/>
      <c r="P32" s="426"/>
      <c r="Q32" s="424"/>
      <c r="R32" s="425"/>
      <c r="S32" s="426"/>
      <c r="T32" s="424"/>
      <c r="U32" s="425"/>
      <c r="V32" s="427"/>
      <c r="W32" s="424"/>
      <c r="X32" s="425"/>
      <c r="Y32" s="427"/>
      <c r="Z32" s="424"/>
      <c r="AA32" s="425"/>
      <c r="AB32" s="427"/>
      <c r="AC32" s="424"/>
      <c r="AD32" s="425"/>
      <c r="AE32" s="427"/>
      <c r="AG32" s="430"/>
    </row>
    <row r="33" spans="1:18" x14ac:dyDescent="0.2">
      <c r="A33" s="266" t="s">
        <v>348</v>
      </c>
      <c r="B33" s="266"/>
      <c r="C33" s="266"/>
      <c r="D33" s="266"/>
      <c r="E33" s="266"/>
      <c r="F33" s="266"/>
      <c r="G33" s="266"/>
      <c r="H33" s="266"/>
    </row>
    <row r="34" spans="1:18" x14ac:dyDescent="0.2">
      <c r="A34" s="17" t="s">
        <v>349</v>
      </c>
      <c r="B34" s="266"/>
      <c r="C34" s="266"/>
      <c r="D34" s="266"/>
      <c r="E34" s="266"/>
      <c r="F34" s="266"/>
      <c r="G34" s="266"/>
      <c r="H34" s="266"/>
      <c r="I34" s="266"/>
      <c r="J34" s="266"/>
      <c r="Q34" s="434"/>
      <c r="R34" s="434"/>
    </row>
    <row r="35" spans="1:18" x14ac:dyDescent="0.2">
      <c r="A35" s="17" t="s">
        <v>1610</v>
      </c>
      <c r="Q35" s="434"/>
      <c r="R35" s="434"/>
    </row>
    <row r="37" spans="1:18" x14ac:dyDescent="0.2">
      <c r="F37" s="434"/>
    </row>
    <row r="38" spans="1:18" x14ac:dyDescent="0.2">
      <c r="F38" s="434"/>
    </row>
    <row r="39" spans="1:18" x14ac:dyDescent="0.2">
      <c r="F39" s="434"/>
    </row>
  </sheetData>
  <sortState xmlns:xlrd2="http://schemas.microsoft.com/office/spreadsheetml/2017/richdata2" ref="A5:AE30">
    <sortCondition ref="A5:A30"/>
  </sortState>
  <customSheetViews>
    <customSheetView guid="{1C674B5A-2465-4FF2-9A99-78FB0834017D}" fitToPage="1">
      <pane xSplit="2" ySplit="5" topLeftCell="F6" activePane="bottomRight" state="frozen"/>
      <selection pane="bottomRight" sqref="A1:AG2"/>
      <pageMargins left="0" right="0" top="0" bottom="0" header="0" footer="0"/>
      <pageSetup paperSize="3" scale="51" orientation="landscape" r:id="rId1"/>
      <headerFooter alignWithMargins="0">
        <oddHeader>&amp;A</oddHeader>
        <oddFooter>Page &amp;P</oddFooter>
      </headerFooter>
    </customSheetView>
  </customSheetViews>
  <phoneticPr fontId="23" type="noConversion"/>
  <conditionalFormatting sqref="A5:AE29">
    <cfRule type="expression" dxfId="183" priority="1">
      <formula>ISODD(ROW())</formula>
    </cfRule>
  </conditionalFormatting>
  <printOptions horizontalCentered="1"/>
  <pageMargins left="1" right="1" top="1" bottom="1" header="0.3" footer="0.3"/>
  <pageSetup scale="31" fitToHeight="0" orientation="landscape" r:id="rId2"/>
  <ignoredErrors>
    <ignoredError sqref="D31:I31 E19 K31 M31:N31 P31:AB31"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9B76B-5CC5-4D27-8CFD-C0C7F8BE3336}">
  <sheetPr>
    <pageSetUpPr fitToPage="1"/>
  </sheetPr>
  <dimension ref="A1:Q132"/>
  <sheetViews>
    <sheetView showGridLines="0" zoomScale="60" zoomScaleNormal="60" zoomScaleSheetLayoutView="40" workbookViewId="0"/>
  </sheetViews>
  <sheetFormatPr defaultColWidth="8.85546875" defaultRowHeight="12.75" x14ac:dyDescent="0.2"/>
  <cols>
    <col min="1" max="1" width="130.140625" style="528" customWidth="1"/>
    <col min="2" max="2" width="53" style="528" customWidth="1"/>
    <col min="3" max="3" width="34.85546875" style="528" customWidth="1"/>
    <col min="4" max="4" width="23.28515625" style="528" customWidth="1"/>
    <col min="5" max="5" width="20.5703125" style="528" hidden="1" customWidth="1"/>
    <col min="6" max="6" width="25.42578125" style="528" customWidth="1"/>
    <col min="7" max="7" width="32.85546875" style="528" customWidth="1"/>
    <col min="8" max="9" width="27.140625" style="528" customWidth="1"/>
    <col min="10" max="10" width="31.140625" style="528" customWidth="1"/>
    <col min="11" max="11" width="32.28515625" style="528" customWidth="1"/>
    <col min="12" max="16" width="8.85546875" style="528"/>
    <col min="17" max="17" width="19.7109375" style="528" customWidth="1"/>
    <col min="18" max="16384" width="8.85546875" style="528"/>
  </cols>
  <sheetData>
    <row r="1" spans="1:13" ht="126.75" customHeight="1" x14ac:dyDescent="0.2">
      <c r="A1" s="547" t="s">
        <v>824</v>
      </c>
      <c r="B1" s="547" t="s">
        <v>825</v>
      </c>
      <c r="C1" s="548" t="s">
        <v>826</v>
      </c>
      <c r="D1" s="549" t="s">
        <v>827</v>
      </c>
      <c r="E1" s="549" t="s">
        <v>828</v>
      </c>
      <c r="F1" s="549" t="s">
        <v>829</v>
      </c>
      <c r="G1" s="549" t="s">
        <v>830</v>
      </c>
      <c r="H1" s="549" t="s">
        <v>831</v>
      </c>
      <c r="I1" s="549" t="s">
        <v>832</v>
      </c>
      <c r="J1" s="549" t="s">
        <v>833</v>
      </c>
      <c r="K1" s="549" t="s">
        <v>834</v>
      </c>
    </row>
    <row r="2" spans="1:13" s="533" customFormat="1" ht="23.25" customHeight="1" x14ac:dyDescent="0.2">
      <c r="A2" s="529"/>
      <c r="B2" s="529"/>
      <c r="C2" s="530"/>
      <c r="D2" s="531"/>
      <c r="E2" s="532"/>
      <c r="F2" s="531"/>
      <c r="G2" s="531"/>
      <c r="H2" s="531"/>
      <c r="I2" s="531"/>
      <c r="J2" s="531"/>
      <c r="K2" s="531"/>
    </row>
    <row r="3" spans="1:13" s="553" customFormat="1" ht="26.1" customHeight="1" x14ac:dyDescent="0.2">
      <c r="A3" s="550" t="s">
        <v>835</v>
      </c>
      <c r="B3" s="568" t="s">
        <v>836</v>
      </c>
      <c r="C3" s="550"/>
      <c r="D3" s="551"/>
      <c r="E3" s="552"/>
      <c r="F3" s="552"/>
      <c r="G3" s="552"/>
      <c r="H3" s="552"/>
      <c r="I3" s="552"/>
      <c r="J3" s="552"/>
      <c r="K3" s="552"/>
    </row>
    <row r="4" spans="1:13" ht="30" customHeight="1" x14ac:dyDescent="0.2">
      <c r="A4" s="537" t="s">
        <v>837</v>
      </c>
      <c r="B4" s="557" t="s">
        <v>73</v>
      </c>
      <c r="C4" s="557" t="s">
        <v>73</v>
      </c>
      <c r="D4" s="538">
        <v>40000</v>
      </c>
      <c r="E4" s="541"/>
      <c r="F4" s="541"/>
      <c r="G4" s="541"/>
      <c r="H4" s="541"/>
      <c r="I4" s="541"/>
      <c r="J4" s="541">
        <v>8000</v>
      </c>
      <c r="K4" s="541">
        <v>48000</v>
      </c>
      <c r="M4" s="536"/>
    </row>
    <row r="5" spans="1:13" ht="30" customHeight="1" x14ac:dyDescent="0.2">
      <c r="A5" s="537" t="s">
        <v>838</v>
      </c>
      <c r="B5" s="537" t="s">
        <v>54</v>
      </c>
      <c r="C5" s="537" t="s">
        <v>54</v>
      </c>
      <c r="D5" s="541"/>
      <c r="E5" s="541"/>
      <c r="F5" s="541"/>
      <c r="G5" s="541"/>
      <c r="H5" s="541"/>
      <c r="I5" s="541"/>
      <c r="J5" s="541"/>
      <c r="K5" s="541">
        <v>0</v>
      </c>
      <c r="M5" s="536"/>
    </row>
    <row r="6" spans="1:13" ht="30" customHeight="1" x14ac:dyDescent="0.2">
      <c r="A6" s="537" t="s">
        <v>839</v>
      </c>
      <c r="B6" s="557" t="s">
        <v>129</v>
      </c>
      <c r="C6" s="537" t="s">
        <v>129</v>
      </c>
      <c r="D6" s="541"/>
      <c r="E6" s="541"/>
      <c r="F6" s="541"/>
      <c r="G6" s="541"/>
      <c r="H6" s="541"/>
      <c r="I6" s="541"/>
      <c r="J6" s="541"/>
      <c r="K6" s="541">
        <v>0</v>
      </c>
      <c r="M6" s="536"/>
    </row>
    <row r="7" spans="1:13" ht="30" customHeight="1" x14ac:dyDescent="0.2">
      <c r="A7" s="537" t="s">
        <v>840</v>
      </c>
      <c r="B7" s="537" t="s">
        <v>96</v>
      </c>
      <c r="C7" s="537" t="s">
        <v>96</v>
      </c>
      <c r="D7" s="541"/>
      <c r="E7" s="541"/>
      <c r="F7" s="541"/>
      <c r="G7" s="541"/>
      <c r="H7" s="541"/>
      <c r="I7" s="541"/>
      <c r="J7" s="541"/>
      <c r="K7" s="541">
        <v>0</v>
      </c>
      <c r="M7" s="536"/>
    </row>
    <row r="8" spans="1:13" ht="30" customHeight="1" x14ac:dyDescent="0.2">
      <c r="A8" s="537" t="s">
        <v>841</v>
      </c>
      <c r="B8" s="537" t="s">
        <v>164</v>
      </c>
      <c r="C8" s="537" t="s">
        <v>164</v>
      </c>
      <c r="D8" s="541"/>
      <c r="E8" s="558"/>
      <c r="F8" s="558"/>
      <c r="G8" s="541"/>
      <c r="H8" s="558"/>
      <c r="I8" s="541"/>
      <c r="J8" s="541"/>
      <c r="K8" s="541">
        <v>0</v>
      </c>
      <c r="M8" s="536"/>
    </row>
    <row r="9" spans="1:13" ht="30" customHeight="1" x14ac:dyDescent="0.2">
      <c r="A9" s="537" t="s">
        <v>842</v>
      </c>
      <c r="B9" s="537" t="s">
        <v>90</v>
      </c>
      <c r="C9" s="537" t="s">
        <v>90</v>
      </c>
      <c r="D9" s="541"/>
      <c r="E9" s="541"/>
      <c r="F9" s="541"/>
      <c r="G9" s="541"/>
      <c r="H9" s="541"/>
      <c r="I9" s="541"/>
      <c r="J9" s="541"/>
      <c r="K9" s="541">
        <v>0</v>
      </c>
      <c r="M9" s="536"/>
    </row>
    <row r="10" spans="1:13" ht="30" customHeight="1" x14ac:dyDescent="0.2">
      <c r="A10" s="537" t="s">
        <v>843</v>
      </c>
      <c r="B10" s="537" t="s">
        <v>63</v>
      </c>
      <c r="C10" s="537" t="s">
        <v>63</v>
      </c>
      <c r="D10" s="541"/>
      <c r="E10" s="541"/>
      <c r="F10" s="541"/>
      <c r="G10" s="541"/>
      <c r="H10" s="541"/>
      <c r="I10" s="541"/>
      <c r="J10" s="541">
        <v>650534</v>
      </c>
      <c r="K10" s="541">
        <v>650534</v>
      </c>
      <c r="M10" s="536"/>
    </row>
    <row r="11" spans="1:13" ht="21.75" x14ac:dyDescent="0.2">
      <c r="A11" s="537"/>
      <c r="B11" s="557"/>
      <c r="C11" s="537"/>
      <c r="D11" s="538"/>
      <c r="E11" s="541"/>
      <c r="F11" s="541"/>
      <c r="G11" s="541"/>
      <c r="H11" s="541"/>
      <c r="I11" s="541"/>
      <c r="J11" s="541"/>
      <c r="K11" s="541"/>
    </row>
    <row r="12" spans="1:13" s="553" customFormat="1" ht="26.1" customHeight="1" x14ac:dyDescent="0.2">
      <c r="A12" s="559" t="s">
        <v>844</v>
      </c>
      <c r="B12" s="569" t="s">
        <v>836</v>
      </c>
      <c r="C12" s="559"/>
      <c r="D12" s="560"/>
      <c r="E12" s="561"/>
      <c r="F12" s="561"/>
      <c r="G12" s="561"/>
      <c r="H12" s="561"/>
      <c r="I12" s="561"/>
      <c r="J12" s="561"/>
      <c r="K12" s="561"/>
    </row>
    <row r="13" spans="1:13" ht="30" customHeight="1" x14ac:dyDescent="0.2">
      <c r="A13" s="562" t="s">
        <v>845</v>
      </c>
      <c r="B13" s="563" t="s">
        <v>83</v>
      </c>
      <c r="C13" s="563" t="s">
        <v>846</v>
      </c>
      <c r="D13" s="538">
        <v>10000</v>
      </c>
      <c r="E13" s="541"/>
      <c r="F13" s="541">
        <v>21000</v>
      </c>
      <c r="G13" s="541"/>
      <c r="H13" s="541"/>
      <c r="I13" s="541">
        <v>437274</v>
      </c>
      <c r="J13" s="541">
        <v>5200</v>
      </c>
      <c r="K13" s="541">
        <v>473474</v>
      </c>
      <c r="M13" s="536"/>
    </row>
    <row r="14" spans="1:13" ht="30" customHeight="1" x14ac:dyDescent="0.2">
      <c r="A14" s="562" t="s">
        <v>847</v>
      </c>
      <c r="B14" s="563" t="s">
        <v>60</v>
      </c>
      <c r="C14" s="563" t="s">
        <v>848</v>
      </c>
      <c r="D14" s="538"/>
      <c r="E14" s="541"/>
      <c r="F14" s="541"/>
      <c r="G14" s="541"/>
      <c r="H14" s="541"/>
      <c r="I14" s="541">
        <v>466403</v>
      </c>
      <c r="J14" s="541">
        <v>130512</v>
      </c>
      <c r="K14" s="541">
        <v>596915</v>
      </c>
      <c r="M14" s="536"/>
    </row>
    <row r="15" spans="1:13" ht="30" customHeight="1" x14ac:dyDescent="0.2">
      <c r="A15" s="562" t="s">
        <v>849</v>
      </c>
      <c r="B15" s="563" t="s">
        <v>850</v>
      </c>
      <c r="C15" s="563" t="s">
        <v>851</v>
      </c>
      <c r="D15" s="538"/>
      <c r="E15" s="558"/>
      <c r="F15" s="558"/>
      <c r="G15" s="541"/>
      <c r="H15" s="558"/>
      <c r="I15" s="541">
        <v>341663</v>
      </c>
      <c r="J15" s="541"/>
      <c r="K15" s="541">
        <v>341663</v>
      </c>
      <c r="M15" s="536"/>
    </row>
    <row r="16" spans="1:13" ht="30" customHeight="1" x14ac:dyDescent="0.2">
      <c r="A16" s="562" t="s">
        <v>852</v>
      </c>
      <c r="B16" s="563" t="s">
        <v>853</v>
      </c>
      <c r="C16" s="563" t="s">
        <v>854</v>
      </c>
      <c r="D16" s="538"/>
      <c r="E16" s="541"/>
      <c r="F16" s="541"/>
      <c r="G16" s="541"/>
      <c r="H16" s="541"/>
      <c r="I16" s="541">
        <v>496914</v>
      </c>
      <c r="J16" s="541"/>
      <c r="K16" s="541">
        <v>496914</v>
      </c>
      <c r="M16" s="536"/>
    </row>
    <row r="17" spans="1:13" ht="30" customHeight="1" x14ac:dyDescent="0.2">
      <c r="A17" s="562" t="s">
        <v>855</v>
      </c>
      <c r="B17" s="563" t="s">
        <v>856</v>
      </c>
      <c r="C17" s="563" t="s">
        <v>857</v>
      </c>
      <c r="D17" s="538"/>
      <c r="E17" s="541"/>
      <c r="F17" s="541"/>
      <c r="G17" s="541"/>
      <c r="H17" s="541"/>
      <c r="I17" s="541">
        <v>550249</v>
      </c>
      <c r="J17" s="541"/>
      <c r="K17" s="541">
        <v>550249</v>
      </c>
      <c r="M17" s="536"/>
    </row>
    <row r="18" spans="1:13" ht="30" customHeight="1" x14ac:dyDescent="0.2">
      <c r="A18" s="562" t="s">
        <v>858</v>
      </c>
      <c r="B18" s="563" t="s">
        <v>859</v>
      </c>
      <c r="C18" s="563" t="s">
        <v>860</v>
      </c>
      <c r="D18" s="538"/>
      <c r="E18" s="541"/>
      <c r="F18" s="541"/>
      <c r="G18" s="541"/>
      <c r="H18" s="541"/>
      <c r="I18" s="541"/>
      <c r="J18" s="541"/>
      <c r="K18" s="541">
        <v>0</v>
      </c>
      <c r="M18" s="536"/>
    </row>
    <row r="19" spans="1:13" ht="30" customHeight="1" x14ac:dyDescent="0.2">
      <c r="A19" s="562" t="s">
        <v>861</v>
      </c>
      <c r="B19" s="563"/>
      <c r="C19" s="563" t="s">
        <v>90</v>
      </c>
      <c r="D19" s="538"/>
      <c r="E19" s="558"/>
      <c r="F19" s="558"/>
      <c r="G19" s="541"/>
      <c r="H19" s="541"/>
      <c r="I19" s="558"/>
      <c r="J19" s="541"/>
      <c r="K19" s="541">
        <v>0</v>
      </c>
      <c r="M19" s="536"/>
    </row>
    <row r="20" spans="1:13" ht="30" customHeight="1" x14ac:dyDescent="0.2">
      <c r="A20" s="562" t="s">
        <v>862</v>
      </c>
      <c r="B20" s="563" t="s">
        <v>542</v>
      </c>
      <c r="C20" s="563" t="s">
        <v>863</v>
      </c>
      <c r="D20" s="538"/>
      <c r="E20" s="541"/>
      <c r="F20" s="541"/>
      <c r="G20" s="541"/>
      <c r="H20" s="541"/>
      <c r="I20" s="541"/>
      <c r="J20" s="541"/>
      <c r="K20" s="541">
        <v>0</v>
      </c>
      <c r="M20" s="536"/>
    </row>
    <row r="21" spans="1:13" ht="30" customHeight="1" x14ac:dyDescent="0.2">
      <c r="A21" s="562" t="s">
        <v>864</v>
      </c>
      <c r="B21" s="563" t="s">
        <v>563</v>
      </c>
      <c r="C21" s="563" t="s">
        <v>865</v>
      </c>
      <c r="D21" s="538"/>
      <c r="E21" s="541"/>
      <c r="F21" s="541">
        <v>212879</v>
      </c>
      <c r="G21" s="541"/>
      <c r="H21" s="541"/>
      <c r="I21" s="541">
        <v>447198</v>
      </c>
      <c r="J21" s="541">
        <v>42576</v>
      </c>
      <c r="K21" s="541">
        <v>702653</v>
      </c>
      <c r="M21" s="536"/>
    </row>
    <row r="22" spans="1:13" ht="30" customHeight="1" x14ac:dyDescent="0.2">
      <c r="A22" s="562" t="s">
        <v>866</v>
      </c>
      <c r="B22" s="563" t="s">
        <v>867</v>
      </c>
      <c r="C22" s="563" t="s">
        <v>863</v>
      </c>
      <c r="D22" s="538"/>
      <c r="E22" s="558"/>
      <c r="F22" s="541"/>
      <c r="G22" s="541"/>
      <c r="H22" s="541"/>
      <c r="I22" s="541">
        <v>170584</v>
      </c>
      <c r="J22" s="541"/>
      <c r="K22" s="541">
        <v>170584</v>
      </c>
      <c r="M22" s="536"/>
    </row>
    <row r="23" spans="1:13" ht="30" customHeight="1" x14ac:dyDescent="0.2">
      <c r="A23" s="562" t="s">
        <v>868</v>
      </c>
      <c r="B23" s="563" t="s">
        <v>869</v>
      </c>
      <c r="C23" s="563" t="s">
        <v>857</v>
      </c>
      <c r="D23" s="538"/>
      <c r="E23" s="541"/>
      <c r="F23" s="541"/>
      <c r="G23" s="541"/>
      <c r="H23" s="541"/>
      <c r="I23" s="541"/>
      <c r="J23" s="541"/>
      <c r="K23" s="541">
        <v>0</v>
      </c>
      <c r="M23" s="536"/>
    </row>
    <row r="24" spans="1:13" ht="43.5" x14ac:dyDescent="0.2">
      <c r="A24" s="562" t="s">
        <v>870</v>
      </c>
      <c r="B24" s="564" t="s">
        <v>871</v>
      </c>
      <c r="C24" s="563" t="s">
        <v>872</v>
      </c>
      <c r="D24" s="538"/>
      <c r="E24" s="541"/>
      <c r="F24" s="541"/>
      <c r="G24" s="541"/>
      <c r="H24" s="541"/>
      <c r="I24" s="541"/>
      <c r="J24" s="541"/>
      <c r="K24" s="541">
        <v>0</v>
      </c>
      <c r="M24" s="536"/>
    </row>
    <row r="25" spans="1:13" ht="30" customHeight="1" x14ac:dyDescent="0.2">
      <c r="A25" s="562" t="s">
        <v>873</v>
      </c>
      <c r="B25" s="563" t="s">
        <v>874</v>
      </c>
      <c r="C25" s="563" t="s">
        <v>865</v>
      </c>
      <c r="D25" s="538"/>
      <c r="E25" s="541"/>
      <c r="F25" s="541"/>
      <c r="G25" s="541"/>
      <c r="H25" s="541"/>
      <c r="I25" s="541"/>
      <c r="J25" s="541"/>
      <c r="K25" s="541">
        <v>0</v>
      </c>
      <c r="M25" s="536"/>
    </row>
    <row r="26" spans="1:13" ht="30" customHeight="1" x14ac:dyDescent="0.2">
      <c r="A26" s="562" t="s">
        <v>875</v>
      </c>
      <c r="B26" s="563" t="s">
        <v>154</v>
      </c>
      <c r="C26" s="563" t="s">
        <v>876</v>
      </c>
      <c r="D26" s="538"/>
      <c r="E26" s="541"/>
      <c r="F26" s="541"/>
      <c r="G26" s="541"/>
      <c r="H26" s="541"/>
      <c r="I26" s="541">
        <v>583497</v>
      </c>
      <c r="J26" s="541"/>
      <c r="K26" s="541">
        <v>583497</v>
      </c>
      <c r="M26" s="536"/>
    </row>
    <row r="27" spans="1:13" ht="30" customHeight="1" x14ac:dyDescent="0.2">
      <c r="A27" s="562" t="s">
        <v>877</v>
      </c>
      <c r="B27" s="563" t="s">
        <v>878</v>
      </c>
      <c r="C27" s="563" t="s">
        <v>863</v>
      </c>
      <c r="D27" s="538"/>
      <c r="E27" s="558"/>
      <c r="F27" s="558"/>
      <c r="G27" s="541"/>
      <c r="H27" s="558"/>
      <c r="I27" s="541"/>
      <c r="J27" s="541"/>
      <c r="K27" s="541">
        <v>0</v>
      </c>
      <c r="M27" s="536"/>
    </row>
    <row r="28" spans="1:13" ht="30" customHeight="1" x14ac:dyDescent="0.2">
      <c r="A28" s="562" t="s">
        <v>879</v>
      </c>
      <c r="B28" s="563" t="s">
        <v>880</v>
      </c>
      <c r="C28" s="563" t="s">
        <v>881</v>
      </c>
      <c r="D28" s="538"/>
      <c r="E28" s="541"/>
      <c r="F28" s="541">
        <v>200000</v>
      </c>
      <c r="G28" s="541"/>
      <c r="H28" s="541"/>
      <c r="I28" s="541">
        <v>396759</v>
      </c>
      <c r="J28" s="541">
        <v>40000</v>
      </c>
      <c r="K28" s="541">
        <v>636759</v>
      </c>
      <c r="M28" s="536"/>
    </row>
    <row r="29" spans="1:13" ht="30" customHeight="1" x14ac:dyDescent="0.2">
      <c r="A29" s="562" t="s">
        <v>882</v>
      </c>
      <c r="B29" s="563" t="s">
        <v>69</v>
      </c>
      <c r="C29" s="563" t="s">
        <v>883</v>
      </c>
      <c r="D29" s="538"/>
      <c r="E29" s="541"/>
      <c r="F29" s="541"/>
      <c r="G29" s="541"/>
      <c r="H29" s="541"/>
      <c r="I29" s="541">
        <v>655365</v>
      </c>
      <c r="J29" s="541">
        <v>5940000</v>
      </c>
      <c r="K29" s="541">
        <v>6595365</v>
      </c>
      <c r="M29" s="536"/>
    </row>
    <row r="30" spans="1:13" ht="30" customHeight="1" x14ac:dyDescent="0.2">
      <c r="A30" s="562" t="s">
        <v>884</v>
      </c>
      <c r="B30" s="563" t="s">
        <v>885</v>
      </c>
      <c r="C30" s="563" t="s">
        <v>857</v>
      </c>
      <c r="D30" s="538"/>
      <c r="E30" s="541"/>
      <c r="F30" s="541"/>
      <c r="G30" s="541"/>
      <c r="H30" s="541"/>
      <c r="I30" s="541"/>
      <c r="J30" s="541"/>
      <c r="K30" s="541">
        <v>0</v>
      </c>
      <c r="M30" s="536"/>
    </row>
    <row r="31" spans="1:13" ht="30" customHeight="1" x14ac:dyDescent="0.2">
      <c r="A31" s="562" t="s">
        <v>886</v>
      </c>
      <c r="B31" s="563" t="s">
        <v>887</v>
      </c>
      <c r="C31" s="563" t="s">
        <v>863</v>
      </c>
      <c r="D31" s="538"/>
      <c r="E31" s="541"/>
      <c r="F31" s="541"/>
      <c r="G31" s="541"/>
      <c r="H31" s="541"/>
      <c r="I31" s="541">
        <v>437261</v>
      </c>
      <c r="J31" s="541"/>
      <c r="K31" s="541">
        <v>437261</v>
      </c>
      <c r="M31" s="536"/>
    </row>
    <row r="32" spans="1:13" ht="30" customHeight="1" x14ac:dyDescent="0.2">
      <c r="A32" s="562" t="s">
        <v>888</v>
      </c>
      <c r="B32" s="563" t="s">
        <v>889</v>
      </c>
      <c r="C32" s="563" t="s">
        <v>863</v>
      </c>
      <c r="D32" s="538"/>
      <c r="E32" s="558"/>
      <c r="F32" s="541"/>
      <c r="G32" s="541"/>
      <c r="H32" s="541"/>
      <c r="I32" s="541">
        <v>142455</v>
      </c>
      <c r="J32" s="541"/>
      <c r="K32" s="541">
        <v>142455</v>
      </c>
      <c r="M32" s="536"/>
    </row>
    <row r="33" spans="1:13" ht="30" customHeight="1" x14ac:dyDescent="0.2">
      <c r="A33" s="562" t="s">
        <v>890</v>
      </c>
      <c r="B33" s="563" t="s">
        <v>603</v>
      </c>
      <c r="C33" s="563" t="s">
        <v>891</v>
      </c>
      <c r="D33" s="538"/>
      <c r="E33" s="541"/>
      <c r="F33" s="541"/>
      <c r="G33" s="541"/>
      <c r="H33" s="541"/>
      <c r="I33" s="541"/>
      <c r="J33" s="541"/>
      <c r="K33" s="541">
        <v>0</v>
      </c>
      <c r="M33" s="536"/>
    </row>
    <row r="34" spans="1:13" ht="30" customHeight="1" x14ac:dyDescent="0.2">
      <c r="A34" s="562" t="s">
        <v>892</v>
      </c>
      <c r="B34" s="563" t="s">
        <v>893</v>
      </c>
      <c r="C34" s="563" t="s">
        <v>851</v>
      </c>
      <c r="D34" s="538"/>
      <c r="E34" s="558"/>
      <c r="F34" s="541"/>
      <c r="G34" s="541"/>
      <c r="H34" s="541"/>
      <c r="I34" s="541">
        <v>116134</v>
      </c>
      <c r="J34" s="541"/>
      <c r="K34" s="541">
        <v>116134</v>
      </c>
      <c r="M34" s="536"/>
    </row>
    <row r="35" spans="1:13" ht="30" customHeight="1" x14ac:dyDescent="0.2">
      <c r="A35" s="562" t="s">
        <v>894</v>
      </c>
      <c r="B35" s="563" t="s">
        <v>48</v>
      </c>
      <c r="C35" s="563" t="s">
        <v>891</v>
      </c>
      <c r="D35" s="538"/>
      <c r="E35" s="541"/>
      <c r="F35" s="541">
        <v>102000</v>
      </c>
      <c r="G35" s="541"/>
      <c r="H35" s="541"/>
      <c r="I35" s="541">
        <v>800327</v>
      </c>
      <c r="J35" s="541">
        <v>284959</v>
      </c>
      <c r="K35" s="541">
        <v>1187286</v>
      </c>
      <c r="M35" s="536"/>
    </row>
    <row r="36" spans="1:13" ht="30" customHeight="1" x14ac:dyDescent="0.2">
      <c r="A36" s="562" t="s">
        <v>895</v>
      </c>
      <c r="B36" s="563" t="s">
        <v>896</v>
      </c>
      <c r="C36" s="563" t="s">
        <v>854</v>
      </c>
      <c r="D36" s="538"/>
      <c r="E36" s="541"/>
      <c r="F36" s="541"/>
      <c r="G36" s="541"/>
      <c r="H36" s="541"/>
      <c r="I36" s="541">
        <v>391303</v>
      </c>
      <c r="J36" s="541"/>
      <c r="K36" s="541">
        <v>391303</v>
      </c>
      <c r="M36" s="536"/>
    </row>
    <row r="37" spans="1:13" ht="30" customHeight="1" x14ac:dyDescent="0.2">
      <c r="A37" s="562" t="s">
        <v>897</v>
      </c>
      <c r="B37" s="563" t="s">
        <v>125</v>
      </c>
      <c r="C37" s="563" t="s">
        <v>898</v>
      </c>
      <c r="D37" s="538"/>
      <c r="E37" s="541"/>
      <c r="F37" s="541"/>
      <c r="G37" s="541"/>
      <c r="H37" s="541"/>
      <c r="I37" s="541"/>
      <c r="J37" s="541"/>
      <c r="K37" s="541">
        <v>0</v>
      </c>
      <c r="M37" s="536"/>
    </row>
    <row r="38" spans="1:13" ht="30" customHeight="1" x14ac:dyDescent="0.2">
      <c r="A38" s="562" t="s">
        <v>899</v>
      </c>
      <c r="B38" s="563" t="s">
        <v>900</v>
      </c>
      <c r="C38" s="563" t="s">
        <v>73</v>
      </c>
      <c r="D38" s="538"/>
      <c r="E38" s="541"/>
      <c r="F38" s="541"/>
      <c r="G38" s="541"/>
      <c r="H38" s="541"/>
      <c r="I38" s="541">
        <v>288360</v>
      </c>
      <c r="J38" s="541"/>
      <c r="K38" s="541">
        <v>288360</v>
      </c>
      <c r="M38" s="536"/>
    </row>
    <row r="39" spans="1:13" ht="30" customHeight="1" x14ac:dyDescent="0.2">
      <c r="A39" s="562" t="s">
        <v>901</v>
      </c>
      <c r="B39" s="563" t="s">
        <v>902</v>
      </c>
      <c r="C39" s="563" t="s">
        <v>903</v>
      </c>
      <c r="D39" s="541"/>
      <c r="E39" s="541"/>
      <c r="F39" s="541"/>
      <c r="G39" s="541"/>
      <c r="H39" s="541"/>
      <c r="I39" s="541"/>
      <c r="J39" s="541"/>
      <c r="K39" s="541">
        <v>0</v>
      </c>
      <c r="M39" s="536"/>
    </row>
    <row r="40" spans="1:13" ht="30" customHeight="1" x14ac:dyDescent="0.2">
      <c r="A40" s="562" t="s">
        <v>904</v>
      </c>
      <c r="B40" s="563" t="s">
        <v>905</v>
      </c>
      <c r="C40" s="563" t="s">
        <v>872</v>
      </c>
      <c r="D40" s="541"/>
      <c r="E40" s="541"/>
      <c r="F40" s="541"/>
      <c r="G40" s="541"/>
      <c r="H40" s="541"/>
      <c r="I40" s="541"/>
      <c r="J40" s="541"/>
      <c r="K40" s="541">
        <v>0</v>
      </c>
      <c r="M40" s="536"/>
    </row>
    <row r="41" spans="1:13" ht="30" customHeight="1" x14ac:dyDescent="0.2">
      <c r="A41" s="562" t="s">
        <v>906</v>
      </c>
      <c r="B41" s="563" t="s">
        <v>907</v>
      </c>
      <c r="C41" s="563" t="s">
        <v>908</v>
      </c>
      <c r="D41" s="541"/>
      <c r="E41" s="541"/>
      <c r="F41" s="541">
        <v>192340</v>
      </c>
      <c r="G41" s="541"/>
      <c r="H41" s="541"/>
      <c r="I41" s="541">
        <v>372693</v>
      </c>
      <c r="J41" s="541">
        <v>28851</v>
      </c>
      <c r="K41" s="541">
        <v>593884</v>
      </c>
      <c r="M41" s="536"/>
    </row>
    <row r="42" spans="1:13" ht="30" customHeight="1" x14ac:dyDescent="0.2">
      <c r="A42" s="562" t="s">
        <v>909</v>
      </c>
      <c r="B42" s="563" t="s">
        <v>910</v>
      </c>
      <c r="C42" s="563" t="s">
        <v>865</v>
      </c>
      <c r="D42" s="541"/>
      <c r="E42" s="541"/>
      <c r="F42" s="541"/>
      <c r="G42" s="541"/>
      <c r="H42" s="541"/>
      <c r="I42" s="541"/>
      <c r="J42" s="541"/>
      <c r="K42" s="541">
        <v>0</v>
      </c>
      <c r="M42" s="536"/>
    </row>
    <row r="43" spans="1:13" ht="30" customHeight="1" x14ac:dyDescent="0.2">
      <c r="A43" s="562" t="s">
        <v>911</v>
      </c>
      <c r="B43" s="563" t="s">
        <v>911</v>
      </c>
      <c r="C43" s="563" t="s">
        <v>865</v>
      </c>
      <c r="D43" s="541"/>
      <c r="E43" s="541"/>
      <c r="F43" s="541"/>
      <c r="G43" s="541"/>
      <c r="H43" s="541"/>
      <c r="I43" s="541"/>
      <c r="J43" s="541"/>
      <c r="K43" s="541">
        <v>0</v>
      </c>
      <c r="M43" s="536"/>
    </row>
    <row r="44" spans="1:13" ht="30" customHeight="1" x14ac:dyDescent="0.2">
      <c r="A44" s="562" t="s">
        <v>912</v>
      </c>
      <c r="B44" s="563" t="s">
        <v>913</v>
      </c>
      <c r="C44" s="563" t="s">
        <v>881</v>
      </c>
      <c r="D44" s="541"/>
      <c r="E44" s="541"/>
      <c r="F44" s="541">
        <v>348621</v>
      </c>
      <c r="G44" s="541"/>
      <c r="H44" s="541"/>
      <c r="I44" s="541">
        <v>410188</v>
      </c>
      <c r="J44" s="541">
        <v>215802</v>
      </c>
      <c r="K44" s="541">
        <v>974611</v>
      </c>
      <c r="M44" s="536"/>
    </row>
    <row r="45" spans="1:13" ht="30" customHeight="1" x14ac:dyDescent="0.2">
      <c r="A45" s="562" t="s">
        <v>914</v>
      </c>
      <c r="B45" s="563" t="s">
        <v>687</v>
      </c>
      <c r="C45" s="563" t="s">
        <v>915</v>
      </c>
      <c r="D45" s="541"/>
      <c r="E45" s="541"/>
      <c r="F45" s="541"/>
      <c r="G45" s="541"/>
      <c r="H45" s="541"/>
      <c r="I45" s="541"/>
      <c r="J45" s="541"/>
      <c r="K45" s="541">
        <v>0</v>
      </c>
      <c r="M45" s="536"/>
    </row>
    <row r="46" spans="1:13" ht="30" customHeight="1" x14ac:dyDescent="0.2">
      <c r="A46" s="562" t="s">
        <v>916</v>
      </c>
      <c r="B46" s="563" t="s">
        <v>78</v>
      </c>
      <c r="C46" s="563" t="s">
        <v>872</v>
      </c>
      <c r="D46" s="541"/>
      <c r="E46" s="541"/>
      <c r="F46" s="541">
        <v>347892</v>
      </c>
      <c r="G46" s="541"/>
      <c r="H46" s="541"/>
      <c r="I46" s="541">
        <v>691397</v>
      </c>
      <c r="J46" s="541">
        <v>69578</v>
      </c>
      <c r="K46" s="541">
        <v>1108867</v>
      </c>
      <c r="M46" s="536"/>
    </row>
    <row r="47" spans="1:13" ht="30" customHeight="1" x14ac:dyDescent="0.2">
      <c r="A47" s="562" t="s">
        <v>917</v>
      </c>
      <c r="B47" s="563" t="s">
        <v>57</v>
      </c>
      <c r="C47" s="563" t="s">
        <v>918</v>
      </c>
      <c r="D47" s="541"/>
      <c r="E47" s="541"/>
      <c r="F47" s="541">
        <v>190000</v>
      </c>
      <c r="G47" s="541"/>
      <c r="H47" s="541"/>
      <c r="I47" s="541">
        <v>462370</v>
      </c>
      <c r="J47" s="541">
        <v>75418</v>
      </c>
      <c r="K47" s="541">
        <v>727788</v>
      </c>
      <c r="M47" s="536"/>
    </row>
    <row r="48" spans="1:13" ht="21.75" x14ac:dyDescent="0.2">
      <c r="A48" s="565"/>
      <c r="B48" s="557"/>
      <c r="C48" s="537"/>
      <c r="D48" s="541"/>
      <c r="E48" s="541"/>
      <c r="F48" s="541"/>
      <c r="G48" s="541"/>
      <c r="H48" s="541"/>
      <c r="I48" s="541"/>
      <c r="J48" s="541"/>
      <c r="K48" s="541"/>
    </row>
    <row r="49" spans="1:13" ht="26.1" customHeight="1" x14ac:dyDescent="0.2">
      <c r="A49" s="559" t="s">
        <v>919</v>
      </c>
      <c r="B49" s="569" t="s">
        <v>920</v>
      </c>
      <c r="C49" s="537"/>
      <c r="D49" s="541"/>
      <c r="E49" s="541"/>
      <c r="F49" s="541"/>
      <c r="G49" s="541"/>
      <c r="H49" s="541"/>
      <c r="I49" s="541"/>
      <c r="J49" s="541"/>
      <c r="K49" s="541"/>
    </row>
    <row r="50" spans="1:13" ht="87" x14ac:dyDescent="0.2">
      <c r="A50" s="556" t="s">
        <v>921</v>
      </c>
      <c r="B50" s="557" t="s">
        <v>922</v>
      </c>
      <c r="C50" s="537" t="s">
        <v>63</v>
      </c>
      <c r="D50" s="541"/>
      <c r="E50" s="541"/>
      <c r="F50" s="541">
        <v>71934</v>
      </c>
      <c r="G50" s="541">
        <v>2187218</v>
      </c>
      <c r="H50" s="541"/>
      <c r="I50" s="541">
        <v>1192038</v>
      </c>
      <c r="J50" s="541">
        <v>7424</v>
      </c>
      <c r="K50" s="541">
        <v>3458614</v>
      </c>
      <c r="M50" s="536"/>
    </row>
    <row r="51" spans="1:13" ht="65.25" x14ac:dyDescent="0.2">
      <c r="A51" s="556" t="s">
        <v>923</v>
      </c>
      <c r="B51" s="557" t="s">
        <v>924</v>
      </c>
      <c r="C51" s="537" t="s">
        <v>87</v>
      </c>
      <c r="D51" s="541">
        <v>40000</v>
      </c>
      <c r="E51" s="541"/>
      <c r="F51" s="541">
        <v>430000</v>
      </c>
      <c r="G51" s="541">
        <v>1563734</v>
      </c>
      <c r="H51" s="541"/>
      <c r="I51" s="541">
        <v>675438</v>
      </c>
      <c r="J51" s="541">
        <v>118000</v>
      </c>
      <c r="K51" s="541">
        <v>2827172</v>
      </c>
      <c r="M51" s="536"/>
    </row>
    <row r="52" spans="1:13" ht="65.25" x14ac:dyDescent="0.2">
      <c r="A52" s="556" t="s">
        <v>925</v>
      </c>
      <c r="B52" s="557" t="s">
        <v>926</v>
      </c>
      <c r="C52" s="537" t="s">
        <v>83</v>
      </c>
      <c r="D52" s="541"/>
      <c r="E52" s="541"/>
      <c r="F52" s="541"/>
      <c r="G52" s="541">
        <v>637654</v>
      </c>
      <c r="H52" s="541"/>
      <c r="I52" s="541">
        <v>312701</v>
      </c>
      <c r="J52" s="541"/>
      <c r="K52" s="541">
        <v>950355</v>
      </c>
      <c r="M52" s="536"/>
    </row>
    <row r="53" spans="1:13" ht="43.5" x14ac:dyDescent="0.2">
      <c r="A53" s="556" t="s">
        <v>927</v>
      </c>
      <c r="B53" s="557" t="s">
        <v>928</v>
      </c>
      <c r="C53" s="537" t="s">
        <v>54</v>
      </c>
      <c r="D53" s="541"/>
      <c r="E53" s="541"/>
      <c r="F53" s="541"/>
      <c r="G53" s="541"/>
      <c r="H53" s="541"/>
      <c r="I53" s="541"/>
      <c r="J53" s="541"/>
      <c r="K53" s="541">
        <v>0</v>
      </c>
      <c r="M53" s="536"/>
    </row>
    <row r="54" spans="1:13" ht="174" x14ac:dyDescent="0.2">
      <c r="A54" s="556" t="s">
        <v>929</v>
      </c>
      <c r="B54" s="557" t="s">
        <v>930</v>
      </c>
      <c r="C54" s="537" t="s">
        <v>93</v>
      </c>
      <c r="D54" s="541"/>
      <c r="E54" s="541"/>
      <c r="F54" s="541">
        <v>1488500</v>
      </c>
      <c r="G54" s="541">
        <v>3367603</v>
      </c>
      <c r="H54" s="541"/>
      <c r="I54" s="541">
        <v>3472601</v>
      </c>
      <c r="J54" s="541">
        <v>234750</v>
      </c>
      <c r="K54" s="541">
        <v>8563454</v>
      </c>
      <c r="M54" s="536"/>
    </row>
    <row r="55" spans="1:13" ht="65.25" x14ac:dyDescent="0.2">
      <c r="A55" s="556" t="s">
        <v>931</v>
      </c>
      <c r="B55" s="557" t="s">
        <v>932</v>
      </c>
      <c r="C55" s="537" t="s">
        <v>73</v>
      </c>
      <c r="D55" s="541"/>
      <c r="E55" s="541"/>
      <c r="F55" s="541">
        <v>2100000</v>
      </c>
      <c r="G55" s="541">
        <v>1963566</v>
      </c>
      <c r="H55" s="541">
        <v>653945</v>
      </c>
      <c r="I55" s="541">
        <v>1171512</v>
      </c>
      <c r="J55" s="541">
        <v>330000</v>
      </c>
      <c r="K55" s="541">
        <v>6219023</v>
      </c>
      <c r="M55" s="536"/>
    </row>
    <row r="56" spans="1:13" ht="87" x14ac:dyDescent="0.2">
      <c r="A56" s="556" t="s">
        <v>933</v>
      </c>
      <c r="B56" s="557" t="s">
        <v>934</v>
      </c>
      <c r="C56" s="537" t="s">
        <v>105</v>
      </c>
      <c r="D56" s="541"/>
      <c r="E56" s="541"/>
      <c r="F56" s="541">
        <v>519146</v>
      </c>
      <c r="G56" s="541">
        <v>1729648</v>
      </c>
      <c r="H56" s="541"/>
      <c r="I56" s="541">
        <v>719376</v>
      </c>
      <c r="J56" s="541">
        <v>53074</v>
      </c>
      <c r="K56" s="541">
        <v>3021244</v>
      </c>
      <c r="M56" s="536"/>
    </row>
    <row r="57" spans="1:13" ht="53.45" customHeight="1" x14ac:dyDescent="0.2">
      <c r="A57" s="556" t="s">
        <v>935</v>
      </c>
      <c r="B57" s="557" t="s">
        <v>936</v>
      </c>
      <c r="C57" s="537" t="s">
        <v>164</v>
      </c>
      <c r="D57" s="541"/>
      <c r="E57" s="541"/>
      <c r="F57" s="541"/>
      <c r="G57" s="541">
        <v>617717</v>
      </c>
      <c r="H57" s="541"/>
      <c r="I57" s="541">
        <v>420465</v>
      </c>
      <c r="J57" s="541"/>
      <c r="K57" s="541">
        <v>1038182</v>
      </c>
      <c r="M57" s="536"/>
    </row>
    <row r="58" spans="1:13" ht="53.45" customHeight="1" x14ac:dyDescent="0.2">
      <c r="A58" s="537" t="s">
        <v>937</v>
      </c>
      <c r="B58" s="557" t="s">
        <v>938</v>
      </c>
      <c r="C58" s="537" t="s">
        <v>66</v>
      </c>
      <c r="D58" s="541"/>
      <c r="E58" s="541"/>
      <c r="F58" s="541">
        <v>300000</v>
      </c>
      <c r="G58" s="541">
        <v>889072</v>
      </c>
      <c r="H58" s="541"/>
      <c r="I58" s="541">
        <v>507998</v>
      </c>
      <c r="J58" s="541">
        <v>220943</v>
      </c>
      <c r="K58" s="541">
        <v>1918013</v>
      </c>
      <c r="M58" s="536"/>
    </row>
    <row r="59" spans="1:13" ht="53.45" customHeight="1" x14ac:dyDescent="0.2">
      <c r="A59" s="556" t="s">
        <v>939</v>
      </c>
      <c r="B59" s="557" t="s">
        <v>940</v>
      </c>
      <c r="C59" s="537" t="s">
        <v>102</v>
      </c>
      <c r="D59" s="541"/>
      <c r="E59" s="541"/>
      <c r="F59" s="541"/>
      <c r="G59" s="541"/>
      <c r="H59" s="541"/>
      <c r="I59" s="541"/>
      <c r="J59" s="541"/>
      <c r="K59" s="541">
        <v>0</v>
      </c>
      <c r="M59" s="536"/>
    </row>
    <row r="60" spans="1:13" ht="30" customHeight="1" x14ac:dyDescent="0.2">
      <c r="A60" s="556" t="s">
        <v>941</v>
      </c>
      <c r="B60" s="557" t="s">
        <v>942</v>
      </c>
      <c r="C60" s="537" t="s">
        <v>129</v>
      </c>
      <c r="D60" s="541"/>
      <c r="E60" s="541"/>
      <c r="F60" s="541">
        <v>90426</v>
      </c>
      <c r="G60" s="541">
        <v>653509</v>
      </c>
      <c r="H60" s="541"/>
      <c r="I60" s="541">
        <v>525797</v>
      </c>
      <c r="J60" s="541"/>
      <c r="K60" s="541">
        <v>1269732</v>
      </c>
      <c r="M60" s="536"/>
    </row>
    <row r="61" spans="1:13" ht="87" x14ac:dyDescent="0.2">
      <c r="A61" s="556" t="s">
        <v>943</v>
      </c>
      <c r="B61" s="557" t="s">
        <v>944</v>
      </c>
      <c r="C61" s="537" t="s">
        <v>125</v>
      </c>
      <c r="D61" s="541">
        <v>40000</v>
      </c>
      <c r="E61" s="541"/>
      <c r="F61" s="541">
        <v>863347</v>
      </c>
      <c r="G61" s="541">
        <v>875993</v>
      </c>
      <c r="H61" s="541">
        <v>4500000</v>
      </c>
      <c r="I61" s="541">
        <v>861917</v>
      </c>
      <c r="J61" s="541">
        <v>321569</v>
      </c>
      <c r="K61" s="541">
        <v>7462826</v>
      </c>
      <c r="M61" s="536"/>
    </row>
    <row r="62" spans="1:13" ht="53.45" customHeight="1" x14ac:dyDescent="0.2">
      <c r="A62" s="556" t="s">
        <v>945</v>
      </c>
      <c r="B62" s="557" t="s">
        <v>946</v>
      </c>
      <c r="C62" s="537" t="s">
        <v>154</v>
      </c>
      <c r="D62" s="541"/>
      <c r="E62" s="541"/>
      <c r="F62" s="541"/>
      <c r="G62" s="541">
        <v>1561411</v>
      </c>
      <c r="H62" s="541"/>
      <c r="I62" s="541">
        <v>346597</v>
      </c>
      <c r="J62" s="541">
        <v>204533</v>
      </c>
      <c r="K62" s="541">
        <v>2112541</v>
      </c>
      <c r="M62" s="536"/>
    </row>
    <row r="63" spans="1:13" ht="108.75" x14ac:dyDescent="0.2">
      <c r="A63" s="556" t="s">
        <v>947</v>
      </c>
      <c r="B63" s="557" t="s">
        <v>948</v>
      </c>
      <c r="C63" s="537" t="s">
        <v>45</v>
      </c>
      <c r="D63" s="541">
        <v>40000</v>
      </c>
      <c r="E63" s="541"/>
      <c r="F63" s="541">
        <v>928400</v>
      </c>
      <c r="G63" s="541">
        <v>2584519</v>
      </c>
      <c r="H63" s="541"/>
      <c r="I63" s="541">
        <v>1390924</v>
      </c>
      <c r="J63" s="541">
        <v>245481</v>
      </c>
      <c r="K63" s="541">
        <v>5189324</v>
      </c>
      <c r="M63" s="536"/>
    </row>
    <row r="64" spans="1:13" ht="30" customHeight="1" x14ac:dyDescent="0.2">
      <c r="A64" s="556" t="s">
        <v>949</v>
      </c>
      <c r="B64" s="557" t="s">
        <v>799</v>
      </c>
      <c r="C64" s="537" t="s">
        <v>96</v>
      </c>
      <c r="D64" s="541"/>
      <c r="E64" s="541"/>
      <c r="F64" s="541"/>
      <c r="G64" s="541">
        <v>6368164</v>
      </c>
      <c r="H64" s="541">
        <v>2578358</v>
      </c>
      <c r="I64" s="541">
        <v>537235</v>
      </c>
      <c r="J64" s="541">
        <v>631630</v>
      </c>
      <c r="K64" s="541">
        <v>10115387</v>
      </c>
      <c r="M64" s="536"/>
    </row>
    <row r="65" spans="1:13" ht="30" customHeight="1" x14ac:dyDescent="0.2">
      <c r="A65" s="556" t="s">
        <v>950</v>
      </c>
      <c r="B65" s="557" t="s">
        <v>800</v>
      </c>
      <c r="C65" s="537" t="s">
        <v>90</v>
      </c>
      <c r="D65" s="541"/>
      <c r="E65" s="541"/>
      <c r="F65" s="541"/>
      <c r="G65" s="541">
        <v>454135</v>
      </c>
      <c r="H65" s="541">
        <v>65208</v>
      </c>
      <c r="I65" s="541">
        <v>353320</v>
      </c>
      <c r="J65" s="541">
        <v>13042</v>
      </c>
      <c r="K65" s="541">
        <v>885705</v>
      </c>
      <c r="M65" s="536"/>
    </row>
    <row r="66" spans="1:13" ht="30" customHeight="1" x14ac:dyDescent="0.2">
      <c r="A66" s="556" t="s">
        <v>1199</v>
      </c>
      <c r="B66" s="557" t="s">
        <v>801</v>
      </c>
      <c r="C66" s="537" t="s">
        <v>90</v>
      </c>
      <c r="D66" s="541"/>
      <c r="E66" s="541"/>
      <c r="F66" s="541"/>
      <c r="G66" s="541">
        <v>442391</v>
      </c>
      <c r="H66" s="541"/>
      <c r="I66" s="541">
        <v>881332</v>
      </c>
      <c r="J66" s="541"/>
      <c r="K66" s="541">
        <v>1323723</v>
      </c>
      <c r="M66" s="536"/>
    </row>
    <row r="67" spans="1:13" s="540" customFormat="1" ht="65.25" x14ac:dyDescent="0.2">
      <c r="A67" s="566" t="s">
        <v>951</v>
      </c>
      <c r="B67" s="557" t="s">
        <v>952</v>
      </c>
      <c r="C67" s="557" t="s">
        <v>953</v>
      </c>
      <c r="D67" s="567">
        <v>40000</v>
      </c>
      <c r="E67" s="567"/>
      <c r="F67" s="567">
        <v>323601</v>
      </c>
      <c r="G67" s="567">
        <v>1381313</v>
      </c>
      <c r="H67" s="567"/>
      <c r="I67" s="567">
        <v>986606</v>
      </c>
      <c r="J67" s="567">
        <v>80445</v>
      </c>
      <c r="K67" s="567">
        <v>2811965</v>
      </c>
      <c r="M67" s="536"/>
    </row>
    <row r="68" spans="1:13" ht="30" customHeight="1" x14ac:dyDescent="0.2">
      <c r="A68" s="556" t="s">
        <v>954</v>
      </c>
      <c r="B68" s="557" t="s">
        <v>955</v>
      </c>
      <c r="C68" s="537" t="s">
        <v>90</v>
      </c>
      <c r="D68" s="541"/>
      <c r="E68" s="541"/>
      <c r="F68" s="541"/>
      <c r="G68" s="541"/>
      <c r="H68" s="541"/>
      <c r="I68" s="541"/>
      <c r="J68" s="541"/>
      <c r="K68" s="541">
        <v>0</v>
      </c>
      <c r="M68" s="536"/>
    </row>
    <row r="69" spans="1:13" ht="43.5" x14ac:dyDescent="0.2">
      <c r="A69" s="556" t="s">
        <v>956</v>
      </c>
      <c r="B69" s="557" t="s">
        <v>957</v>
      </c>
      <c r="C69" s="537" t="s">
        <v>78</v>
      </c>
      <c r="D69" s="541">
        <v>40000</v>
      </c>
      <c r="E69" s="541"/>
      <c r="F69" s="541"/>
      <c r="G69" s="541">
        <v>803765</v>
      </c>
      <c r="H69" s="541"/>
      <c r="I69" s="541">
        <v>429338</v>
      </c>
      <c r="J69" s="541">
        <v>37046</v>
      </c>
      <c r="K69" s="541">
        <v>1310149</v>
      </c>
      <c r="M69" s="536"/>
    </row>
    <row r="70" spans="1:13" ht="65.25" x14ac:dyDescent="0.2">
      <c r="A70" s="556" t="s">
        <v>958</v>
      </c>
      <c r="B70" s="557" t="s">
        <v>959</v>
      </c>
      <c r="C70" s="537" t="s">
        <v>105</v>
      </c>
      <c r="D70" s="541"/>
      <c r="E70" s="541"/>
      <c r="F70" s="541">
        <v>136914</v>
      </c>
      <c r="G70" s="541">
        <v>1125460</v>
      </c>
      <c r="H70" s="541"/>
      <c r="I70" s="541">
        <v>1367568</v>
      </c>
      <c r="J70" s="541">
        <v>193159</v>
      </c>
      <c r="K70" s="541">
        <v>2823101</v>
      </c>
      <c r="M70" s="536"/>
    </row>
    <row r="71" spans="1:13" ht="30" customHeight="1" x14ac:dyDescent="0.2">
      <c r="A71" s="556" t="s">
        <v>960</v>
      </c>
      <c r="B71" s="557" t="s">
        <v>961</v>
      </c>
      <c r="C71" s="537" t="s">
        <v>54</v>
      </c>
      <c r="D71" s="541"/>
      <c r="E71" s="541"/>
      <c r="F71" s="541">
        <v>110000</v>
      </c>
      <c r="G71" s="541">
        <v>454322</v>
      </c>
      <c r="H71" s="541"/>
      <c r="I71" s="541">
        <v>331712</v>
      </c>
      <c r="J71" s="541">
        <v>7000</v>
      </c>
      <c r="K71" s="541">
        <v>903034</v>
      </c>
      <c r="M71" s="536"/>
    </row>
    <row r="72" spans="1:13" ht="21.75" x14ac:dyDescent="0.2">
      <c r="A72" s="556" t="s">
        <v>962</v>
      </c>
      <c r="B72" s="557" t="s">
        <v>963</v>
      </c>
      <c r="C72" s="537" t="s">
        <v>102</v>
      </c>
      <c r="D72" s="541">
        <v>40000</v>
      </c>
      <c r="E72" s="541"/>
      <c r="F72" s="541">
        <v>415000</v>
      </c>
      <c r="G72" s="541">
        <v>1145038</v>
      </c>
      <c r="H72" s="541"/>
      <c r="I72" s="541">
        <v>1654970</v>
      </c>
      <c r="J72" s="541">
        <v>1012881</v>
      </c>
      <c r="K72" s="541">
        <v>4267889</v>
      </c>
      <c r="M72" s="536"/>
    </row>
    <row r="73" spans="1:13" ht="30" customHeight="1" x14ac:dyDescent="0.2">
      <c r="A73" s="556" t="s">
        <v>964</v>
      </c>
      <c r="B73" s="557" t="s">
        <v>669</v>
      </c>
      <c r="C73" s="537" t="s">
        <v>78</v>
      </c>
      <c r="D73" s="541"/>
      <c r="E73" s="541"/>
      <c r="F73" s="541">
        <v>254768</v>
      </c>
      <c r="G73" s="541">
        <v>733734</v>
      </c>
      <c r="H73" s="541"/>
      <c r="I73" s="541">
        <v>340256</v>
      </c>
      <c r="J73" s="541">
        <v>50954</v>
      </c>
      <c r="K73" s="541">
        <v>1379712</v>
      </c>
      <c r="M73" s="536"/>
    </row>
    <row r="74" spans="1:13" ht="30" customHeight="1" x14ac:dyDescent="0.2">
      <c r="A74" s="556" t="s">
        <v>965</v>
      </c>
      <c r="B74" s="557" t="s">
        <v>565</v>
      </c>
      <c r="C74" s="537" t="s">
        <v>966</v>
      </c>
      <c r="D74" s="541"/>
      <c r="E74" s="541"/>
      <c r="F74" s="541">
        <v>950000</v>
      </c>
      <c r="G74" s="541"/>
      <c r="H74" s="541"/>
      <c r="I74" s="541"/>
      <c r="J74" s="541">
        <v>155000</v>
      </c>
      <c r="K74" s="541">
        <v>1105000</v>
      </c>
      <c r="M74" s="536"/>
    </row>
    <row r="75" spans="1:13" ht="195.75" x14ac:dyDescent="0.2">
      <c r="A75" s="556" t="s">
        <v>967</v>
      </c>
      <c r="B75" s="557" t="s">
        <v>968</v>
      </c>
      <c r="C75" s="537" t="s">
        <v>60</v>
      </c>
      <c r="D75" s="541"/>
      <c r="E75" s="541"/>
      <c r="F75" s="541">
        <v>200000</v>
      </c>
      <c r="G75" s="541">
        <v>2243187</v>
      </c>
      <c r="H75" s="541">
        <v>8400000</v>
      </c>
      <c r="I75" s="541">
        <v>1024570</v>
      </c>
      <c r="J75" s="541">
        <v>1685200</v>
      </c>
      <c r="K75" s="541">
        <v>13552957</v>
      </c>
      <c r="M75" s="536"/>
    </row>
    <row r="76" spans="1:13" ht="30" customHeight="1" x14ac:dyDescent="0.2">
      <c r="A76" s="556" t="s">
        <v>969</v>
      </c>
      <c r="B76" s="557" t="s">
        <v>970</v>
      </c>
      <c r="C76" s="537" t="s">
        <v>164</v>
      </c>
      <c r="D76" s="541"/>
      <c r="E76" s="541"/>
      <c r="F76" s="541"/>
      <c r="G76" s="541">
        <v>896469</v>
      </c>
      <c r="H76" s="541"/>
      <c r="I76" s="541">
        <v>543166</v>
      </c>
      <c r="J76" s="541">
        <v>32924</v>
      </c>
      <c r="K76" s="541">
        <v>1472559</v>
      </c>
      <c r="M76" s="536"/>
    </row>
    <row r="77" spans="1:13" ht="65.25" x14ac:dyDescent="0.2">
      <c r="A77" s="556" t="s">
        <v>971</v>
      </c>
      <c r="B77" s="557" t="s">
        <v>972</v>
      </c>
      <c r="C77" s="537" t="s">
        <v>99</v>
      </c>
      <c r="D77" s="541"/>
      <c r="E77" s="541"/>
      <c r="F77" s="541">
        <v>632006</v>
      </c>
      <c r="G77" s="541">
        <v>1835713</v>
      </c>
      <c r="H77" s="541"/>
      <c r="I77" s="541">
        <v>554157</v>
      </c>
      <c r="J77" s="541">
        <v>236139</v>
      </c>
      <c r="K77" s="541">
        <v>3258015</v>
      </c>
      <c r="M77" s="536"/>
    </row>
    <row r="78" spans="1:13" ht="21.75" x14ac:dyDescent="0.2">
      <c r="A78" s="556" t="s">
        <v>973</v>
      </c>
      <c r="B78" s="557" t="s">
        <v>974</v>
      </c>
      <c r="C78" s="537" t="s">
        <v>54</v>
      </c>
      <c r="D78" s="541"/>
      <c r="E78" s="541"/>
      <c r="F78" s="541">
        <v>341898</v>
      </c>
      <c r="G78" s="541">
        <v>2443061</v>
      </c>
      <c r="H78" s="541">
        <v>5000000</v>
      </c>
      <c r="I78" s="541">
        <v>676217</v>
      </c>
      <c r="J78" s="541">
        <v>276537</v>
      </c>
      <c r="K78" s="541">
        <v>8737713</v>
      </c>
      <c r="M78" s="536"/>
    </row>
    <row r="79" spans="1:13" ht="30" customHeight="1" x14ac:dyDescent="0.2">
      <c r="A79" s="556" t="s">
        <v>975</v>
      </c>
      <c r="B79" s="557" t="s">
        <v>976</v>
      </c>
      <c r="C79" s="537" t="s">
        <v>148</v>
      </c>
      <c r="D79" s="541"/>
      <c r="E79" s="541"/>
      <c r="F79" s="541">
        <v>225000</v>
      </c>
      <c r="G79" s="541">
        <v>739818</v>
      </c>
      <c r="H79" s="541">
        <v>1147994</v>
      </c>
      <c r="I79" s="541">
        <v>402014</v>
      </c>
      <c r="J79" s="541">
        <v>32964</v>
      </c>
      <c r="K79" s="541">
        <v>2547790</v>
      </c>
      <c r="M79" s="536"/>
    </row>
    <row r="80" spans="1:13" ht="21.75" x14ac:dyDescent="0.2">
      <c r="A80" s="556" t="s">
        <v>977</v>
      </c>
      <c r="B80" s="557" t="s">
        <v>978</v>
      </c>
      <c r="C80" s="537" t="s">
        <v>118</v>
      </c>
      <c r="D80" s="541">
        <v>40000</v>
      </c>
      <c r="E80" s="541"/>
      <c r="F80" s="541">
        <v>380000</v>
      </c>
      <c r="G80" s="541">
        <v>1282498</v>
      </c>
      <c r="H80" s="541"/>
      <c r="I80" s="541">
        <v>466013</v>
      </c>
      <c r="J80" s="541">
        <v>241591</v>
      </c>
      <c r="K80" s="541">
        <v>2410102</v>
      </c>
      <c r="M80" s="536"/>
    </row>
    <row r="81" spans="1:13" ht="43.5" x14ac:dyDescent="0.2">
      <c r="A81" s="556" t="s">
        <v>979</v>
      </c>
      <c r="B81" s="557" t="s">
        <v>980</v>
      </c>
      <c r="C81" s="537" t="s">
        <v>102</v>
      </c>
      <c r="D81" s="541"/>
      <c r="E81" s="541"/>
      <c r="F81" s="541"/>
      <c r="G81" s="541">
        <v>754390</v>
      </c>
      <c r="H81" s="541"/>
      <c r="I81" s="541">
        <v>633552</v>
      </c>
      <c r="J81" s="541">
        <v>4526</v>
      </c>
      <c r="K81" s="541">
        <v>1392468</v>
      </c>
      <c r="M81" s="536"/>
    </row>
    <row r="82" spans="1:13" ht="65.25" x14ac:dyDescent="0.2">
      <c r="A82" s="556" t="s">
        <v>981</v>
      </c>
      <c r="B82" s="557" t="s">
        <v>982</v>
      </c>
      <c r="C82" s="537" t="s">
        <v>69</v>
      </c>
      <c r="D82" s="541"/>
      <c r="E82" s="541"/>
      <c r="F82" s="541">
        <v>1206719</v>
      </c>
      <c r="G82" s="541">
        <v>2016823</v>
      </c>
      <c r="H82" s="541"/>
      <c r="I82" s="541">
        <v>775547</v>
      </c>
      <c r="J82" s="541">
        <v>225073</v>
      </c>
      <c r="K82" s="541">
        <v>4224162</v>
      </c>
      <c r="M82" s="536"/>
    </row>
    <row r="83" spans="1:13" ht="108.75" x14ac:dyDescent="0.2">
      <c r="A83" s="556" t="s">
        <v>983</v>
      </c>
      <c r="B83" s="557" t="s">
        <v>984</v>
      </c>
      <c r="C83" s="537" t="s">
        <v>69</v>
      </c>
      <c r="D83" s="541">
        <v>40000</v>
      </c>
      <c r="E83" s="541"/>
      <c r="F83" s="541"/>
      <c r="G83" s="541"/>
      <c r="H83" s="541"/>
      <c r="I83" s="541"/>
      <c r="J83" s="541">
        <v>8000</v>
      </c>
      <c r="K83" s="541">
        <v>48000</v>
      </c>
      <c r="M83" s="536"/>
    </row>
    <row r="84" spans="1:13" ht="65.25" x14ac:dyDescent="0.2">
      <c r="A84" s="556" t="s">
        <v>985</v>
      </c>
      <c r="B84" s="557" t="s">
        <v>986</v>
      </c>
      <c r="C84" s="537" t="s">
        <v>63</v>
      </c>
      <c r="D84" s="541">
        <v>40000</v>
      </c>
      <c r="E84" s="541"/>
      <c r="F84" s="541">
        <v>1114308</v>
      </c>
      <c r="G84" s="541">
        <v>988635</v>
      </c>
      <c r="H84" s="541"/>
      <c r="I84" s="541">
        <v>956744</v>
      </c>
      <c r="J84" s="541">
        <v>201389</v>
      </c>
      <c r="K84" s="541">
        <v>3301076</v>
      </c>
      <c r="M84" s="536"/>
    </row>
    <row r="85" spans="1:13" ht="30" customHeight="1" x14ac:dyDescent="0.2">
      <c r="A85" s="556" t="s">
        <v>987</v>
      </c>
      <c r="B85" s="557" t="s">
        <v>542</v>
      </c>
      <c r="C85" s="537" t="s">
        <v>129</v>
      </c>
      <c r="D85" s="541"/>
      <c r="E85" s="541"/>
      <c r="F85" s="541">
        <v>35000</v>
      </c>
      <c r="G85" s="541">
        <v>533010</v>
      </c>
      <c r="H85" s="541"/>
      <c r="I85" s="541">
        <v>367078</v>
      </c>
      <c r="J85" s="541">
        <v>23602</v>
      </c>
      <c r="K85" s="541">
        <v>958690</v>
      </c>
      <c r="M85" s="536"/>
    </row>
    <row r="86" spans="1:13" ht="21.75" x14ac:dyDescent="0.2">
      <c r="A86" s="556" t="s">
        <v>988</v>
      </c>
      <c r="B86" s="557" t="s">
        <v>544</v>
      </c>
      <c r="C86" s="537" t="s">
        <v>129</v>
      </c>
      <c r="D86" s="541"/>
      <c r="E86" s="541"/>
      <c r="F86" s="541">
        <v>155000</v>
      </c>
      <c r="G86" s="541">
        <v>808161</v>
      </c>
      <c r="H86" s="541">
        <v>1712657</v>
      </c>
      <c r="I86" s="541">
        <v>491527</v>
      </c>
      <c r="J86" s="541">
        <v>62000</v>
      </c>
      <c r="K86" s="541">
        <v>3229345</v>
      </c>
      <c r="M86" s="536"/>
    </row>
    <row r="87" spans="1:13" ht="65.25" x14ac:dyDescent="0.2">
      <c r="A87" s="556" t="s">
        <v>989</v>
      </c>
      <c r="B87" s="557" t="s">
        <v>990</v>
      </c>
      <c r="C87" s="537" t="s">
        <v>148</v>
      </c>
      <c r="D87" s="541">
        <v>40000</v>
      </c>
      <c r="E87" s="541"/>
      <c r="F87" s="541">
        <v>61993</v>
      </c>
      <c r="G87" s="541">
        <v>955152</v>
      </c>
      <c r="H87" s="541">
        <v>3000000</v>
      </c>
      <c r="I87" s="541">
        <v>834443</v>
      </c>
      <c r="J87" s="541">
        <v>583018</v>
      </c>
      <c r="K87" s="541">
        <v>5474606</v>
      </c>
      <c r="M87" s="536"/>
    </row>
    <row r="88" spans="1:13" ht="30" customHeight="1" x14ac:dyDescent="0.2">
      <c r="A88" s="556" t="s">
        <v>991</v>
      </c>
      <c r="B88" s="557" t="s">
        <v>992</v>
      </c>
      <c r="C88" s="537" t="s">
        <v>164</v>
      </c>
      <c r="D88" s="541"/>
      <c r="E88" s="541"/>
      <c r="F88" s="541">
        <v>10000</v>
      </c>
      <c r="G88" s="541">
        <v>544379</v>
      </c>
      <c r="H88" s="541"/>
      <c r="I88" s="541">
        <v>326423</v>
      </c>
      <c r="J88" s="541">
        <v>2000</v>
      </c>
      <c r="K88" s="541">
        <v>882802</v>
      </c>
      <c r="M88" s="536"/>
    </row>
    <row r="89" spans="1:13" ht="21.75" x14ac:dyDescent="0.2">
      <c r="A89" s="556" t="s">
        <v>993</v>
      </c>
      <c r="B89" s="557" t="s">
        <v>573</v>
      </c>
      <c r="C89" s="537" t="s">
        <v>154</v>
      </c>
      <c r="D89" s="541"/>
      <c r="E89" s="541"/>
      <c r="F89" s="541"/>
      <c r="G89" s="541">
        <v>483770</v>
      </c>
      <c r="H89" s="541"/>
      <c r="I89" s="541">
        <v>352151</v>
      </c>
      <c r="J89" s="541"/>
      <c r="K89" s="541">
        <v>835921</v>
      </c>
      <c r="M89" s="536"/>
    </row>
    <row r="90" spans="1:13" ht="130.5" x14ac:dyDescent="0.2">
      <c r="A90" s="556" t="s">
        <v>994</v>
      </c>
      <c r="B90" s="557" t="s">
        <v>995</v>
      </c>
      <c r="C90" s="537" t="s">
        <v>48</v>
      </c>
      <c r="D90" s="541"/>
      <c r="E90" s="541"/>
      <c r="F90" s="541">
        <v>341454</v>
      </c>
      <c r="G90" s="541">
        <v>2682743</v>
      </c>
      <c r="H90" s="541"/>
      <c r="I90" s="541">
        <v>1226834</v>
      </c>
      <c r="J90" s="541">
        <v>63490</v>
      </c>
      <c r="K90" s="541">
        <v>4314521</v>
      </c>
      <c r="M90" s="536"/>
    </row>
    <row r="91" spans="1:13" ht="21.75" x14ac:dyDescent="0.2">
      <c r="A91" s="565"/>
      <c r="B91" s="557"/>
      <c r="C91" s="537"/>
      <c r="D91" s="541"/>
      <c r="E91" s="541"/>
      <c r="F91" s="541"/>
      <c r="G91" s="541"/>
      <c r="H91" s="541"/>
      <c r="I91" s="541"/>
      <c r="J91" s="541"/>
      <c r="K91" s="541"/>
    </row>
    <row r="92" spans="1:13" s="553" customFormat="1" ht="43.5" x14ac:dyDescent="0.2">
      <c r="A92" s="559" t="s">
        <v>996</v>
      </c>
      <c r="B92" s="569" t="s">
        <v>997</v>
      </c>
      <c r="C92" s="559"/>
      <c r="D92" s="561"/>
      <c r="E92" s="561"/>
      <c r="F92" s="561"/>
      <c r="G92" s="561"/>
      <c r="H92" s="561"/>
      <c r="I92" s="561"/>
      <c r="J92" s="561"/>
      <c r="K92" s="561"/>
      <c r="M92" s="536"/>
    </row>
    <row r="93" spans="1:13" ht="30" customHeight="1" x14ac:dyDescent="0.2">
      <c r="A93" s="556" t="s">
        <v>998</v>
      </c>
      <c r="B93" s="557" t="s">
        <v>999</v>
      </c>
      <c r="C93" s="537" t="s">
        <v>66</v>
      </c>
      <c r="D93" s="541"/>
      <c r="E93" s="541"/>
      <c r="F93" s="541"/>
      <c r="G93" s="541"/>
      <c r="H93" s="541"/>
      <c r="I93" s="541"/>
      <c r="J93" s="541"/>
      <c r="K93" s="541">
        <v>0</v>
      </c>
      <c r="M93" s="536"/>
    </row>
    <row r="94" spans="1:13" ht="30" customHeight="1" x14ac:dyDescent="0.2">
      <c r="A94" s="556" t="s">
        <v>1000</v>
      </c>
      <c r="B94" s="557" t="s">
        <v>73</v>
      </c>
      <c r="C94" s="537" t="s">
        <v>73</v>
      </c>
      <c r="D94" s="541"/>
      <c r="E94" s="541"/>
      <c r="F94" s="541">
        <v>133895</v>
      </c>
      <c r="G94" s="541"/>
      <c r="H94" s="541"/>
      <c r="I94" s="541"/>
      <c r="J94" s="541">
        <v>26779</v>
      </c>
      <c r="K94" s="541">
        <v>160674</v>
      </c>
      <c r="M94" s="536"/>
    </row>
    <row r="95" spans="1:13" ht="30" customHeight="1" x14ac:dyDescent="0.2">
      <c r="A95" s="556" t="s">
        <v>1001</v>
      </c>
      <c r="B95" s="557" t="s">
        <v>54</v>
      </c>
      <c r="C95" s="537" t="s">
        <v>54</v>
      </c>
      <c r="D95" s="541"/>
      <c r="E95" s="541"/>
      <c r="F95" s="541">
        <v>213455</v>
      </c>
      <c r="G95" s="541"/>
      <c r="H95" s="541"/>
      <c r="I95" s="541"/>
      <c r="J95" s="541">
        <v>42691</v>
      </c>
      <c r="K95" s="541">
        <v>256146</v>
      </c>
      <c r="M95" s="536"/>
    </row>
    <row r="96" spans="1:13" ht="30" customHeight="1" x14ac:dyDescent="0.2">
      <c r="A96" s="556" t="s">
        <v>1002</v>
      </c>
      <c r="B96" s="557"/>
      <c r="C96" s="537"/>
      <c r="D96" s="541"/>
      <c r="E96" s="541"/>
      <c r="F96" s="541">
        <v>41000</v>
      </c>
      <c r="G96" s="541"/>
      <c r="H96" s="541"/>
      <c r="I96" s="541"/>
      <c r="J96" s="541">
        <v>8200</v>
      </c>
      <c r="K96" s="541">
        <v>49200</v>
      </c>
      <c r="M96" s="536"/>
    </row>
    <row r="97" spans="1:13" ht="30" customHeight="1" x14ac:dyDescent="0.2">
      <c r="A97" s="556" t="s">
        <v>1003</v>
      </c>
      <c r="B97" s="557" t="s">
        <v>90</v>
      </c>
      <c r="C97" s="537" t="s">
        <v>90</v>
      </c>
      <c r="D97" s="541"/>
      <c r="E97" s="541"/>
      <c r="F97" s="541"/>
      <c r="G97" s="541"/>
      <c r="H97" s="541"/>
      <c r="I97" s="541"/>
      <c r="J97" s="541"/>
      <c r="K97" s="541">
        <v>0</v>
      </c>
      <c r="M97" s="536"/>
    </row>
    <row r="98" spans="1:13" ht="30" customHeight="1" x14ac:dyDescent="0.2">
      <c r="A98" s="556" t="s">
        <v>1004</v>
      </c>
      <c r="B98" s="557" t="s">
        <v>45</v>
      </c>
      <c r="C98" s="537" t="s">
        <v>45</v>
      </c>
      <c r="D98" s="541"/>
      <c r="E98" s="541"/>
      <c r="F98" s="541"/>
      <c r="G98" s="541"/>
      <c r="H98" s="541"/>
      <c r="I98" s="541"/>
      <c r="J98" s="541"/>
      <c r="K98" s="541">
        <v>0</v>
      </c>
      <c r="M98" s="536"/>
    </row>
    <row r="99" spans="1:13" ht="30" customHeight="1" x14ac:dyDescent="0.2">
      <c r="A99" s="556" t="s">
        <v>1005</v>
      </c>
      <c r="B99" s="557" t="s">
        <v>48</v>
      </c>
      <c r="C99" s="537" t="s">
        <v>48</v>
      </c>
      <c r="D99" s="541"/>
      <c r="E99" s="541"/>
      <c r="F99" s="541">
        <v>165102</v>
      </c>
      <c r="G99" s="541"/>
      <c r="H99" s="541"/>
      <c r="I99" s="541"/>
      <c r="J99" s="541">
        <v>24765</v>
      </c>
      <c r="K99" s="541">
        <v>189867</v>
      </c>
      <c r="M99" s="536"/>
    </row>
    <row r="100" spans="1:13" ht="30" customHeight="1" x14ac:dyDescent="0.2">
      <c r="A100" s="556" t="s">
        <v>1006</v>
      </c>
      <c r="B100" s="557" t="s">
        <v>48</v>
      </c>
      <c r="C100" s="537" t="s">
        <v>48</v>
      </c>
      <c r="D100" s="541"/>
      <c r="E100" s="541"/>
      <c r="F100" s="541"/>
      <c r="G100" s="541"/>
      <c r="H100" s="541"/>
      <c r="I100" s="541"/>
      <c r="J100" s="541"/>
      <c r="K100" s="541">
        <v>0</v>
      </c>
      <c r="M100" s="536"/>
    </row>
    <row r="101" spans="1:13" ht="30" customHeight="1" x14ac:dyDescent="0.2">
      <c r="A101" s="556" t="s">
        <v>1007</v>
      </c>
      <c r="B101" s="557" t="s">
        <v>129</v>
      </c>
      <c r="C101" s="537" t="s">
        <v>129</v>
      </c>
      <c r="D101" s="541"/>
      <c r="E101" s="541"/>
      <c r="F101" s="541"/>
      <c r="G101" s="541">
        <v>2890991</v>
      </c>
      <c r="H101" s="541"/>
      <c r="I101" s="541"/>
      <c r="J101" s="541"/>
      <c r="K101" s="541">
        <v>2890991</v>
      </c>
      <c r="M101" s="536"/>
    </row>
    <row r="102" spans="1:13" ht="30" customHeight="1" x14ac:dyDescent="0.2">
      <c r="A102" s="556" t="s">
        <v>1008</v>
      </c>
      <c r="B102" s="557"/>
      <c r="C102" s="537"/>
      <c r="D102" s="541"/>
      <c r="E102" s="541"/>
      <c r="F102" s="541"/>
      <c r="G102" s="541"/>
      <c r="H102" s="541"/>
      <c r="I102" s="541"/>
      <c r="J102" s="541"/>
      <c r="K102" s="541">
        <v>0</v>
      </c>
      <c r="M102" s="536"/>
    </row>
    <row r="103" spans="1:13" ht="30" customHeight="1" x14ac:dyDescent="0.2">
      <c r="A103" s="556" t="s">
        <v>1009</v>
      </c>
      <c r="B103" s="557" t="s">
        <v>90</v>
      </c>
      <c r="C103" s="537" t="s">
        <v>90</v>
      </c>
      <c r="D103" s="541"/>
      <c r="E103" s="541"/>
      <c r="F103" s="541">
        <v>321778</v>
      </c>
      <c r="G103" s="541"/>
      <c r="H103" s="541"/>
      <c r="I103" s="541"/>
      <c r="J103" s="541">
        <v>57427</v>
      </c>
      <c r="K103" s="541">
        <v>379205</v>
      </c>
      <c r="M103" s="536"/>
    </row>
    <row r="104" spans="1:13" ht="30" customHeight="1" x14ac:dyDescent="0.2">
      <c r="A104" s="556" t="s">
        <v>1010</v>
      </c>
      <c r="B104" s="557" t="s">
        <v>125</v>
      </c>
      <c r="C104" s="537" t="s">
        <v>125</v>
      </c>
      <c r="D104" s="541"/>
      <c r="E104" s="541"/>
      <c r="F104" s="541">
        <v>269422</v>
      </c>
      <c r="G104" s="541"/>
      <c r="H104" s="541"/>
      <c r="I104" s="541"/>
      <c r="J104" s="541">
        <v>53884</v>
      </c>
      <c r="K104" s="541">
        <v>323306</v>
      </c>
      <c r="M104" s="536"/>
    </row>
    <row r="105" spans="1:13" ht="30" customHeight="1" x14ac:dyDescent="0.2">
      <c r="A105" s="556" t="s">
        <v>1011</v>
      </c>
      <c r="B105" s="557" t="s">
        <v>51</v>
      </c>
      <c r="C105" s="537" t="s">
        <v>51</v>
      </c>
      <c r="D105" s="541">
        <v>40000</v>
      </c>
      <c r="E105" s="541"/>
      <c r="F105" s="541"/>
      <c r="G105" s="541"/>
      <c r="H105" s="541"/>
      <c r="I105" s="541"/>
      <c r="J105" s="541">
        <v>8000</v>
      </c>
      <c r="K105" s="541">
        <v>48000</v>
      </c>
      <c r="M105" s="536"/>
    </row>
    <row r="106" spans="1:13" ht="30" customHeight="1" x14ac:dyDescent="0.2">
      <c r="A106" s="556" t="s">
        <v>1012</v>
      </c>
      <c r="B106" s="557" t="s">
        <v>54</v>
      </c>
      <c r="C106" s="537" t="s">
        <v>54</v>
      </c>
      <c r="D106" s="541">
        <v>40000</v>
      </c>
      <c r="E106" s="541"/>
      <c r="F106" s="541"/>
      <c r="G106" s="541"/>
      <c r="H106" s="541"/>
      <c r="I106" s="541"/>
      <c r="J106" s="541">
        <v>8000</v>
      </c>
      <c r="K106" s="541">
        <v>48000</v>
      </c>
      <c r="M106" s="536"/>
    </row>
    <row r="107" spans="1:13" ht="30" customHeight="1" x14ac:dyDescent="0.2">
      <c r="A107" s="556" t="s">
        <v>1013</v>
      </c>
      <c r="B107" s="557"/>
      <c r="C107" s="537"/>
      <c r="D107" s="541"/>
      <c r="E107" s="541"/>
      <c r="F107" s="541"/>
      <c r="G107" s="541"/>
      <c r="H107" s="541"/>
      <c r="I107" s="541"/>
      <c r="J107" s="541"/>
      <c r="K107" s="541">
        <v>0</v>
      </c>
      <c r="M107" s="536"/>
    </row>
    <row r="108" spans="1:13" ht="30" customHeight="1" x14ac:dyDescent="0.2">
      <c r="A108" s="556" t="s">
        <v>1014</v>
      </c>
      <c r="B108" s="557" t="s">
        <v>154</v>
      </c>
      <c r="C108" s="537" t="s">
        <v>154</v>
      </c>
      <c r="D108" s="541"/>
      <c r="E108" s="541"/>
      <c r="F108" s="541"/>
      <c r="G108" s="541"/>
      <c r="H108" s="541"/>
      <c r="I108" s="541"/>
      <c r="J108" s="541"/>
      <c r="K108" s="541">
        <v>0</v>
      </c>
      <c r="M108" s="536"/>
    </row>
    <row r="109" spans="1:13" ht="30" customHeight="1" x14ac:dyDescent="0.2">
      <c r="A109" s="556" t="s">
        <v>1015</v>
      </c>
      <c r="B109" s="557" t="s">
        <v>60</v>
      </c>
      <c r="C109" s="537" t="s">
        <v>60</v>
      </c>
      <c r="D109" s="541"/>
      <c r="E109" s="541"/>
      <c r="F109" s="541">
        <v>108000</v>
      </c>
      <c r="G109" s="541"/>
      <c r="H109" s="541"/>
      <c r="I109" s="541"/>
      <c r="J109" s="541">
        <v>21600</v>
      </c>
      <c r="K109" s="541">
        <v>129600</v>
      </c>
      <c r="M109" s="536"/>
    </row>
    <row r="110" spans="1:13" ht="30" customHeight="1" x14ac:dyDescent="0.2">
      <c r="A110" s="556" t="s">
        <v>1016</v>
      </c>
      <c r="B110" s="557" t="s">
        <v>60</v>
      </c>
      <c r="C110" s="537" t="s">
        <v>60</v>
      </c>
      <c r="D110" s="541">
        <v>40000</v>
      </c>
      <c r="E110" s="541"/>
      <c r="F110" s="541"/>
      <c r="G110" s="541"/>
      <c r="H110" s="541"/>
      <c r="I110" s="541"/>
      <c r="J110" s="541">
        <v>40040</v>
      </c>
      <c r="K110" s="541">
        <v>80040</v>
      </c>
      <c r="M110" s="536"/>
    </row>
    <row r="111" spans="1:13" ht="30" customHeight="1" x14ac:dyDescent="0.2">
      <c r="A111" s="556" t="s">
        <v>1017</v>
      </c>
      <c r="B111" s="557" t="s">
        <v>96</v>
      </c>
      <c r="C111" s="537" t="s">
        <v>96</v>
      </c>
      <c r="D111" s="541">
        <v>40000</v>
      </c>
      <c r="E111" s="541"/>
      <c r="F111" s="541">
        <v>458000</v>
      </c>
      <c r="G111" s="541"/>
      <c r="H111" s="541"/>
      <c r="I111" s="541"/>
      <c r="J111" s="541">
        <v>55800</v>
      </c>
      <c r="K111" s="541">
        <v>553800</v>
      </c>
      <c r="M111" s="536"/>
    </row>
    <row r="112" spans="1:13" ht="30" customHeight="1" x14ac:dyDescent="0.2">
      <c r="A112" s="556" t="s">
        <v>1018</v>
      </c>
      <c r="B112" s="557" t="s">
        <v>57</v>
      </c>
      <c r="C112" s="537" t="s">
        <v>57</v>
      </c>
      <c r="D112" s="541">
        <v>40000</v>
      </c>
      <c r="E112" s="541"/>
      <c r="F112" s="541"/>
      <c r="G112" s="541"/>
      <c r="H112" s="541"/>
      <c r="I112" s="541"/>
      <c r="J112" s="541">
        <v>8000</v>
      </c>
      <c r="K112" s="541">
        <v>48000</v>
      </c>
      <c r="M112" s="536"/>
    </row>
    <row r="113" spans="1:17" ht="30" customHeight="1" x14ac:dyDescent="0.2">
      <c r="A113" s="556" t="s">
        <v>1019</v>
      </c>
      <c r="B113" s="557"/>
      <c r="C113" s="537"/>
      <c r="D113" s="541"/>
      <c r="E113" s="541"/>
      <c r="F113" s="541"/>
      <c r="G113" s="541"/>
      <c r="H113" s="541"/>
      <c r="I113" s="541"/>
      <c r="J113" s="541"/>
      <c r="K113" s="541">
        <v>0</v>
      </c>
      <c r="M113" s="536"/>
    </row>
    <row r="114" spans="1:17" ht="30" customHeight="1" x14ac:dyDescent="0.2">
      <c r="A114" s="556" t="s">
        <v>1020</v>
      </c>
      <c r="B114" s="557" t="s">
        <v>102</v>
      </c>
      <c r="C114" s="537" t="s">
        <v>102</v>
      </c>
      <c r="D114" s="541"/>
      <c r="E114" s="541"/>
      <c r="F114" s="541">
        <v>261666</v>
      </c>
      <c r="G114" s="541"/>
      <c r="H114" s="541"/>
      <c r="I114" s="541"/>
      <c r="J114" s="541">
        <v>39400</v>
      </c>
      <c r="K114" s="541">
        <v>301066</v>
      </c>
      <c r="M114" s="536"/>
    </row>
    <row r="115" spans="1:17" ht="30" customHeight="1" x14ac:dyDescent="0.2">
      <c r="A115" s="556" t="s">
        <v>622</v>
      </c>
      <c r="B115" s="557" t="s">
        <v>102</v>
      </c>
      <c r="C115" s="537" t="s">
        <v>102</v>
      </c>
      <c r="D115" s="541"/>
      <c r="E115" s="541"/>
      <c r="F115" s="541">
        <v>16000</v>
      </c>
      <c r="G115" s="541"/>
      <c r="H115" s="541"/>
      <c r="I115" s="541"/>
      <c r="J115" s="541">
        <v>3200</v>
      </c>
      <c r="K115" s="541">
        <v>19200</v>
      </c>
      <c r="M115" s="536"/>
    </row>
    <row r="116" spans="1:17" ht="30" customHeight="1" x14ac:dyDescent="0.25">
      <c r="A116" s="556" t="s">
        <v>1021</v>
      </c>
      <c r="B116" s="557" t="s">
        <v>1022</v>
      </c>
      <c r="C116" s="537" t="s">
        <v>73</v>
      </c>
      <c r="D116" s="541"/>
      <c r="E116" s="541"/>
      <c r="F116" s="541"/>
      <c r="G116" s="541"/>
      <c r="H116" s="541"/>
      <c r="I116" s="541"/>
      <c r="J116" s="541"/>
      <c r="K116" s="541">
        <v>0</v>
      </c>
      <c r="M116" s="536"/>
      <c r="Q116" s="542"/>
    </row>
    <row r="117" spans="1:17" ht="21.75" x14ac:dyDescent="0.25">
      <c r="A117" s="556" t="s">
        <v>806</v>
      </c>
      <c r="B117" s="557" t="s">
        <v>806</v>
      </c>
      <c r="C117" s="537" t="s">
        <v>45</v>
      </c>
      <c r="D117" s="541"/>
      <c r="E117" s="541"/>
      <c r="F117" s="541"/>
      <c r="G117" s="541"/>
      <c r="H117" s="541"/>
      <c r="I117" s="541"/>
      <c r="J117" s="541"/>
      <c r="K117" s="541">
        <v>0</v>
      </c>
      <c r="Q117" s="542"/>
    </row>
    <row r="118" spans="1:17" ht="30" customHeight="1" x14ac:dyDescent="0.2">
      <c r="A118" s="539"/>
      <c r="B118" s="534"/>
      <c r="C118" s="534"/>
      <c r="D118" s="535"/>
      <c r="E118" s="535"/>
      <c r="F118" s="535"/>
      <c r="G118" s="535"/>
      <c r="H118" s="535"/>
      <c r="I118" s="535"/>
      <c r="J118" s="535"/>
      <c r="K118" s="535"/>
    </row>
    <row r="119" spans="1:17" ht="21.75" x14ac:dyDescent="0.2">
      <c r="A119" s="554" t="s">
        <v>1023</v>
      </c>
      <c r="B119" s="554"/>
      <c r="C119" s="554"/>
      <c r="D119" s="555">
        <f t="shared" ref="D119:K119" si="0">SUM(D4:D117)</f>
        <v>650000</v>
      </c>
      <c r="E119" s="555">
        <f t="shared" si="0"/>
        <v>0</v>
      </c>
      <c r="F119" s="555">
        <f t="shared" si="0"/>
        <v>17288464</v>
      </c>
      <c r="G119" s="555">
        <f t="shared" si="0"/>
        <v>53638766</v>
      </c>
      <c r="H119" s="555">
        <f t="shared" si="0"/>
        <v>27058162</v>
      </c>
      <c r="I119" s="555">
        <f t="shared" si="0"/>
        <v>36768531</v>
      </c>
      <c r="J119" s="555">
        <f t="shared" si="0"/>
        <v>15484600</v>
      </c>
      <c r="K119" s="555">
        <f t="shared" si="0"/>
        <v>150888523</v>
      </c>
    </row>
    <row r="120" spans="1:17" ht="21.75" x14ac:dyDescent="0.3">
      <c r="A120" s="543"/>
      <c r="B120" s="543"/>
      <c r="C120" s="543"/>
      <c r="D120" s="544"/>
      <c r="E120" s="544"/>
      <c r="F120" s="544"/>
      <c r="G120" s="544"/>
      <c r="H120" s="544"/>
      <c r="I120" s="544"/>
      <c r="J120" s="544"/>
      <c r="K120" s="544"/>
    </row>
    <row r="121" spans="1:17" x14ac:dyDescent="0.2">
      <c r="A121" s="536"/>
      <c r="B121" s="536"/>
      <c r="D121" s="536"/>
      <c r="E121" s="536"/>
      <c r="F121" s="536"/>
      <c r="G121" s="536"/>
      <c r="H121" s="536"/>
      <c r="I121" s="536"/>
      <c r="J121" s="536"/>
      <c r="K121" s="536"/>
    </row>
    <row r="122" spans="1:17" ht="21.75" x14ac:dyDescent="0.3">
      <c r="A122" s="545" t="s">
        <v>1024</v>
      </c>
      <c r="B122" s="546"/>
      <c r="C122" s="546"/>
      <c r="D122" s="543"/>
      <c r="E122" s="543"/>
      <c r="F122" s="543"/>
      <c r="G122" s="543"/>
      <c r="H122" s="543"/>
      <c r="I122" s="543"/>
      <c r="J122" s="543"/>
      <c r="K122" s="543"/>
    </row>
    <row r="123" spans="1:17" ht="21.75" x14ac:dyDescent="0.3">
      <c r="A123" s="545" t="s">
        <v>1025</v>
      </c>
      <c r="B123" s="546"/>
      <c r="C123" s="546"/>
      <c r="D123" s="543"/>
      <c r="E123" s="543"/>
      <c r="F123" s="543"/>
      <c r="G123" s="543"/>
      <c r="H123" s="543"/>
      <c r="I123" s="543"/>
      <c r="J123" s="543"/>
      <c r="K123" s="543"/>
    </row>
    <row r="124" spans="1:17" ht="21.75" x14ac:dyDescent="0.3">
      <c r="A124" s="545" t="s">
        <v>1026</v>
      </c>
      <c r="B124" s="546"/>
      <c r="C124" s="546"/>
      <c r="D124" s="543"/>
      <c r="E124" s="543"/>
      <c r="F124" s="543"/>
      <c r="G124" s="543"/>
      <c r="H124" s="543"/>
      <c r="I124" s="543"/>
      <c r="J124" s="543"/>
      <c r="K124" s="543"/>
    </row>
    <row r="125" spans="1:17" ht="21.75" x14ac:dyDescent="0.3">
      <c r="A125" s="546" t="s">
        <v>1027</v>
      </c>
      <c r="B125" s="546"/>
      <c r="C125" s="546"/>
      <c r="D125" s="543"/>
      <c r="E125" s="543"/>
      <c r="F125" s="543"/>
      <c r="G125" s="543"/>
      <c r="H125" s="543"/>
      <c r="I125" s="543"/>
      <c r="J125" s="543"/>
      <c r="K125" s="543"/>
    </row>
    <row r="126" spans="1:17" ht="21.75" x14ac:dyDescent="0.3">
      <c r="A126" s="546" t="s">
        <v>1028</v>
      </c>
      <c r="B126" s="546"/>
      <c r="C126" s="546"/>
      <c r="D126" s="543"/>
      <c r="E126" s="543"/>
      <c r="F126" s="543"/>
      <c r="G126" s="543"/>
      <c r="H126" s="543"/>
      <c r="I126" s="543"/>
      <c r="J126" s="543"/>
      <c r="K126" s="543"/>
    </row>
    <row r="127" spans="1:17" ht="21.75" x14ac:dyDescent="0.3">
      <c r="A127" s="546" t="s">
        <v>1029</v>
      </c>
      <c r="B127" s="546"/>
      <c r="C127" s="546"/>
      <c r="D127" s="543"/>
      <c r="E127" s="543"/>
      <c r="F127" s="543"/>
      <c r="G127" s="543"/>
      <c r="H127" s="543"/>
      <c r="I127" s="543"/>
      <c r="J127" s="543"/>
      <c r="K127" s="543"/>
    </row>
    <row r="128" spans="1:17" ht="21.75" x14ac:dyDescent="0.3">
      <c r="A128" s="546" t="s">
        <v>1030</v>
      </c>
      <c r="B128" s="546"/>
      <c r="C128" s="546"/>
      <c r="D128" s="543"/>
      <c r="E128" s="543"/>
      <c r="F128" s="543"/>
      <c r="G128" s="543"/>
      <c r="H128" s="543"/>
      <c r="I128" s="543"/>
      <c r="J128" s="543"/>
      <c r="K128" s="543"/>
    </row>
    <row r="129" spans="1:11" ht="21.75" x14ac:dyDescent="0.3">
      <c r="A129" s="545" t="s">
        <v>1031</v>
      </c>
      <c r="B129" s="546"/>
      <c r="C129" s="546"/>
      <c r="D129" s="543"/>
      <c r="E129" s="543"/>
      <c r="F129" s="543"/>
      <c r="G129" s="543"/>
      <c r="H129" s="543"/>
      <c r="I129" s="543"/>
      <c r="J129" s="543"/>
      <c r="K129" s="543"/>
    </row>
    <row r="130" spans="1:11" ht="21.75" x14ac:dyDescent="0.3">
      <c r="A130" s="546" t="s">
        <v>1032</v>
      </c>
      <c r="B130" s="546"/>
      <c r="C130" s="546"/>
      <c r="D130" s="543"/>
      <c r="E130" s="543"/>
      <c r="F130" s="543"/>
      <c r="G130" s="543"/>
      <c r="H130" s="543"/>
      <c r="I130" s="543"/>
      <c r="J130" s="543"/>
      <c r="K130" s="543"/>
    </row>
    <row r="131" spans="1:11" ht="21.75" x14ac:dyDescent="0.3">
      <c r="A131" s="546" t="s">
        <v>1033</v>
      </c>
      <c r="B131" s="546"/>
      <c r="C131" s="546"/>
      <c r="D131" s="543"/>
      <c r="E131" s="543"/>
      <c r="F131" s="543"/>
      <c r="G131" s="543"/>
      <c r="H131" s="543"/>
      <c r="I131" s="543"/>
      <c r="J131" s="543"/>
      <c r="K131" s="543"/>
    </row>
    <row r="132" spans="1:11" ht="21.75" x14ac:dyDescent="0.3">
      <c r="A132" s="546" t="s">
        <v>1034</v>
      </c>
      <c r="B132" s="546"/>
      <c r="C132" s="546"/>
      <c r="D132" s="543"/>
      <c r="E132" s="543"/>
      <c r="F132" s="543"/>
      <c r="G132" s="543"/>
      <c r="H132" s="543"/>
      <c r="I132" s="543"/>
      <c r="J132" s="543"/>
      <c r="K132" s="543"/>
    </row>
  </sheetData>
  <conditionalFormatting sqref="A4:K10 A50:K90">
    <cfRule type="expression" dxfId="81" priority="15">
      <formula>ISEVEN(ROW())</formula>
    </cfRule>
  </conditionalFormatting>
  <conditionalFormatting sqref="A13:K47 A93:K117">
    <cfRule type="expression" dxfId="80" priority="14">
      <formula>ISODD(ROW())</formula>
    </cfRule>
  </conditionalFormatting>
  <printOptions horizontalCentered="1"/>
  <pageMargins left="0.5" right="0.5" top="0.5" bottom="0.5" header="0.3" footer="0.3"/>
  <pageSetup scale="32" fitToHeight="0" orientation="landscape" r:id="rId1"/>
  <rowBreaks count="1" manualBreakCount="1">
    <brk id="47"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507"/>
  <sheetViews>
    <sheetView showGridLines="0" zoomScaleNormal="100" workbookViewId="0"/>
  </sheetViews>
  <sheetFormatPr defaultColWidth="9.140625" defaultRowHeight="12.75" x14ac:dyDescent="0.2"/>
  <cols>
    <col min="1" max="1" width="84.42578125" style="142" customWidth="1"/>
    <col min="2" max="5" width="9.140625" style="142"/>
    <col min="6" max="6" width="11.28515625" style="142" customWidth="1"/>
    <col min="7" max="8" width="12.7109375" style="142" customWidth="1"/>
    <col min="9" max="256" width="9.140625" style="142"/>
    <col min="257" max="257" width="11.28515625" style="142" customWidth="1"/>
    <col min="258" max="261" width="9.140625" style="142"/>
    <col min="262" max="262" width="11.28515625" style="142" customWidth="1"/>
    <col min="263" max="264" width="12.7109375" style="142" customWidth="1"/>
    <col min="265" max="512" width="9.140625" style="142"/>
    <col min="513" max="513" width="11.28515625" style="142" customWidth="1"/>
    <col min="514" max="517" width="9.140625" style="142"/>
    <col min="518" max="518" width="11.28515625" style="142" customWidth="1"/>
    <col min="519" max="520" width="12.7109375" style="142" customWidth="1"/>
    <col min="521" max="768" width="9.140625" style="142"/>
    <col min="769" max="769" width="11.28515625" style="142" customWidth="1"/>
    <col min="770" max="773" width="9.140625" style="142"/>
    <col min="774" max="774" width="11.28515625" style="142" customWidth="1"/>
    <col min="775" max="776" width="12.7109375" style="142" customWidth="1"/>
    <col min="777" max="1024" width="9.140625" style="142"/>
    <col min="1025" max="1025" width="11.28515625" style="142" customWidth="1"/>
    <col min="1026" max="1029" width="9.140625" style="142"/>
    <col min="1030" max="1030" width="11.28515625" style="142" customWidth="1"/>
    <col min="1031" max="1032" width="12.7109375" style="142" customWidth="1"/>
    <col min="1033" max="1280" width="9.140625" style="142"/>
    <col min="1281" max="1281" width="11.28515625" style="142" customWidth="1"/>
    <col min="1282" max="1285" width="9.140625" style="142"/>
    <col min="1286" max="1286" width="11.28515625" style="142" customWidth="1"/>
    <col min="1287" max="1288" width="12.7109375" style="142" customWidth="1"/>
    <col min="1289" max="1536" width="9.140625" style="142"/>
    <col min="1537" max="1537" width="11.28515625" style="142" customWidth="1"/>
    <col min="1538" max="1541" width="9.140625" style="142"/>
    <col min="1542" max="1542" width="11.28515625" style="142" customWidth="1"/>
    <col min="1543" max="1544" width="12.7109375" style="142" customWidth="1"/>
    <col min="1545" max="1792" width="9.140625" style="142"/>
    <col min="1793" max="1793" width="11.28515625" style="142" customWidth="1"/>
    <col min="1794" max="1797" width="9.140625" style="142"/>
    <col min="1798" max="1798" width="11.28515625" style="142" customWidth="1"/>
    <col min="1799" max="1800" width="12.7109375" style="142" customWidth="1"/>
    <col min="1801" max="2048" width="9.140625" style="142"/>
    <col min="2049" max="2049" width="11.28515625" style="142" customWidth="1"/>
    <col min="2050" max="2053" width="9.140625" style="142"/>
    <col min="2054" max="2054" width="11.28515625" style="142" customWidth="1"/>
    <col min="2055" max="2056" width="12.7109375" style="142" customWidth="1"/>
    <col min="2057" max="2304" width="9.140625" style="142"/>
    <col min="2305" max="2305" width="11.28515625" style="142" customWidth="1"/>
    <col min="2306" max="2309" width="9.140625" style="142"/>
    <col min="2310" max="2310" width="11.28515625" style="142" customWidth="1"/>
    <col min="2311" max="2312" width="12.7109375" style="142" customWidth="1"/>
    <col min="2313" max="2560" width="9.140625" style="142"/>
    <col min="2561" max="2561" width="11.28515625" style="142" customWidth="1"/>
    <col min="2562" max="2565" width="9.140625" style="142"/>
    <col min="2566" max="2566" width="11.28515625" style="142" customWidth="1"/>
    <col min="2567" max="2568" width="12.7109375" style="142" customWidth="1"/>
    <col min="2569" max="2816" width="9.140625" style="142"/>
    <col min="2817" max="2817" width="11.28515625" style="142" customWidth="1"/>
    <col min="2818" max="2821" width="9.140625" style="142"/>
    <col min="2822" max="2822" width="11.28515625" style="142" customWidth="1"/>
    <col min="2823" max="2824" width="12.7109375" style="142" customWidth="1"/>
    <col min="2825" max="3072" width="9.140625" style="142"/>
    <col min="3073" max="3073" width="11.28515625" style="142" customWidth="1"/>
    <col min="3074" max="3077" width="9.140625" style="142"/>
    <col min="3078" max="3078" width="11.28515625" style="142" customWidth="1"/>
    <col min="3079" max="3080" width="12.7109375" style="142" customWidth="1"/>
    <col min="3081" max="3328" width="9.140625" style="142"/>
    <col min="3329" max="3329" width="11.28515625" style="142" customWidth="1"/>
    <col min="3330" max="3333" width="9.140625" style="142"/>
    <col min="3334" max="3334" width="11.28515625" style="142" customWidth="1"/>
    <col min="3335" max="3336" width="12.7109375" style="142" customWidth="1"/>
    <col min="3337" max="3584" width="9.140625" style="142"/>
    <col min="3585" max="3585" width="11.28515625" style="142" customWidth="1"/>
    <col min="3586" max="3589" width="9.140625" style="142"/>
    <col min="3590" max="3590" width="11.28515625" style="142" customWidth="1"/>
    <col min="3591" max="3592" width="12.7109375" style="142" customWidth="1"/>
    <col min="3593" max="3840" width="9.140625" style="142"/>
    <col min="3841" max="3841" width="11.28515625" style="142" customWidth="1"/>
    <col min="3842" max="3845" width="9.140625" style="142"/>
    <col min="3846" max="3846" width="11.28515625" style="142" customWidth="1"/>
    <col min="3847" max="3848" width="12.7109375" style="142" customWidth="1"/>
    <col min="3849" max="4096" width="9.140625" style="142"/>
    <col min="4097" max="4097" width="11.28515625" style="142" customWidth="1"/>
    <col min="4098" max="4101" width="9.140625" style="142"/>
    <col min="4102" max="4102" width="11.28515625" style="142" customWidth="1"/>
    <col min="4103" max="4104" width="12.7109375" style="142" customWidth="1"/>
    <col min="4105" max="4352" width="9.140625" style="142"/>
    <col min="4353" max="4353" width="11.28515625" style="142" customWidth="1"/>
    <col min="4354" max="4357" width="9.140625" style="142"/>
    <col min="4358" max="4358" width="11.28515625" style="142" customWidth="1"/>
    <col min="4359" max="4360" width="12.7109375" style="142" customWidth="1"/>
    <col min="4361" max="4608" width="9.140625" style="142"/>
    <col min="4609" max="4609" width="11.28515625" style="142" customWidth="1"/>
    <col min="4610" max="4613" width="9.140625" style="142"/>
    <col min="4614" max="4614" width="11.28515625" style="142" customWidth="1"/>
    <col min="4615" max="4616" width="12.7109375" style="142" customWidth="1"/>
    <col min="4617" max="4864" width="9.140625" style="142"/>
    <col min="4865" max="4865" width="11.28515625" style="142" customWidth="1"/>
    <col min="4866" max="4869" width="9.140625" style="142"/>
    <col min="4870" max="4870" width="11.28515625" style="142" customWidth="1"/>
    <col min="4871" max="4872" width="12.7109375" style="142" customWidth="1"/>
    <col min="4873" max="5120" width="9.140625" style="142"/>
    <col min="5121" max="5121" width="11.28515625" style="142" customWidth="1"/>
    <col min="5122" max="5125" width="9.140625" style="142"/>
    <col min="5126" max="5126" width="11.28515625" style="142" customWidth="1"/>
    <col min="5127" max="5128" width="12.7109375" style="142" customWidth="1"/>
    <col min="5129" max="5376" width="9.140625" style="142"/>
    <col min="5377" max="5377" width="11.28515625" style="142" customWidth="1"/>
    <col min="5378" max="5381" width="9.140625" style="142"/>
    <col min="5382" max="5382" width="11.28515625" style="142" customWidth="1"/>
    <col min="5383" max="5384" width="12.7109375" style="142" customWidth="1"/>
    <col min="5385" max="5632" width="9.140625" style="142"/>
    <col min="5633" max="5633" width="11.28515625" style="142" customWidth="1"/>
    <col min="5634" max="5637" width="9.140625" style="142"/>
    <col min="5638" max="5638" width="11.28515625" style="142" customWidth="1"/>
    <col min="5639" max="5640" width="12.7109375" style="142" customWidth="1"/>
    <col min="5641" max="5888" width="9.140625" style="142"/>
    <col min="5889" max="5889" width="11.28515625" style="142" customWidth="1"/>
    <col min="5890" max="5893" width="9.140625" style="142"/>
    <col min="5894" max="5894" width="11.28515625" style="142" customWidth="1"/>
    <col min="5895" max="5896" width="12.7109375" style="142" customWidth="1"/>
    <col min="5897" max="6144" width="9.140625" style="142"/>
    <col min="6145" max="6145" width="11.28515625" style="142" customWidth="1"/>
    <col min="6146" max="6149" width="9.140625" style="142"/>
    <col min="6150" max="6150" width="11.28515625" style="142" customWidth="1"/>
    <col min="6151" max="6152" width="12.7109375" style="142" customWidth="1"/>
    <col min="6153" max="6400" width="9.140625" style="142"/>
    <col min="6401" max="6401" width="11.28515625" style="142" customWidth="1"/>
    <col min="6402" max="6405" width="9.140625" style="142"/>
    <col min="6406" max="6406" width="11.28515625" style="142" customWidth="1"/>
    <col min="6407" max="6408" width="12.7109375" style="142" customWidth="1"/>
    <col min="6409" max="6656" width="9.140625" style="142"/>
    <col min="6657" max="6657" width="11.28515625" style="142" customWidth="1"/>
    <col min="6658" max="6661" width="9.140625" style="142"/>
    <col min="6662" max="6662" width="11.28515625" style="142" customWidth="1"/>
    <col min="6663" max="6664" width="12.7109375" style="142" customWidth="1"/>
    <col min="6665" max="6912" width="9.140625" style="142"/>
    <col min="6913" max="6913" width="11.28515625" style="142" customWidth="1"/>
    <col min="6914" max="6917" width="9.140625" style="142"/>
    <col min="6918" max="6918" width="11.28515625" style="142" customWidth="1"/>
    <col min="6919" max="6920" width="12.7109375" style="142" customWidth="1"/>
    <col min="6921" max="7168" width="9.140625" style="142"/>
    <col min="7169" max="7169" width="11.28515625" style="142" customWidth="1"/>
    <col min="7170" max="7173" width="9.140625" style="142"/>
    <col min="7174" max="7174" width="11.28515625" style="142" customWidth="1"/>
    <col min="7175" max="7176" width="12.7109375" style="142" customWidth="1"/>
    <col min="7177" max="7424" width="9.140625" style="142"/>
    <col min="7425" max="7425" width="11.28515625" style="142" customWidth="1"/>
    <col min="7426" max="7429" width="9.140625" style="142"/>
    <col min="7430" max="7430" width="11.28515625" style="142" customWidth="1"/>
    <col min="7431" max="7432" width="12.7109375" style="142" customWidth="1"/>
    <col min="7433" max="7680" width="9.140625" style="142"/>
    <col min="7681" max="7681" width="11.28515625" style="142" customWidth="1"/>
    <col min="7682" max="7685" width="9.140625" style="142"/>
    <col min="7686" max="7686" width="11.28515625" style="142" customWidth="1"/>
    <col min="7687" max="7688" width="12.7109375" style="142" customWidth="1"/>
    <col min="7689" max="7936" width="9.140625" style="142"/>
    <col min="7937" max="7937" width="11.28515625" style="142" customWidth="1"/>
    <col min="7938" max="7941" width="9.140625" style="142"/>
    <col min="7942" max="7942" width="11.28515625" style="142" customWidth="1"/>
    <col min="7943" max="7944" width="12.7109375" style="142" customWidth="1"/>
    <col min="7945" max="8192" width="9.140625" style="142"/>
    <col min="8193" max="8193" width="11.28515625" style="142" customWidth="1"/>
    <col min="8194" max="8197" width="9.140625" style="142"/>
    <col min="8198" max="8198" width="11.28515625" style="142" customWidth="1"/>
    <col min="8199" max="8200" width="12.7109375" style="142" customWidth="1"/>
    <col min="8201" max="8448" width="9.140625" style="142"/>
    <col min="8449" max="8449" width="11.28515625" style="142" customWidth="1"/>
    <col min="8450" max="8453" width="9.140625" style="142"/>
    <col min="8454" max="8454" width="11.28515625" style="142" customWidth="1"/>
    <col min="8455" max="8456" width="12.7109375" style="142" customWidth="1"/>
    <col min="8457" max="8704" width="9.140625" style="142"/>
    <col min="8705" max="8705" width="11.28515625" style="142" customWidth="1"/>
    <col min="8706" max="8709" width="9.140625" style="142"/>
    <col min="8710" max="8710" width="11.28515625" style="142" customWidth="1"/>
    <col min="8711" max="8712" width="12.7109375" style="142" customWidth="1"/>
    <col min="8713" max="8960" width="9.140625" style="142"/>
    <col min="8961" max="8961" width="11.28515625" style="142" customWidth="1"/>
    <col min="8962" max="8965" width="9.140625" style="142"/>
    <col min="8966" max="8966" width="11.28515625" style="142" customWidth="1"/>
    <col min="8967" max="8968" width="12.7109375" style="142" customWidth="1"/>
    <col min="8969" max="9216" width="9.140625" style="142"/>
    <col min="9217" max="9217" width="11.28515625" style="142" customWidth="1"/>
    <col min="9218" max="9221" width="9.140625" style="142"/>
    <col min="9222" max="9222" width="11.28515625" style="142" customWidth="1"/>
    <col min="9223" max="9224" width="12.7109375" style="142" customWidth="1"/>
    <col min="9225" max="9472" width="9.140625" style="142"/>
    <col min="9473" max="9473" width="11.28515625" style="142" customWidth="1"/>
    <col min="9474" max="9477" width="9.140625" style="142"/>
    <col min="9478" max="9478" width="11.28515625" style="142" customWidth="1"/>
    <col min="9479" max="9480" width="12.7109375" style="142" customWidth="1"/>
    <col min="9481" max="9728" width="9.140625" style="142"/>
    <col min="9729" max="9729" width="11.28515625" style="142" customWidth="1"/>
    <col min="9730" max="9733" width="9.140625" style="142"/>
    <col min="9734" max="9734" width="11.28515625" style="142" customWidth="1"/>
    <col min="9735" max="9736" width="12.7109375" style="142" customWidth="1"/>
    <col min="9737" max="9984" width="9.140625" style="142"/>
    <col min="9985" max="9985" width="11.28515625" style="142" customWidth="1"/>
    <col min="9986" max="9989" width="9.140625" style="142"/>
    <col min="9990" max="9990" width="11.28515625" style="142" customWidth="1"/>
    <col min="9991" max="9992" width="12.7109375" style="142" customWidth="1"/>
    <col min="9993" max="10240" width="9.140625" style="142"/>
    <col min="10241" max="10241" width="11.28515625" style="142" customWidth="1"/>
    <col min="10242" max="10245" width="9.140625" style="142"/>
    <col min="10246" max="10246" width="11.28515625" style="142" customWidth="1"/>
    <col min="10247" max="10248" width="12.7109375" style="142" customWidth="1"/>
    <col min="10249" max="10496" width="9.140625" style="142"/>
    <col min="10497" max="10497" width="11.28515625" style="142" customWidth="1"/>
    <col min="10498" max="10501" width="9.140625" style="142"/>
    <col min="10502" max="10502" width="11.28515625" style="142" customWidth="1"/>
    <col min="10503" max="10504" width="12.7109375" style="142" customWidth="1"/>
    <col min="10505" max="10752" width="9.140625" style="142"/>
    <col min="10753" max="10753" width="11.28515625" style="142" customWidth="1"/>
    <col min="10754" max="10757" width="9.140625" style="142"/>
    <col min="10758" max="10758" width="11.28515625" style="142" customWidth="1"/>
    <col min="10759" max="10760" width="12.7109375" style="142" customWidth="1"/>
    <col min="10761" max="11008" width="9.140625" style="142"/>
    <col min="11009" max="11009" width="11.28515625" style="142" customWidth="1"/>
    <col min="11010" max="11013" width="9.140625" style="142"/>
    <col min="11014" max="11014" width="11.28515625" style="142" customWidth="1"/>
    <col min="11015" max="11016" width="12.7109375" style="142" customWidth="1"/>
    <col min="11017" max="11264" width="9.140625" style="142"/>
    <col min="11265" max="11265" width="11.28515625" style="142" customWidth="1"/>
    <col min="11266" max="11269" width="9.140625" style="142"/>
    <col min="11270" max="11270" width="11.28515625" style="142" customWidth="1"/>
    <col min="11271" max="11272" width="12.7109375" style="142" customWidth="1"/>
    <col min="11273" max="11520" width="9.140625" style="142"/>
    <col min="11521" max="11521" width="11.28515625" style="142" customWidth="1"/>
    <col min="11522" max="11525" width="9.140625" style="142"/>
    <col min="11526" max="11526" width="11.28515625" style="142" customWidth="1"/>
    <col min="11527" max="11528" width="12.7109375" style="142" customWidth="1"/>
    <col min="11529" max="11776" width="9.140625" style="142"/>
    <col min="11777" max="11777" width="11.28515625" style="142" customWidth="1"/>
    <col min="11778" max="11781" width="9.140625" style="142"/>
    <col min="11782" max="11782" width="11.28515625" style="142" customWidth="1"/>
    <col min="11783" max="11784" width="12.7109375" style="142" customWidth="1"/>
    <col min="11785" max="12032" width="9.140625" style="142"/>
    <col min="12033" max="12033" width="11.28515625" style="142" customWidth="1"/>
    <col min="12034" max="12037" width="9.140625" style="142"/>
    <col min="12038" max="12038" width="11.28515625" style="142" customWidth="1"/>
    <col min="12039" max="12040" width="12.7109375" style="142" customWidth="1"/>
    <col min="12041" max="12288" width="9.140625" style="142"/>
    <col min="12289" max="12289" width="11.28515625" style="142" customWidth="1"/>
    <col min="12290" max="12293" width="9.140625" style="142"/>
    <col min="12294" max="12294" width="11.28515625" style="142" customWidth="1"/>
    <col min="12295" max="12296" width="12.7109375" style="142" customWidth="1"/>
    <col min="12297" max="12544" width="9.140625" style="142"/>
    <col min="12545" max="12545" width="11.28515625" style="142" customWidth="1"/>
    <col min="12546" max="12549" width="9.140625" style="142"/>
    <col min="12550" max="12550" width="11.28515625" style="142" customWidth="1"/>
    <col min="12551" max="12552" width="12.7109375" style="142" customWidth="1"/>
    <col min="12553" max="12800" width="9.140625" style="142"/>
    <col min="12801" max="12801" width="11.28515625" style="142" customWidth="1"/>
    <col min="12802" max="12805" width="9.140625" style="142"/>
    <col min="12806" max="12806" width="11.28515625" style="142" customWidth="1"/>
    <col min="12807" max="12808" width="12.7109375" style="142" customWidth="1"/>
    <col min="12809" max="13056" width="9.140625" style="142"/>
    <col min="13057" max="13057" width="11.28515625" style="142" customWidth="1"/>
    <col min="13058" max="13061" width="9.140625" style="142"/>
    <col min="13062" max="13062" width="11.28515625" style="142" customWidth="1"/>
    <col min="13063" max="13064" width="12.7109375" style="142" customWidth="1"/>
    <col min="13065" max="13312" width="9.140625" style="142"/>
    <col min="13313" max="13313" width="11.28515625" style="142" customWidth="1"/>
    <col min="13314" max="13317" width="9.140625" style="142"/>
    <col min="13318" max="13318" width="11.28515625" style="142" customWidth="1"/>
    <col min="13319" max="13320" width="12.7109375" style="142" customWidth="1"/>
    <col min="13321" max="13568" width="9.140625" style="142"/>
    <col min="13569" max="13569" width="11.28515625" style="142" customWidth="1"/>
    <col min="13570" max="13573" width="9.140625" style="142"/>
    <col min="13574" max="13574" width="11.28515625" style="142" customWidth="1"/>
    <col min="13575" max="13576" width="12.7109375" style="142" customWidth="1"/>
    <col min="13577" max="13824" width="9.140625" style="142"/>
    <col min="13825" max="13825" width="11.28515625" style="142" customWidth="1"/>
    <col min="13826" max="13829" width="9.140625" style="142"/>
    <col min="13830" max="13830" width="11.28515625" style="142" customWidth="1"/>
    <col min="13831" max="13832" width="12.7109375" style="142" customWidth="1"/>
    <col min="13833" max="14080" width="9.140625" style="142"/>
    <col min="14081" max="14081" width="11.28515625" style="142" customWidth="1"/>
    <col min="14082" max="14085" width="9.140625" style="142"/>
    <col min="14086" max="14086" width="11.28515625" style="142" customWidth="1"/>
    <col min="14087" max="14088" width="12.7109375" style="142" customWidth="1"/>
    <col min="14089" max="14336" width="9.140625" style="142"/>
    <col min="14337" max="14337" width="11.28515625" style="142" customWidth="1"/>
    <col min="14338" max="14341" width="9.140625" style="142"/>
    <col min="14342" max="14342" width="11.28515625" style="142" customWidth="1"/>
    <col min="14343" max="14344" width="12.7109375" style="142" customWidth="1"/>
    <col min="14345" max="14592" width="9.140625" style="142"/>
    <col min="14593" max="14593" width="11.28515625" style="142" customWidth="1"/>
    <col min="14594" max="14597" width="9.140625" style="142"/>
    <col min="14598" max="14598" width="11.28515625" style="142" customWidth="1"/>
    <col min="14599" max="14600" width="12.7109375" style="142" customWidth="1"/>
    <col min="14601" max="14848" width="9.140625" style="142"/>
    <col min="14849" max="14849" width="11.28515625" style="142" customWidth="1"/>
    <col min="14850" max="14853" width="9.140625" style="142"/>
    <col min="14854" max="14854" width="11.28515625" style="142" customWidth="1"/>
    <col min="14855" max="14856" width="12.7109375" style="142" customWidth="1"/>
    <col min="14857" max="15104" width="9.140625" style="142"/>
    <col min="15105" max="15105" width="11.28515625" style="142" customWidth="1"/>
    <col min="15106" max="15109" width="9.140625" style="142"/>
    <col min="15110" max="15110" width="11.28515625" style="142" customWidth="1"/>
    <col min="15111" max="15112" width="12.7109375" style="142" customWidth="1"/>
    <col min="15113" max="15360" width="9.140625" style="142"/>
    <col min="15361" max="15361" width="11.28515625" style="142" customWidth="1"/>
    <col min="15362" max="15365" width="9.140625" style="142"/>
    <col min="15366" max="15366" width="11.28515625" style="142" customWidth="1"/>
    <col min="15367" max="15368" width="12.7109375" style="142" customWidth="1"/>
    <col min="15369" max="15616" width="9.140625" style="142"/>
    <col min="15617" max="15617" width="11.28515625" style="142" customWidth="1"/>
    <col min="15618" max="15621" width="9.140625" style="142"/>
    <col min="15622" max="15622" width="11.28515625" style="142" customWidth="1"/>
    <col min="15623" max="15624" width="12.7109375" style="142" customWidth="1"/>
    <col min="15625" max="15872" width="9.140625" style="142"/>
    <col min="15873" max="15873" width="11.28515625" style="142" customWidth="1"/>
    <col min="15874" max="15877" width="9.140625" style="142"/>
    <col min="15878" max="15878" width="11.28515625" style="142" customWidth="1"/>
    <col min="15879" max="15880" width="12.7109375" style="142" customWidth="1"/>
    <col min="15881" max="16128" width="9.140625" style="142"/>
    <col min="16129" max="16129" width="11.28515625" style="142" customWidth="1"/>
    <col min="16130" max="16133" width="9.140625" style="142"/>
    <col min="16134" max="16134" width="11.28515625" style="142" customWidth="1"/>
    <col min="16135" max="16136" width="12.7109375" style="142" customWidth="1"/>
    <col min="16137" max="16384" width="9.140625" style="142"/>
  </cols>
  <sheetData>
    <row r="1" spans="1:11" ht="45.75" customHeight="1" x14ac:dyDescent="0.2">
      <c r="A1" s="120" t="s">
        <v>1202</v>
      </c>
      <c r="B1" s="113"/>
      <c r="C1" s="113"/>
      <c r="D1" s="113"/>
      <c r="E1" s="113"/>
      <c r="F1" s="113"/>
      <c r="G1" s="113"/>
      <c r="H1" s="113"/>
    </row>
    <row r="2" spans="1:11" ht="63.75" x14ac:dyDescent="0.2">
      <c r="A2" s="116" t="s">
        <v>1035</v>
      </c>
      <c r="B2" s="117"/>
      <c r="C2" s="117"/>
      <c r="D2" s="117"/>
      <c r="E2" s="117"/>
      <c r="F2" s="117"/>
      <c r="G2" s="117"/>
      <c r="H2" s="117"/>
    </row>
    <row r="3" spans="1:11" x14ac:dyDescent="0.2">
      <c r="A3" s="116"/>
      <c r="B3" s="117"/>
      <c r="C3" s="117"/>
      <c r="D3" s="117"/>
      <c r="E3" s="117"/>
      <c r="F3" s="117"/>
      <c r="G3" s="117"/>
      <c r="H3" s="117"/>
    </row>
    <row r="4" spans="1:11" ht="54.75" customHeight="1" x14ac:dyDescent="0.2">
      <c r="A4" s="116" t="s">
        <v>1036</v>
      </c>
      <c r="B4" s="117"/>
      <c r="C4" s="117"/>
      <c r="D4" s="117"/>
      <c r="E4" s="117"/>
      <c r="F4" s="117"/>
      <c r="G4" s="117"/>
      <c r="H4" s="117"/>
    </row>
    <row r="5" spans="1:11" x14ac:dyDescent="0.2">
      <c r="A5" s="116"/>
      <c r="B5" s="117"/>
      <c r="C5" s="117"/>
      <c r="D5" s="117"/>
      <c r="E5" s="117"/>
      <c r="F5" s="117"/>
      <c r="G5" s="117"/>
      <c r="H5" s="117"/>
    </row>
    <row r="6" spans="1:11" ht="63.75" x14ac:dyDescent="0.2">
      <c r="A6" s="116" t="s">
        <v>1037</v>
      </c>
      <c r="B6" s="117"/>
      <c r="C6" s="117"/>
      <c r="D6" s="117"/>
      <c r="E6" s="117"/>
      <c r="F6" s="117"/>
      <c r="G6" s="117"/>
      <c r="H6" s="117"/>
    </row>
    <row r="7" spans="1:11" x14ac:dyDescent="0.2">
      <c r="A7" s="116"/>
      <c r="B7" s="117"/>
      <c r="C7" s="117"/>
      <c r="D7" s="117"/>
      <c r="E7" s="117"/>
      <c r="F7" s="117"/>
      <c r="G7" s="117"/>
      <c r="H7" s="117"/>
    </row>
    <row r="8" spans="1:11" ht="51" x14ac:dyDescent="0.2">
      <c r="A8" s="116" t="s">
        <v>1038</v>
      </c>
      <c r="B8" s="117"/>
      <c r="C8" s="117"/>
      <c r="D8" s="117"/>
      <c r="E8" s="117"/>
      <c r="F8" s="117"/>
      <c r="G8" s="117"/>
      <c r="H8" s="117"/>
    </row>
    <row r="9" spans="1:11" x14ac:dyDescent="0.2">
      <c r="A9" s="116"/>
      <c r="B9" s="117"/>
      <c r="C9" s="117"/>
      <c r="D9" s="117"/>
      <c r="E9" s="117"/>
      <c r="F9" s="117"/>
      <c r="G9" s="117"/>
      <c r="H9" s="117"/>
    </row>
    <row r="10" spans="1:11" ht="102" x14ac:dyDescent="0.2">
      <c r="A10" s="116" t="s">
        <v>1039</v>
      </c>
      <c r="B10" s="117"/>
      <c r="C10" s="117"/>
      <c r="D10" s="117"/>
      <c r="E10" s="117"/>
      <c r="F10" s="117"/>
      <c r="G10" s="117"/>
      <c r="H10" s="117"/>
    </row>
    <row r="11" spans="1:11" x14ac:dyDescent="0.2">
      <c r="A11" s="116"/>
      <c r="B11" s="117"/>
      <c r="C11" s="117"/>
      <c r="D11" s="117"/>
      <c r="E11" s="117"/>
      <c r="F11" s="117"/>
      <c r="G11" s="117"/>
      <c r="H11" s="117"/>
    </row>
    <row r="12" spans="1:11" ht="38.25" x14ac:dyDescent="0.2">
      <c r="A12" s="116" t="s">
        <v>1203</v>
      </c>
      <c r="B12" s="117"/>
      <c r="C12" s="117"/>
      <c r="D12" s="117"/>
      <c r="E12" s="117"/>
      <c r="F12" s="117"/>
      <c r="G12" s="117"/>
      <c r="H12" s="117"/>
    </row>
    <row r="13" spans="1:11" x14ac:dyDescent="0.2">
      <c r="A13" s="117"/>
      <c r="B13" s="117"/>
      <c r="C13" s="117"/>
      <c r="D13" s="117"/>
      <c r="E13" s="117"/>
      <c r="F13" s="117"/>
      <c r="G13" s="117"/>
      <c r="H13" s="117"/>
      <c r="I13" s="117"/>
      <c r="J13" s="117"/>
      <c r="K13" s="117"/>
    </row>
    <row r="14" spans="1:11" x14ac:dyDescent="0.2">
      <c r="A14" s="117"/>
      <c r="B14" s="117"/>
      <c r="C14" s="117"/>
      <c r="D14" s="117"/>
      <c r="E14" s="117"/>
      <c r="F14" s="117"/>
      <c r="G14" s="117"/>
      <c r="H14" s="117"/>
      <c r="I14" s="117"/>
      <c r="J14" s="117"/>
      <c r="K14" s="117"/>
    </row>
    <row r="15" spans="1:11" x14ac:dyDescent="0.2">
      <c r="A15" s="117"/>
      <c r="B15" s="117"/>
      <c r="C15" s="117"/>
      <c r="D15" s="117"/>
      <c r="E15" s="117"/>
      <c r="F15" s="117"/>
      <c r="G15" s="117"/>
      <c r="H15" s="117"/>
      <c r="I15" s="117"/>
      <c r="J15" s="117"/>
      <c r="K15" s="117"/>
    </row>
    <row r="16" spans="1:11" x14ac:dyDescent="0.2">
      <c r="A16" s="117"/>
      <c r="B16" s="117"/>
      <c r="C16" s="117"/>
      <c r="D16" s="117"/>
      <c r="E16" s="117"/>
      <c r="F16" s="117"/>
      <c r="G16" s="117"/>
      <c r="H16" s="117"/>
      <c r="I16" s="117"/>
      <c r="J16" s="117"/>
      <c r="K16" s="117"/>
    </row>
    <row r="17" spans="1:11" x14ac:dyDescent="0.2">
      <c r="A17" s="117"/>
      <c r="B17" s="117"/>
      <c r="C17" s="117"/>
      <c r="D17" s="117"/>
      <c r="E17" s="117"/>
      <c r="F17" s="117"/>
      <c r="G17" s="117"/>
      <c r="H17" s="117"/>
      <c r="I17" s="117"/>
      <c r="J17" s="117"/>
      <c r="K17" s="117"/>
    </row>
    <row r="18" spans="1:11" x14ac:dyDescent="0.2">
      <c r="A18" s="117"/>
      <c r="B18" s="117"/>
      <c r="C18" s="117"/>
      <c r="D18" s="117"/>
      <c r="E18" s="117"/>
      <c r="F18" s="117"/>
      <c r="G18" s="117"/>
      <c r="H18" s="117"/>
      <c r="I18" s="117"/>
      <c r="J18" s="117"/>
      <c r="K18" s="117"/>
    </row>
    <row r="19" spans="1:11" x14ac:dyDescent="0.2">
      <c r="B19" s="117"/>
      <c r="C19" s="117"/>
      <c r="D19" s="117"/>
      <c r="E19" s="117"/>
      <c r="F19" s="117"/>
      <c r="G19" s="117"/>
      <c r="H19" s="117"/>
      <c r="I19" s="117"/>
      <c r="J19" s="117"/>
      <c r="K19" s="117"/>
    </row>
    <row r="20" spans="1:11" x14ac:dyDescent="0.2">
      <c r="B20" s="117"/>
      <c r="C20" s="117"/>
      <c r="D20" s="117"/>
      <c r="E20" s="117"/>
      <c r="F20" s="117"/>
      <c r="G20" s="117"/>
      <c r="H20" s="117"/>
      <c r="I20" s="117"/>
      <c r="J20" s="117"/>
      <c r="K20" s="117"/>
    </row>
    <row r="21" spans="1:11" x14ac:dyDescent="0.2">
      <c r="B21" s="117"/>
      <c r="C21" s="117"/>
      <c r="D21" s="117"/>
      <c r="E21" s="117"/>
      <c r="F21" s="117"/>
      <c r="G21" s="117"/>
      <c r="H21" s="117"/>
      <c r="I21" s="117"/>
      <c r="J21" s="117"/>
      <c r="K21" s="117"/>
    </row>
    <row r="22" spans="1:11" x14ac:dyDescent="0.2">
      <c r="B22" s="117"/>
      <c r="C22" s="117"/>
      <c r="D22" s="117"/>
      <c r="E22" s="117"/>
      <c r="F22" s="117"/>
      <c r="G22" s="117"/>
      <c r="H22" s="117"/>
      <c r="I22" s="117"/>
      <c r="J22" s="117"/>
      <c r="K22" s="117"/>
    </row>
    <row r="23" spans="1:11" x14ac:dyDescent="0.2">
      <c r="B23" s="117"/>
      <c r="C23" s="117"/>
      <c r="D23" s="117"/>
      <c r="E23" s="117"/>
      <c r="F23" s="117"/>
      <c r="G23" s="117"/>
      <c r="H23" s="117"/>
      <c r="I23" s="117"/>
      <c r="J23" s="117"/>
      <c r="K23" s="117"/>
    </row>
    <row r="24" spans="1:11" x14ac:dyDescent="0.2">
      <c r="B24" s="117"/>
      <c r="C24" s="117"/>
      <c r="D24" s="117"/>
      <c r="E24" s="117"/>
      <c r="F24" s="117"/>
      <c r="G24" s="117"/>
      <c r="H24" s="117"/>
      <c r="I24" s="117"/>
      <c r="J24" s="117"/>
      <c r="K24" s="117"/>
    </row>
    <row r="25" spans="1:11" x14ac:dyDescent="0.2">
      <c r="B25" s="117"/>
      <c r="C25" s="117"/>
      <c r="D25" s="117"/>
      <c r="E25" s="117"/>
      <c r="F25" s="117"/>
      <c r="G25" s="117"/>
      <c r="H25" s="117"/>
      <c r="I25" s="117"/>
      <c r="J25" s="117"/>
      <c r="K25" s="117"/>
    </row>
    <row r="26" spans="1:11" x14ac:dyDescent="0.2">
      <c r="A26" s="117"/>
      <c r="B26" s="117"/>
      <c r="C26" s="117"/>
      <c r="D26" s="117"/>
      <c r="E26" s="117"/>
      <c r="F26" s="117"/>
      <c r="G26" s="117"/>
      <c r="H26" s="117"/>
      <c r="I26" s="117"/>
      <c r="J26" s="117"/>
      <c r="K26" s="117"/>
    </row>
    <row r="27" spans="1:11" x14ac:dyDescent="0.2">
      <c r="A27" s="117"/>
      <c r="B27" s="117"/>
      <c r="C27" s="117"/>
      <c r="D27" s="117"/>
      <c r="E27" s="117"/>
      <c r="F27" s="117"/>
      <c r="G27" s="117"/>
      <c r="H27" s="117"/>
      <c r="I27" s="117"/>
      <c r="J27" s="117"/>
      <c r="K27" s="117"/>
    </row>
    <row r="28" spans="1:11" x14ac:dyDescent="0.2">
      <c r="A28" s="117"/>
      <c r="B28" s="117"/>
      <c r="C28" s="117"/>
      <c r="D28" s="117"/>
      <c r="E28" s="117"/>
      <c r="F28" s="117"/>
      <c r="G28" s="117"/>
      <c r="H28" s="117"/>
      <c r="I28" s="117"/>
      <c r="J28" s="117"/>
      <c r="K28" s="117"/>
    </row>
    <row r="29" spans="1:11" x14ac:dyDescent="0.2">
      <c r="A29" s="117"/>
      <c r="B29" s="117"/>
      <c r="C29" s="117"/>
      <c r="D29" s="117"/>
      <c r="E29" s="117"/>
      <c r="F29" s="117"/>
      <c r="G29" s="117"/>
      <c r="H29" s="117"/>
      <c r="I29" s="117"/>
      <c r="J29" s="117"/>
      <c r="K29" s="117"/>
    </row>
    <row r="30" spans="1:11" x14ac:dyDescent="0.2">
      <c r="A30" s="117"/>
      <c r="B30" s="117"/>
      <c r="C30" s="117"/>
      <c r="D30" s="117"/>
      <c r="E30" s="117"/>
      <c r="F30" s="117"/>
      <c r="G30" s="117"/>
      <c r="H30" s="117"/>
      <c r="I30" s="117"/>
      <c r="J30" s="117"/>
      <c r="K30" s="117"/>
    </row>
    <row r="31" spans="1:11" x14ac:dyDescent="0.2">
      <c r="A31" s="117"/>
      <c r="B31" s="117"/>
      <c r="C31" s="117"/>
      <c r="D31" s="117"/>
      <c r="E31" s="117"/>
      <c r="F31" s="117"/>
      <c r="G31" s="117"/>
      <c r="H31" s="117"/>
      <c r="I31" s="117"/>
      <c r="J31" s="117"/>
      <c r="K31" s="117"/>
    </row>
    <row r="32" spans="1:11" x14ac:dyDescent="0.2">
      <c r="A32" s="117"/>
      <c r="B32" s="117"/>
      <c r="C32" s="117"/>
      <c r="D32" s="117"/>
      <c r="E32" s="117"/>
      <c r="F32" s="117"/>
      <c r="G32" s="117"/>
      <c r="H32" s="117"/>
      <c r="I32" s="117"/>
      <c r="J32" s="117"/>
      <c r="K32" s="117"/>
    </row>
    <row r="33" spans="1:11" x14ac:dyDescent="0.2">
      <c r="A33" s="117"/>
      <c r="B33" s="117"/>
      <c r="C33" s="117"/>
      <c r="D33" s="117"/>
      <c r="E33" s="117"/>
      <c r="F33" s="117"/>
      <c r="G33" s="117"/>
      <c r="H33" s="117"/>
      <c r="I33" s="117"/>
      <c r="J33" s="117"/>
      <c r="K33" s="117"/>
    </row>
    <row r="34" spans="1:11" x14ac:dyDescent="0.2">
      <c r="A34" s="117"/>
      <c r="B34" s="117"/>
      <c r="C34" s="117"/>
      <c r="D34" s="117"/>
      <c r="E34" s="117"/>
      <c r="F34" s="117"/>
      <c r="G34" s="117"/>
      <c r="H34" s="117"/>
      <c r="I34" s="117"/>
      <c r="J34" s="117"/>
      <c r="K34" s="117"/>
    </row>
    <row r="35" spans="1:11" x14ac:dyDescent="0.2">
      <c r="A35" s="117"/>
      <c r="B35" s="117"/>
      <c r="C35" s="117"/>
      <c r="D35" s="117"/>
      <c r="E35" s="117"/>
      <c r="F35" s="117"/>
      <c r="G35" s="117"/>
      <c r="H35" s="117"/>
      <c r="I35" s="117"/>
      <c r="J35" s="117"/>
      <c r="K35" s="117"/>
    </row>
    <row r="36" spans="1:11" x14ac:dyDescent="0.2">
      <c r="A36" s="117"/>
      <c r="B36" s="117"/>
      <c r="C36" s="117"/>
      <c r="D36" s="117"/>
      <c r="E36" s="117"/>
      <c r="F36" s="117"/>
      <c r="G36" s="117"/>
      <c r="H36" s="117"/>
      <c r="I36" s="117"/>
      <c r="J36" s="117"/>
      <c r="K36" s="117"/>
    </row>
    <row r="37" spans="1:11" x14ac:dyDescent="0.2">
      <c r="A37" s="117"/>
      <c r="B37" s="117"/>
      <c r="C37" s="117"/>
      <c r="D37" s="117"/>
      <c r="E37" s="117"/>
      <c r="F37" s="117"/>
      <c r="G37" s="117"/>
      <c r="H37" s="117"/>
      <c r="I37" s="117"/>
      <c r="J37" s="117"/>
      <c r="K37" s="117"/>
    </row>
    <row r="38" spans="1:11" x14ac:dyDescent="0.2">
      <c r="A38" s="117"/>
      <c r="B38" s="117"/>
      <c r="C38" s="117"/>
      <c r="D38" s="117"/>
      <c r="E38" s="117"/>
      <c r="F38" s="117"/>
      <c r="G38" s="117"/>
      <c r="H38" s="117"/>
      <c r="I38" s="117"/>
      <c r="J38" s="117"/>
      <c r="K38" s="117"/>
    </row>
    <row r="39" spans="1:11" x14ac:dyDescent="0.2">
      <c r="A39" s="117"/>
      <c r="B39" s="117"/>
      <c r="C39" s="117"/>
      <c r="D39" s="117"/>
      <c r="E39" s="117"/>
      <c r="F39" s="117"/>
      <c r="G39" s="117"/>
      <c r="H39" s="117"/>
      <c r="I39" s="117"/>
      <c r="J39" s="117"/>
      <c r="K39" s="117"/>
    </row>
    <row r="40" spans="1:11" x14ac:dyDescent="0.2">
      <c r="A40" s="117"/>
      <c r="B40" s="117"/>
      <c r="C40" s="117"/>
      <c r="D40" s="117"/>
      <c r="E40" s="117"/>
      <c r="F40" s="117"/>
      <c r="G40" s="117"/>
      <c r="H40" s="117"/>
      <c r="I40" s="117"/>
      <c r="J40" s="117"/>
      <c r="K40" s="117"/>
    </row>
    <row r="41" spans="1:11" x14ac:dyDescent="0.2">
      <c r="A41" s="117"/>
      <c r="B41" s="117"/>
      <c r="C41" s="117"/>
      <c r="D41" s="117"/>
      <c r="E41" s="117"/>
      <c r="F41" s="117"/>
      <c r="G41" s="117"/>
      <c r="H41" s="117"/>
      <c r="I41" s="117"/>
      <c r="J41" s="117"/>
      <c r="K41" s="117"/>
    </row>
    <row r="42" spans="1:11" x14ac:dyDescent="0.2">
      <c r="A42" s="117"/>
      <c r="B42" s="117"/>
      <c r="C42" s="117"/>
      <c r="D42" s="117"/>
      <c r="E42" s="117"/>
      <c r="F42" s="117"/>
      <c r="G42" s="117"/>
      <c r="H42" s="117"/>
      <c r="I42" s="117"/>
      <c r="J42" s="117"/>
      <c r="K42" s="117"/>
    </row>
    <row r="43" spans="1:11" x14ac:dyDescent="0.2">
      <c r="A43" s="117"/>
      <c r="B43" s="117"/>
      <c r="C43" s="117"/>
      <c r="D43" s="117"/>
      <c r="E43" s="117"/>
      <c r="F43" s="117"/>
      <c r="G43" s="117"/>
      <c r="H43" s="117"/>
      <c r="I43" s="117"/>
      <c r="J43" s="117"/>
      <c r="K43" s="117"/>
    </row>
    <row r="44" spans="1:11" x14ac:dyDescent="0.2">
      <c r="A44" s="117"/>
      <c r="B44" s="117"/>
      <c r="C44" s="117"/>
      <c r="D44" s="117"/>
      <c r="E44" s="117"/>
      <c r="F44" s="117"/>
      <c r="G44" s="117"/>
      <c r="H44" s="117"/>
      <c r="I44" s="117"/>
      <c r="J44" s="117"/>
      <c r="K44" s="117"/>
    </row>
    <row r="45" spans="1:11" x14ac:dyDescent="0.2">
      <c r="A45" s="117"/>
      <c r="B45" s="117"/>
      <c r="C45" s="117"/>
      <c r="D45" s="117"/>
      <c r="E45" s="117"/>
      <c r="F45" s="117"/>
      <c r="G45" s="117"/>
      <c r="H45" s="117"/>
      <c r="I45" s="117"/>
      <c r="J45" s="117"/>
      <c r="K45" s="117"/>
    </row>
    <row r="46" spans="1:11" x14ac:dyDescent="0.2">
      <c r="A46" s="117"/>
      <c r="B46" s="117"/>
      <c r="C46" s="117"/>
      <c r="D46" s="117"/>
      <c r="E46" s="117"/>
      <c r="F46" s="117"/>
      <c r="G46" s="117"/>
      <c r="H46" s="117"/>
      <c r="I46" s="117"/>
      <c r="J46" s="117"/>
      <c r="K46" s="117"/>
    </row>
    <row r="47" spans="1:11" x14ac:dyDescent="0.2">
      <c r="A47" s="117"/>
      <c r="B47" s="117"/>
      <c r="C47" s="117"/>
      <c r="D47" s="117"/>
      <c r="E47" s="117"/>
      <c r="F47" s="117"/>
      <c r="G47" s="117"/>
      <c r="H47" s="117"/>
      <c r="I47" s="117"/>
      <c r="J47" s="117"/>
      <c r="K47" s="117"/>
    </row>
    <row r="48" spans="1:11" x14ac:dyDescent="0.2">
      <c r="A48" s="117"/>
      <c r="B48" s="117"/>
      <c r="C48" s="117"/>
      <c r="D48" s="117"/>
      <c r="E48" s="117"/>
      <c r="F48" s="117"/>
      <c r="G48" s="117"/>
      <c r="H48" s="117"/>
      <c r="I48" s="117"/>
      <c r="J48" s="117"/>
      <c r="K48" s="117"/>
    </row>
    <row r="49" spans="1:11" x14ac:dyDescent="0.2">
      <c r="A49" s="117"/>
      <c r="B49" s="117"/>
      <c r="C49" s="117"/>
      <c r="D49" s="117"/>
      <c r="E49" s="117"/>
      <c r="F49" s="117"/>
      <c r="G49" s="117"/>
      <c r="H49" s="117"/>
      <c r="I49" s="117"/>
      <c r="J49" s="117"/>
      <c r="K49" s="117"/>
    </row>
    <row r="50" spans="1:11" x14ac:dyDescent="0.2">
      <c r="A50" s="117"/>
      <c r="B50" s="117"/>
      <c r="C50" s="117"/>
      <c r="D50" s="117"/>
      <c r="E50" s="117"/>
      <c r="F50" s="117"/>
      <c r="G50" s="117"/>
      <c r="H50" s="117"/>
      <c r="I50" s="117"/>
      <c r="J50" s="117"/>
      <c r="K50" s="117"/>
    </row>
    <row r="51" spans="1:11" x14ac:dyDescent="0.2">
      <c r="A51" s="117"/>
      <c r="B51" s="117"/>
      <c r="C51" s="117"/>
      <c r="D51" s="117"/>
      <c r="E51" s="117"/>
      <c r="F51" s="117"/>
      <c r="G51" s="117"/>
      <c r="H51" s="117"/>
      <c r="I51" s="117"/>
      <c r="J51" s="117"/>
      <c r="K51" s="117"/>
    </row>
    <row r="52" spans="1:11" x14ac:dyDescent="0.2">
      <c r="A52" s="117"/>
      <c r="B52" s="117"/>
      <c r="C52" s="117"/>
      <c r="D52" s="117"/>
      <c r="E52" s="117"/>
      <c r="F52" s="117"/>
      <c r="G52" s="117"/>
      <c r="H52" s="117"/>
      <c r="I52" s="117"/>
      <c r="J52" s="117"/>
      <c r="K52" s="117"/>
    </row>
    <row r="53" spans="1:11" x14ac:dyDescent="0.2">
      <c r="A53" s="117"/>
      <c r="B53" s="117"/>
      <c r="C53" s="117"/>
      <c r="D53" s="117"/>
      <c r="E53" s="117"/>
      <c r="F53" s="117"/>
      <c r="G53" s="117"/>
      <c r="H53" s="117"/>
      <c r="I53" s="117"/>
      <c r="J53" s="117"/>
      <c r="K53" s="117"/>
    </row>
    <row r="54" spans="1:11" x14ac:dyDescent="0.2">
      <c r="A54" s="117"/>
      <c r="B54" s="117"/>
      <c r="C54" s="117"/>
      <c r="D54" s="117"/>
      <c r="E54" s="117"/>
      <c r="F54" s="117"/>
      <c r="G54" s="117"/>
      <c r="H54" s="117"/>
      <c r="I54" s="117"/>
      <c r="J54" s="117"/>
      <c r="K54" s="117"/>
    </row>
    <row r="55" spans="1:11" x14ac:dyDescent="0.2">
      <c r="A55" s="117"/>
      <c r="B55" s="117"/>
      <c r="C55" s="117"/>
      <c r="D55" s="117"/>
      <c r="E55" s="117"/>
      <c r="F55" s="117"/>
      <c r="G55" s="117"/>
      <c r="H55" s="117"/>
      <c r="I55" s="117"/>
      <c r="J55" s="117"/>
      <c r="K55" s="117"/>
    </row>
    <row r="56" spans="1:11" x14ac:dyDescent="0.2">
      <c r="A56" s="117"/>
      <c r="B56" s="117"/>
      <c r="C56" s="117"/>
      <c r="D56" s="117"/>
      <c r="E56" s="117"/>
      <c r="F56" s="117"/>
      <c r="G56" s="117"/>
      <c r="H56" s="117"/>
      <c r="I56" s="117"/>
      <c r="J56" s="117"/>
      <c r="K56" s="117"/>
    </row>
    <row r="57" spans="1:11" x14ac:dyDescent="0.2">
      <c r="A57" s="117"/>
      <c r="B57" s="117"/>
      <c r="C57" s="117"/>
      <c r="D57" s="117"/>
      <c r="E57" s="117"/>
      <c r="F57" s="117"/>
      <c r="G57" s="117"/>
      <c r="H57" s="117"/>
      <c r="I57" s="117"/>
      <c r="J57" s="117"/>
      <c r="K57" s="117"/>
    </row>
    <row r="58" spans="1:11" x14ac:dyDescent="0.2">
      <c r="A58" s="117"/>
      <c r="B58" s="117"/>
      <c r="C58" s="117"/>
      <c r="D58" s="117"/>
      <c r="E58" s="117"/>
      <c r="F58" s="117"/>
      <c r="G58" s="117"/>
      <c r="H58" s="117"/>
      <c r="I58" s="117"/>
      <c r="J58" s="117"/>
      <c r="K58" s="117"/>
    </row>
    <row r="59" spans="1:11" x14ac:dyDescent="0.2">
      <c r="A59" s="117"/>
      <c r="B59" s="117"/>
      <c r="C59" s="117"/>
      <c r="D59" s="117"/>
      <c r="E59" s="117"/>
      <c r="F59" s="117"/>
      <c r="G59" s="117"/>
      <c r="H59" s="117"/>
      <c r="I59" s="117"/>
      <c r="J59" s="117"/>
      <c r="K59" s="117"/>
    </row>
    <row r="60" spans="1:11" x14ac:dyDescent="0.2">
      <c r="A60" s="117"/>
      <c r="B60" s="117"/>
      <c r="C60" s="117"/>
      <c r="D60" s="117"/>
      <c r="E60" s="117"/>
      <c r="F60" s="117"/>
      <c r="G60" s="117"/>
      <c r="H60" s="117"/>
      <c r="I60" s="117"/>
      <c r="J60" s="117"/>
      <c r="K60" s="117"/>
    </row>
    <row r="61" spans="1:11" x14ac:dyDescent="0.2">
      <c r="A61" s="117"/>
      <c r="B61" s="117"/>
      <c r="C61" s="117"/>
      <c r="D61" s="117"/>
      <c r="E61" s="117"/>
      <c r="F61" s="117"/>
      <c r="G61" s="117"/>
      <c r="H61" s="117"/>
      <c r="I61" s="117"/>
      <c r="J61" s="117"/>
      <c r="K61" s="117"/>
    </row>
    <row r="62" spans="1:11" x14ac:dyDescent="0.2">
      <c r="A62" s="117"/>
      <c r="B62" s="117"/>
      <c r="C62" s="117"/>
      <c r="D62" s="117"/>
      <c r="E62" s="117"/>
      <c r="F62" s="117"/>
      <c r="G62" s="117"/>
      <c r="H62" s="117"/>
      <c r="I62" s="117"/>
      <c r="J62" s="117"/>
      <c r="K62" s="117"/>
    </row>
    <row r="63" spans="1:11" x14ac:dyDescent="0.2">
      <c r="A63" s="117"/>
      <c r="B63" s="117"/>
      <c r="C63" s="117"/>
      <c r="D63" s="117"/>
      <c r="E63" s="117"/>
      <c r="F63" s="117"/>
      <c r="G63" s="117"/>
      <c r="H63" s="117"/>
      <c r="I63" s="117"/>
      <c r="J63" s="117"/>
      <c r="K63" s="117"/>
    </row>
    <row r="64" spans="1:11" x14ac:dyDescent="0.2">
      <c r="A64" s="117"/>
      <c r="B64" s="117"/>
      <c r="C64" s="117"/>
      <c r="D64" s="117"/>
      <c r="E64" s="117"/>
      <c r="F64" s="117"/>
      <c r="G64" s="117"/>
      <c r="H64" s="117"/>
      <c r="I64" s="117"/>
      <c r="J64" s="117"/>
      <c r="K64" s="117"/>
    </row>
    <row r="65" spans="1:11" x14ac:dyDescent="0.2">
      <c r="A65" s="117"/>
      <c r="B65" s="117"/>
      <c r="C65" s="117"/>
      <c r="D65" s="117"/>
      <c r="E65" s="117"/>
      <c r="F65" s="117"/>
      <c r="G65" s="117"/>
      <c r="H65" s="117"/>
      <c r="I65" s="117"/>
      <c r="J65" s="117"/>
      <c r="K65" s="117"/>
    </row>
    <row r="66" spans="1:11" x14ac:dyDescent="0.2">
      <c r="A66" s="117"/>
      <c r="B66" s="117"/>
      <c r="C66" s="117"/>
      <c r="D66" s="117"/>
      <c r="E66" s="117"/>
      <c r="F66" s="117"/>
      <c r="G66" s="117"/>
      <c r="H66" s="117"/>
      <c r="I66" s="117"/>
      <c r="J66" s="117"/>
      <c r="K66" s="117"/>
    </row>
    <row r="67" spans="1:11" x14ac:dyDescent="0.2">
      <c r="A67" s="117"/>
      <c r="B67" s="117"/>
      <c r="C67" s="117"/>
      <c r="D67" s="117"/>
      <c r="E67" s="117"/>
      <c r="F67" s="117"/>
      <c r="G67" s="117"/>
      <c r="H67" s="117"/>
      <c r="I67" s="117"/>
      <c r="J67" s="117"/>
      <c r="K67" s="117"/>
    </row>
    <row r="68" spans="1:11" x14ac:dyDescent="0.2">
      <c r="A68" s="117"/>
      <c r="B68" s="117"/>
      <c r="C68" s="117"/>
      <c r="D68" s="117"/>
      <c r="E68" s="117"/>
      <c r="F68" s="117"/>
      <c r="G68" s="117"/>
      <c r="H68" s="117"/>
      <c r="I68" s="117"/>
      <c r="J68" s="117"/>
      <c r="K68" s="117"/>
    </row>
    <row r="69" spans="1:11" x14ac:dyDescent="0.2">
      <c r="A69" s="117"/>
      <c r="B69" s="117"/>
      <c r="C69" s="117"/>
      <c r="D69" s="117"/>
      <c r="E69" s="117"/>
      <c r="F69" s="117"/>
      <c r="G69" s="117"/>
      <c r="H69" s="117"/>
      <c r="I69" s="117"/>
      <c r="J69" s="117"/>
      <c r="K69" s="117"/>
    </row>
    <row r="70" spans="1:11" x14ac:dyDescent="0.2">
      <c r="A70" s="117"/>
      <c r="B70" s="117"/>
      <c r="C70" s="117"/>
      <c r="D70" s="117"/>
      <c r="E70" s="117"/>
      <c r="F70" s="117"/>
      <c r="G70" s="117"/>
      <c r="H70" s="117"/>
      <c r="I70" s="117"/>
      <c r="J70" s="117"/>
      <c r="K70" s="117"/>
    </row>
    <row r="71" spans="1:11" x14ac:dyDescent="0.2">
      <c r="A71" s="117"/>
      <c r="B71" s="117"/>
      <c r="C71" s="117"/>
      <c r="D71" s="117"/>
      <c r="E71" s="117"/>
      <c r="F71" s="117"/>
      <c r="G71" s="117"/>
      <c r="H71" s="117"/>
      <c r="I71" s="117"/>
      <c r="J71" s="117"/>
      <c r="K71" s="117"/>
    </row>
    <row r="72" spans="1:11" x14ac:dyDescent="0.2">
      <c r="A72" s="117"/>
      <c r="B72" s="117"/>
      <c r="C72" s="117"/>
      <c r="D72" s="117"/>
      <c r="E72" s="117"/>
      <c r="F72" s="117"/>
      <c r="G72" s="117"/>
      <c r="H72" s="117"/>
      <c r="I72" s="117"/>
      <c r="J72" s="117"/>
      <c r="K72" s="117"/>
    </row>
    <row r="73" spans="1:11" x14ac:dyDescent="0.2">
      <c r="A73" s="117"/>
      <c r="B73" s="117"/>
      <c r="C73" s="117"/>
      <c r="D73" s="117"/>
      <c r="E73" s="117"/>
      <c r="F73" s="117"/>
      <c r="G73" s="117"/>
      <c r="H73" s="117"/>
      <c r="I73" s="117"/>
      <c r="J73" s="117"/>
      <c r="K73" s="117"/>
    </row>
    <row r="74" spans="1:11" x14ac:dyDescent="0.2">
      <c r="A74" s="117"/>
      <c r="B74" s="117"/>
      <c r="C74" s="117"/>
      <c r="D74" s="117"/>
      <c r="E74" s="117"/>
      <c r="F74" s="117"/>
      <c r="G74" s="117"/>
      <c r="H74" s="117"/>
      <c r="I74" s="117"/>
      <c r="J74" s="117"/>
      <c r="K74" s="117"/>
    </row>
    <row r="75" spans="1:11" x14ac:dyDescent="0.2">
      <c r="A75" s="117"/>
      <c r="B75" s="117"/>
      <c r="C75" s="117"/>
      <c r="D75" s="117"/>
      <c r="E75" s="117"/>
      <c r="F75" s="117"/>
      <c r="G75" s="117"/>
      <c r="H75" s="117"/>
      <c r="I75" s="117"/>
      <c r="J75" s="117"/>
      <c r="K75" s="117"/>
    </row>
    <row r="76" spans="1:11" x14ac:dyDescent="0.2">
      <c r="A76" s="117"/>
      <c r="B76" s="117"/>
      <c r="C76" s="117"/>
      <c r="D76" s="117"/>
      <c r="E76" s="117"/>
      <c r="F76" s="117"/>
      <c r="G76" s="117"/>
      <c r="H76" s="117"/>
      <c r="I76" s="117"/>
      <c r="J76" s="117"/>
      <c r="K76" s="117"/>
    </row>
    <row r="77" spans="1:11" x14ac:dyDescent="0.2">
      <c r="A77" s="117"/>
      <c r="B77" s="117"/>
      <c r="C77" s="117"/>
      <c r="D77" s="117"/>
      <c r="E77" s="117"/>
      <c r="F77" s="117"/>
      <c r="G77" s="117"/>
      <c r="H77" s="117"/>
      <c r="I77" s="117"/>
      <c r="J77" s="117"/>
      <c r="K77" s="117"/>
    </row>
    <row r="78" spans="1:11" x14ac:dyDescent="0.2">
      <c r="A78" s="117"/>
      <c r="B78" s="117"/>
      <c r="C78" s="117"/>
      <c r="D78" s="117"/>
      <c r="E78" s="117"/>
      <c r="F78" s="117"/>
      <c r="G78" s="117"/>
      <c r="H78" s="117"/>
      <c r="I78" s="117"/>
      <c r="J78" s="117"/>
      <c r="K78" s="117"/>
    </row>
    <row r="79" spans="1:11" x14ac:dyDescent="0.2">
      <c r="A79" s="117"/>
      <c r="B79" s="117"/>
      <c r="C79" s="117"/>
      <c r="D79" s="117"/>
      <c r="E79" s="117"/>
      <c r="F79" s="117"/>
      <c r="G79" s="117"/>
      <c r="H79" s="117"/>
      <c r="I79" s="117"/>
      <c r="J79" s="117"/>
      <c r="K79" s="117"/>
    </row>
    <row r="80" spans="1:11" x14ac:dyDescent="0.2">
      <c r="A80" s="117"/>
      <c r="B80" s="117"/>
      <c r="C80" s="117"/>
      <c r="D80" s="117"/>
      <c r="E80" s="117"/>
      <c r="F80" s="117"/>
      <c r="G80" s="117"/>
      <c r="H80" s="117"/>
      <c r="I80" s="117"/>
      <c r="J80" s="117"/>
      <c r="K80" s="117"/>
    </row>
    <row r="81" spans="1:11" x14ac:dyDescent="0.2">
      <c r="A81" s="117"/>
      <c r="B81" s="117"/>
      <c r="C81" s="117"/>
      <c r="D81" s="117"/>
      <c r="E81" s="117"/>
      <c r="F81" s="117"/>
      <c r="G81" s="117"/>
      <c r="H81" s="117"/>
      <c r="I81" s="117"/>
      <c r="J81" s="117"/>
      <c r="K81" s="117"/>
    </row>
    <row r="82" spans="1:11" x14ac:dyDescent="0.2">
      <c r="A82" s="117"/>
      <c r="B82" s="117"/>
      <c r="C82" s="117"/>
      <c r="D82" s="117"/>
      <c r="E82" s="117"/>
      <c r="F82" s="117"/>
      <c r="G82" s="117"/>
      <c r="H82" s="117"/>
      <c r="I82" s="117"/>
      <c r="J82" s="117"/>
      <c r="K82" s="117"/>
    </row>
    <row r="83" spans="1:11" x14ac:dyDescent="0.2">
      <c r="A83" s="117"/>
      <c r="B83" s="117"/>
      <c r="C83" s="117"/>
      <c r="D83" s="117"/>
      <c r="E83" s="117"/>
      <c r="F83" s="117"/>
      <c r="G83" s="117"/>
      <c r="H83" s="117"/>
      <c r="I83" s="117"/>
      <c r="J83" s="117"/>
      <c r="K83" s="117"/>
    </row>
    <row r="84" spans="1:11" x14ac:dyDescent="0.2">
      <c r="A84" s="117"/>
      <c r="B84" s="117"/>
      <c r="C84" s="117"/>
      <c r="D84" s="117"/>
      <c r="E84" s="117"/>
      <c r="F84" s="117"/>
      <c r="G84" s="117"/>
      <c r="H84" s="117"/>
      <c r="I84" s="117"/>
      <c r="J84" s="117"/>
      <c r="K84" s="117"/>
    </row>
    <row r="85" spans="1:11" x14ac:dyDescent="0.2">
      <c r="A85" s="117"/>
      <c r="B85" s="117"/>
      <c r="C85" s="117"/>
      <c r="D85" s="117"/>
      <c r="E85" s="117"/>
      <c r="F85" s="117"/>
      <c r="G85" s="117"/>
      <c r="H85" s="117"/>
      <c r="I85" s="117"/>
      <c r="J85" s="117"/>
      <c r="K85" s="117"/>
    </row>
    <row r="86" spans="1:11" x14ac:dyDescent="0.2">
      <c r="A86" s="117"/>
      <c r="B86" s="117"/>
      <c r="C86" s="117"/>
      <c r="D86" s="117"/>
      <c r="E86" s="117"/>
      <c r="F86" s="117"/>
      <c r="G86" s="117"/>
      <c r="H86" s="117"/>
      <c r="I86" s="117"/>
      <c r="J86" s="117"/>
      <c r="K86" s="117"/>
    </row>
    <row r="87" spans="1:11" x14ac:dyDescent="0.2">
      <c r="A87" s="117"/>
      <c r="B87" s="117"/>
      <c r="C87" s="117"/>
      <c r="D87" s="117"/>
      <c r="E87" s="117"/>
      <c r="F87" s="117"/>
      <c r="G87" s="117"/>
      <c r="H87" s="117"/>
      <c r="I87" s="117"/>
      <c r="J87" s="117"/>
      <c r="K87" s="117"/>
    </row>
    <row r="88" spans="1:11" x14ac:dyDescent="0.2">
      <c r="A88" s="117"/>
      <c r="B88" s="117"/>
      <c r="C88" s="117"/>
      <c r="D88" s="117"/>
      <c r="E88" s="117"/>
      <c r="F88" s="117"/>
      <c r="G88" s="117"/>
      <c r="H88" s="117"/>
      <c r="I88" s="117"/>
      <c r="J88" s="117"/>
      <c r="K88" s="117"/>
    </row>
    <row r="89" spans="1:11" x14ac:dyDescent="0.2">
      <c r="A89" s="117"/>
      <c r="B89" s="117"/>
      <c r="C89" s="117"/>
      <c r="D89" s="117"/>
      <c r="E89" s="117"/>
      <c r="F89" s="117"/>
      <c r="G89" s="117"/>
      <c r="H89" s="117"/>
      <c r="I89" s="117"/>
      <c r="J89" s="117"/>
      <c r="K89" s="117"/>
    </row>
    <row r="90" spans="1:11" x14ac:dyDescent="0.2">
      <c r="A90" s="117"/>
      <c r="B90" s="117"/>
      <c r="C90" s="117"/>
      <c r="D90" s="117"/>
      <c r="E90" s="117"/>
      <c r="F90" s="117"/>
      <c r="G90" s="117"/>
      <c r="H90" s="117"/>
      <c r="I90" s="117"/>
      <c r="J90" s="117"/>
      <c r="K90" s="117"/>
    </row>
    <row r="91" spans="1:11" x14ac:dyDescent="0.2">
      <c r="A91" s="117"/>
      <c r="B91" s="117"/>
      <c r="C91" s="117"/>
      <c r="D91" s="117"/>
      <c r="E91" s="117"/>
      <c r="F91" s="117"/>
      <c r="G91" s="117"/>
      <c r="H91" s="117"/>
      <c r="I91" s="117"/>
      <c r="J91" s="117"/>
      <c r="K91" s="117"/>
    </row>
    <row r="92" spans="1:11" x14ac:dyDescent="0.2">
      <c r="A92" s="117"/>
      <c r="B92" s="117"/>
      <c r="C92" s="117"/>
      <c r="D92" s="117"/>
      <c r="E92" s="117"/>
      <c r="F92" s="117"/>
      <c r="G92" s="117"/>
      <c r="H92" s="117"/>
      <c r="I92" s="117"/>
      <c r="J92" s="117"/>
      <c r="K92" s="117"/>
    </row>
    <row r="93" spans="1:11" x14ac:dyDescent="0.2">
      <c r="A93" s="117"/>
      <c r="B93" s="117"/>
      <c r="C93" s="117"/>
      <c r="D93" s="117"/>
      <c r="E93" s="117"/>
      <c r="F93" s="117"/>
      <c r="G93" s="117"/>
      <c r="H93" s="117"/>
      <c r="I93" s="117"/>
      <c r="J93" s="117"/>
      <c r="K93" s="117"/>
    </row>
    <row r="94" spans="1:11" x14ac:dyDescent="0.2">
      <c r="A94" s="117"/>
      <c r="B94" s="117"/>
      <c r="C94" s="117"/>
      <c r="D94" s="117"/>
      <c r="E94" s="117"/>
      <c r="F94" s="117"/>
      <c r="G94" s="117"/>
      <c r="H94" s="117"/>
      <c r="I94" s="117"/>
      <c r="J94" s="117"/>
      <c r="K94" s="117"/>
    </row>
    <row r="95" spans="1:11" x14ac:dyDescent="0.2">
      <c r="A95" s="117"/>
      <c r="B95" s="117"/>
      <c r="C95" s="117"/>
      <c r="D95" s="117"/>
      <c r="E95" s="117"/>
      <c r="F95" s="117"/>
      <c r="G95" s="117"/>
      <c r="H95" s="117"/>
      <c r="I95" s="117"/>
      <c r="J95" s="117"/>
      <c r="K95" s="117"/>
    </row>
    <row r="96" spans="1:11" x14ac:dyDescent="0.2">
      <c r="A96" s="117"/>
      <c r="B96" s="117"/>
      <c r="C96" s="117"/>
      <c r="D96" s="117"/>
      <c r="E96" s="117"/>
      <c r="F96" s="117"/>
      <c r="G96" s="117"/>
      <c r="H96" s="117"/>
      <c r="I96" s="117"/>
      <c r="J96" s="117"/>
      <c r="K96" s="117"/>
    </row>
    <row r="97" spans="1:11" x14ac:dyDescent="0.2">
      <c r="A97" s="117"/>
      <c r="B97" s="117"/>
      <c r="C97" s="117"/>
      <c r="D97" s="117"/>
      <c r="E97" s="117"/>
      <c r="F97" s="117"/>
      <c r="G97" s="117"/>
      <c r="H97" s="117"/>
      <c r="I97" s="117"/>
      <c r="J97" s="117"/>
      <c r="K97" s="117"/>
    </row>
    <row r="98" spans="1:11" x14ac:dyDescent="0.2">
      <c r="A98" s="117"/>
      <c r="B98" s="117"/>
      <c r="C98" s="117"/>
      <c r="D98" s="117"/>
      <c r="E98" s="117"/>
      <c r="F98" s="117"/>
      <c r="G98" s="117"/>
      <c r="H98" s="117"/>
      <c r="I98" s="117"/>
      <c r="J98" s="117"/>
      <c r="K98" s="117"/>
    </row>
    <row r="99" spans="1:11" x14ac:dyDescent="0.2">
      <c r="A99" s="117"/>
      <c r="B99" s="117"/>
      <c r="C99" s="117"/>
      <c r="D99" s="117"/>
      <c r="E99" s="117"/>
      <c r="F99" s="117"/>
      <c r="G99" s="117"/>
      <c r="H99" s="117"/>
      <c r="I99" s="117"/>
      <c r="J99" s="117"/>
      <c r="K99" s="117"/>
    </row>
    <row r="100" spans="1:11" x14ac:dyDescent="0.2">
      <c r="A100" s="117"/>
      <c r="B100" s="117"/>
      <c r="C100" s="117"/>
      <c r="D100" s="117"/>
      <c r="E100" s="117"/>
      <c r="F100" s="117"/>
      <c r="G100" s="117"/>
      <c r="H100" s="117"/>
      <c r="I100" s="117"/>
      <c r="J100" s="117"/>
      <c r="K100" s="117"/>
    </row>
    <row r="101" spans="1:11" x14ac:dyDescent="0.2">
      <c r="A101" s="117"/>
      <c r="B101" s="117"/>
      <c r="C101" s="117"/>
      <c r="D101" s="117"/>
      <c r="E101" s="117"/>
      <c r="F101" s="117"/>
      <c r="G101" s="117"/>
      <c r="H101" s="117"/>
      <c r="I101" s="117"/>
      <c r="J101" s="117"/>
      <c r="K101" s="117"/>
    </row>
    <row r="102" spans="1:11" x14ac:dyDescent="0.2">
      <c r="A102" s="117"/>
      <c r="B102" s="117"/>
      <c r="C102" s="117"/>
      <c r="D102" s="117"/>
      <c r="E102" s="117"/>
      <c r="F102" s="117"/>
      <c r="G102" s="117"/>
      <c r="H102" s="117"/>
      <c r="I102" s="117"/>
      <c r="J102" s="117"/>
      <c r="K102" s="117"/>
    </row>
    <row r="103" spans="1:11" x14ac:dyDescent="0.2">
      <c r="A103" s="117"/>
      <c r="B103" s="117"/>
      <c r="C103" s="117"/>
      <c r="D103" s="117"/>
      <c r="E103" s="117"/>
      <c r="F103" s="117"/>
      <c r="G103" s="117"/>
      <c r="H103" s="117"/>
      <c r="I103" s="117"/>
      <c r="J103" s="117"/>
      <c r="K103" s="117"/>
    </row>
    <row r="104" spans="1:11" x14ac:dyDescent="0.2">
      <c r="A104" s="117"/>
      <c r="B104" s="117"/>
      <c r="C104" s="117"/>
      <c r="D104" s="117"/>
      <c r="E104" s="117"/>
      <c r="F104" s="117"/>
      <c r="G104" s="117"/>
      <c r="H104" s="117"/>
      <c r="I104" s="117"/>
      <c r="J104" s="117"/>
      <c r="K104" s="117"/>
    </row>
    <row r="105" spans="1:11" x14ac:dyDescent="0.2">
      <c r="A105" s="117"/>
      <c r="B105" s="117"/>
      <c r="C105" s="117"/>
      <c r="D105" s="117"/>
      <c r="E105" s="117"/>
      <c r="F105" s="117"/>
      <c r="G105" s="117"/>
      <c r="H105" s="117"/>
      <c r="I105" s="117"/>
      <c r="J105" s="117"/>
      <c r="K105" s="117"/>
    </row>
    <row r="106" spans="1:11" x14ac:dyDescent="0.2">
      <c r="A106" s="117"/>
      <c r="B106" s="117"/>
      <c r="C106" s="117"/>
      <c r="D106" s="117"/>
      <c r="E106" s="117"/>
      <c r="F106" s="117"/>
      <c r="G106" s="117"/>
      <c r="H106" s="117"/>
      <c r="I106" s="117"/>
      <c r="J106" s="117"/>
      <c r="K106" s="117"/>
    </row>
    <row r="107" spans="1:11" x14ac:dyDescent="0.2">
      <c r="A107" s="117"/>
      <c r="B107" s="117"/>
      <c r="C107" s="117"/>
      <c r="D107" s="117"/>
      <c r="E107" s="117"/>
      <c r="F107" s="117"/>
      <c r="G107" s="117"/>
      <c r="H107" s="117"/>
      <c r="I107" s="117"/>
      <c r="J107" s="117"/>
      <c r="K107" s="117"/>
    </row>
    <row r="108" spans="1:11" x14ac:dyDescent="0.2">
      <c r="A108" s="117"/>
      <c r="B108" s="117"/>
      <c r="C108" s="117"/>
      <c r="D108" s="117"/>
      <c r="E108" s="117"/>
      <c r="F108" s="117"/>
      <c r="G108" s="117"/>
      <c r="H108" s="117"/>
      <c r="I108" s="117"/>
      <c r="J108" s="117"/>
      <c r="K108" s="117"/>
    </row>
    <row r="109" spans="1:11" x14ac:dyDescent="0.2">
      <c r="A109" s="117"/>
      <c r="B109" s="117"/>
      <c r="C109" s="117"/>
      <c r="D109" s="117"/>
      <c r="E109" s="117"/>
      <c r="F109" s="117"/>
      <c r="G109" s="117"/>
      <c r="H109" s="117"/>
      <c r="I109" s="117"/>
      <c r="J109" s="117"/>
      <c r="K109" s="117"/>
    </row>
    <row r="110" spans="1:11" x14ac:dyDescent="0.2">
      <c r="A110" s="117"/>
      <c r="B110" s="117"/>
      <c r="C110" s="117"/>
      <c r="D110" s="117"/>
      <c r="E110" s="117"/>
      <c r="F110" s="117"/>
      <c r="G110" s="117"/>
      <c r="H110" s="117"/>
      <c r="I110" s="117"/>
      <c r="J110" s="117"/>
      <c r="K110" s="117"/>
    </row>
    <row r="111" spans="1:11" x14ac:dyDescent="0.2">
      <c r="A111" s="117"/>
      <c r="B111" s="117"/>
      <c r="C111" s="117"/>
      <c r="D111" s="117"/>
      <c r="E111" s="117"/>
      <c r="F111" s="117"/>
      <c r="G111" s="117"/>
      <c r="H111" s="117"/>
      <c r="I111" s="117"/>
      <c r="J111" s="117"/>
      <c r="K111" s="117"/>
    </row>
    <row r="112" spans="1:11" x14ac:dyDescent="0.2">
      <c r="A112" s="117"/>
      <c r="B112" s="117"/>
      <c r="C112" s="117"/>
      <c r="D112" s="117"/>
      <c r="E112" s="117"/>
      <c r="F112" s="117"/>
      <c r="G112" s="117"/>
      <c r="H112" s="117"/>
      <c r="I112" s="117"/>
      <c r="J112" s="117"/>
      <c r="K112" s="117"/>
    </row>
    <row r="113" spans="1:11" x14ac:dyDescent="0.2">
      <c r="A113" s="117"/>
      <c r="B113" s="117"/>
      <c r="C113" s="117"/>
      <c r="D113" s="117"/>
      <c r="E113" s="117"/>
      <c r="F113" s="117"/>
      <c r="G113" s="117"/>
      <c r="H113" s="117"/>
      <c r="I113" s="117"/>
      <c r="J113" s="117"/>
      <c r="K113" s="117"/>
    </row>
    <row r="114" spans="1:11" x14ac:dyDescent="0.2">
      <c r="A114" s="117"/>
      <c r="B114" s="117"/>
      <c r="C114" s="117"/>
      <c r="D114" s="117"/>
      <c r="E114" s="117"/>
      <c r="F114" s="117"/>
      <c r="G114" s="117"/>
      <c r="H114" s="117"/>
      <c r="I114" s="117"/>
      <c r="J114" s="117"/>
      <c r="K114" s="117"/>
    </row>
    <row r="115" spans="1:11" x14ac:dyDescent="0.2">
      <c r="A115" s="117"/>
      <c r="B115" s="117"/>
      <c r="C115" s="117"/>
      <c r="D115" s="117"/>
      <c r="E115" s="117"/>
      <c r="F115" s="117"/>
      <c r="G115" s="117"/>
      <c r="H115" s="117"/>
      <c r="I115" s="117"/>
      <c r="J115" s="117"/>
      <c r="K115" s="117"/>
    </row>
    <row r="116" spans="1:11" x14ac:dyDescent="0.2">
      <c r="A116" s="117"/>
      <c r="B116" s="117"/>
      <c r="C116" s="117"/>
      <c r="D116" s="117"/>
      <c r="E116" s="117"/>
      <c r="F116" s="117"/>
      <c r="G116" s="117"/>
      <c r="H116" s="117"/>
      <c r="I116" s="117"/>
      <c r="J116" s="117"/>
      <c r="K116" s="117"/>
    </row>
    <row r="117" spans="1:11" x14ac:dyDescent="0.2">
      <c r="A117" s="117"/>
      <c r="B117" s="117"/>
      <c r="C117" s="117"/>
      <c r="D117" s="117"/>
      <c r="E117" s="117"/>
      <c r="F117" s="117"/>
      <c r="G117" s="117"/>
      <c r="H117" s="117"/>
      <c r="I117" s="117"/>
      <c r="J117" s="117"/>
      <c r="K117" s="117"/>
    </row>
    <row r="118" spans="1:11" x14ac:dyDescent="0.2">
      <c r="A118" s="117"/>
      <c r="B118" s="117"/>
      <c r="C118" s="117"/>
      <c r="D118" s="117"/>
      <c r="E118" s="117"/>
      <c r="F118" s="117"/>
      <c r="G118" s="117"/>
      <c r="H118" s="117"/>
      <c r="I118" s="117"/>
      <c r="J118" s="117"/>
      <c r="K118" s="117"/>
    </row>
    <row r="119" spans="1:11" x14ac:dyDescent="0.2">
      <c r="A119" s="117"/>
      <c r="B119" s="117"/>
      <c r="C119" s="117"/>
      <c r="D119" s="117"/>
      <c r="E119" s="117"/>
      <c r="F119" s="117"/>
      <c r="G119" s="117"/>
      <c r="H119" s="117"/>
      <c r="I119" s="117"/>
      <c r="J119" s="117"/>
      <c r="K119" s="117"/>
    </row>
    <row r="120" spans="1:11" x14ac:dyDescent="0.2">
      <c r="A120" s="117"/>
      <c r="B120" s="117"/>
      <c r="C120" s="117"/>
      <c r="D120" s="117"/>
      <c r="E120" s="117"/>
      <c r="F120" s="117"/>
      <c r="G120" s="117"/>
      <c r="H120" s="117"/>
      <c r="I120" s="117"/>
      <c r="J120" s="117"/>
      <c r="K120" s="117"/>
    </row>
    <row r="121" spans="1:11" x14ac:dyDescent="0.2">
      <c r="A121" s="117"/>
      <c r="B121" s="117"/>
      <c r="C121" s="117"/>
      <c r="D121" s="117"/>
      <c r="E121" s="117"/>
      <c r="F121" s="117"/>
      <c r="G121" s="117"/>
      <c r="H121" s="117"/>
      <c r="I121" s="117"/>
      <c r="J121" s="117"/>
      <c r="K121" s="117"/>
    </row>
    <row r="122" spans="1:11" x14ac:dyDescent="0.2">
      <c r="A122" s="117"/>
      <c r="B122" s="117"/>
      <c r="C122" s="117"/>
      <c r="D122" s="117"/>
      <c r="E122" s="117"/>
      <c r="F122" s="117"/>
      <c r="G122" s="117"/>
      <c r="H122" s="117"/>
      <c r="I122" s="117"/>
      <c r="J122" s="117"/>
      <c r="K122" s="117"/>
    </row>
    <row r="123" spans="1:11" x14ac:dyDescent="0.2">
      <c r="A123" s="117"/>
      <c r="B123" s="117"/>
      <c r="C123" s="117"/>
      <c r="D123" s="117"/>
      <c r="E123" s="117"/>
      <c r="F123" s="117"/>
      <c r="G123" s="117"/>
      <c r="H123" s="117"/>
      <c r="I123" s="117"/>
      <c r="J123" s="117"/>
      <c r="K123" s="117"/>
    </row>
    <row r="124" spans="1:11" x14ac:dyDescent="0.2">
      <c r="A124" s="117"/>
      <c r="B124" s="117"/>
      <c r="C124" s="117"/>
      <c r="D124" s="117"/>
      <c r="E124" s="117"/>
      <c r="F124" s="117"/>
      <c r="G124" s="117"/>
      <c r="H124" s="117"/>
      <c r="I124" s="117"/>
      <c r="J124" s="117"/>
      <c r="K124" s="117"/>
    </row>
    <row r="125" spans="1:11" x14ac:dyDescent="0.2">
      <c r="A125" s="117"/>
      <c r="B125" s="117"/>
      <c r="C125" s="117"/>
      <c r="D125" s="117"/>
      <c r="E125" s="117"/>
      <c r="F125" s="117"/>
      <c r="G125" s="117"/>
      <c r="H125" s="117"/>
      <c r="I125" s="117"/>
      <c r="J125" s="117"/>
      <c r="K125" s="117"/>
    </row>
    <row r="126" spans="1:11" x14ac:dyDescent="0.2">
      <c r="A126" s="117"/>
      <c r="B126" s="117"/>
      <c r="C126" s="117"/>
      <c r="D126" s="117"/>
      <c r="E126" s="117"/>
      <c r="F126" s="117"/>
      <c r="G126" s="117"/>
      <c r="H126" s="117"/>
      <c r="I126" s="117"/>
      <c r="J126" s="117"/>
      <c r="K126" s="117"/>
    </row>
    <row r="127" spans="1:11" x14ac:dyDescent="0.2">
      <c r="A127" s="117"/>
      <c r="B127" s="117"/>
      <c r="C127" s="117"/>
      <c r="D127" s="117"/>
      <c r="E127" s="117"/>
      <c r="F127" s="117"/>
      <c r="G127" s="117"/>
      <c r="H127" s="117"/>
      <c r="I127" s="117"/>
      <c r="J127" s="117"/>
      <c r="K127" s="117"/>
    </row>
    <row r="128" spans="1:11" x14ac:dyDescent="0.2">
      <c r="A128" s="117"/>
      <c r="B128" s="117"/>
      <c r="C128" s="117"/>
      <c r="D128" s="117"/>
      <c r="E128" s="117"/>
      <c r="F128" s="117"/>
      <c r="G128" s="117"/>
      <c r="H128" s="117"/>
      <c r="I128" s="117"/>
      <c r="J128" s="117"/>
      <c r="K128" s="117"/>
    </row>
    <row r="129" spans="1:11" x14ac:dyDescent="0.2">
      <c r="A129" s="117"/>
      <c r="B129" s="117"/>
      <c r="C129" s="117"/>
      <c r="D129" s="117"/>
      <c r="E129" s="117"/>
      <c r="F129" s="117"/>
      <c r="G129" s="117"/>
      <c r="H129" s="117"/>
      <c r="I129" s="117"/>
      <c r="J129" s="117"/>
      <c r="K129" s="117"/>
    </row>
    <row r="130" spans="1:11" x14ac:dyDescent="0.2">
      <c r="A130" s="117"/>
      <c r="B130" s="117"/>
      <c r="C130" s="117"/>
      <c r="D130" s="117"/>
      <c r="E130" s="117"/>
      <c r="F130" s="117"/>
      <c r="G130" s="117"/>
      <c r="H130" s="117"/>
      <c r="I130" s="117"/>
      <c r="J130" s="117"/>
      <c r="K130" s="117"/>
    </row>
    <row r="131" spans="1:11" x14ac:dyDescent="0.2">
      <c r="A131" s="117"/>
      <c r="B131" s="117"/>
      <c r="C131" s="117"/>
      <c r="D131" s="117"/>
      <c r="E131" s="117"/>
      <c r="F131" s="117"/>
      <c r="G131" s="117"/>
      <c r="H131" s="117"/>
      <c r="I131" s="117"/>
      <c r="J131" s="117"/>
      <c r="K131" s="117"/>
    </row>
    <row r="132" spans="1:11" x14ac:dyDescent="0.2">
      <c r="A132" s="117"/>
      <c r="B132" s="117"/>
      <c r="C132" s="117"/>
      <c r="D132" s="117"/>
      <c r="E132" s="117"/>
      <c r="F132" s="117"/>
      <c r="G132" s="117"/>
      <c r="H132" s="117"/>
      <c r="I132" s="117"/>
      <c r="J132" s="117"/>
      <c r="K132" s="117"/>
    </row>
    <row r="133" spans="1:11" x14ac:dyDescent="0.2">
      <c r="A133" s="117"/>
      <c r="B133" s="117"/>
      <c r="C133" s="117"/>
      <c r="D133" s="117"/>
      <c r="E133" s="117"/>
      <c r="F133" s="117"/>
      <c r="G133" s="117"/>
      <c r="H133" s="117"/>
      <c r="I133" s="117"/>
      <c r="J133" s="117"/>
      <c r="K133" s="117"/>
    </row>
    <row r="134" spans="1:11" x14ac:dyDescent="0.2">
      <c r="A134" s="117"/>
      <c r="B134" s="117"/>
      <c r="C134" s="117"/>
      <c r="D134" s="117"/>
      <c r="E134" s="117"/>
      <c r="F134" s="117"/>
      <c r="G134" s="117"/>
      <c r="H134" s="117"/>
      <c r="I134" s="117"/>
      <c r="J134" s="117"/>
      <c r="K134" s="117"/>
    </row>
    <row r="135" spans="1:11" x14ac:dyDescent="0.2">
      <c r="A135" s="117"/>
      <c r="B135" s="117"/>
      <c r="C135" s="117"/>
      <c r="D135" s="117"/>
      <c r="E135" s="117"/>
      <c r="F135" s="117"/>
      <c r="G135" s="117"/>
      <c r="H135" s="117"/>
      <c r="I135" s="117"/>
      <c r="J135" s="117"/>
      <c r="K135" s="117"/>
    </row>
    <row r="136" spans="1:11" x14ac:dyDescent="0.2">
      <c r="A136" s="117"/>
      <c r="B136" s="117"/>
      <c r="C136" s="117"/>
      <c r="D136" s="117"/>
      <c r="E136" s="117"/>
      <c r="F136" s="117"/>
      <c r="G136" s="117"/>
      <c r="H136" s="117"/>
      <c r="I136" s="117"/>
      <c r="J136" s="117"/>
      <c r="K136" s="117"/>
    </row>
    <row r="137" spans="1:11" x14ac:dyDescent="0.2">
      <c r="A137" s="117"/>
      <c r="B137" s="117"/>
      <c r="C137" s="117"/>
      <c r="D137" s="117"/>
      <c r="E137" s="117"/>
      <c r="F137" s="117"/>
      <c r="G137" s="117"/>
      <c r="H137" s="117"/>
      <c r="I137" s="117"/>
      <c r="J137" s="117"/>
      <c r="K137" s="117"/>
    </row>
    <row r="138" spans="1:11" x14ac:dyDescent="0.2">
      <c r="A138" s="117"/>
      <c r="B138" s="117"/>
      <c r="C138" s="117"/>
      <c r="D138" s="117"/>
      <c r="E138" s="117"/>
      <c r="F138" s="117"/>
      <c r="G138" s="117"/>
      <c r="H138" s="117"/>
      <c r="I138" s="117"/>
      <c r="J138" s="117"/>
      <c r="K138" s="117"/>
    </row>
    <row r="139" spans="1:11" x14ac:dyDescent="0.2">
      <c r="A139" s="117"/>
      <c r="B139" s="117"/>
      <c r="C139" s="117"/>
      <c r="D139" s="117"/>
      <c r="E139" s="117"/>
      <c r="F139" s="117"/>
      <c r="G139" s="117"/>
      <c r="H139" s="117"/>
      <c r="I139" s="117"/>
      <c r="J139" s="117"/>
      <c r="K139" s="117"/>
    </row>
    <row r="140" spans="1:11" x14ac:dyDescent="0.2">
      <c r="A140" s="117"/>
      <c r="B140" s="117"/>
      <c r="C140" s="117"/>
      <c r="D140" s="117"/>
      <c r="E140" s="117"/>
      <c r="F140" s="117"/>
      <c r="G140" s="117"/>
      <c r="H140" s="117"/>
      <c r="I140" s="117"/>
      <c r="J140" s="117"/>
      <c r="K140" s="117"/>
    </row>
    <row r="141" spans="1:11" x14ac:dyDescent="0.2">
      <c r="A141" s="117"/>
      <c r="B141" s="117"/>
      <c r="C141" s="117"/>
      <c r="D141" s="117"/>
      <c r="E141" s="117"/>
      <c r="F141" s="117"/>
      <c r="G141" s="117"/>
      <c r="H141" s="117"/>
      <c r="I141" s="117"/>
      <c r="J141" s="117"/>
      <c r="K141" s="117"/>
    </row>
    <row r="142" spans="1:11" x14ac:dyDescent="0.2">
      <c r="A142" s="117"/>
      <c r="B142" s="117"/>
      <c r="C142" s="117"/>
      <c r="D142" s="117"/>
      <c r="E142" s="117"/>
      <c r="F142" s="117"/>
      <c r="G142" s="117"/>
      <c r="H142" s="117"/>
      <c r="I142" s="117"/>
      <c r="J142" s="117"/>
      <c r="K142" s="117"/>
    </row>
    <row r="143" spans="1:11" x14ac:dyDescent="0.2">
      <c r="A143" s="117"/>
      <c r="B143" s="117"/>
      <c r="C143" s="117"/>
      <c r="D143" s="117"/>
      <c r="E143" s="117"/>
      <c r="F143" s="117"/>
      <c r="G143" s="117"/>
      <c r="H143" s="117"/>
      <c r="I143" s="117"/>
      <c r="J143" s="117"/>
      <c r="K143" s="117"/>
    </row>
    <row r="144" spans="1:11" x14ac:dyDescent="0.2">
      <c r="A144" s="117"/>
      <c r="B144" s="117"/>
      <c r="C144" s="117"/>
      <c r="D144" s="117"/>
      <c r="E144" s="117"/>
      <c r="F144" s="117"/>
      <c r="G144" s="117"/>
      <c r="H144" s="117"/>
      <c r="I144" s="117"/>
      <c r="J144" s="117"/>
      <c r="K144" s="117"/>
    </row>
    <row r="145" spans="1:11" x14ac:dyDescent="0.2">
      <c r="A145" s="117"/>
      <c r="B145" s="117"/>
      <c r="C145" s="117"/>
      <c r="D145" s="117"/>
      <c r="E145" s="117"/>
      <c r="F145" s="117"/>
      <c r="G145" s="117"/>
      <c r="H145" s="117"/>
      <c r="I145" s="117"/>
      <c r="J145" s="117"/>
      <c r="K145" s="117"/>
    </row>
    <row r="146" spans="1:11" x14ac:dyDescent="0.2">
      <c r="A146" s="117"/>
      <c r="B146" s="117"/>
      <c r="C146" s="117"/>
      <c r="D146" s="117"/>
      <c r="E146" s="117"/>
      <c r="F146" s="117"/>
      <c r="G146" s="117"/>
      <c r="H146" s="117"/>
      <c r="I146" s="117"/>
      <c r="J146" s="117"/>
      <c r="K146" s="117"/>
    </row>
    <row r="147" spans="1:11" x14ac:dyDescent="0.2">
      <c r="A147" s="117"/>
      <c r="B147" s="117"/>
      <c r="C147" s="117"/>
      <c r="D147" s="117"/>
      <c r="E147" s="117"/>
      <c r="F147" s="117"/>
      <c r="G147" s="117"/>
      <c r="H147" s="117"/>
      <c r="I147" s="117"/>
      <c r="J147" s="117"/>
      <c r="K147" s="117"/>
    </row>
    <row r="148" spans="1:11" x14ac:dyDescent="0.2">
      <c r="A148" s="117"/>
      <c r="B148" s="117"/>
      <c r="C148" s="117"/>
      <c r="D148" s="117"/>
      <c r="E148" s="117"/>
      <c r="F148" s="117"/>
      <c r="G148" s="117"/>
      <c r="H148" s="117"/>
      <c r="I148" s="117"/>
      <c r="J148" s="117"/>
      <c r="K148" s="117"/>
    </row>
    <row r="149" spans="1:11" x14ac:dyDescent="0.2">
      <c r="A149" s="117"/>
      <c r="B149" s="117"/>
      <c r="C149" s="117"/>
      <c r="D149" s="117"/>
      <c r="E149" s="117"/>
      <c r="F149" s="117"/>
      <c r="G149" s="117"/>
      <c r="H149" s="117"/>
      <c r="I149" s="117"/>
      <c r="J149" s="117"/>
      <c r="K149" s="117"/>
    </row>
    <row r="150" spans="1:11" x14ac:dyDescent="0.2">
      <c r="A150" s="117"/>
      <c r="B150" s="117"/>
      <c r="C150" s="117"/>
      <c r="D150" s="117"/>
      <c r="E150" s="117"/>
      <c r="F150" s="117"/>
      <c r="G150" s="117"/>
      <c r="H150" s="117"/>
      <c r="I150" s="117"/>
      <c r="J150" s="117"/>
      <c r="K150" s="117"/>
    </row>
    <row r="151" spans="1:11" x14ac:dyDescent="0.2">
      <c r="A151" s="117"/>
      <c r="B151" s="117"/>
      <c r="C151" s="117"/>
      <c r="D151" s="117"/>
      <c r="E151" s="117"/>
      <c r="F151" s="117"/>
      <c r="G151" s="117"/>
      <c r="H151" s="117"/>
      <c r="I151" s="117"/>
      <c r="J151" s="117"/>
      <c r="K151" s="117"/>
    </row>
    <row r="152" spans="1:11" x14ac:dyDescent="0.2">
      <c r="A152" s="117"/>
      <c r="B152" s="117"/>
      <c r="C152" s="117"/>
      <c r="D152" s="117"/>
      <c r="E152" s="117"/>
      <c r="F152" s="117"/>
      <c r="G152" s="117"/>
      <c r="H152" s="117"/>
      <c r="I152" s="117"/>
      <c r="J152" s="117"/>
      <c r="K152" s="117"/>
    </row>
    <row r="153" spans="1:11" x14ac:dyDescent="0.2">
      <c r="A153" s="117"/>
      <c r="B153" s="117"/>
      <c r="C153" s="117"/>
      <c r="D153" s="117"/>
      <c r="E153" s="117"/>
      <c r="F153" s="117"/>
      <c r="G153" s="117"/>
      <c r="H153" s="117"/>
      <c r="I153" s="117"/>
      <c r="J153" s="117"/>
      <c r="K153" s="117"/>
    </row>
    <row r="154" spans="1:11" x14ac:dyDescent="0.2">
      <c r="A154" s="117"/>
      <c r="B154" s="117"/>
      <c r="C154" s="117"/>
      <c r="D154" s="117"/>
      <c r="E154" s="117"/>
      <c r="F154" s="117"/>
      <c r="G154" s="117"/>
      <c r="H154" s="117"/>
      <c r="I154" s="117"/>
      <c r="J154" s="117"/>
      <c r="K154" s="117"/>
    </row>
    <row r="155" spans="1:11" x14ac:dyDescent="0.2">
      <c r="A155" s="117"/>
      <c r="B155" s="117"/>
      <c r="C155" s="117"/>
      <c r="D155" s="117"/>
      <c r="E155" s="117"/>
      <c r="F155" s="117"/>
      <c r="G155" s="117"/>
      <c r="H155" s="117"/>
      <c r="I155" s="117"/>
      <c r="J155" s="117"/>
      <c r="K155" s="117"/>
    </row>
    <row r="156" spans="1:11" x14ac:dyDescent="0.2">
      <c r="A156" s="117"/>
      <c r="B156" s="117"/>
      <c r="C156" s="117"/>
      <c r="D156" s="117"/>
      <c r="E156" s="117"/>
      <c r="F156" s="117"/>
      <c r="G156" s="117"/>
      <c r="H156" s="117"/>
      <c r="I156" s="117"/>
      <c r="J156" s="117"/>
      <c r="K156" s="117"/>
    </row>
    <row r="157" spans="1:11" x14ac:dyDescent="0.2">
      <c r="A157" s="117"/>
      <c r="B157" s="117"/>
      <c r="C157" s="117"/>
      <c r="D157" s="117"/>
      <c r="E157" s="117"/>
      <c r="F157" s="117"/>
      <c r="G157" s="117"/>
      <c r="H157" s="117"/>
      <c r="I157" s="117"/>
      <c r="J157" s="117"/>
      <c r="K157" s="117"/>
    </row>
    <row r="158" spans="1:11" x14ac:dyDescent="0.2">
      <c r="A158" s="117"/>
      <c r="B158" s="117"/>
      <c r="C158" s="117"/>
      <c r="D158" s="117"/>
      <c r="E158" s="117"/>
      <c r="F158" s="117"/>
      <c r="G158" s="117"/>
      <c r="H158" s="117"/>
      <c r="I158" s="117"/>
      <c r="J158" s="117"/>
      <c r="K158" s="117"/>
    </row>
    <row r="159" spans="1:11" x14ac:dyDescent="0.2">
      <c r="A159" s="117"/>
      <c r="B159" s="117"/>
      <c r="C159" s="117"/>
      <c r="D159" s="117"/>
      <c r="E159" s="117"/>
      <c r="F159" s="117"/>
      <c r="G159" s="117"/>
      <c r="H159" s="117"/>
      <c r="I159" s="117"/>
      <c r="J159" s="117"/>
      <c r="K159" s="117"/>
    </row>
    <row r="160" spans="1:11" x14ac:dyDescent="0.2">
      <c r="A160" s="117"/>
      <c r="B160" s="117"/>
      <c r="C160" s="117"/>
      <c r="D160" s="117"/>
      <c r="E160" s="117"/>
      <c r="F160" s="117"/>
      <c r="G160" s="117"/>
      <c r="H160" s="117"/>
      <c r="I160" s="117"/>
      <c r="J160" s="117"/>
      <c r="K160" s="117"/>
    </row>
    <row r="161" spans="1:11" x14ac:dyDescent="0.2">
      <c r="A161" s="117"/>
      <c r="B161" s="117"/>
      <c r="C161" s="117"/>
      <c r="D161" s="117"/>
      <c r="E161" s="117"/>
      <c r="F161" s="117"/>
      <c r="G161" s="117"/>
      <c r="H161" s="117"/>
      <c r="I161" s="117"/>
      <c r="J161" s="117"/>
      <c r="K161" s="117"/>
    </row>
    <row r="162" spans="1:11" x14ac:dyDescent="0.2">
      <c r="A162" s="117"/>
      <c r="B162" s="117"/>
      <c r="C162" s="117"/>
      <c r="D162" s="117"/>
      <c r="E162" s="117"/>
      <c r="F162" s="117"/>
      <c r="G162" s="117"/>
      <c r="H162" s="117"/>
      <c r="I162" s="117"/>
      <c r="J162" s="117"/>
      <c r="K162" s="117"/>
    </row>
    <row r="163" spans="1:11" x14ac:dyDescent="0.2">
      <c r="A163" s="117"/>
      <c r="B163" s="117"/>
      <c r="C163" s="117"/>
      <c r="D163" s="117"/>
      <c r="E163" s="117"/>
      <c r="F163" s="117"/>
      <c r="G163" s="117"/>
      <c r="H163" s="117"/>
      <c r="I163" s="117"/>
      <c r="J163" s="117"/>
      <c r="K163" s="117"/>
    </row>
    <row r="164" spans="1:11" x14ac:dyDescent="0.2">
      <c r="A164" s="117"/>
      <c r="B164" s="117"/>
      <c r="C164" s="117"/>
      <c r="D164" s="117"/>
      <c r="E164" s="117"/>
      <c r="F164" s="117"/>
      <c r="G164" s="117"/>
      <c r="H164" s="117"/>
      <c r="I164" s="117"/>
      <c r="J164" s="117"/>
      <c r="K164" s="117"/>
    </row>
    <row r="165" spans="1:11" x14ac:dyDescent="0.2">
      <c r="A165" s="117"/>
      <c r="B165" s="117"/>
      <c r="C165" s="117"/>
      <c r="D165" s="117"/>
      <c r="E165" s="117"/>
      <c r="F165" s="117"/>
      <c r="G165" s="117"/>
      <c r="H165" s="117"/>
      <c r="I165" s="117"/>
      <c r="J165" s="117"/>
      <c r="K165" s="117"/>
    </row>
    <row r="166" spans="1:11" x14ac:dyDescent="0.2">
      <c r="A166" s="117"/>
      <c r="B166" s="117"/>
      <c r="C166" s="117"/>
      <c r="D166" s="117"/>
      <c r="E166" s="117"/>
      <c r="F166" s="117"/>
      <c r="G166" s="117"/>
      <c r="H166" s="117"/>
      <c r="I166" s="117"/>
      <c r="J166" s="117"/>
      <c r="K166" s="117"/>
    </row>
    <row r="167" spans="1:11" x14ac:dyDescent="0.2">
      <c r="A167" s="117"/>
      <c r="B167" s="117"/>
      <c r="C167" s="117"/>
      <c r="D167" s="117"/>
      <c r="E167" s="117"/>
      <c r="F167" s="117"/>
      <c r="G167" s="117"/>
      <c r="H167" s="117"/>
      <c r="I167" s="117"/>
      <c r="J167" s="117"/>
      <c r="K167" s="117"/>
    </row>
    <row r="168" spans="1:11" x14ac:dyDescent="0.2">
      <c r="A168" s="117"/>
      <c r="B168" s="117"/>
      <c r="C168" s="117"/>
      <c r="D168" s="117"/>
      <c r="E168" s="117"/>
      <c r="F168" s="117"/>
      <c r="G168" s="117"/>
      <c r="H168" s="117"/>
      <c r="I168" s="117"/>
      <c r="J168" s="117"/>
      <c r="K168" s="117"/>
    </row>
    <row r="169" spans="1:11" x14ac:dyDescent="0.2">
      <c r="A169" s="117"/>
      <c r="B169" s="117"/>
      <c r="C169" s="117"/>
      <c r="D169" s="117"/>
      <c r="E169" s="117"/>
      <c r="F169" s="117"/>
      <c r="G169" s="117"/>
      <c r="H169" s="117"/>
      <c r="I169" s="117"/>
      <c r="J169" s="117"/>
      <c r="K169" s="117"/>
    </row>
    <row r="170" spans="1:11" x14ac:dyDescent="0.2">
      <c r="A170" s="117"/>
      <c r="B170" s="117"/>
      <c r="C170" s="117"/>
      <c r="D170" s="117"/>
      <c r="E170" s="117"/>
      <c r="F170" s="117"/>
      <c r="G170" s="117"/>
      <c r="H170" s="117"/>
      <c r="I170" s="117"/>
      <c r="J170" s="117"/>
      <c r="K170" s="117"/>
    </row>
    <row r="171" spans="1:11" x14ac:dyDescent="0.2">
      <c r="A171" s="117"/>
      <c r="B171" s="117"/>
      <c r="C171" s="117"/>
      <c r="D171" s="117"/>
      <c r="E171" s="117"/>
      <c r="F171" s="117"/>
      <c r="G171" s="117"/>
      <c r="H171" s="117"/>
      <c r="I171" s="117"/>
      <c r="J171" s="117"/>
      <c r="K171" s="117"/>
    </row>
    <row r="172" spans="1:11" x14ac:dyDescent="0.2">
      <c r="A172" s="117"/>
      <c r="B172" s="117"/>
      <c r="C172" s="117"/>
      <c r="D172" s="117"/>
      <c r="E172" s="117"/>
      <c r="F172" s="117"/>
      <c r="G172" s="117"/>
      <c r="H172" s="117"/>
      <c r="I172" s="117"/>
      <c r="J172" s="117"/>
      <c r="K172" s="117"/>
    </row>
    <row r="173" spans="1:11" x14ac:dyDescent="0.2">
      <c r="A173" s="117"/>
      <c r="B173" s="117"/>
      <c r="C173" s="117"/>
      <c r="D173" s="117"/>
      <c r="E173" s="117"/>
      <c r="F173" s="117"/>
      <c r="G173" s="117"/>
      <c r="H173" s="117"/>
      <c r="I173" s="117"/>
      <c r="J173" s="117"/>
      <c r="K173" s="117"/>
    </row>
    <row r="174" spans="1:11" x14ac:dyDescent="0.2">
      <c r="A174" s="117"/>
      <c r="B174" s="117"/>
      <c r="C174" s="117"/>
      <c r="D174" s="117"/>
      <c r="E174" s="117"/>
      <c r="F174" s="117"/>
      <c r="G174" s="117"/>
      <c r="H174" s="117"/>
      <c r="I174" s="117"/>
      <c r="J174" s="117"/>
      <c r="K174" s="117"/>
    </row>
    <row r="175" spans="1:11" x14ac:dyDescent="0.2">
      <c r="A175" s="117"/>
      <c r="B175" s="117"/>
      <c r="C175" s="117"/>
      <c r="D175" s="117"/>
      <c r="E175" s="117"/>
      <c r="F175" s="117"/>
      <c r="G175" s="117"/>
      <c r="H175" s="117"/>
      <c r="I175" s="117"/>
      <c r="J175" s="117"/>
      <c r="K175" s="117"/>
    </row>
    <row r="176" spans="1:11" x14ac:dyDescent="0.2">
      <c r="A176" s="117"/>
      <c r="B176" s="117"/>
      <c r="C176" s="117"/>
      <c r="D176" s="117"/>
      <c r="E176" s="117"/>
      <c r="F176" s="117"/>
      <c r="G176" s="117"/>
      <c r="H176" s="117"/>
      <c r="I176" s="117"/>
      <c r="J176" s="117"/>
      <c r="K176" s="117"/>
    </row>
    <row r="177" spans="1:11" x14ac:dyDescent="0.2">
      <c r="A177" s="117"/>
      <c r="B177" s="117"/>
      <c r="C177" s="117"/>
      <c r="D177" s="117"/>
      <c r="E177" s="117"/>
      <c r="F177" s="117"/>
      <c r="G177" s="117"/>
      <c r="H177" s="117"/>
      <c r="I177" s="117"/>
      <c r="J177" s="117"/>
      <c r="K177" s="117"/>
    </row>
    <row r="178" spans="1:11" x14ac:dyDescent="0.2">
      <c r="A178" s="117"/>
      <c r="B178" s="117"/>
      <c r="C178" s="117"/>
      <c r="D178" s="117"/>
      <c r="E178" s="117"/>
      <c r="F178" s="117"/>
      <c r="G178" s="117"/>
      <c r="H178" s="117"/>
      <c r="I178" s="117"/>
      <c r="J178" s="117"/>
      <c r="K178" s="117"/>
    </row>
    <row r="179" spans="1:11" x14ac:dyDescent="0.2">
      <c r="A179" s="117"/>
      <c r="B179" s="117"/>
      <c r="C179" s="117"/>
      <c r="D179" s="117"/>
      <c r="E179" s="117"/>
      <c r="F179" s="117"/>
      <c r="G179" s="117"/>
      <c r="H179" s="117"/>
      <c r="I179" s="117"/>
      <c r="J179" s="117"/>
      <c r="K179" s="117"/>
    </row>
    <row r="180" spans="1:11" x14ac:dyDescent="0.2">
      <c r="A180" s="117"/>
      <c r="B180" s="117"/>
      <c r="C180" s="117"/>
      <c r="D180" s="117"/>
      <c r="E180" s="117"/>
      <c r="F180" s="117"/>
      <c r="G180" s="117"/>
      <c r="H180" s="117"/>
      <c r="I180" s="117"/>
      <c r="J180" s="117"/>
      <c r="K180" s="117"/>
    </row>
    <row r="181" spans="1:11" x14ac:dyDescent="0.2">
      <c r="A181" s="117"/>
      <c r="B181" s="117"/>
      <c r="C181" s="117"/>
      <c r="D181" s="117"/>
      <c r="E181" s="117"/>
      <c r="F181" s="117"/>
      <c r="G181" s="117"/>
      <c r="H181" s="117"/>
      <c r="I181" s="117"/>
      <c r="J181" s="117"/>
      <c r="K181" s="117"/>
    </row>
    <row r="182" spans="1:11" x14ac:dyDescent="0.2">
      <c r="A182" s="117"/>
      <c r="B182" s="117"/>
      <c r="C182" s="117"/>
      <c r="D182" s="117"/>
      <c r="E182" s="117"/>
      <c r="F182" s="117"/>
      <c r="G182" s="117"/>
      <c r="H182" s="117"/>
      <c r="I182" s="117"/>
      <c r="J182" s="117"/>
      <c r="K182" s="117"/>
    </row>
    <row r="183" spans="1:11" x14ac:dyDescent="0.2">
      <c r="A183" s="117"/>
      <c r="B183" s="117"/>
      <c r="C183" s="117"/>
      <c r="D183" s="117"/>
      <c r="E183" s="117"/>
      <c r="F183" s="117"/>
      <c r="G183" s="117"/>
      <c r="H183" s="117"/>
      <c r="I183" s="117"/>
      <c r="J183" s="117"/>
      <c r="K183" s="117"/>
    </row>
    <row r="184" spans="1:11" x14ac:dyDescent="0.2">
      <c r="A184" s="117"/>
      <c r="B184" s="117"/>
      <c r="C184" s="117"/>
      <c r="D184" s="117"/>
      <c r="E184" s="117"/>
      <c r="F184" s="117"/>
      <c r="G184" s="117"/>
      <c r="H184" s="117"/>
      <c r="I184" s="117"/>
      <c r="J184" s="117"/>
      <c r="K184" s="117"/>
    </row>
    <row r="185" spans="1:11" x14ac:dyDescent="0.2">
      <c r="A185" s="117"/>
      <c r="B185" s="117"/>
      <c r="C185" s="117"/>
      <c r="D185" s="117"/>
      <c r="E185" s="117"/>
      <c r="F185" s="117"/>
      <c r="G185" s="117"/>
      <c r="H185" s="117"/>
      <c r="I185" s="117"/>
      <c r="J185" s="117"/>
      <c r="K185" s="117"/>
    </row>
    <row r="186" spans="1:11" x14ac:dyDescent="0.2">
      <c r="A186" s="117"/>
      <c r="B186" s="117"/>
      <c r="C186" s="117"/>
      <c r="D186" s="117"/>
      <c r="E186" s="117"/>
      <c r="F186" s="117"/>
      <c r="G186" s="117"/>
      <c r="H186" s="117"/>
      <c r="I186" s="117"/>
      <c r="J186" s="117"/>
      <c r="K186" s="117"/>
    </row>
    <row r="187" spans="1:11" x14ac:dyDescent="0.2">
      <c r="A187" s="117"/>
      <c r="B187" s="117"/>
      <c r="C187" s="117"/>
      <c r="D187" s="117"/>
      <c r="E187" s="117"/>
      <c r="F187" s="117"/>
      <c r="G187" s="117"/>
      <c r="H187" s="117"/>
      <c r="I187" s="117"/>
      <c r="J187" s="117"/>
      <c r="K187" s="117"/>
    </row>
    <row r="188" spans="1:11" x14ac:dyDescent="0.2">
      <c r="A188" s="117"/>
      <c r="B188" s="117"/>
      <c r="C188" s="117"/>
      <c r="D188" s="117"/>
      <c r="E188" s="117"/>
      <c r="F188" s="117"/>
      <c r="G188" s="117"/>
      <c r="H188" s="117"/>
      <c r="I188" s="117"/>
      <c r="J188" s="117"/>
      <c r="K188" s="117"/>
    </row>
    <row r="189" spans="1:11" x14ac:dyDescent="0.2">
      <c r="A189" s="117"/>
      <c r="B189" s="117"/>
      <c r="C189" s="117"/>
      <c r="D189" s="117"/>
      <c r="E189" s="117"/>
      <c r="F189" s="117"/>
      <c r="G189" s="117"/>
      <c r="H189" s="117"/>
      <c r="I189" s="117"/>
      <c r="J189" s="117"/>
      <c r="K189" s="117"/>
    </row>
    <row r="190" spans="1:11" x14ac:dyDescent="0.2">
      <c r="A190" s="117"/>
      <c r="B190" s="117"/>
      <c r="C190" s="117"/>
      <c r="D190" s="117"/>
      <c r="E190" s="117"/>
      <c r="F190" s="117"/>
      <c r="G190" s="117"/>
      <c r="H190" s="117"/>
      <c r="I190" s="117"/>
      <c r="J190" s="117"/>
      <c r="K190" s="117"/>
    </row>
    <row r="191" spans="1:11" x14ac:dyDescent="0.2">
      <c r="A191" s="117"/>
      <c r="B191" s="117"/>
      <c r="C191" s="117"/>
      <c r="D191" s="117"/>
      <c r="E191" s="117"/>
      <c r="F191" s="117"/>
      <c r="G191" s="117"/>
      <c r="H191" s="117"/>
      <c r="I191" s="117"/>
      <c r="J191" s="117"/>
      <c r="K191" s="117"/>
    </row>
    <row r="192" spans="1:11" x14ac:dyDescent="0.2">
      <c r="A192" s="117"/>
      <c r="B192" s="117"/>
      <c r="C192" s="117"/>
      <c r="D192" s="117"/>
      <c r="E192" s="117"/>
      <c r="F192" s="117"/>
      <c r="G192" s="117"/>
      <c r="H192" s="117"/>
      <c r="I192" s="117"/>
      <c r="J192" s="117"/>
      <c r="K192" s="117"/>
    </row>
    <row r="193" spans="1:11" x14ac:dyDescent="0.2">
      <c r="A193" s="117"/>
      <c r="B193" s="117"/>
      <c r="C193" s="117"/>
      <c r="D193" s="117"/>
      <c r="E193" s="117"/>
      <c r="F193" s="117"/>
      <c r="G193" s="117"/>
      <c r="H193" s="117"/>
      <c r="I193" s="117"/>
      <c r="J193" s="117"/>
      <c r="K193" s="117"/>
    </row>
    <row r="194" spans="1:11" x14ac:dyDescent="0.2">
      <c r="A194" s="117"/>
      <c r="B194" s="117"/>
      <c r="C194" s="117"/>
      <c r="D194" s="117"/>
      <c r="E194" s="117"/>
      <c r="F194" s="117"/>
      <c r="G194" s="117"/>
      <c r="H194" s="117"/>
      <c r="I194" s="117"/>
      <c r="J194" s="117"/>
      <c r="K194" s="117"/>
    </row>
    <row r="195" spans="1:11" x14ac:dyDescent="0.2">
      <c r="A195" s="117"/>
      <c r="B195" s="117"/>
      <c r="C195" s="117"/>
      <c r="D195" s="117"/>
      <c r="E195" s="117"/>
      <c r="F195" s="117"/>
      <c r="G195" s="117"/>
      <c r="H195" s="117"/>
      <c r="I195" s="117"/>
      <c r="J195" s="117"/>
      <c r="K195" s="117"/>
    </row>
    <row r="196" spans="1:11" x14ac:dyDescent="0.2">
      <c r="A196" s="117"/>
      <c r="B196" s="117"/>
      <c r="C196" s="117"/>
      <c r="D196" s="117"/>
      <c r="E196" s="117"/>
      <c r="F196" s="117"/>
      <c r="G196" s="117"/>
      <c r="H196" s="117"/>
      <c r="I196" s="117"/>
      <c r="J196" s="117"/>
      <c r="K196" s="117"/>
    </row>
    <row r="197" spans="1:11" x14ac:dyDescent="0.2">
      <c r="A197" s="117"/>
      <c r="B197" s="117"/>
      <c r="C197" s="117"/>
      <c r="D197" s="117"/>
      <c r="E197" s="117"/>
      <c r="F197" s="117"/>
      <c r="G197" s="117"/>
      <c r="H197" s="117"/>
      <c r="I197" s="117"/>
      <c r="J197" s="117"/>
      <c r="K197" s="117"/>
    </row>
    <row r="198" spans="1:11" x14ac:dyDescent="0.2">
      <c r="A198" s="117"/>
      <c r="B198" s="117"/>
      <c r="C198" s="117"/>
      <c r="D198" s="117"/>
      <c r="E198" s="117"/>
      <c r="F198" s="117"/>
      <c r="G198" s="117"/>
      <c r="H198" s="117"/>
      <c r="I198" s="117"/>
      <c r="J198" s="117"/>
      <c r="K198" s="117"/>
    </row>
    <row r="199" spans="1:11" x14ac:dyDescent="0.2">
      <c r="A199" s="117"/>
      <c r="B199" s="117"/>
      <c r="C199" s="117"/>
      <c r="D199" s="117"/>
      <c r="E199" s="117"/>
      <c r="F199" s="117"/>
      <c r="G199" s="117"/>
      <c r="H199" s="117"/>
      <c r="I199" s="117"/>
      <c r="J199" s="117"/>
      <c r="K199" s="117"/>
    </row>
    <row r="200" spans="1:11" x14ac:dyDescent="0.2">
      <c r="A200" s="117"/>
      <c r="B200" s="117"/>
      <c r="C200" s="117"/>
      <c r="D200" s="117"/>
      <c r="E200" s="117"/>
      <c r="F200" s="117"/>
      <c r="G200" s="117"/>
      <c r="H200" s="117"/>
      <c r="I200" s="117"/>
      <c r="J200" s="117"/>
      <c r="K200" s="117"/>
    </row>
    <row r="201" spans="1:11" x14ac:dyDescent="0.2">
      <c r="A201" s="117"/>
      <c r="B201" s="117"/>
      <c r="C201" s="117"/>
      <c r="D201" s="117"/>
      <c r="E201" s="117"/>
      <c r="F201" s="117"/>
      <c r="G201" s="117"/>
      <c r="H201" s="117"/>
      <c r="I201" s="117"/>
      <c r="J201" s="117"/>
      <c r="K201" s="117"/>
    </row>
    <row r="202" spans="1:11" x14ac:dyDescent="0.2">
      <c r="A202" s="117"/>
      <c r="B202" s="117"/>
      <c r="C202" s="117"/>
      <c r="D202" s="117"/>
      <c r="E202" s="117"/>
      <c r="F202" s="117"/>
      <c r="G202" s="117"/>
      <c r="H202" s="117"/>
      <c r="I202" s="117"/>
      <c r="J202" s="117"/>
      <c r="K202" s="117"/>
    </row>
    <row r="203" spans="1:11" x14ac:dyDescent="0.2">
      <c r="A203" s="117"/>
      <c r="B203" s="117"/>
      <c r="C203" s="117"/>
      <c r="D203" s="117"/>
      <c r="E203" s="117"/>
      <c r="F203" s="117"/>
      <c r="G203" s="117"/>
      <c r="H203" s="117"/>
      <c r="I203" s="117"/>
      <c r="J203" s="117"/>
      <c r="K203" s="117"/>
    </row>
    <row r="204" spans="1:11" x14ac:dyDescent="0.2">
      <c r="A204" s="117"/>
      <c r="B204" s="117"/>
      <c r="C204" s="117"/>
      <c r="D204" s="117"/>
      <c r="E204" s="117"/>
      <c r="F204" s="117"/>
      <c r="G204" s="117"/>
      <c r="H204" s="117"/>
      <c r="I204" s="117"/>
      <c r="J204" s="117"/>
      <c r="K204" s="117"/>
    </row>
    <row r="205" spans="1:11" x14ac:dyDescent="0.2">
      <c r="A205" s="117"/>
      <c r="B205" s="117"/>
      <c r="C205" s="117"/>
      <c r="D205" s="117"/>
      <c r="E205" s="117"/>
      <c r="F205" s="117"/>
      <c r="G205" s="117"/>
      <c r="H205" s="117"/>
      <c r="I205" s="117"/>
      <c r="J205" s="117"/>
      <c r="K205" s="117"/>
    </row>
    <row r="206" spans="1:11" x14ac:dyDescent="0.2">
      <c r="A206" s="117"/>
      <c r="B206" s="117"/>
      <c r="C206" s="117"/>
      <c r="D206" s="117"/>
      <c r="E206" s="117"/>
      <c r="F206" s="117"/>
      <c r="G206" s="117"/>
      <c r="H206" s="117"/>
      <c r="I206" s="117"/>
      <c r="J206" s="117"/>
      <c r="K206" s="117"/>
    </row>
    <row r="207" spans="1:11" x14ac:dyDescent="0.2">
      <c r="A207" s="117"/>
      <c r="B207" s="117"/>
      <c r="C207" s="117"/>
      <c r="D207" s="117"/>
      <c r="E207" s="117"/>
      <c r="F207" s="117"/>
      <c r="G207" s="117"/>
      <c r="H207" s="117"/>
      <c r="I207" s="117"/>
      <c r="J207" s="117"/>
      <c r="K207" s="117"/>
    </row>
    <row r="208" spans="1:11" x14ac:dyDescent="0.2">
      <c r="A208" s="117"/>
      <c r="B208" s="117"/>
      <c r="C208" s="117"/>
      <c r="D208" s="117"/>
      <c r="E208" s="117"/>
      <c r="F208" s="117"/>
      <c r="G208" s="117"/>
      <c r="H208" s="117"/>
      <c r="I208" s="117"/>
      <c r="J208" s="117"/>
      <c r="K208" s="117"/>
    </row>
    <row r="209" spans="1:11" x14ac:dyDescent="0.2">
      <c r="A209" s="117"/>
      <c r="B209" s="117"/>
      <c r="C209" s="117"/>
      <c r="D209" s="117"/>
      <c r="E209" s="117"/>
      <c r="F209" s="117"/>
      <c r="G209" s="117"/>
      <c r="H209" s="117"/>
      <c r="I209" s="117"/>
      <c r="J209" s="117"/>
      <c r="K209" s="117"/>
    </row>
    <row r="210" spans="1:11" x14ac:dyDescent="0.2">
      <c r="A210" s="117"/>
      <c r="B210" s="117"/>
      <c r="C210" s="117"/>
      <c r="D210" s="117"/>
      <c r="E210" s="117"/>
      <c r="F210" s="117"/>
      <c r="G210" s="117"/>
      <c r="H210" s="117"/>
      <c r="I210" s="117"/>
      <c r="J210" s="117"/>
      <c r="K210" s="117"/>
    </row>
    <row r="211" spans="1:11" x14ac:dyDescent="0.2">
      <c r="A211" s="117"/>
      <c r="B211" s="117"/>
      <c r="C211" s="117"/>
      <c r="D211" s="117"/>
      <c r="E211" s="117"/>
      <c r="F211" s="117"/>
      <c r="G211" s="117"/>
      <c r="H211" s="117"/>
      <c r="I211" s="117"/>
      <c r="J211" s="117"/>
      <c r="K211" s="117"/>
    </row>
    <row r="212" spans="1:11" x14ac:dyDescent="0.2">
      <c r="A212" s="117"/>
      <c r="B212" s="117"/>
      <c r="C212" s="117"/>
      <c r="D212" s="117"/>
      <c r="E212" s="117"/>
      <c r="F212" s="117"/>
      <c r="G212" s="117"/>
      <c r="H212" s="117"/>
      <c r="I212" s="117"/>
      <c r="J212" s="117"/>
      <c r="K212" s="117"/>
    </row>
    <row r="213" spans="1:11" x14ac:dyDescent="0.2">
      <c r="A213" s="117"/>
      <c r="B213" s="117"/>
      <c r="C213" s="117"/>
      <c r="D213" s="117"/>
      <c r="E213" s="117"/>
      <c r="F213" s="117"/>
      <c r="G213" s="117"/>
      <c r="H213" s="117"/>
      <c r="I213" s="117"/>
      <c r="J213" s="117"/>
      <c r="K213" s="117"/>
    </row>
    <row r="214" spans="1:11" x14ac:dyDescent="0.2">
      <c r="A214" s="117"/>
      <c r="B214" s="117"/>
      <c r="C214" s="117"/>
      <c r="D214" s="117"/>
      <c r="E214" s="117"/>
      <c r="F214" s="117"/>
      <c r="G214" s="117"/>
      <c r="H214" s="117"/>
      <c r="I214" s="117"/>
      <c r="J214" s="117"/>
      <c r="K214" s="117"/>
    </row>
    <row r="215" spans="1:11" x14ac:dyDescent="0.2">
      <c r="A215" s="117"/>
      <c r="B215" s="117"/>
      <c r="C215" s="117"/>
      <c r="D215" s="117"/>
      <c r="E215" s="117"/>
      <c r="F215" s="117"/>
      <c r="G215" s="117"/>
      <c r="H215" s="117"/>
      <c r="I215" s="117"/>
      <c r="J215" s="117"/>
      <c r="K215" s="117"/>
    </row>
    <row r="216" spans="1:11" x14ac:dyDescent="0.2">
      <c r="A216" s="117"/>
      <c r="B216" s="117"/>
      <c r="C216" s="117"/>
      <c r="D216" s="117"/>
      <c r="E216" s="117"/>
      <c r="F216" s="117"/>
      <c r="G216" s="117"/>
      <c r="H216" s="117"/>
      <c r="I216" s="117"/>
      <c r="J216" s="117"/>
      <c r="K216" s="117"/>
    </row>
    <row r="217" spans="1:11" x14ac:dyDescent="0.2">
      <c r="A217" s="117"/>
      <c r="B217" s="117"/>
      <c r="C217" s="117"/>
      <c r="D217" s="117"/>
      <c r="E217" s="117"/>
      <c r="F217" s="117"/>
      <c r="G217" s="117"/>
      <c r="H217" s="117"/>
      <c r="I217" s="117"/>
      <c r="J217" s="117"/>
      <c r="K217" s="117"/>
    </row>
    <row r="218" spans="1:11" x14ac:dyDescent="0.2">
      <c r="A218" s="117"/>
      <c r="B218" s="117"/>
      <c r="C218" s="117"/>
      <c r="D218" s="117"/>
      <c r="E218" s="117"/>
      <c r="F218" s="117"/>
      <c r="G218" s="117"/>
      <c r="H218" s="117"/>
      <c r="I218" s="117"/>
      <c r="J218" s="117"/>
      <c r="K218" s="117"/>
    </row>
    <row r="219" spans="1:11" x14ac:dyDescent="0.2">
      <c r="A219" s="117"/>
      <c r="B219" s="117"/>
      <c r="C219" s="117"/>
      <c r="D219" s="117"/>
      <c r="E219" s="117"/>
      <c r="F219" s="117"/>
      <c r="G219" s="117"/>
      <c r="H219" s="117"/>
      <c r="I219" s="117"/>
      <c r="J219" s="117"/>
      <c r="K219" s="117"/>
    </row>
    <row r="220" spans="1:11" x14ac:dyDescent="0.2">
      <c r="A220" s="117"/>
      <c r="B220" s="117"/>
      <c r="C220" s="117"/>
      <c r="D220" s="117"/>
      <c r="E220" s="117"/>
      <c r="F220" s="117"/>
      <c r="G220" s="117"/>
      <c r="H220" s="117"/>
      <c r="I220" s="117"/>
      <c r="J220" s="117"/>
      <c r="K220" s="117"/>
    </row>
    <row r="221" spans="1:11" x14ac:dyDescent="0.2">
      <c r="A221" s="117"/>
      <c r="B221" s="117"/>
      <c r="C221" s="117"/>
      <c r="D221" s="117"/>
      <c r="E221" s="117"/>
      <c r="F221" s="117"/>
      <c r="G221" s="117"/>
      <c r="H221" s="117"/>
      <c r="I221" s="117"/>
      <c r="J221" s="117"/>
      <c r="K221" s="117"/>
    </row>
    <row r="222" spans="1:11" x14ac:dyDescent="0.2">
      <c r="A222" s="117"/>
      <c r="B222" s="117"/>
      <c r="C222" s="117"/>
      <c r="D222" s="117"/>
      <c r="E222" s="117"/>
      <c r="F222" s="117"/>
      <c r="G222" s="117"/>
      <c r="H222" s="117"/>
      <c r="I222" s="117"/>
      <c r="J222" s="117"/>
      <c r="K222" s="117"/>
    </row>
    <row r="223" spans="1:11" x14ac:dyDescent="0.2">
      <c r="A223" s="117"/>
      <c r="B223" s="117"/>
      <c r="C223" s="117"/>
      <c r="D223" s="117"/>
      <c r="E223" s="117"/>
      <c r="F223" s="117"/>
      <c r="G223" s="117"/>
      <c r="H223" s="117"/>
      <c r="I223" s="117"/>
      <c r="J223" s="117"/>
      <c r="K223" s="117"/>
    </row>
    <row r="224" spans="1:11" x14ac:dyDescent="0.2">
      <c r="A224" s="117"/>
      <c r="B224" s="117"/>
      <c r="C224" s="117"/>
      <c r="D224" s="117"/>
      <c r="E224" s="117"/>
      <c r="F224" s="117"/>
      <c r="G224" s="117"/>
      <c r="H224" s="117"/>
      <c r="I224" s="117"/>
      <c r="J224" s="117"/>
      <c r="K224" s="117"/>
    </row>
    <row r="225" spans="1:11" x14ac:dyDescent="0.2">
      <c r="A225" s="117"/>
      <c r="B225" s="117"/>
      <c r="C225" s="117"/>
      <c r="D225" s="117"/>
      <c r="E225" s="117"/>
      <c r="F225" s="117"/>
      <c r="G225" s="117"/>
      <c r="H225" s="117"/>
      <c r="I225" s="117"/>
      <c r="J225" s="117"/>
      <c r="K225" s="117"/>
    </row>
    <row r="226" spans="1:11" x14ac:dyDescent="0.2">
      <c r="A226" s="117"/>
      <c r="B226" s="117"/>
      <c r="C226" s="117"/>
      <c r="D226" s="117"/>
      <c r="E226" s="117"/>
      <c r="F226" s="117"/>
      <c r="G226" s="117"/>
      <c r="H226" s="117"/>
      <c r="I226" s="117"/>
      <c r="J226" s="117"/>
      <c r="K226" s="117"/>
    </row>
    <row r="227" spans="1:11" x14ac:dyDescent="0.2">
      <c r="A227" s="117"/>
      <c r="B227" s="117"/>
      <c r="C227" s="117"/>
      <c r="D227" s="117"/>
      <c r="E227" s="117"/>
      <c r="F227" s="117"/>
      <c r="G227" s="117"/>
      <c r="H227" s="117"/>
      <c r="I227" s="117"/>
      <c r="J227" s="117"/>
      <c r="K227" s="117"/>
    </row>
    <row r="228" spans="1:11" x14ac:dyDescent="0.2">
      <c r="A228" s="117"/>
      <c r="B228" s="117"/>
      <c r="C228" s="117"/>
      <c r="D228" s="117"/>
      <c r="E228" s="117"/>
      <c r="F228" s="117"/>
      <c r="G228" s="117"/>
      <c r="H228" s="117"/>
      <c r="I228" s="117"/>
      <c r="J228" s="117"/>
      <c r="K228" s="117"/>
    </row>
    <row r="229" spans="1:11" x14ac:dyDescent="0.2">
      <c r="A229" s="117"/>
      <c r="B229" s="117"/>
      <c r="C229" s="117"/>
      <c r="D229" s="117"/>
      <c r="E229" s="117"/>
      <c r="F229" s="117"/>
      <c r="G229" s="117"/>
      <c r="H229" s="117"/>
      <c r="I229" s="117"/>
      <c r="J229" s="117"/>
      <c r="K229" s="117"/>
    </row>
    <row r="230" spans="1:11" x14ac:dyDescent="0.2">
      <c r="A230" s="117"/>
      <c r="B230" s="117"/>
      <c r="C230" s="117"/>
      <c r="D230" s="117"/>
      <c r="E230" s="117"/>
      <c r="F230" s="117"/>
      <c r="G230" s="117"/>
      <c r="H230" s="117"/>
      <c r="I230" s="117"/>
      <c r="J230" s="117"/>
      <c r="K230" s="117"/>
    </row>
    <row r="231" spans="1:11" x14ac:dyDescent="0.2">
      <c r="A231" s="117"/>
      <c r="B231" s="117"/>
      <c r="C231" s="117"/>
      <c r="D231" s="117"/>
      <c r="E231" s="117"/>
      <c r="F231" s="117"/>
      <c r="G231" s="117"/>
      <c r="H231" s="117"/>
      <c r="I231" s="117"/>
      <c r="J231" s="117"/>
      <c r="K231" s="117"/>
    </row>
    <row r="232" spans="1:11" x14ac:dyDescent="0.2">
      <c r="A232" s="117"/>
      <c r="B232" s="117"/>
      <c r="C232" s="117"/>
      <c r="D232" s="117"/>
      <c r="E232" s="117"/>
      <c r="F232" s="117"/>
      <c r="G232" s="117"/>
      <c r="H232" s="117"/>
      <c r="I232" s="117"/>
      <c r="J232" s="117"/>
      <c r="K232" s="117"/>
    </row>
    <row r="233" spans="1:11" x14ac:dyDescent="0.2">
      <c r="A233" s="117"/>
      <c r="B233" s="117"/>
      <c r="C233" s="117"/>
      <c r="D233" s="117"/>
      <c r="E233" s="117"/>
      <c r="F233" s="117"/>
      <c r="G233" s="117"/>
      <c r="H233" s="117"/>
      <c r="I233" s="117"/>
      <c r="J233" s="117"/>
      <c r="K233" s="117"/>
    </row>
    <row r="234" spans="1:11" x14ac:dyDescent="0.2">
      <c r="A234" s="117"/>
      <c r="B234" s="117"/>
      <c r="C234" s="117"/>
      <c r="D234" s="117"/>
      <c r="E234" s="117"/>
      <c r="F234" s="117"/>
      <c r="G234" s="117"/>
      <c r="H234" s="117"/>
      <c r="I234" s="117"/>
      <c r="J234" s="117"/>
      <c r="K234" s="117"/>
    </row>
    <row r="235" spans="1:11" x14ac:dyDescent="0.2">
      <c r="A235" s="117"/>
      <c r="B235" s="117"/>
      <c r="C235" s="117"/>
      <c r="D235" s="117"/>
      <c r="E235" s="117"/>
      <c r="F235" s="117"/>
      <c r="G235" s="117"/>
      <c r="H235" s="117"/>
      <c r="I235" s="117"/>
      <c r="J235" s="117"/>
      <c r="K235" s="117"/>
    </row>
    <row r="236" spans="1:11" x14ac:dyDescent="0.2">
      <c r="A236" s="117"/>
      <c r="B236" s="117"/>
      <c r="C236" s="117"/>
      <c r="D236" s="117"/>
      <c r="E236" s="117"/>
      <c r="F236" s="117"/>
      <c r="G236" s="117"/>
      <c r="H236" s="117"/>
      <c r="I236" s="117"/>
      <c r="J236" s="117"/>
      <c r="K236" s="117"/>
    </row>
    <row r="237" spans="1:11" x14ac:dyDescent="0.2">
      <c r="A237" s="117"/>
      <c r="B237" s="117"/>
      <c r="C237" s="117"/>
      <c r="D237" s="117"/>
      <c r="E237" s="117"/>
      <c r="F237" s="117"/>
      <c r="G237" s="117"/>
      <c r="H237" s="117"/>
      <c r="I237" s="117"/>
      <c r="J237" s="117"/>
      <c r="K237" s="117"/>
    </row>
    <row r="238" spans="1:11" x14ac:dyDescent="0.2">
      <c r="A238" s="117"/>
      <c r="B238" s="117"/>
      <c r="C238" s="117"/>
      <c r="D238" s="117"/>
      <c r="E238" s="117"/>
      <c r="F238" s="117"/>
      <c r="G238" s="117"/>
      <c r="H238" s="117"/>
      <c r="I238" s="117"/>
      <c r="J238" s="117"/>
      <c r="K238" s="117"/>
    </row>
    <row r="239" spans="1:11" x14ac:dyDescent="0.2">
      <c r="A239" s="117"/>
      <c r="B239" s="117"/>
      <c r="C239" s="117"/>
      <c r="D239" s="117"/>
      <c r="E239" s="117"/>
      <c r="F239" s="117"/>
      <c r="G239" s="117"/>
      <c r="H239" s="117"/>
      <c r="I239" s="117"/>
      <c r="J239" s="117"/>
      <c r="K239" s="117"/>
    </row>
    <row r="240" spans="1:11" x14ac:dyDescent="0.2">
      <c r="A240" s="117"/>
      <c r="B240" s="117"/>
      <c r="C240" s="117"/>
      <c r="D240" s="117"/>
      <c r="E240" s="117"/>
      <c r="F240" s="117"/>
      <c r="G240" s="117"/>
      <c r="H240" s="117"/>
      <c r="I240" s="117"/>
      <c r="J240" s="117"/>
      <c r="K240" s="117"/>
    </row>
    <row r="241" spans="1:11" x14ac:dyDescent="0.2">
      <c r="A241" s="117"/>
      <c r="B241" s="117"/>
      <c r="C241" s="117"/>
      <c r="D241" s="117"/>
      <c r="E241" s="117"/>
      <c r="F241" s="117"/>
      <c r="G241" s="117"/>
      <c r="H241" s="117"/>
      <c r="I241" s="117"/>
      <c r="J241" s="117"/>
      <c r="K241" s="117"/>
    </row>
    <row r="242" spans="1:11" x14ac:dyDescent="0.2">
      <c r="A242" s="117"/>
      <c r="B242" s="117"/>
      <c r="C242" s="117"/>
      <c r="D242" s="117"/>
      <c r="E242" s="117"/>
      <c r="F242" s="117"/>
      <c r="G242" s="117"/>
      <c r="H242" s="117"/>
      <c r="I242" s="117"/>
      <c r="J242" s="117"/>
      <c r="K242" s="117"/>
    </row>
    <row r="243" spans="1:11" x14ac:dyDescent="0.2">
      <c r="A243" s="117"/>
      <c r="B243" s="117"/>
      <c r="C243" s="117"/>
      <c r="D243" s="117"/>
      <c r="E243" s="117"/>
      <c r="F243" s="117"/>
      <c r="G243" s="117"/>
      <c r="H243" s="117"/>
      <c r="I243" s="117"/>
      <c r="J243" s="117"/>
      <c r="K243" s="117"/>
    </row>
    <row r="244" spans="1:11" x14ac:dyDescent="0.2">
      <c r="A244" s="117"/>
      <c r="B244" s="117"/>
      <c r="C244" s="117"/>
      <c r="D244" s="117"/>
      <c r="E244" s="117"/>
      <c r="F244" s="117"/>
      <c r="G244" s="117"/>
      <c r="H244" s="117"/>
      <c r="I244" s="117"/>
      <c r="J244" s="117"/>
      <c r="K244" s="117"/>
    </row>
    <row r="245" spans="1:11" x14ac:dyDescent="0.2">
      <c r="A245" s="117"/>
      <c r="B245" s="117"/>
      <c r="C245" s="117"/>
      <c r="D245" s="117"/>
      <c r="E245" s="117"/>
      <c r="F245" s="117"/>
      <c r="G245" s="117"/>
      <c r="H245" s="117"/>
      <c r="I245" s="117"/>
      <c r="J245" s="117"/>
      <c r="K245" s="117"/>
    </row>
    <row r="246" spans="1:11" x14ac:dyDescent="0.2">
      <c r="A246" s="117"/>
      <c r="B246" s="117"/>
      <c r="C246" s="117"/>
      <c r="D246" s="117"/>
      <c r="E246" s="117"/>
      <c r="F246" s="117"/>
      <c r="G246" s="117"/>
      <c r="H246" s="117"/>
      <c r="I246" s="117"/>
      <c r="J246" s="117"/>
      <c r="K246" s="117"/>
    </row>
    <row r="247" spans="1:11" x14ac:dyDescent="0.2">
      <c r="A247" s="117"/>
      <c r="B247" s="117"/>
      <c r="C247" s="117"/>
      <c r="D247" s="117"/>
      <c r="E247" s="117"/>
      <c r="F247" s="117"/>
      <c r="G247" s="117"/>
      <c r="H247" s="117"/>
      <c r="I247" s="117"/>
      <c r="J247" s="117"/>
      <c r="K247" s="117"/>
    </row>
    <row r="248" spans="1:11" x14ac:dyDescent="0.2">
      <c r="A248" s="117"/>
      <c r="B248" s="117"/>
      <c r="C248" s="117"/>
      <c r="D248" s="117"/>
      <c r="E248" s="117"/>
      <c r="F248" s="117"/>
      <c r="G248" s="117"/>
      <c r="H248" s="117"/>
      <c r="I248" s="117"/>
      <c r="J248" s="117"/>
      <c r="K248" s="117"/>
    </row>
    <row r="249" spans="1:11" x14ac:dyDescent="0.2">
      <c r="A249" s="117"/>
      <c r="B249" s="117"/>
      <c r="C249" s="117"/>
      <c r="D249" s="117"/>
      <c r="E249" s="117"/>
      <c r="F249" s="117"/>
      <c r="G249" s="117"/>
      <c r="H249" s="117"/>
      <c r="I249" s="117"/>
      <c r="J249" s="117"/>
      <c r="K249" s="117"/>
    </row>
    <row r="250" spans="1:11" x14ac:dyDescent="0.2">
      <c r="A250" s="117"/>
      <c r="B250" s="117"/>
      <c r="C250" s="117"/>
      <c r="D250" s="117"/>
      <c r="E250" s="117"/>
      <c r="F250" s="117"/>
      <c r="G250" s="117"/>
      <c r="H250" s="117"/>
      <c r="I250" s="117"/>
      <c r="J250" s="117"/>
      <c r="K250" s="117"/>
    </row>
    <row r="251" spans="1:11" x14ac:dyDescent="0.2">
      <c r="A251" s="117"/>
      <c r="B251" s="117"/>
      <c r="C251" s="117"/>
      <c r="D251" s="117"/>
      <c r="E251" s="117"/>
      <c r="F251" s="117"/>
      <c r="G251" s="117"/>
      <c r="H251" s="117"/>
      <c r="I251" s="117"/>
      <c r="J251" s="117"/>
      <c r="K251" s="117"/>
    </row>
    <row r="252" spans="1:11" x14ac:dyDescent="0.2">
      <c r="A252" s="117"/>
      <c r="B252" s="117"/>
      <c r="C252" s="117"/>
      <c r="D252" s="117"/>
      <c r="E252" s="117"/>
      <c r="F252" s="117"/>
      <c r="G252" s="117"/>
      <c r="H252" s="117"/>
      <c r="I252" s="117"/>
      <c r="J252" s="117"/>
      <c r="K252" s="117"/>
    </row>
    <row r="253" spans="1:11" x14ac:dyDescent="0.2">
      <c r="A253" s="117"/>
      <c r="B253" s="117"/>
      <c r="C253" s="117"/>
      <c r="D253" s="117"/>
      <c r="E253" s="117"/>
      <c r="F253" s="117"/>
      <c r="G253" s="117"/>
      <c r="H253" s="117"/>
      <c r="I253" s="117"/>
      <c r="J253" s="117"/>
      <c r="K253" s="117"/>
    </row>
    <row r="254" spans="1:11" x14ac:dyDescent="0.2">
      <c r="A254" s="117"/>
      <c r="B254" s="117"/>
      <c r="C254" s="117"/>
      <c r="D254" s="117"/>
      <c r="E254" s="117"/>
      <c r="F254" s="117"/>
      <c r="G254" s="117"/>
      <c r="H254" s="117"/>
      <c r="I254" s="117"/>
      <c r="J254" s="117"/>
      <c r="K254" s="117"/>
    </row>
    <row r="255" spans="1:11" x14ac:dyDescent="0.2">
      <c r="A255" s="117"/>
      <c r="B255" s="117"/>
      <c r="C255" s="117"/>
      <c r="D255" s="117"/>
      <c r="E255" s="117"/>
      <c r="F255" s="117"/>
      <c r="G255" s="117"/>
      <c r="H255" s="117"/>
      <c r="I255" s="117"/>
      <c r="J255" s="117"/>
      <c r="K255" s="117"/>
    </row>
    <row r="256" spans="1:11" x14ac:dyDescent="0.2">
      <c r="A256" s="117"/>
      <c r="B256" s="117"/>
      <c r="C256" s="117"/>
      <c r="D256" s="117"/>
      <c r="E256" s="117"/>
      <c r="F256" s="117"/>
      <c r="G256" s="117"/>
      <c r="H256" s="117"/>
      <c r="I256" s="117"/>
      <c r="J256" s="117"/>
      <c r="K256" s="117"/>
    </row>
    <row r="257" spans="1:11" x14ac:dyDescent="0.2">
      <c r="A257" s="117"/>
      <c r="B257" s="117"/>
      <c r="C257" s="117"/>
      <c r="D257" s="117"/>
      <c r="E257" s="117"/>
      <c r="F257" s="117"/>
      <c r="G257" s="117"/>
      <c r="H257" s="117"/>
      <c r="I257" s="117"/>
      <c r="J257" s="117"/>
      <c r="K257" s="117"/>
    </row>
    <row r="258" spans="1:11" x14ac:dyDescent="0.2">
      <c r="A258" s="117"/>
      <c r="B258" s="117"/>
      <c r="C258" s="117"/>
      <c r="D258" s="117"/>
      <c r="E258" s="117"/>
      <c r="F258" s="117"/>
      <c r="G258" s="117"/>
      <c r="H258" s="117"/>
      <c r="I258" s="117"/>
      <c r="J258" s="117"/>
      <c r="K258" s="117"/>
    </row>
    <row r="259" spans="1:11" x14ac:dyDescent="0.2">
      <c r="A259" s="117"/>
      <c r="B259" s="117"/>
      <c r="C259" s="117"/>
      <c r="D259" s="117"/>
      <c r="E259" s="117"/>
      <c r="F259" s="117"/>
      <c r="G259" s="117"/>
      <c r="H259" s="117"/>
      <c r="I259" s="117"/>
      <c r="J259" s="117"/>
      <c r="K259" s="117"/>
    </row>
    <row r="260" spans="1:11" x14ac:dyDescent="0.2">
      <c r="A260" s="117"/>
      <c r="B260" s="117"/>
      <c r="C260" s="117"/>
      <c r="D260" s="117"/>
      <c r="E260" s="117"/>
      <c r="F260" s="117"/>
      <c r="G260" s="117"/>
      <c r="H260" s="117"/>
      <c r="I260" s="117"/>
      <c r="J260" s="117"/>
      <c r="K260" s="117"/>
    </row>
    <row r="261" spans="1:11" x14ac:dyDescent="0.2">
      <c r="A261" s="117"/>
      <c r="B261" s="117"/>
      <c r="C261" s="117"/>
      <c r="D261" s="117"/>
      <c r="E261" s="117"/>
      <c r="F261" s="117"/>
      <c r="G261" s="117"/>
      <c r="H261" s="117"/>
      <c r="I261" s="117"/>
      <c r="J261" s="117"/>
      <c r="K261" s="117"/>
    </row>
    <row r="262" spans="1:11" x14ac:dyDescent="0.2">
      <c r="A262" s="117"/>
      <c r="B262" s="117"/>
      <c r="C262" s="117"/>
      <c r="D262" s="117"/>
      <c r="E262" s="117"/>
      <c r="F262" s="117"/>
      <c r="G262" s="117"/>
      <c r="H262" s="117"/>
      <c r="I262" s="117"/>
      <c r="J262" s="117"/>
      <c r="K262" s="117"/>
    </row>
    <row r="263" spans="1:11" x14ac:dyDescent="0.2">
      <c r="A263" s="117"/>
      <c r="B263" s="117"/>
      <c r="C263" s="117"/>
      <c r="D263" s="117"/>
      <c r="E263" s="117"/>
      <c r="F263" s="117"/>
      <c r="G263" s="117"/>
      <c r="H263" s="117"/>
      <c r="I263" s="117"/>
      <c r="J263" s="117"/>
      <c r="K263" s="117"/>
    </row>
    <row r="264" spans="1:11" x14ac:dyDescent="0.2">
      <c r="A264" s="117"/>
      <c r="B264" s="117"/>
      <c r="C264" s="117"/>
      <c r="D264" s="117"/>
      <c r="E264" s="117"/>
      <c r="F264" s="117"/>
      <c r="G264" s="117"/>
      <c r="H264" s="117"/>
      <c r="I264" s="117"/>
      <c r="J264" s="117"/>
      <c r="K264" s="117"/>
    </row>
    <row r="265" spans="1:11" x14ac:dyDescent="0.2">
      <c r="A265" s="117"/>
      <c r="B265" s="117"/>
      <c r="C265" s="117"/>
      <c r="D265" s="117"/>
      <c r="E265" s="117"/>
      <c r="F265" s="117"/>
      <c r="G265" s="117"/>
      <c r="H265" s="117"/>
      <c r="I265" s="117"/>
      <c r="J265" s="117"/>
      <c r="K265" s="117"/>
    </row>
    <row r="266" spans="1:11" x14ac:dyDescent="0.2">
      <c r="A266" s="117"/>
      <c r="B266" s="117"/>
      <c r="C266" s="117"/>
      <c r="D266" s="117"/>
      <c r="E266" s="117"/>
      <c r="F266" s="117"/>
      <c r="G266" s="117"/>
      <c r="H266" s="117"/>
      <c r="I266" s="117"/>
      <c r="J266" s="117"/>
      <c r="K266" s="117"/>
    </row>
    <row r="267" spans="1:11" x14ac:dyDescent="0.2">
      <c r="A267" s="117"/>
      <c r="B267" s="117"/>
      <c r="C267" s="117"/>
      <c r="D267" s="117"/>
      <c r="E267" s="117"/>
      <c r="F267" s="117"/>
      <c r="G267" s="117"/>
      <c r="H267" s="117"/>
      <c r="I267" s="117"/>
      <c r="J267" s="117"/>
      <c r="K267" s="117"/>
    </row>
    <row r="268" spans="1:11" x14ac:dyDescent="0.2">
      <c r="A268" s="117"/>
      <c r="B268" s="117"/>
      <c r="C268" s="117"/>
      <c r="D268" s="117"/>
      <c r="E268" s="117"/>
      <c r="F268" s="117"/>
      <c r="G268" s="117"/>
      <c r="H268" s="117"/>
      <c r="I268" s="117"/>
      <c r="J268" s="117"/>
      <c r="K268" s="117"/>
    </row>
    <row r="269" spans="1:11" x14ac:dyDescent="0.2">
      <c r="A269" s="117"/>
      <c r="B269" s="117"/>
      <c r="C269" s="117"/>
      <c r="D269" s="117"/>
      <c r="E269" s="117"/>
      <c r="F269" s="117"/>
      <c r="G269" s="117"/>
      <c r="H269" s="117"/>
      <c r="I269" s="117"/>
      <c r="J269" s="117"/>
      <c r="K269" s="117"/>
    </row>
    <row r="270" spans="1:11" x14ac:dyDescent="0.2">
      <c r="A270" s="117"/>
      <c r="B270" s="117"/>
      <c r="C270" s="117"/>
      <c r="D270" s="117"/>
      <c r="E270" s="117"/>
      <c r="F270" s="117"/>
      <c r="G270" s="117"/>
      <c r="H270" s="117"/>
      <c r="I270" s="117"/>
      <c r="J270" s="117"/>
      <c r="K270" s="117"/>
    </row>
    <row r="271" spans="1:11" x14ac:dyDescent="0.2">
      <c r="A271" s="117"/>
      <c r="B271" s="117"/>
      <c r="C271" s="117"/>
      <c r="D271" s="117"/>
      <c r="E271" s="117"/>
      <c r="F271" s="117"/>
      <c r="G271" s="117"/>
      <c r="H271" s="117"/>
      <c r="I271" s="117"/>
      <c r="J271" s="117"/>
      <c r="K271" s="117"/>
    </row>
    <row r="272" spans="1:11" x14ac:dyDescent="0.2">
      <c r="A272" s="117"/>
      <c r="B272" s="117"/>
      <c r="C272" s="117"/>
      <c r="D272" s="117"/>
      <c r="E272" s="117"/>
      <c r="F272" s="117"/>
      <c r="G272" s="117"/>
      <c r="H272" s="117"/>
      <c r="I272" s="117"/>
      <c r="J272" s="117"/>
      <c r="K272" s="117"/>
    </row>
    <row r="273" spans="1:11" x14ac:dyDescent="0.2">
      <c r="A273" s="117"/>
      <c r="B273" s="117"/>
      <c r="C273" s="117"/>
      <c r="D273" s="117"/>
      <c r="E273" s="117"/>
      <c r="F273" s="117"/>
      <c r="G273" s="117"/>
      <c r="H273" s="117"/>
      <c r="I273" s="117"/>
      <c r="J273" s="117"/>
      <c r="K273" s="117"/>
    </row>
    <row r="274" spans="1:11" x14ac:dyDescent="0.2">
      <c r="A274" s="117"/>
      <c r="B274" s="117"/>
      <c r="C274" s="117"/>
      <c r="D274" s="117"/>
      <c r="E274" s="117"/>
      <c r="F274" s="117"/>
      <c r="G274" s="117"/>
      <c r="H274" s="117"/>
      <c r="I274" s="117"/>
      <c r="J274" s="117"/>
      <c r="K274" s="117"/>
    </row>
    <row r="275" spans="1:11" x14ac:dyDescent="0.2">
      <c r="A275" s="117"/>
      <c r="B275" s="117"/>
      <c r="C275" s="117"/>
      <c r="D275" s="117"/>
      <c r="E275" s="117"/>
      <c r="F275" s="117"/>
      <c r="G275" s="117"/>
      <c r="H275" s="117"/>
      <c r="I275" s="117"/>
      <c r="J275" s="117"/>
      <c r="K275" s="117"/>
    </row>
    <row r="276" spans="1:11" x14ac:dyDescent="0.2">
      <c r="A276" s="117"/>
      <c r="B276" s="117"/>
      <c r="C276" s="117"/>
      <c r="D276" s="117"/>
      <c r="E276" s="117"/>
      <c r="F276" s="117"/>
      <c r="G276" s="117"/>
      <c r="H276" s="117"/>
      <c r="I276" s="117"/>
      <c r="J276" s="117"/>
      <c r="K276" s="117"/>
    </row>
    <row r="277" spans="1:11" x14ac:dyDescent="0.2">
      <c r="A277" s="117"/>
      <c r="B277" s="117"/>
      <c r="C277" s="117"/>
      <c r="D277" s="117"/>
      <c r="E277" s="117"/>
      <c r="F277" s="117"/>
      <c r="G277" s="117"/>
      <c r="H277" s="117"/>
      <c r="I277" s="117"/>
      <c r="J277" s="117"/>
      <c r="K277" s="117"/>
    </row>
    <row r="278" spans="1:11" x14ac:dyDescent="0.2">
      <c r="A278" s="117"/>
      <c r="B278" s="117"/>
      <c r="C278" s="117"/>
      <c r="D278" s="117"/>
      <c r="E278" s="117"/>
      <c r="F278" s="117"/>
      <c r="G278" s="117"/>
      <c r="H278" s="117"/>
      <c r="I278" s="117"/>
      <c r="J278" s="117"/>
      <c r="K278" s="117"/>
    </row>
    <row r="279" spans="1:11" x14ac:dyDescent="0.2">
      <c r="A279" s="117"/>
      <c r="B279" s="117"/>
      <c r="C279" s="117"/>
      <c r="D279" s="117"/>
      <c r="E279" s="117"/>
      <c r="F279" s="117"/>
      <c r="G279" s="117"/>
      <c r="H279" s="117"/>
      <c r="I279" s="117"/>
      <c r="J279" s="117"/>
      <c r="K279" s="117"/>
    </row>
    <row r="280" spans="1:11" x14ac:dyDescent="0.2">
      <c r="A280" s="117"/>
      <c r="B280" s="117"/>
      <c r="C280" s="117"/>
      <c r="D280" s="117"/>
      <c r="E280" s="117"/>
      <c r="F280" s="117"/>
      <c r="G280" s="117"/>
      <c r="H280" s="117"/>
      <c r="I280" s="117"/>
      <c r="J280" s="117"/>
      <c r="K280" s="117"/>
    </row>
    <row r="281" spans="1:11" x14ac:dyDescent="0.2">
      <c r="A281" s="117"/>
      <c r="B281" s="117"/>
      <c r="C281" s="117"/>
      <c r="D281" s="117"/>
      <c r="E281" s="117"/>
      <c r="F281" s="117"/>
      <c r="G281" s="117"/>
      <c r="H281" s="117"/>
      <c r="I281" s="117"/>
      <c r="J281" s="117"/>
      <c r="K281" s="117"/>
    </row>
    <row r="282" spans="1:11" x14ac:dyDescent="0.2">
      <c r="A282" s="117"/>
      <c r="B282" s="117"/>
      <c r="C282" s="117"/>
      <c r="D282" s="117"/>
      <c r="E282" s="117"/>
      <c r="F282" s="117"/>
      <c r="G282" s="117"/>
      <c r="H282" s="117"/>
      <c r="I282" s="117"/>
      <c r="J282" s="117"/>
      <c r="K282" s="117"/>
    </row>
    <row r="283" spans="1:11" x14ac:dyDescent="0.2">
      <c r="A283" s="117"/>
      <c r="B283" s="117"/>
      <c r="C283" s="117"/>
      <c r="D283" s="117"/>
      <c r="E283" s="117"/>
      <c r="F283" s="117"/>
      <c r="G283" s="117"/>
      <c r="H283" s="117"/>
      <c r="I283" s="117"/>
      <c r="J283" s="117"/>
      <c r="K283" s="117"/>
    </row>
    <row r="284" spans="1:11" x14ac:dyDescent="0.2">
      <c r="A284" s="117"/>
      <c r="B284" s="117"/>
      <c r="C284" s="117"/>
      <c r="D284" s="117"/>
      <c r="E284" s="117"/>
      <c r="F284" s="117"/>
      <c r="G284" s="117"/>
      <c r="H284" s="117"/>
      <c r="I284" s="117"/>
      <c r="J284" s="117"/>
      <c r="K284" s="117"/>
    </row>
    <row r="285" spans="1:11" x14ac:dyDescent="0.2">
      <c r="A285" s="117"/>
      <c r="B285" s="117"/>
      <c r="C285" s="117"/>
      <c r="D285" s="117"/>
      <c r="E285" s="117"/>
      <c r="F285" s="117"/>
      <c r="G285" s="117"/>
      <c r="H285" s="117"/>
      <c r="I285" s="117"/>
      <c r="J285" s="117"/>
      <c r="K285" s="117"/>
    </row>
    <row r="286" spans="1:11" x14ac:dyDescent="0.2">
      <c r="A286" s="117"/>
      <c r="B286" s="117"/>
      <c r="C286" s="117"/>
      <c r="D286" s="117"/>
      <c r="E286" s="117"/>
      <c r="F286" s="117"/>
      <c r="G286" s="117"/>
      <c r="H286" s="117"/>
      <c r="I286" s="117"/>
      <c r="J286" s="117"/>
      <c r="K286" s="117"/>
    </row>
    <row r="287" spans="1:11" x14ac:dyDescent="0.2">
      <c r="A287" s="117"/>
      <c r="B287" s="117"/>
      <c r="C287" s="117"/>
      <c r="D287" s="117"/>
      <c r="E287" s="117"/>
      <c r="F287" s="117"/>
      <c r="G287" s="117"/>
      <c r="H287" s="117"/>
      <c r="I287" s="117"/>
      <c r="J287" s="117"/>
      <c r="K287" s="117"/>
    </row>
    <row r="288" spans="1:11" x14ac:dyDescent="0.2">
      <c r="A288" s="117"/>
      <c r="B288" s="117"/>
      <c r="C288" s="117"/>
      <c r="D288" s="117"/>
      <c r="E288" s="117"/>
      <c r="F288" s="117"/>
      <c r="G288" s="117"/>
      <c r="H288" s="117"/>
      <c r="I288" s="117"/>
      <c r="J288" s="117"/>
      <c r="K288" s="117"/>
    </row>
    <row r="289" spans="1:11" x14ac:dyDescent="0.2">
      <c r="A289" s="117"/>
      <c r="B289" s="117"/>
      <c r="C289" s="117"/>
      <c r="D289" s="117"/>
      <c r="E289" s="117"/>
      <c r="F289" s="117"/>
      <c r="G289" s="117"/>
      <c r="H289" s="117"/>
      <c r="I289" s="117"/>
      <c r="J289" s="117"/>
      <c r="K289" s="117"/>
    </row>
    <row r="290" spans="1:11" x14ac:dyDescent="0.2">
      <c r="A290" s="117"/>
      <c r="B290" s="117"/>
      <c r="C290" s="117"/>
      <c r="D290" s="117"/>
      <c r="E290" s="117"/>
      <c r="F290" s="117"/>
      <c r="G290" s="117"/>
      <c r="H290" s="117"/>
      <c r="I290" s="117"/>
      <c r="J290" s="117"/>
      <c r="K290" s="117"/>
    </row>
    <row r="291" spans="1:11" x14ac:dyDescent="0.2">
      <c r="A291" s="117"/>
      <c r="B291" s="117"/>
      <c r="C291" s="117"/>
      <c r="D291" s="117"/>
      <c r="E291" s="117"/>
      <c r="F291" s="117"/>
      <c r="G291" s="117"/>
      <c r="H291" s="117"/>
      <c r="I291" s="117"/>
      <c r="J291" s="117"/>
      <c r="K291" s="117"/>
    </row>
    <row r="292" spans="1:11" x14ac:dyDescent="0.2">
      <c r="A292" s="117"/>
      <c r="B292" s="117"/>
      <c r="C292" s="117"/>
      <c r="D292" s="117"/>
      <c r="E292" s="117"/>
      <c r="F292" s="117"/>
      <c r="G292" s="117"/>
      <c r="H292" s="117"/>
      <c r="I292" s="117"/>
      <c r="J292" s="117"/>
      <c r="K292" s="117"/>
    </row>
    <row r="293" spans="1:11" x14ac:dyDescent="0.2">
      <c r="A293" s="117"/>
      <c r="B293" s="117"/>
      <c r="C293" s="117"/>
      <c r="D293" s="117"/>
      <c r="E293" s="117"/>
      <c r="F293" s="117"/>
      <c r="G293" s="117"/>
      <c r="H293" s="117"/>
      <c r="I293" s="117"/>
      <c r="J293" s="117"/>
      <c r="K293" s="117"/>
    </row>
    <row r="294" spans="1:11" x14ac:dyDescent="0.2">
      <c r="A294" s="117"/>
      <c r="B294" s="117"/>
      <c r="C294" s="117"/>
      <c r="D294" s="117"/>
      <c r="E294" s="117"/>
      <c r="F294" s="117"/>
      <c r="G294" s="117"/>
      <c r="H294" s="117"/>
      <c r="I294" s="117"/>
      <c r="J294" s="117"/>
      <c r="K294" s="117"/>
    </row>
    <row r="295" spans="1:11" x14ac:dyDescent="0.2">
      <c r="A295" s="117"/>
      <c r="B295" s="117"/>
      <c r="C295" s="117"/>
      <c r="D295" s="117"/>
      <c r="E295" s="117"/>
      <c r="F295" s="117"/>
      <c r="G295" s="117"/>
      <c r="H295" s="117"/>
      <c r="I295" s="117"/>
      <c r="J295" s="117"/>
      <c r="K295" s="117"/>
    </row>
    <row r="296" spans="1:11" x14ac:dyDescent="0.2">
      <c r="A296" s="117"/>
      <c r="B296" s="117"/>
      <c r="C296" s="117"/>
      <c r="D296" s="117"/>
      <c r="E296" s="117"/>
      <c r="F296" s="117"/>
      <c r="G296" s="117"/>
      <c r="H296" s="117"/>
      <c r="I296" s="117"/>
      <c r="J296" s="117"/>
      <c r="K296" s="117"/>
    </row>
    <row r="297" spans="1:11" x14ac:dyDescent="0.2">
      <c r="A297" s="117"/>
      <c r="B297" s="117"/>
      <c r="C297" s="117"/>
      <c r="D297" s="117"/>
      <c r="E297" s="117"/>
      <c r="F297" s="117"/>
      <c r="G297" s="117"/>
      <c r="H297" s="117"/>
      <c r="I297" s="117"/>
      <c r="J297" s="117"/>
      <c r="K297" s="117"/>
    </row>
    <row r="298" spans="1:11" x14ac:dyDescent="0.2">
      <c r="A298" s="117"/>
      <c r="B298" s="117"/>
      <c r="C298" s="117"/>
      <c r="D298" s="117"/>
      <c r="E298" s="117"/>
      <c r="F298" s="117"/>
      <c r="G298" s="117"/>
      <c r="H298" s="117"/>
      <c r="I298" s="117"/>
      <c r="J298" s="117"/>
      <c r="K298" s="117"/>
    </row>
    <row r="299" spans="1:11" x14ac:dyDescent="0.2">
      <c r="A299" s="117"/>
      <c r="B299" s="117"/>
      <c r="C299" s="117"/>
      <c r="D299" s="117"/>
      <c r="E299" s="117"/>
      <c r="F299" s="117"/>
      <c r="G299" s="117"/>
      <c r="H299" s="117"/>
      <c r="I299" s="117"/>
      <c r="J299" s="117"/>
      <c r="K299" s="117"/>
    </row>
    <row r="300" spans="1:11" x14ac:dyDescent="0.2">
      <c r="A300" s="117"/>
      <c r="B300" s="117"/>
      <c r="C300" s="117"/>
      <c r="D300" s="117"/>
      <c r="E300" s="117"/>
      <c r="F300" s="117"/>
      <c r="G300" s="117"/>
      <c r="H300" s="117"/>
      <c r="I300" s="117"/>
      <c r="J300" s="117"/>
      <c r="K300" s="117"/>
    </row>
    <row r="301" spans="1:11" x14ac:dyDescent="0.2">
      <c r="A301" s="117"/>
      <c r="B301" s="117"/>
      <c r="C301" s="117"/>
      <c r="D301" s="117"/>
      <c r="E301" s="117"/>
      <c r="F301" s="117"/>
      <c r="G301" s="117"/>
      <c r="H301" s="117"/>
      <c r="I301" s="117"/>
      <c r="J301" s="117"/>
      <c r="K301" s="117"/>
    </row>
    <row r="302" spans="1:11" x14ac:dyDescent="0.2">
      <c r="A302" s="117"/>
      <c r="B302" s="117"/>
      <c r="C302" s="117"/>
      <c r="D302" s="117"/>
      <c r="E302" s="117"/>
      <c r="F302" s="117"/>
      <c r="G302" s="117"/>
      <c r="H302" s="117"/>
      <c r="I302" s="117"/>
      <c r="J302" s="117"/>
      <c r="K302" s="117"/>
    </row>
    <row r="303" spans="1:11" x14ac:dyDescent="0.2">
      <c r="A303" s="117"/>
      <c r="B303" s="117"/>
      <c r="C303" s="117"/>
      <c r="D303" s="117"/>
      <c r="E303" s="117"/>
      <c r="F303" s="117"/>
      <c r="G303" s="117"/>
      <c r="H303" s="117"/>
      <c r="I303" s="117"/>
      <c r="J303" s="117"/>
      <c r="K303" s="117"/>
    </row>
    <row r="304" spans="1:11" x14ac:dyDescent="0.2">
      <c r="A304" s="117"/>
      <c r="B304" s="117"/>
      <c r="C304" s="117"/>
      <c r="D304" s="117"/>
      <c r="E304" s="117"/>
      <c r="F304" s="117"/>
      <c r="G304" s="117"/>
      <c r="H304" s="117"/>
      <c r="I304" s="117"/>
      <c r="J304" s="117"/>
      <c r="K304" s="117"/>
    </row>
    <row r="305" spans="1:11" x14ac:dyDescent="0.2">
      <c r="A305" s="117"/>
      <c r="B305" s="117"/>
      <c r="C305" s="117"/>
      <c r="D305" s="117"/>
      <c r="E305" s="117"/>
      <c r="F305" s="117"/>
      <c r="G305" s="117"/>
      <c r="H305" s="117"/>
      <c r="I305" s="117"/>
      <c r="J305" s="117"/>
      <c r="K305" s="117"/>
    </row>
    <row r="306" spans="1:11" x14ac:dyDescent="0.2">
      <c r="A306" s="117"/>
      <c r="B306" s="117"/>
      <c r="C306" s="117"/>
      <c r="D306" s="117"/>
      <c r="E306" s="117"/>
      <c r="F306" s="117"/>
      <c r="G306" s="117"/>
      <c r="H306" s="117"/>
      <c r="I306" s="117"/>
      <c r="J306" s="117"/>
      <c r="K306" s="117"/>
    </row>
    <row r="307" spans="1:11" x14ac:dyDescent="0.2">
      <c r="A307" s="117"/>
      <c r="B307" s="117"/>
      <c r="C307" s="117"/>
      <c r="D307" s="117"/>
      <c r="E307" s="117"/>
      <c r="F307" s="117"/>
      <c r="G307" s="117"/>
      <c r="H307" s="117"/>
      <c r="I307" s="117"/>
      <c r="J307" s="117"/>
      <c r="K307" s="117"/>
    </row>
    <row r="308" spans="1:11" x14ac:dyDescent="0.2">
      <c r="A308" s="117"/>
      <c r="B308" s="117"/>
      <c r="C308" s="117"/>
      <c r="D308" s="117"/>
      <c r="E308" s="117"/>
      <c r="F308" s="117"/>
      <c r="G308" s="117"/>
      <c r="H308" s="117"/>
      <c r="I308" s="117"/>
      <c r="J308" s="117"/>
      <c r="K308" s="117"/>
    </row>
    <row r="309" spans="1:11" x14ac:dyDescent="0.2">
      <c r="A309" s="117"/>
      <c r="B309" s="117"/>
      <c r="C309" s="117"/>
      <c r="D309" s="117"/>
      <c r="E309" s="117"/>
      <c r="F309" s="117"/>
      <c r="G309" s="117"/>
      <c r="H309" s="117"/>
      <c r="I309" s="117"/>
      <c r="J309" s="117"/>
      <c r="K309" s="117"/>
    </row>
    <row r="310" spans="1:11" x14ac:dyDescent="0.2">
      <c r="A310" s="117"/>
      <c r="B310" s="117"/>
      <c r="C310" s="117"/>
      <c r="D310" s="117"/>
      <c r="E310" s="117"/>
      <c r="F310" s="117"/>
      <c r="G310" s="117"/>
      <c r="H310" s="117"/>
      <c r="I310" s="117"/>
      <c r="J310" s="117"/>
      <c r="K310" s="117"/>
    </row>
    <row r="311" spans="1:11" x14ac:dyDescent="0.2">
      <c r="A311" s="117"/>
      <c r="B311" s="117"/>
      <c r="C311" s="117"/>
      <c r="D311" s="117"/>
      <c r="E311" s="117"/>
      <c r="F311" s="117"/>
      <c r="G311" s="117"/>
      <c r="H311" s="117"/>
      <c r="I311" s="117"/>
      <c r="J311" s="117"/>
      <c r="K311" s="117"/>
    </row>
    <row r="312" spans="1:11" x14ac:dyDescent="0.2">
      <c r="A312" s="117"/>
      <c r="B312" s="117"/>
      <c r="C312" s="117"/>
      <c r="D312" s="117"/>
      <c r="E312" s="117"/>
      <c r="F312" s="117"/>
      <c r="G312" s="117"/>
      <c r="H312" s="117"/>
      <c r="I312" s="117"/>
      <c r="J312" s="117"/>
      <c r="K312" s="117"/>
    </row>
    <row r="313" spans="1:11" x14ac:dyDescent="0.2">
      <c r="A313" s="117"/>
      <c r="B313" s="117"/>
      <c r="C313" s="117"/>
      <c r="D313" s="117"/>
      <c r="E313" s="117"/>
      <c r="F313" s="117"/>
      <c r="G313" s="117"/>
      <c r="H313" s="117"/>
      <c r="I313" s="117"/>
      <c r="J313" s="117"/>
      <c r="K313" s="117"/>
    </row>
    <row r="314" spans="1:11" x14ac:dyDescent="0.2">
      <c r="A314" s="117"/>
      <c r="B314" s="117"/>
      <c r="C314" s="117"/>
      <c r="D314" s="117"/>
      <c r="E314" s="117"/>
      <c r="F314" s="117"/>
      <c r="G314" s="117"/>
      <c r="H314" s="117"/>
      <c r="I314" s="117"/>
      <c r="J314" s="117"/>
      <c r="K314" s="117"/>
    </row>
    <row r="315" spans="1:11" x14ac:dyDescent="0.2">
      <c r="A315" s="117"/>
      <c r="B315" s="117"/>
      <c r="C315" s="117"/>
      <c r="D315" s="117"/>
      <c r="E315" s="117"/>
      <c r="F315" s="117"/>
      <c r="G315" s="117"/>
      <c r="H315" s="117"/>
      <c r="I315" s="117"/>
      <c r="J315" s="117"/>
      <c r="K315" s="117"/>
    </row>
    <row r="316" spans="1:11" x14ac:dyDescent="0.2">
      <c r="A316" s="117"/>
      <c r="B316" s="117"/>
      <c r="C316" s="117"/>
      <c r="D316" s="117"/>
      <c r="E316" s="117"/>
      <c r="F316" s="117"/>
      <c r="G316" s="117"/>
      <c r="H316" s="117"/>
      <c r="I316" s="117"/>
      <c r="J316" s="117"/>
      <c r="K316" s="117"/>
    </row>
    <row r="317" spans="1:11" x14ac:dyDescent="0.2">
      <c r="A317" s="117"/>
      <c r="B317" s="117"/>
      <c r="C317" s="117"/>
      <c r="D317" s="117"/>
      <c r="E317" s="117"/>
      <c r="F317" s="117"/>
      <c r="G317" s="117"/>
      <c r="H317" s="117"/>
      <c r="I317" s="117"/>
      <c r="J317" s="117"/>
      <c r="K317" s="117"/>
    </row>
    <row r="318" spans="1:11" x14ac:dyDescent="0.2">
      <c r="A318" s="117"/>
      <c r="B318" s="117"/>
      <c r="C318" s="117"/>
      <c r="D318" s="117"/>
      <c r="E318" s="117"/>
      <c r="F318" s="117"/>
      <c r="G318" s="117"/>
      <c r="H318" s="117"/>
      <c r="I318" s="117"/>
      <c r="J318" s="117"/>
      <c r="K318" s="117"/>
    </row>
    <row r="319" spans="1:11" x14ac:dyDescent="0.2">
      <c r="A319" s="117"/>
      <c r="B319" s="117"/>
      <c r="C319" s="117"/>
      <c r="D319" s="117"/>
      <c r="E319" s="117"/>
      <c r="F319" s="117"/>
      <c r="G319" s="117"/>
      <c r="H319" s="117"/>
      <c r="I319" s="117"/>
      <c r="J319" s="117"/>
      <c r="K319" s="117"/>
    </row>
    <row r="320" spans="1:11" x14ac:dyDescent="0.2">
      <c r="A320" s="117"/>
      <c r="B320" s="117"/>
      <c r="C320" s="117"/>
      <c r="D320" s="117"/>
      <c r="E320" s="117"/>
      <c r="F320" s="117"/>
      <c r="G320" s="117"/>
      <c r="H320" s="117"/>
      <c r="I320" s="117"/>
      <c r="J320" s="117"/>
      <c r="K320" s="117"/>
    </row>
    <row r="321" spans="1:11" x14ac:dyDescent="0.2">
      <c r="A321" s="117"/>
      <c r="B321" s="117"/>
      <c r="C321" s="117"/>
      <c r="D321" s="117"/>
      <c r="E321" s="117"/>
      <c r="F321" s="117"/>
      <c r="G321" s="117"/>
      <c r="H321" s="117"/>
      <c r="I321" s="117"/>
      <c r="J321" s="117"/>
      <c r="K321" s="117"/>
    </row>
    <row r="322" spans="1:11" x14ac:dyDescent="0.2">
      <c r="A322" s="117"/>
      <c r="B322" s="117"/>
      <c r="C322" s="117"/>
      <c r="D322" s="117"/>
      <c r="E322" s="117"/>
      <c r="F322" s="117"/>
      <c r="G322" s="117"/>
      <c r="H322" s="117"/>
      <c r="I322" s="117"/>
      <c r="J322" s="117"/>
      <c r="K322" s="117"/>
    </row>
    <row r="323" spans="1:11" x14ac:dyDescent="0.2">
      <c r="A323" s="117"/>
      <c r="B323" s="117"/>
      <c r="C323" s="117"/>
      <c r="D323" s="117"/>
      <c r="E323" s="117"/>
      <c r="F323" s="117"/>
      <c r="G323" s="117"/>
      <c r="H323" s="117"/>
      <c r="I323" s="117"/>
      <c r="J323" s="117"/>
      <c r="K323" s="117"/>
    </row>
    <row r="324" spans="1:11" x14ac:dyDescent="0.2">
      <c r="A324" s="117"/>
      <c r="B324" s="117"/>
      <c r="C324" s="117"/>
      <c r="D324" s="117"/>
      <c r="E324" s="117"/>
      <c r="F324" s="117"/>
      <c r="G324" s="117"/>
      <c r="H324" s="117"/>
      <c r="I324" s="117"/>
      <c r="J324" s="117"/>
      <c r="K324" s="117"/>
    </row>
    <row r="325" spans="1:11" x14ac:dyDescent="0.2">
      <c r="A325" s="117"/>
      <c r="B325" s="117"/>
      <c r="C325" s="117"/>
      <c r="D325" s="117"/>
      <c r="E325" s="117"/>
      <c r="F325" s="117"/>
      <c r="G325" s="117"/>
      <c r="H325" s="117"/>
      <c r="I325" s="117"/>
      <c r="J325" s="117"/>
      <c r="K325" s="117"/>
    </row>
    <row r="326" spans="1:11" x14ac:dyDescent="0.2">
      <c r="A326" s="117"/>
      <c r="B326" s="117"/>
      <c r="C326" s="117"/>
      <c r="D326" s="117"/>
      <c r="E326" s="117"/>
      <c r="F326" s="117"/>
      <c r="G326" s="117"/>
      <c r="H326" s="117"/>
      <c r="I326" s="117"/>
      <c r="J326" s="117"/>
      <c r="K326" s="117"/>
    </row>
    <row r="327" spans="1:11" x14ac:dyDescent="0.2">
      <c r="A327" s="117"/>
      <c r="B327" s="117"/>
      <c r="C327" s="117"/>
      <c r="D327" s="117"/>
      <c r="E327" s="117"/>
      <c r="F327" s="117"/>
      <c r="G327" s="117"/>
      <c r="H327" s="117"/>
      <c r="I327" s="117"/>
      <c r="J327" s="117"/>
      <c r="K327" s="117"/>
    </row>
    <row r="328" spans="1:11" x14ac:dyDescent="0.2">
      <c r="A328" s="117"/>
      <c r="B328" s="117"/>
      <c r="C328" s="117"/>
      <c r="D328" s="117"/>
      <c r="E328" s="117"/>
      <c r="F328" s="117"/>
      <c r="G328" s="117"/>
      <c r="H328" s="117"/>
      <c r="I328" s="117"/>
      <c r="J328" s="117"/>
      <c r="K328" s="117"/>
    </row>
    <row r="329" spans="1:11" x14ac:dyDescent="0.2">
      <c r="A329" s="117"/>
      <c r="B329" s="117"/>
      <c r="C329" s="117"/>
      <c r="D329" s="117"/>
      <c r="E329" s="117"/>
      <c r="F329" s="117"/>
      <c r="G329" s="117"/>
      <c r="H329" s="117"/>
      <c r="I329" s="117"/>
      <c r="J329" s="117"/>
      <c r="K329" s="117"/>
    </row>
    <row r="330" spans="1:11" x14ac:dyDescent="0.2">
      <c r="A330" s="117"/>
      <c r="B330" s="117"/>
      <c r="C330" s="117"/>
      <c r="D330" s="117"/>
      <c r="E330" s="117"/>
      <c r="F330" s="117"/>
      <c r="G330" s="117"/>
      <c r="H330" s="117"/>
      <c r="I330" s="117"/>
      <c r="J330" s="117"/>
      <c r="K330" s="117"/>
    </row>
    <row r="331" spans="1:11" x14ac:dyDescent="0.2">
      <c r="A331" s="117"/>
      <c r="B331" s="117"/>
      <c r="C331" s="117"/>
      <c r="D331" s="117"/>
      <c r="E331" s="117"/>
      <c r="F331" s="117"/>
      <c r="G331" s="117"/>
      <c r="H331" s="117"/>
      <c r="I331" s="117"/>
      <c r="J331" s="117"/>
      <c r="K331" s="117"/>
    </row>
    <row r="332" spans="1:11" x14ac:dyDescent="0.2">
      <c r="A332" s="117"/>
      <c r="B332" s="117"/>
      <c r="C332" s="117"/>
      <c r="D332" s="117"/>
      <c r="E332" s="117"/>
      <c r="F332" s="117"/>
      <c r="G332" s="117"/>
      <c r="H332" s="117"/>
      <c r="I332" s="117"/>
      <c r="J332" s="117"/>
      <c r="K332" s="117"/>
    </row>
    <row r="333" spans="1:11" x14ac:dyDescent="0.2">
      <c r="A333" s="117"/>
      <c r="B333" s="117"/>
      <c r="C333" s="117"/>
      <c r="D333" s="117"/>
      <c r="E333" s="117"/>
      <c r="F333" s="117"/>
      <c r="G333" s="117"/>
      <c r="H333" s="117"/>
      <c r="I333" s="117"/>
      <c r="J333" s="117"/>
      <c r="K333" s="117"/>
    </row>
    <row r="334" spans="1:11" x14ac:dyDescent="0.2">
      <c r="A334" s="117"/>
      <c r="B334" s="117"/>
      <c r="C334" s="117"/>
      <c r="D334" s="117"/>
      <c r="E334" s="117"/>
      <c r="F334" s="117"/>
      <c r="G334" s="117"/>
      <c r="H334" s="117"/>
      <c r="I334" s="117"/>
      <c r="J334" s="117"/>
      <c r="K334" s="117"/>
    </row>
    <row r="335" spans="1:11" x14ac:dyDescent="0.2">
      <c r="A335" s="117"/>
      <c r="B335" s="117"/>
      <c r="C335" s="117"/>
      <c r="D335" s="117"/>
      <c r="E335" s="117"/>
      <c r="F335" s="117"/>
      <c r="G335" s="117"/>
      <c r="H335" s="117"/>
      <c r="I335" s="117"/>
      <c r="J335" s="117"/>
      <c r="K335" s="117"/>
    </row>
    <row r="336" spans="1:11" x14ac:dyDescent="0.2">
      <c r="A336" s="117"/>
      <c r="B336" s="117"/>
      <c r="C336" s="117"/>
      <c r="D336" s="117"/>
      <c r="E336" s="117"/>
      <c r="F336" s="117"/>
      <c r="G336" s="117"/>
      <c r="H336" s="117"/>
      <c r="I336" s="117"/>
      <c r="J336" s="117"/>
      <c r="K336" s="117"/>
    </row>
    <row r="337" spans="1:11" x14ac:dyDescent="0.2">
      <c r="A337" s="117"/>
      <c r="B337" s="117"/>
      <c r="C337" s="117"/>
      <c r="D337" s="117"/>
      <c r="E337" s="117"/>
      <c r="F337" s="117"/>
      <c r="G337" s="117"/>
      <c r="H337" s="117"/>
      <c r="I337" s="117"/>
      <c r="J337" s="117"/>
      <c r="K337" s="117"/>
    </row>
    <row r="338" spans="1:11" x14ac:dyDescent="0.2">
      <c r="A338" s="117"/>
      <c r="B338" s="117"/>
      <c r="C338" s="117"/>
      <c r="D338" s="117"/>
      <c r="E338" s="117"/>
      <c r="F338" s="117"/>
      <c r="G338" s="117"/>
      <c r="H338" s="117"/>
      <c r="I338" s="117"/>
      <c r="J338" s="117"/>
      <c r="K338" s="117"/>
    </row>
    <row r="339" spans="1:11" x14ac:dyDescent="0.2">
      <c r="A339" s="117"/>
      <c r="B339" s="117"/>
      <c r="C339" s="117"/>
      <c r="D339" s="117"/>
      <c r="E339" s="117"/>
      <c r="F339" s="117"/>
      <c r="G339" s="117"/>
      <c r="H339" s="117"/>
      <c r="I339" s="117"/>
      <c r="J339" s="117"/>
      <c r="K339" s="117"/>
    </row>
    <row r="340" spans="1:11" x14ac:dyDescent="0.2">
      <c r="A340" s="117"/>
      <c r="B340" s="117"/>
      <c r="C340" s="117"/>
      <c r="D340" s="117"/>
      <c r="E340" s="117"/>
      <c r="F340" s="117"/>
      <c r="G340" s="117"/>
      <c r="H340" s="117"/>
      <c r="I340" s="117"/>
      <c r="J340" s="117"/>
      <c r="K340" s="117"/>
    </row>
    <row r="341" spans="1:11" x14ac:dyDescent="0.2">
      <c r="A341" s="117"/>
      <c r="B341" s="117"/>
      <c r="C341" s="117"/>
      <c r="D341" s="117"/>
      <c r="E341" s="117"/>
      <c r="F341" s="117"/>
      <c r="G341" s="117"/>
      <c r="H341" s="117"/>
      <c r="I341" s="117"/>
      <c r="J341" s="117"/>
      <c r="K341" s="117"/>
    </row>
    <row r="342" spans="1:11" x14ac:dyDescent="0.2">
      <c r="A342" s="117"/>
      <c r="B342" s="117"/>
      <c r="C342" s="117"/>
      <c r="D342" s="117"/>
      <c r="E342" s="117"/>
      <c r="F342" s="117"/>
      <c r="G342" s="117"/>
      <c r="H342" s="117"/>
      <c r="I342" s="117"/>
      <c r="J342" s="117"/>
      <c r="K342" s="117"/>
    </row>
    <row r="343" spans="1:11" x14ac:dyDescent="0.2">
      <c r="A343" s="117"/>
      <c r="B343" s="117"/>
      <c r="C343" s="117"/>
      <c r="D343" s="117"/>
      <c r="E343" s="117"/>
      <c r="F343" s="117"/>
      <c r="G343" s="117"/>
      <c r="H343" s="117"/>
      <c r="I343" s="117"/>
      <c r="J343" s="117"/>
      <c r="K343" s="117"/>
    </row>
    <row r="344" spans="1:11" x14ac:dyDescent="0.2">
      <c r="A344" s="117"/>
      <c r="B344" s="117"/>
      <c r="C344" s="117"/>
      <c r="D344" s="117"/>
      <c r="E344" s="117"/>
      <c r="F344" s="117"/>
      <c r="G344" s="117"/>
      <c r="H344" s="117"/>
      <c r="I344" s="117"/>
      <c r="J344" s="117"/>
      <c r="K344" s="117"/>
    </row>
    <row r="345" spans="1:11" x14ac:dyDescent="0.2">
      <c r="A345" s="117"/>
      <c r="B345" s="117"/>
      <c r="C345" s="117"/>
      <c r="D345" s="117"/>
      <c r="E345" s="117"/>
      <c r="F345" s="117"/>
      <c r="G345" s="117"/>
      <c r="H345" s="117"/>
      <c r="I345" s="117"/>
      <c r="J345" s="117"/>
      <c r="K345" s="117"/>
    </row>
    <row r="346" spans="1:11" x14ac:dyDescent="0.2">
      <c r="A346" s="117"/>
      <c r="B346" s="117"/>
      <c r="C346" s="117"/>
      <c r="D346" s="117"/>
      <c r="E346" s="117"/>
      <c r="F346" s="117"/>
      <c r="G346" s="117"/>
      <c r="H346" s="117"/>
      <c r="I346" s="117"/>
      <c r="J346" s="117"/>
      <c r="K346" s="117"/>
    </row>
    <row r="347" spans="1:11" x14ac:dyDescent="0.2">
      <c r="A347" s="117"/>
      <c r="B347" s="117"/>
      <c r="C347" s="117"/>
      <c r="D347" s="117"/>
      <c r="E347" s="117"/>
      <c r="F347" s="117"/>
      <c r="G347" s="117"/>
      <c r="H347" s="117"/>
      <c r="I347" s="117"/>
      <c r="J347" s="117"/>
      <c r="K347" s="117"/>
    </row>
    <row r="348" spans="1:11" x14ac:dyDescent="0.2">
      <c r="A348" s="117"/>
      <c r="B348" s="117"/>
      <c r="C348" s="117"/>
      <c r="D348" s="117"/>
      <c r="E348" s="117"/>
      <c r="F348" s="117"/>
      <c r="G348" s="117"/>
      <c r="H348" s="117"/>
      <c r="I348" s="117"/>
      <c r="J348" s="117"/>
      <c r="K348" s="117"/>
    </row>
    <row r="349" spans="1:11" x14ac:dyDescent="0.2">
      <c r="A349" s="117"/>
      <c r="B349" s="117"/>
      <c r="C349" s="117"/>
      <c r="D349" s="117"/>
      <c r="E349" s="117"/>
      <c r="F349" s="117"/>
      <c r="G349" s="117"/>
      <c r="H349" s="117"/>
      <c r="I349" s="117"/>
      <c r="J349" s="117"/>
      <c r="K349" s="117"/>
    </row>
    <row r="350" spans="1:11" x14ac:dyDescent="0.2">
      <c r="A350" s="117"/>
      <c r="B350" s="117"/>
      <c r="C350" s="117"/>
      <c r="D350" s="117"/>
      <c r="E350" s="117"/>
      <c r="F350" s="117"/>
      <c r="G350" s="117"/>
      <c r="H350" s="117"/>
      <c r="I350" s="117"/>
      <c r="J350" s="117"/>
      <c r="K350" s="117"/>
    </row>
    <row r="351" spans="1:11" x14ac:dyDescent="0.2">
      <c r="A351" s="117"/>
      <c r="B351" s="117"/>
      <c r="C351" s="117"/>
      <c r="D351" s="117"/>
      <c r="E351" s="117"/>
      <c r="F351" s="117"/>
      <c r="G351" s="117"/>
      <c r="H351" s="117"/>
      <c r="I351" s="117"/>
      <c r="J351" s="117"/>
      <c r="K351" s="117"/>
    </row>
    <row r="352" spans="1:11" x14ac:dyDescent="0.2">
      <c r="A352" s="117"/>
      <c r="B352" s="117"/>
      <c r="C352" s="117"/>
      <c r="D352" s="117"/>
      <c r="E352" s="117"/>
      <c r="F352" s="117"/>
      <c r="G352" s="117"/>
      <c r="H352" s="117"/>
      <c r="I352" s="117"/>
      <c r="J352" s="117"/>
      <c r="K352" s="117"/>
    </row>
    <row r="353" spans="1:11" x14ac:dyDescent="0.2">
      <c r="A353" s="117"/>
      <c r="B353" s="117"/>
      <c r="C353" s="117"/>
      <c r="D353" s="117"/>
      <c r="E353" s="117"/>
      <c r="F353" s="117"/>
      <c r="G353" s="117"/>
      <c r="H353" s="117"/>
      <c r="I353" s="117"/>
      <c r="J353" s="117"/>
      <c r="K353" s="117"/>
    </row>
    <row r="354" spans="1:11" x14ac:dyDescent="0.2">
      <c r="A354" s="117"/>
      <c r="B354" s="117"/>
      <c r="C354" s="117"/>
      <c r="D354" s="117"/>
      <c r="E354" s="117"/>
      <c r="F354" s="117"/>
      <c r="G354" s="117"/>
      <c r="H354" s="117"/>
      <c r="I354" s="117"/>
      <c r="J354" s="117"/>
      <c r="K354" s="117"/>
    </row>
    <row r="355" spans="1:11" x14ac:dyDescent="0.2">
      <c r="A355" s="117"/>
      <c r="B355" s="117"/>
      <c r="C355" s="117"/>
      <c r="D355" s="117"/>
      <c r="E355" s="117"/>
      <c r="F355" s="117"/>
      <c r="G355" s="117"/>
      <c r="H355" s="117"/>
      <c r="I355" s="117"/>
      <c r="J355" s="117"/>
      <c r="K355" s="117"/>
    </row>
    <row r="356" spans="1:11" x14ac:dyDescent="0.2">
      <c r="A356" s="117"/>
      <c r="B356" s="117"/>
      <c r="C356" s="117"/>
      <c r="D356" s="117"/>
      <c r="E356" s="117"/>
      <c r="F356" s="117"/>
      <c r="G356" s="117"/>
      <c r="H356" s="117"/>
      <c r="I356" s="117"/>
      <c r="J356" s="117"/>
      <c r="K356" s="117"/>
    </row>
    <row r="357" spans="1:11" x14ac:dyDescent="0.2">
      <c r="A357" s="117"/>
      <c r="B357" s="117"/>
      <c r="C357" s="117"/>
      <c r="D357" s="117"/>
      <c r="E357" s="117"/>
      <c r="F357" s="117"/>
      <c r="G357" s="117"/>
      <c r="H357" s="117"/>
      <c r="I357" s="117"/>
      <c r="J357" s="117"/>
      <c r="K357" s="117"/>
    </row>
    <row r="358" spans="1:11" x14ac:dyDescent="0.2">
      <c r="A358" s="117"/>
      <c r="B358" s="117"/>
      <c r="C358" s="117"/>
      <c r="D358" s="117"/>
      <c r="E358" s="117"/>
      <c r="F358" s="117"/>
      <c r="G358" s="117"/>
      <c r="H358" s="117"/>
      <c r="I358" s="117"/>
      <c r="J358" s="117"/>
      <c r="K358" s="117"/>
    </row>
    <row r="359" spans="1:11" x14ac:dyDescent="0.2">
      <c r="A359" s="117"/>
      <c r="B359" s="117"/>
      <c r="C359" s="117"/>
      <c r="D359" s="117"/>
      <c r="E359" s="117"/>
      <c r="F359" s="117"/>
      <c r="G359" s="117"/>
      <c r="H359" s="117"/>
      <c r="I359" s="117"/>
      <c r="J359" s="117"/>
      <c r="K359" s="117"/>
    </row>
    <row r="360" spans="1:11" x14ac:dyDescent="0.2">
      <c r="A360" s="117"/>
      <c r="B360" s="117"/>
      <c r="C360" s="117"/>
      <c r="D360" s="117"/>
      <c r="E360" s="117"/>
      <c r="F360" s="117"/>
      <c r="G360" s="117"/>
      <c r="H360" s="117"/>
      <c r="I360" s="117"/>
      <c r="J360" s="117"/>
      <c r="K360" s="117"/>
    </row>
    <row r="361" spans="1:11" x14ac:dyDescent="0.2">
      <c r="A361" s="117"/>
      <c r="B361" s="117"/>
      <c r="C361" s="117"/>
      <c r="D361" s="117"/>
      <c r="E361" s="117"/>
      <c r="F361" s="117"/>
      <c r="G361" s="117"/>
      <c r="H361" s="117"/>
      <c r="I361" s="117"/>
      <c r="J361" s="117"/>
      <c r="K361" s="117"/>
    </row>
    <row r="362" spans="1:11" x14ac:dyDescent="0.2">
      <c r="A362" s="117"/>
      <c r="B362" s="117"/>
      <c r="C362" s="117"/>
      <c r="D362" s="117"/>
      <c r="E362" s="117"/>
      <c r="F362" s="117"/>
      <c r="G362" s="117"/>
      <c r="H362" s="117"/>
      <c r="I362" s="117"/>
      <c r="J362" s="117"/>
      <c r="K362" s="117"/>
    </row>
    <row r="363" spans="1:11" x14ac:dyDescent="0.2">
      <c r="A363" s="117"/>
      <c r="B363" s="117"/>
      <c r="C363" s="117"/>
      <c r="D363" s="117"/>
      <c r="E363" s="117"/>
      <c r="F363" s="117"/>
      <c r="G363" s="117"/>
      <c r="H363" s="117"/>
      <c r="I363" s="117"/>
      <c r="J363" s="117"/>
      <c r="K363" s="117"/>
    </row>
    <row r="364" spans="1:11" x14ac:dyDescent="0.2">
      <c r="A364" s="117"/>
      <c r="B364" s="117"/>
      <c r="C364" s="117"/>
      <c r="D364" s="117"/>
      <c r="E364" s="117"/>
      <c r="F364" s="117"/>
      <c r="G364" s="117"/>
      <c r="H364" s="117"/>
      <c r="I364" s="117"/>
      <c r="J364" s="117"/>
      <c r="K364" s="117"/>
    </row>
    <row r="365" spans="1:11" x14ac:dyDescent="0.2">
      <c r="A365" s="117"/>
      <c r="B365" s="117"/>
      <c r="C365" s="117"/>
      <c r="D365" s="117"/>
      <c r="E365" s="117"/>
      <c r="F365" s="117"/>
      <c r="G365" s="117"/>
      <c r="H365" s="117"/>
      <c r="I365" s="117"/>
      <c r="J365" s="117"/>
      <c r="K365" s="117"/>
    </row>
    <row r="366" spans="1:11" x14ac:dyDescent="0.2">
      <c r="A366" s="117"/>
      <c r="B366" s="117"/>
      <c r="C366" s="117"/>
      <c r="D366" s="117"/>
      <c r="E366" s="117"/>
      <c r="F366" s="117"/>
      <c r="G366" s="117"/>
      <c r="H366" s="117"/>
      <c r="I366" s="117"/>
      <c r="J366" s="117"/>
      <c r="K366" s="117"/>
    </row>
    <row r="367" spans="1:11" x14ac:dyDescent="0.2">
      <c r="A367" s="117"/>
      <c r="B367" s="117"/>
      <c r="C367" s="117"/>
      <c r="D367" s="117"/>
      <c r="E367" s="117"/>
      <c r="F367" s="117"/>
      <c r="G367" s="117"/>
      <c r="H367" s="117"/>
      <c r="I367" s="117"/>
      <c r="J367" s="117"/>
      <c r="K367" s="117"/>
    </row>
    <row r="368" spans="1:11" x14ac:dyDescent="0.2">
      <c r="A368" s="117"/>
      <c r="B368" s="117"/>
      <c r="C368" s="117"/>
      <c r="D368" s="117"/>
      <c r="E368" s="117"/>
      <c r="F368" s="117"/>
      <c r="G368" s="117"/>
      <c r="H368" s="117"/>
      <c r="I368" s="117"/>
      <c r="J368" s="117"/>
      <c r="K368" s="117"/>
    </row>
    <row r="369" spans="1:11" x14ac:dyDescent="0.2">
      <c r="A369" s="117"/>
      <c r="B369" s="117"/>
      <c r="C369" s="117"/>
      <c r="D369" s="117"/>
      <c r="E369" s="117"/>
      <c r="F369" s="117"/>
      <c r="G369" s="117"/>
      <c r="H369" s="117"/>
      <c r="I369" s="117"/>
      <c r="J369" s="117"/>
      <c r="K369" s="117"/>
    </row>
    <row r="370" spans="1:11" x14ac:dyDescent="0.2">
      <c r="A370" s="117"/>
      <c r="B370" s="117"/>
      <c r="C370" s="117"/>
      <c r="D370" s="117"/>
      <c r="E370" s="117"/>
      <c r="F370" s="117"/>
      <c r="G370" s="117"/>
      <c r="H370" s="117"/>
      <c r="I370" s="117"/>
      <c r="J370" s="117"/>
      <c r="K370" s="117"/>
    </row>
    <row r="371" spans="1:11" x14ac:dyDescent="0.2">
      <c r="A371" s="117"/>
      <c r="B371" s="117"/>
      <c r="C371" s="117"/>
      <c r="D371" s="117"/>
      <c r="E371" s="117"/>
      <c r="F371" s="117"/>
      <c r="G371" s="117"/>
      <c r="H371" s="117"/>
      <c r="I371" s="117"/>
      <c r="J371" s="117"/>
      <c r="K371" s="117"/>
    </row>
    <row r="372" spans="1:11" x14ac:dyDescent="0.2">
      <c r="A372" s="117"/>
      <c r="B372" s="117"/>
      <c r="C372" s="117"/>
      <c r="D372" s="117"/>
      <c r="E372" s="117"/>
      <c r="F372" s="117"/>
      <c r="G372" s="117"/>
      <c r="H372" s="117"/>
      <c r="I372" s="117"/>
      <c r="J372" s="117"/>
      <c r="K372" s="117"/>
    </row>
    <row r="373" spans="1:11" x14ac:dyDescent="0.2">
      <c r="A373" s="117"/>
      <c r="B373" s="117"/>
      <c r="C373" s="117"/>
      <c r="D373" s="117"/>
      <c r="E373" s="117"/>
      <c r="F373" s="117"/>
      <c r="G373" s="117"/>
      <c r="H373" s="117"/>
      <c r="I373" s="117"/>
      <c r="J373" s="117"/>
      <c r="K373" s="117"/>
    </row>
    <row r="374" spans="1:11" x14ac:dyDescent="0.2">
      <c r="A374" s="117"/>
      <c r="B374" s="117"/>
      <c r="C374" s="117"/>
      <c r="D374" s="117"/>
      <c r="E374" s="117"/>
      <c r="F374" s="117"/>
      <c r="G374" s="117"/>
      <c r="H374" s="117"/>
      <c r="I374" s="117"/>
      <c r="J374" s="117"/>
      <c r="K374" s="117"/>
    </row>
    <row r="375" spans="1:11" x14ac:dyDescent="0.2">
      <c r="A375" s="117"/>
      <c r="B375" s="117"/>
      <c r="C375" s="117"/>
      <c r="D375" s="117"/>
      <c r="E375" s="117"/>
      <c r="F375" s="117"/>
      <c r="G375" s="117"/>
      <c r="H375" s="117"/>
      <c r="I375" s="117"/>
      <c r="J375" s="117"/>
      <c r="K375" s="117"/>
    </row>
    <row r="376" spans="1:11" x14ac:dyDescent="0.2">
      <c r="A376" s="117"/>
      <c r="B376" s="117"/>
      <c r="C376" s="117"/>
      <c r="D376" s="117"/>
      <c r="E376" s="117"/>
      <c r="F376" s="117"/>
      <c r="G376" s="117"/>
      <c r="H376" s="117"/>
      <c r="I376" s="117"/>
      <c r="J376" s="117"/>
      <c r="K376" s="117"/>
    </row>
    <row r="377" spans="1:11" x14ac:dyDescent="0.2">
      <c r="A377" s="117"/>
      <c r="B377" s="117"/>
      <c r="C377" s="117"/>
      <c r="D377" s="117"/>
      <c r="E377" s="117"/>
      <c r="F377" s="117"/>
      <c r="G377" s="117"/>
      <c r="H377" s="117"/>
      <c r="I377" s="117"/>
      <c r="J377" s="117"/>
      <c r="K377" s="117"/>
    </row>
    <row r="378" spans="1:11" x14ac:dyDescent="0.2">
      <c r="A378" s="117"/>
      <c r="B378" s="117"/>
      <c r="C378" s="117"/>
      <c r="D378" s="117"/>
      <c r="E378" s="117"/>
      <c r="F378" s="117"/>
      <c r="G378" s="117"/>
      <c r="H378" s="117"/>
      <c r="I378" s="117"/>
      <c r="J378" s="117"/>
      <c r="K378" s="117"/>
    </row>
    <row r="379" spans="1:11" x14ac:dyDescent="0.2">
      <c r="A379" s="117"/>
      <c r="B379" s="117"/>
      <c r="C379" s="117"/>
      <c r="D379" s="117"/>
      <c r="E379" s="117"/>
      <c r="F379" s="117"/>
      <c r="G379" s="117"/>
      <c r="H379" s="117"/>
      <c r="I379" s="117"/>
      <c r="J379" s="117"/>
      <c r="K379" s="117"/>
    </row>
    <row r="380" spans="1:11" x14ac:dyDescent="0.2">
      <c r="A380" s="117"/>
      <c r="B380" s="117"/>
      <c r="C380" s="117"/>
      <c r="D380" s="117"/>
      <c r="E380" s="117"/>
      <c r="F380" s="117"/>
      <c r="G380" s="117"/>
      <c r="H380" s="117"/>
      <c r="I380" s="117"/>
      <c r="J380" s="117"/>
      <c r="K380" s="117"/>
    </row>
    <row r="381" spans="1:11" x14ac:dyDescent="0.2">
      <c r="A381" s="117"/>
      <c r="B381" s="117"/>
      <c r="C381" s="117"/>
      <c r="D381" s="117"/>
      <c r="E381" s="117"/>
      <c r="F381" s="117"/>
      <c r="G381" s="117"/>
      <c r="H381" s="117"/>
      <c r="I381" s="117"/>
      <c r="J381" s="117"/>
      <c r="K381" s="117"/>
    </row>
    <row r="382" spans="1:11" x14ac:dyDescent="0.2">
      <c r="A382" s="117"/>
      <c r="B382" s="117"/>
      <c r="C382" s="117"/>
      <c r="D382" s="117"/>
      <c r="E382" s="117"/>
      <c r="F382" s="117"/>
      <c r="G382" s="117"/>
      <c r="H382" s="117"/>
      <c r="I382" s="117"/>
      <c r="J382" s="117"/>
      <c r="K382" s="117"/>
    </row>
    <row r="383" spans="1:11" x14ac:dyDescent="0.2">
      <c r="A383" s="117"/>
      <c r="B383" s="117"/>
      <c r="C383" s="117"/>
      <c r="D383" s="117"/>
      <c r="E383" s="117"/>
      <c r="F383" s="117"/>
      <c r="G383" s="117"/>
      <c r="H383" s="117"/>
      <c r="I383" s="117"/>
      <c r="J383" s="117"/>
      <c r="K383" s="117"/>
    </row>
    <row r="384" spans="1:11" x14ac:dyDescent="0.2">
      <c r="A384" s="117"/>
      <c r="B384" s="117"/>
      <c r="C384" s="117"/>
      <c r="D384" s="117"/>
      <c r="E384" s="117"/>
      <c r="F384" s="117"/>
      <c r="G384" s="117"/>
      <c r="H384" s="117"/>
      <c r="I384" s="117"/>
      <c r="J384" s="117"/>
      <c r="K384" s="117"/>
    </row>
    <row r="385" spans="1:11" x14ac:dyDescent="0.2">
      <c r="A385" s="117"/>
      <c r="B385" s="117"/>
      <c r="C385" s="117"/>
      <c r="D385" s="117"/>
      <c r="E385" s="117"/>
      <c r="F385" s="117"/>
      <c r="G385" s="117"/>
      <c r="H385" s="117"/>
      <c r="I385" s="117"/>
      <c r="J385" s="117"/>
      <c r="K385" s="117"/>
    </row>
    <row r="386" spans="1:11" x14ac:dyDescent="0.2">
      <c r="A386" s="117"/>
      <c r="B386" s="117"/>
      <c r="C386" s="117"/>
      <c r="D386" s="117"/>
      <c r="E386" s="117"/>
      <c r="F386" s="117"/>
      <c r="G386" s="117"/>
      <c r="H386" s="117"/>
      <c r="I386" s="117"/>
      <c r="J386" s="117"/>
      <c r="K386" s="117"/>
    </row>
    <row r="387" spans="1:11" x14ac:dyDescent="0.2">
      <c r="A387" s="117"/>
      <c r="B387" s="117"/>
      <c r="C387" s="117"/>
      <c r="D387" s="117"/>
      <c r="E387" s="117"/>
      <c r="F387" s="117"/>
      <c r="G387" s="117"/>
      <c r="H387" s="117"/>
      <c r="I387" s="117"/>
      <c r="J387" s="117"/>
      <c r="K387" s="117"/>
    </row>
    <row r="388" spans="1:11" x14ac:dyDescent="0.2">
      <c r="A388" s="117"/>
      <c r="B388" s="117"/>
      <c r="C388" s="117"/>
      <c r="D388" s="117"/>
      <c r="E388" s="117"/>
      <c r="F388" s="117"/>
      <c r="G388" s="117"/>
      <c r="H388" s="117"/>
      <c r="I388" s="117"/>
      <c r="J388" s="117"/>
      <c r="K388" s="117"/>
    </row>
    <row r="389" spans="1:11" x14ac:dyDescent="0.2">
      <c r="A389" s="117"/>
      <c r="B389" s="117"/>
      <c r="C389" s="117"/>
      <c r="D389" s="117"/>
      <c r="E389" s="117"/>
      <c r="F389" s="117"/>
      <c r="G389" s="117"/>
      <c r="H389" s="117"/>
      <c r="I389" s="117"/>
      <c r="J389" s="117"/>
      <c r="K389" s="117"/>
    </row>
    <row r="390" spans="1:11" x14ac:dyDescent="0.2">
      <c r="A390" s="117"/>
      <c r="B390" s="117"/>
      <c r="C390" s="117"/>
      <c r="D390" s="117"/>
      <c r="E390" s="117"/>
      <c r="F390" s="117"/>
      <c r="G390" s="117"/>
      <c r="H390" s="117"/>
      <c r="I390" s="117"/>
      <c r="J390" s="117"/>
      <c r="K390" s="117"/>
    </row>
    <row r="391" spans="1:11" x14ac:dyDescent="0.2">
      <c r="A391" s="117"/>
      <c r="B391" s="117"/>
      <c r="C391" s="117"/>
      <c r="D391" s="117"/>
      <c r="E391" s="117"/>
      <c r="F391" s="117"/>
      <c r="G391" s="117"/>
      <c r="H391" s="117"/>
      <c r="I391" s="117"/>
      <c r="J391" s="117"/>
      <c r="K391" s="117"/>
    </row>
    <row r="392" spans="1:11" x14ac:dyDescent="0.2">
      <c r="A392" s="117"/>
      <c r="B392" s="117"/>
      <c r="C392" s="117"/>
      <c r="D392" s="117"/>
      <c r="E392" s="117"/>
      <c r="F392" s="117"/>
      <c r="G392" s="117"/>
      <c r="H392" s="117"/>
      <c r="I392" s="117"/>
      <c r="J392" s="117"/>
      <c r="K392" s="117"/>
    </row>
    <row r="393" spans="1:11" x14ac:dyDescent="0.2">
      <c r="A393" s="117"/>
      <c r="B393" s="117"/>
      <c r="C393" s="117"/>
      <c r="D393" s="117"/>
      <c r="E393" s="117"/>
      <c r="F393" s="117"/>
      <c r="G393" s="117"/>
      <c r="H393" s="117"/>
      <c r="I393" s="117"/>
      <c r="J393" s="117"/>
      <c r="K393" s="117"/>
    </row>
    <row r="394" spans="1:11" x14ac:dyDescent="0.2">
      <c r="A394" s="117"/>
      <c r="B394" s="117"/>
      <c r="C394" s="117"/>
      <c r="D394" s="117"/>
      <c r="E394" s="117"/>
      <c r="F394" s="117"/>
      <c r="G394" s="117"/>
      <c r="H394" s="117"/>
      <c r="I394" s="117"/>
      <c r="J394" s="117"/>
      <c r="K394" s="117"/>
    </row>
    <row r="395" spans="1:11" x14ac:dyDescent="0.2">
      <c r="A395" s="117"/>
      <c r="B395" s="117"/>
      <c r="C395" s="117"/>
      <c r="D395" s="117"/>
      <c r="E395" s="117"/>
      <c r="F395" s="117"/>
      <c r="G395" s="117"/>
      <c r="H395" s="117"/>
      <c r="I395" s="117"/>
      <c r="J395" s="117"/>
      <c r="K395" s="117"/>
    </row>
    <row r="396" spans="1:11" x14ac:dyDescent="0.2">
      <c r="A396" s="117"/>
      <c r="B396" s="117"/>
      <c r="C396" s="117"/>
      <c r="D396" s="117"/>
      <c r="E396" s="117"/>
      <c r="F396" s="117"/>
      <c r="G396" s="117"/>
      <c r="H396" s="117"/>
      <c r="I396" s="117"/>
      <c r="J396" s="117"/>
      <c r="K396" s="117"/>
    </row>
    <row r="397" spans="1:11" x14ac:dyDescent="0.2">
      <c r="A397" s="117"/>
      <c r="B397" s="117"/>
      <c r="C397" s="117"/>
      <c r="D397" s="117"/>
      <c r="E397" s="117"/>
      <c r="F397" s="117"/>
      <c r="G397" s="117"/>
      <c r="H397" s="117"/>
      <c r="I397" s="117"/>
      <c r="J397" s="117"/>
      <c r="K397" s="117"/>
    </row>
    <row r="398" spans="1:11" x14ac:dyDescent="0.2">
      <c r="A398" s="117"/>
      <c r="B398" s="117"/>
      <c r="C398" s="117"/>
      <c r="D398" s="117"/>
      <c r="E398" s="117"/>
      <c r="F398" s="117"/>
      <c r="G398" s="117"/>
      <c r="H398" s="117"/>
      <c r="I398" s="117"/>
      <c r="J398" s="117"/>
      <c r="K398" s="117"/>
    </row>
    <row r="399" spans="1:11" x14ac:dyDescent="0.2">
      <c r="A399" s="117"/>
      <c r="B399" s="117"/>
      <c r="C399" s="117"/>
      <c r="D399" s="117"/>
      <c r="E399" s="117"/>
      <c r="F399" s="117"/>
      <c r="G399" s="117"/>
      <c r="H399" s="117"/>
      <c r="I399" s="117"/>
      <c r="J399" s="117"/>
      <c r="K399" s="117"/>
    </row>
    <row r="400" spans="1:11" x14ac:dyDescent="0.2">
      <c r="A400" s="117"/>
      <c r="B400" s="117"/>
      <c r="C400" s="117"/>
      <c r="D400" s="117"/>
      <c r="E400" s="117"/>
      <c r="F400" s="117"/>
      <c r="G400" s="117"/>
      <c r="H400" s="117"/>
      <c r="I400" s="117"/>
      <c r="J400" s="117"/>
      <c r="K400" s="117"/>
    </row>
    <row r="401" spans="1:11" x14ac:dyDescent="0.2">
      <c r="A401" s="117"/>
      <c r="B401" s="117"/>
      <c r="C401" s="117"/>
      <c r="D401" s="117"/>
      <c r="E401" s="117"/>
      <c r="F401" s="117"/>
      <c r="G401" s="117"/>
      <c r="H401" s="117"/>
      <c r="I401" s="117"/>
      <c r="J401" s="117"/>
      <c r="K401" s="117"/>
    </row>
    <row r="402" spans="1:11" x14ac:dyDescent="0.2">
      <c r="A402" s="117"/>
      <c r="B402" s="117"/>
      <c r="C402" s="117"/>
      <c r="D402" s="117"/>
      <c r="E402" s="117"/>
      <c r="F402" s="117"/>
      <c r="G402" s="117"/>
      <c r="H402" s="117"/>
      <c r="I402" s="117"/>
      <c r="J402" s="117"/>
      <c r="K402" s="117"/>
    </row>
    <row r="403" spans="1:11" x14ac:dyDescent="0.2">
      <c r="A403" s="117"/>
      <c r="B403" s="117"/>
      <c r="C403" s="117"/>
      <c r="D403" s="117"/>
      <c r="E403" s="117"/>
      <c r="F403" s="117"/>
      <c r="G403" s="117"/>
      <c r="H403" s="117"/>
      <c r="I403" s="117"/>
      <c r="J403" s="117"/>
      <c r="K403" s="117"/>
    </row>
    <row r="404" spans="1:11" x14ac:dyDescent="0.2">
      <c r="A404" s="117"/>
      <c r="B404" s="117"/>
      <c r="C404" s="117"/>
      <c r="D404" s="117"/>
      <c r="E404" s="117"/>
      <c r="F404" s="117"/>
      <c r="G404" s="117"/>
      <c r="H404" s="117"/>
      <c r="I404" s="117"/>
      <c r="J404" s="117"/>
      <c r="K404" s="117"/>
    </row>
    <row r="405" spans="1:11" x14ac:dyDescent="0.2">
      <c r="A405" s="117"/>
      <c r="B405" s="117"/>
      <c r="C405" s="117"/>
      <c r="D405" s="117"/>
      <c r="E405" s="117"/>
      <c r="F405" s="117"/>
      <c r="G405" s="117"/>
      <c r="H405" s="117"/>
      <c r="I405" s="117"/>
      <c r="J405" s="117"/>
      <c r="K405" s="117"/>
    </row>
    <row r="406" spans="1:11" x14ac:dyDescent="0.2">
      <c r="A406" s="117"/>
      <c r="B406" s="117"/>
      <c r="C406" s="117"/>
      <c r="D406" s="117"/>
      <c r="E406" s="117"/>
      <c r="F406" s="117"/>
      <c r="G406" s="117"/>
      <c r="H406" s="117"/>
      <c r="I406" s="117"/>
      <c r="J406" s="117"/>
      <c r="K406" s="117"/>
    </row>
    <row r="407" spans="1:11" x14ac:dyDescent="0.2">
      <c r="A407" s="117"/>
      <c r="B407" s="117"/>
      <c r="C407" s="117"/>
      <c r="D407" s="117"/>
      <c r="E407" s="117"/>
      <c r="F407" s="117"/>
      <c r="G407" s="117"/>
      <c r="H407" s="117"/>
      <c r="I407" s="117"/>
      <c r="J407" s="117"/>
      <c r="K407" s="117"/>
    </row>
    <row r="408" spans="1:11" x14ac:dyDescent="0.2">
      <c r="A408" s="117"/>
      <c r="B408" s="117"/>
      <c r="C408" s="117"/>
      <c r="D408" s="117"/>
      <c r="E408" s="117"/>
      <c r="F408" s="117"/>
      <c r="G408" s="117"/>
      <c r="H408" s="117"/>
      <c r="I408" s="117"/>
      <c r="J408" s="117"/>
      <c r="K408" s="117"/>
    </row>
    <row r="409" spans="1:11" x14ac:dyDescent="0.2">
      <c r="A409" s="117"/>
      <c r="B409" s="117"/>
      <c r="C409" s="117"/>
      <c r="D409" s="117"/>
      <c r="E409" s="117"/>
      <c r="F409" s="117"/>
      <c r="G409" s="117"/>
      <c r="H409" s="117"/>
      <c r="I409" s="117"/>
      <c r="J409" s="117"/>
      <c r="K409" s="117"/>
    </row>
    <row r="410" spans="1:11" x14ac:dyDescent="0.2">
      <c r="A410" s="117"/>
      <c r="B410" s="117"/>
      <c r="C410" s="117"/>
      <c r="D410" s="117"/>
      <c r="E410" s="117"/>
      <c r="F410" s="117"/>
      <c r="G410" s="117"/>
      <c r="H410" s="117"/>
      <c r="I410" s="117"/>
      <c r="J410" s="117"/>
      <c r="K410" s="117"/>
    </row>
    <row r="411" spans="1:11" x14ac:dyDescent="0.2">
      <c r="A411" s="117"/>
      <c r="B411" s="117"/>
      <c r="C411" s="117"/>
      <c r="D411" s="117"/>
      <c r="E411" s="117"/>
      <c r="F411" s="117"/>
      <c r="G411" s="117"/>
      <c r="H411" s="117"/>
      <c r="I411" s="117"/>
      <c r="J411" s="117"/>
      <c r="K411" s="117"/>
    </row>
    <row r="412" spans="1:11" x14ac:dyDescent="0.2">
      <c r="A412" s="117"/>
      <c r="B412" s="117"/>
      <c r="C412" s="117"/>
      <c r="D412" s="117"/>
      <c r="E412" s="117"/>
      <c r="F412" s="117"/>
      <c r="G412" s="117"/>
      <c r="H412" s="117"/>
      <c r="I412" s="117"/>
      <c r="J412" s="117"/>
      <c r="K412" s="117"/>
    </row>
    <row r="413" spans="1:11" x14ac:dyDescent="0.2">
      <c r="A413" s="117"/>
      <c r="B413" s="117"/>
      <c r="C413" s="117"/>
      <c r="D413" s="117"/>
      <c r="E413" s="117"/>
      <c r="F413" s="117"/>
      <c r="G413" s="117"/>
      <c r="H413" s="117"/>
      <c r="I413" s="117"/>
      <c r="J413" s="117"/>
      <c r="K413" s="117"/>
    </row>
    <row r="414" spans="1:11" x14ac:dyDescent="0.2">
      <c r="A414" s="117"/>
      <c r="B414" s="117"/>
      <c r="C414" s="117"/>
      <c r="D414" s="117"/>
      <c r="E414" s="117"/>
      <c r="F414" s="117"/>
      <c r="G414" s="117"/>
      <c r="H414" s="117"/>
      <c r="I414" s="117"/>
      <c r="J414" s="117"/>
      <c r="K414" s="117"/>
    </row>
    <row r="415" spans="1:11" x14ac:dyDescent="0.2">
      <c r="A415" s="117"/>
      <c r="B415" s="117"/>
      <c r="C415" s="117"/>
      <c r="D415" s="117"/>
      <c r="E415" s="117"/>
      <c r="F415" s="117"/>
      <c r="G415" s="117"/>
      <c r="H415" s="117"/>
      <c r="I415" s="117"/>
      <c r="J415" s="117"/>
      <c r="K415" s="117"/>
    </row>
    <row r="416" spans="1:11" x14ac:dyDescent="0.2">
      <c r="A416" s="117"/>
      <c r="B416" s="117"/>
      <c r="C416" s="117"/>
      <c r="D416" s="117"/>
      <c r="E416" s="117"/>
      <c r="F416" s="117"/>
      <c r="G416" s="117"/>
      <c r="H416" s="117"/>
      <c r="I416" s="117"/>
      <c r="J416" s="117"/>
      <c r="K416" s="117"/>
    </row>
    <row r="417" spans="1:11" x14ac:dyDescent="0.2">
      <c r="A417" s="117"/>
      <c r="B417" s="117"/>
      <c r="C417" s="117"/>
      <c r="D417" s="117"/>
      <c r="E417" s="117"/>
      <c r="F417" s="117"/>
      <c r="G417" s="117"/>
      <c r="H417" s="117"/>
      <c r="I417" s="117"/>
      <c r="J417" s="117"/>
      <c r="K417" s="117"/>
    </row>
    <row r="418" spans="1:11" x14ac:dyDescent="0.2">
      <c r="A418" s="117"/>
      <c r="B418" s="117"/>
      <c r="C418" s="117"/>
      <c r="D418" s="117"/>
      <c r="E418" s="117"/>
      <c r="F418" s="117"/>
      <c r="G418" s="117"/>
      <c r="H418" s="117"/>
      <c r="I418" s="117"/>
      <c r="J418" s="117"/>
      <c r="K418" s="117"/>
    </row>
    <row r="419" spans="1:11" x14ac:dyDescent="0.2">
      <c r="A419" s="117"/>
      <c r="B419" s="117"/>
      <c r="C419" s="117"/>
      <c r="D419" s="117"/>
      <c r="E419" s="117"/>
      <c r="F419" s="117"/>
      <c r="G419" s="117"/>
      <c r="H419" s="117"/>
      <c r="I419" s="117"/>
      <c r="J419" s="117"/>
      <c r="K419" s="117"/>
    </row>
    <row r="420" spans="1:11" x14ac:dyDescent="0.2">
      <c r="A420" s="117"/>
      <c r="B420" s="117"/>
      <c r="C420" s="117"/>
      <c r="D420" s="117"/>
      <c r="E420" s="117"/>
      <c r="F420" s="117"/>
      <c r="G420" s="117"/>
      <c r="H420" s="117"/>
      <c r="I420" s="117"/>
      <c r="J420" s="117"/>
      <c r="K420" s="117"/>
    </row>
    <row r="421" spans="1:11" x14ac:dyDescent="0.2">
      <c r="A421" s="117"/>
      <c r="B421" s="117"/>
      <c r="C421" s="117"/>
      <c r="D421" s="117"/>
      <c r="E421" s="117"/>
      <c r="F421" s="117"/>
      <c r="G421" s="117"/>
      <c r="H421" s="117"/>
      <c r="I421" s="117"/>
      <c r="J421" s="117"/>
      <c r="K421" s="117"/>
    </row>
    <row r="422" spans="1:11" x14ac:dyDescent="0.2">
      <c r="A422" s="117"/>
      <c r="B422" s="117"/>
      <c r="C422" s="117"/>
      <c r="D422" s="117"/>
      <c r="E422" s="117"/>
      <c r="F422" s="117"/>
      <c r="G422" s="117"/>
      <c r="H422" s="117"/>
      <c r="I422" s="117"/>
      <c r="J422" s="117"/>
      <c r="K422" s="117"/>
    </row>
    <row r="423" spans="1:11" x14ac:dyDescent="0.2">
      <c r="A423" s="117"/>
      <c r="B423" s="117"/>
      <c r="C423" s="117"/>
      <c r="D423" s="117"/>
      <c r="E423" s="117"/>
      <c r="F423" s="117"/>
      <c r="G423" s="117"/>
      <c r="H423" s="117"/>
      <c r="I423" s="117"/>
      <c r="J423" s="117"/>
      <c r="K423" s="117"/>
    </row>
    <row r="424" spans="1:11" x14ac:dyDescent="0.2">
      <c r="A424" s="117"/>
      <c r="B424" s="117"/>
      <c r="C424" s="117"/>
      <c r="D424" s="117"/>
      <c r="E424" s="117"/>
      <c r="F424" s="117"/>
      <c r="G424" s="117"/>
      <c r="H424" s="117"/>
      <c r="I424" s="117"/>
      <c r="J424" s="117"/>
      <c r="K424" s="117"/>
    </row>
    <row r="425" spans="1:11" x14ac:dyDescent="0.2">
      <c r="A425" s="117"/>
      <c r="B425" s="117"/>
      <c r="C425" s="117"/>
      <c r="D425" s="117"/>
      <c r="E425" s="117"/>
      <c r="F425" s="117"/>
      <c r="G425" s="117"/>
      <c r="H425" s="117"/>
      <c r="I425" s="117"/>
      <c r="J425" s="117"/>
      <c r="K425" s="117"/>
    </row>
    <row r="426" spans="1:11" x14ac:dyDescent="0.2">
      <c r="A426" s="117"/>
      <c r="B426" s="117"/>
      <c r="C426" s="117"/>
      <c r="D426" s="117"/>
      <c r="E426" s="117"/>
      <c r="F426" s="117"/>
      <c r="G426" s="117"/>
      <c r="H426" s="117"/>
      <c r="I426" s="117"/>
      <c r="J426" s="117"/>
      <c r="K426" s="117"/>
    </row>
    <row r="427" spans="1:11" x14ac:dyDescent="0.2">
      <c r="A427" s="117"/>
      <c r="B427" s="117"/>
      <c r="C427" s="117"/>
      <c r="D427" s="117"/>
      <c r="E427" s="117"/>
      <c r="F427" s="117"/>
      <c r="G427" s="117"/>
      <c r="H427" s="117"/>
      <c r="I427" s="117"/>
      <c r="J427" s="117"/>
      <c r="K427" s="117"/>
    </row>
    <row r="428" spans="1:11" x14ac:dyDescent="0.2">
      <c r="A428" s="117"/>
      <c r="B428" s="117"/>
      <c r="C428" s="117"/>
      <c r="D428" s="117"/>
      <c r="E428" s="117"/>
      <c r="F428" s="117"/>
      <c r="G428" s="117"/>
      <c r="H428" s="117"/>
      <c r="I428" s="117"/>
      <c r="J428" s="117"/>
      <c r="K428" s="117"/>
    </row>
    <row r="429" spans="1:11" x14ac:dyDescent="0.2">
      <c r="A429" s="117"/>
      <c r="B429" s="117"/>
      <c r="C429" s="117"/>
      <c r="D429" s="117"/>
      <c r="E429" s="117"/>
      <c r="F429" s="117"/>
      <c r="G429" s="117"/>
      <c r="H429" s="117"/>
      <c r="I429" s="117"/>
      <c r="J429" s="117"/>
      <c r="K429" s="117"/>
    </row>
    <row r="430" spans="1:11" x14ac:dyDescent="0.2">
      <c r="A430" s="117"/>
      <c r="B430" s="117"/>
      <c r="C430" s="117"/>
      <c r="D430" s="117"/>
      <c r="E430" s="117"/>
      <c r="F430" s="117"/>
      <c r="G430" s="117"/>
      <c r="H430" s="117"/>
      <c r="I430" s="117"/>
      <c r="J430" s="117"/>
      <c r="K430" s="117"/>
    </row>
    <row r="431" spans="1:11" x14ac:dyDescent="0.2">
      <c r="A431" s="117"/>
      <c r="B431" s="117"/>
      <c r="C431" s="117"/>
      <c r="D431" s="117"/>
      <c r="E431" s="117"/>
      <c r="F431" s="117"/>
      <c r="G431" s="117"/>
      <c r="H431" s="117"/>
      <c r="I431" s="117"/>
      <c r="J431" s="117"/>
      <c r="K431" s="117"/>
    </row>
    <row r="432" spans="1:11" x14ac:dyDescent="0.2">
      <c r="A432" s="117"/>
      <c r="B432" s="117"/>
      <c r="C432" s="117"/>
      <c r="D432" s="117"/>
      <c r="E432" s="117"/>
      <c r="F432" s="117"/>
      <c r="G432" s="117"/>
      <c r="H432" s="117"/>
      <c r="I432" s="117"/>
      <c r="J432" s="117"/>
      <c r="K432" s="117"/>
    </row>
    <row r="433" spans="1:11" x14ac:dyDescent="0.2">
      <c r="A433" s="117"/>
      <c r="B433" s="117"/>
      <c r="C433" s="117"/>
      <c r="D433" s="117"/>
      <c r="E433" s="117"/>
      <c r="F433" s="117"/>
      <c r="G433" s="117"/>
      <c r="H433" s="117"/>
      <c r="I433" s="117"/>
      <c r="J433" s="117"/>
      <c r="K433" s="117"/>
    </row>
    <row r="434" spans="1:11" x14ac:dyDescent="0.2">
      <c r="A434" s="117"/>
      <c r="B434" s="117"/>
      <c r="C434" s="117"/>
      <c r="D434" s="117"/>
      <c r="E434" s="117"/>
      <c r="F434" s="117"/>
      <c r="G434" s="117"/>
      <c r="H434" s="117"/>
      <c r="I434" s="117"/>
      <c r="J434" s="117"/>
      <c r="K434" s="117"/>
    </row>
    <row r="435" spans="1:11" x14ac:dyDescent="0.2">
      <c r="A435" s="117"/>
      <c r="B435" s="117"/>
      <c r="C435" s="117"/>
      <c r="D435" s="117"/>
      <c r="E435" s="117"/>
      <c r="F435" s="117"/>
      <c r="G435" s="117"/>
      <c r="H435" s="117"/>
      <c r="I435" s="117"/>
      <c r="J435" s="117"/>
      <c r="K435" s="117"/>
    </row>
    <row r="436" spans="1:11" x14ac:dyDescent="0.2">
      <c r="A436" s="117"/>
      <c r="B436" s="117"/>
      <c r="C436" s="117"/>
      <c r="D436" s="117"/>
      <c r="E436" s="117"/>
      <c r="F436" s="117"/>
      <c r="G436" s="117"/>
      <c r="H436" s="117"/>
      <c r="I436" s="117"/>
      <c r="J436" s="117"/>
      <c r="K436" s="117"/>
    </row>
    <row r="437" spans="1:11" x14ac:dyDescent="0.2">
      <c r="A437" s="117"/>
      <c r="B437" s="117"/>
      <c r="C437" s="117"/>
      <c r="D437" s="117"/>
      <c r="E437" s="117"/>
      <c r="F437" s="117"/>
      <c r="G437" s="117"/>
      <c r="H437" s="117"/>
      <c r="I437" s="117"/>
      <c r="J437" s="117"/>
      <c r="K437" s="117"/>
    </row>
    <row r="438" spans="1:11" x14ac:dyDescent="0.2">
      <c r="A438" s="117"/>
      <c r="B438" s="117"/>
      <c r="C438" s="117"/>
      <c r="D438" s="117"/>
      <c r="E438" s="117"/>
      <c r="F438" s="117"/>
      <c r="G438" s="117"/>
      <c r="H438" s="117"/>
      <c r="I438" s="117"/>
      <c r="J438" s="117"/>
      <c r="K438" s="117"/>
    </row>
    <row r="439" spans="1:11" x14ac:dyDescent="0.2">
      <c r="A439" s="117"/>
      <c r="B439" s="117"/>
      <c r="C439" s="117"/>
      <c r="D439" s="117"/>
      <c r="E439" s="117"/>
      <c r="F439" s="117"/>
      <c r="G439" s="117"/>
      <c r="H439" s="117"/>
      <c r="I439" s="117"/>
      <c r="J439" s="117"/>
      <c r="K439" s="117"/>
    </row>
    <row r="440" spans="1:11" x14ac:dyDescent="0.2">
      <c r="A440" s="117"/>
      <c r="B440" s="117"/>
      <c r="C440" s="117"/>
      <c r="D440" s="117"/>
      <c r="E440" s="117"/>
      <c r="F440" s="117"/>
      <c r="G440" s="117"/>
      <c r="H440" s="117"/>
      <c r="I440" s="117"/>
      <c r="J440" s="117"/>
      <c r="K440" s="117"/>
    </row>
    <row r="441" spans="1:11" x14ac:dyDescent="0.2">
      <c r="A441" s="117"/>
      <c r="B441" s="117"/>
      <c r="C441" s="117"/>
      <c r="D441" s="117"/>
      <c r="E441" s="117"/>
      <c r="F441" s="117"/>
      <c r="G441" s="117"/>
      <c r="H441" s="117"/>
      <c r="I441" s="117"/>
      <c r="J441" s="117"/>
      <c r="K441" s="117"/>
    </row>
    <row r="442" spans="1:11" x14ac:dyDescent="0.2">
      <c r="A442" s="117"/>
      <c r="B442" s="117"/>
      <c r="C442" s="117"/>
      <c r="D442" s="117"/>
      <c r="E442" s="117"/>
      <c r="F442" s="117"/>
      <c r="G442" s="117"/>
      <c r="H442" s="117"/>
      <c r="I442" s="117"/>
      <c r="J442" s="117"/>
      <c r="K442" s="117"/>
    </row>
    <row r="443" spans="1:11" x14ac:dyDescent="0.2">
      <c r="A443" s="117"/>
      <c r="B443" s="117"/>
      <c r="C443" s="117"/>
      <c r="D443" s="117"/>
      <c r="E443" s="117"/>
      <c r="F443" s="117"/>
      <c r="G443" s="117"/>
      <c r="H443" s="117"/>
      <c r="I443" s="117"/>
      <c r="J443" s="117"/>
      <c r="K443" s="117"/>
    </row>
    <row r="444" spans="1:11" x14ac:dyDescent="0.2">
      <c r="A444" s="117"/>
      <c r="B444" s="117"/>
      <c r="C444" s="117"/>
      <c r="D444" s="117"/>
      <c r="E444" s="117"/>
      <c r="F444" s="117"/>
      <c r="G444" s="117"/>
      <c r="H444" s="117"/>
      <c r="I444" s="117"/>
      <c r="J444" s="117"/>
      <c r="K444" s="117"/>
    </row>
    <row r="445" spans="1:11" x14ac:dyDescent="0.2">
      <c r="A445" s="117"/>
      <c r="B445" s="117"/>
      <c r="C445" s="117"/>
      <c r="D445" s="117"/>
      <c r="E445" s="117"/>
      <c r="F445" s="117"/>
      <c r="G445" s="117"/>
      <c r="H445" s="117"/>
      <c r="I445" s="117"/>
      <c r="J445" s="117"/>
      <c r="K445" s="117"/>
    </row>
    <row r="446" spans="1:11" x14ac:dyDescent="0.2">
      <c r="A446" s="117"/>
      <c r="B446" s="117"/>
      <c r="C446" s="117"/>
      <c r="D446" s="117"/>
      <c r="E446" s="117"/>
      <c r="F446" s="117"/>
      <c r="G446" s="117"/>
      <c r="H446" s="117"/>
      <c r="I446" s="117"/>
      <c r="J446" s="117"/>
      <c r="K446" s="117"/>
    </row>
    <row r="447" spans="1:11" x14ac:dyDescent="0.2">
      <c r="A447" s="117"/>
      <c r="B447" s="117"/>
      <c r="C447" s="117"/>
      <c r="D447" s="117"/>
      <c r="E447" s="117"/>
      <c r="F447" s="117"/>
      <c r="G447" s="117"/>
      <c r="H447" s="117"/>
      <c r="I447" s="117"/>
      <c r="J447" s="117"/>
      <c r="K447" s="117"/>
    </row>
    <row r="448" spans="1:11" x14ac:dyDescent="0.2">
      <c r="A448" s="117"/>
      <c r="B448" s="117"/>
      <c r="C448" s="117"/>
      <c r="D448" s="117"/>
      <c r="E448" s="117"/>
      <c r="F448" s="117"/>
      <c r="G448" s="117"/>
      <c r="H448" s="117"/>
      <c r="I448" s="117"/>
      <c r="J448" s="117"/>
      <c r="K448" s="117"/>
    </row>
    <row r="449" spans="1:11" x14ac:dyDescent="0.2">
      <c r="A449" s="117"/>
      <c r="B449" s="117"/>
      <c r="C449" s="117"/>
      <c r="D449" s="117"/>
      <c r="E449" s="117"/>
      <c r="F449" s="117"/>
      <c r="G449" s="117"/>
      <c r="H449" s="117"/>
      <c r="I449" s="117"/>
      <c r="J449" s="117"/>
      <c r="K449" s="117"/>
    </row>
    <row r="450" spans="1:11" x14ac:dyDescent="0.2">
      <c r="A450" s="117"/>
      <c r="B450" s="117"/>
      <c r="C450" s="117"/>
      <c r="D450" s="117"/>
      <c r="E450" s="117"/>
      <c r="F450" s="117"/>
      <c r="G450" s="117"/>
      <c r="H450" s="117"/>
      <c r="I450" s="117"/>
      <c r="J450" s="117"/>
      <c r="K450" s="117"/>
    </row>
    <row r="451" spans="1:11" x14ac:dyDescent="0.2">
      <c r="A451" s="117"/>
      <c r="B451" s="117"/>
      <c r="C451" s="117"/>
      <c r="D451" s="117"/>
      <c r="E451" s="117"/>
      <c r="F451" s="117"/>
      <c r="G451" s="117"/>
      <c r="H451" s="117"/>
      <c r="I451" s="117"/>
      <c r="J451" s="117"/>
      <c r="K451" s="117"/>
    </row>
    <row r="452" spans="1:11" x14ac:dyDescent="0.2">
      <c r="A452" s="117"/>
      <c r="B452" s="117"/>
      <c r="C452" s="117"/>
      <c r="D452" s="117"/>
      <c r="E452" s="117"/>
      <c r="F452" s="117"/>
      <c r="G452" s="117"/>
      <c r="H452" s="117"/>
      <c r="I452" s="117"/>
      <c r="J452" s="117"/>
      <c r="K452" s="117"/>
    </row>
    <row r="453" spans="1:11" x14ac:dyDescent="0.2">
      <c r="A453" s="117"/>
      <c r="B453" s="117"/>
      <c r="C453" s="117"/>
      <c r="D453" s="117"/>
      <c r="E453" s="117"/>
      <c r="F453" s="117"/>
      <c r="G453" s="117"/>
      <c r="H453" s="117"/>
      <c r="I453" s="117"/>
      <c r="J453" s="117"/>
      <c r="K453" s="117"/>
    </row>
    <row r="454" spans="1:11" x14ac:dyDescent="0.2">
      <c r="A454" s="117"/>
      <c r="B454" s="117"/>
      <c r="C454" s="117"/>
      <c r="D454" s="117"/>
      <c r="E454" s="117"/>
      <c r="F454" s="117"/>
      <c r="G454" s="117"/>
      <c r="H454" s="117"/>
      <c r="I454" s="117"/>
      <c r="J454" s="117"/>
      <c r="K454" s="117"/>
    </row>
    <row r="455" spans="1:11" x14ac:dyDescent="0.2">
      <c r="A455" s="117"/>
      <c r="B455" s="117"/>
      <c r="C455" s="117"/>
      <c r="D455" s="117"/>
      <c r="E455" s="117"/>
      <c r="F455" s="117"/>
      <c r="G455" s="117"/>
      <c r="H455" s="117"/>
      <c r="I455" s="117"/>
      <c r="J455" s="117"/>
      <c r="K455" s="117"/>
    </row>
    <row r="456" spans="1:11" x14ac:dyDescent="0.2">
      <c r="A456" s="117"/>
      <c r="B456" s="117"/>
      <c r="C456" s="117"/>
      <c r="D456" s="117"/>
      <c r="E456" s="117"/>
      <c r="F456" s="117"/>
      <c r="G456" s="117"/>
      <c r="H456" s="117"/>
      <c r="I456" s="117"/>
      <c r="J456" s="117"/>
      <c r="K456" s="117"/>
    </row>
    <row r="457" spans="1:11" x14ac:dyDescent="0.2">
      <c r="A457" s="117"/>
      <c r="B457" s="117"/>
      <c r="C457" s="117"/>
      <c r="D457" s="117"/>
      <c r="E457" s="117"/>
      <c r="F457" s="117"/>
      <c r="G457" s="117"/>
      <c r="H457" s="117"/>
      <c r="I457" s="117"/>
      <c r="J457" s="117"/>
      <c r="K457" s="117"/>
    </row>
    <row r="458" spans="1:11" x14ac:dyDescent="0.2">
      <c r="A458" s="117"/>
      <c r="B458" s="117"/>
      <c r="C458" s="117"/>
      <c r="D458" s="117"/>
      <c r="E458" s="117"/>
      <c r="F458" s="117"/>
      <c r="G458" s="117"/>
      <c r="H458" s="117"/>
      <c r="I458" s="117"/>
      <c r="J458" s="117"/>
      <c r="K458" s="117"/>
    </row>
    <row r="459" spans="1:11" x14ac:dyDescent="0.2">
      <c r="A459" s="117"/>
      <c r="B459" s="117"/>
      <c r="C459" s="117"/>
      <c r="D459" s="117"/>
      <c r="E459" s="117"/>
      <c r="F459" s="117"/>
      <c r="G459" s="117"/>
      <c r="H459" s="117"/>
      <c r="I459" s="117"/>
      <c r="J459" s="117"/>
      <c r="K459" s="117"/>
    </row>
    <row r="460" spans="1:11" x14ac:dyDescent="0.2">
      <c r="A460" s="117"/>
      <c r="B460" s="117"/>
      <c r="C460" s="117"/>
      <c r="D460" s="117"/>
      <c r="E460" s="117"/>
      <c r="F460" s="117"/>
      <c r="G460" s="117"/>
      <c r="H460" s="117"/>
      <c r="I460" s="117"/>
      <c r="J460" s="117"/>
      <c r="K460" s="117"/>
    </row>
    <row r="461" spans="1:11" x14ac:dyDescent="0.2">
      <c r="A461" s="117"/>
      <c r="B461" s="117"/>
      <c r="C461" s="117"/>
      <c r="D461" s="117"/>
      <c r="E461" s="117"/>
      <c r="F461" s="117"/>
      <c r="G461" s="117"/>
      <c r="H461" s="117"/>
      <c r="I461" s="117"/>
      <c r="J461" s="117"/>
      <c r="K461" s="117"/>
    </row>
    <row r="462" spans="1:11" x14ac:dyDescent="0.2">
      <c r="A462" s="117"/>
      <c r="B462" s="117"/>
      <c r="C462" s="117"/>
      <c r="D462" s="117"/>
      <c r="E462" s="117"/>
      <c r="F462" s="117"/>
      <c r="G462" s="117"/>
      <c r="H462" s="117"/>
      <c r="I462" s="117"/>
      <c r="J462" s="117"/>
      <c r="K462" s="117"/>
    </row>
    <row r="463" spans="1:11" x14ac:dyDescent="0.2">
      <c r="A463" s="117"/>
      <c r="B463" s="117"/>
      <c r="C463" s="117"/>
      <c r="D463" s="117"/>
      <c r="E463" s="117"/>
      <c r="F463" s="117"/>
      <c r="G463" s="117"/>
      <c r="H463" s="117"/>
      <c r="I463" s="117"/>
      <c r="J463" s="117"/>
      <c r="K463" s="117"/>
    </row>
    <row r="464" spans="1:11" x14ac:dyDescent="0.2">
      <c r="A464" s="117"/>
      <c r="B464" s="117"/>
      <c r="C464" s="117"/>
      <c r="D464" s="117"/>
      <c r="E464" s="117"/>
      <c r="F464" s="117"/>
      <c r="G464" s="117"/>
      <c r="H464" s="117"/>
      <c r="I464" s="117"/>
      <c r="J464" s="117"/>
      <c r="K464" s="117"/>
    </row>
    <row r="465" spans="1:11" x14ac:dyDescent="0.2">
      <c r="A465" s="117"/>
      <c r="B465" s="117"/>
      <c r="C465" s="117"/>
      <c r="D465" s="117"/>
      <c r="E465" s="117"/>
      <c r="F465" s="117"/>
      <c r="G465" s="117"/>
      <c r="H465" s="117"/>
      <c r="I465" s="117"/>
      <c r="J465" s="117"/>
      <c r="K465" s="117"/>
    </row>
    <row r="466" spans="1:11" x14ac:dyDescent="0.2">
      <c r="A466" s="117"/>
      <c r="B466" s="117"/>
      <c r="C466" s="117"/>
      <c r="D466" s="117"/>
      <c r="E466" s="117"/>
      <c r="F466" s="117"/>
      <c r="G466" s="117"/>
      <c r="H466" s="117"/>
      <c r="I466" s="117"/>
      <c r="J466" s="117"/>
      <c r="K466" s="117"/>
    </row>
    <row r="467" spans="1:11" x14ac:dyDescent="0.2">
      <c r="A467" s="117"/>
      <c r="B467" s="117"/>
      <c r="C467" s="117"/>
      <c r="D467" s="117"/>
      <c r="E467" s="117"/>
      <c r="F467" s="117"/>
      <c r="G467" s="117"/>
      <c r="H467" s="117"/>
      <c r="I467" s="117"/>
      <c r="J467" s="117"/>
      <c r="K467" s="117"/>
    </row>
    <row r="468" spans="1:11" x14ac:dyDescent="0.2">
      <c r="A468" s="117"/>
      <c r="B468" s="117"/>
      <c r="C468" s="117"/>
      <c r="D468" s="117"/>
      <c r="E468" s="117"/>
      <c r="F468" s="117"/>
      <c r="G468" s="117"/>
      <c r="H468" s="117"/>
      <c r="I468" s="117"/>
      <c r="J468" s="117"/>
      <c r="K468" s="117"/>
    </row>
    <row r="469" spans="1:11" x14ac:dyDescent="0.2">
      <c r="A469" s="117"/>
      <c r="B469" s="117"/>
      <c r="C469" s="117"/>
      <c r="D469" s="117"/>
      <c r="E469" s="117"/>
      <c r="F469" s="117"/>
      <c r="G469" s="117"/>
      <c r="H469" s="117"/>
      <c r="I469" s="117"/>
      <c r="J469" s="117"/>
      <c r="K469" s="117"/>
    </row>
    <row r="470" spans="1:11" x14ac:dyDescent="0.2">
      <c r="A470" s="117"/>
      <c r="B470" s="117"/>
      <c r="C470" s="117"/>
      <c r="D470" s="117"/>
      <c r="E470" s="117"/>
      <c r="F470" s="117"/>
      <c r="G470" s="117"/>
      <c r="H470" s="117"/>
      <c r="I470" s="117"/>
      <c r="J470" s="117"/>
      <c r="K470" s="117"/>
    </row>
    <row r="471" spans="1:11" x14ac:dyDescent="0.2">
      <c r="A471" s="117"/>
      <c r="B471" s="117"/>
      <c r="C471" s="117"/>
      <c r="D471" s="117"/>
      <c r="E471" s="117"/>
      <c r="F471" s="117"/>
      <c r="G471" s="117"/>
      <c r="H471" s="117"/>
      <c r="I471" s="117"/>
      <c r="J471" s="117"/>
      <c r="K471" s="117"/>
    </row>
    <row r="472" spans="1:11" x14ac:dyDescent="0.2">
      <c r="A472" s="117"/>
      <c r="B472" s="117"/>
      <c r="C472" s="117"/>
      <c r="D472" s="117"/>
      <c r="E472" s="117"/>
      <c r="F472" s="117"/>
      <c r="G472" s="117"/>
      <c r="H472" s="117"/>
      <c r="I472" s="117"/>
      <c r="J472" s="117"/>
      <c r="K472" s="117"/>
    </row>
    <row r="473" spans="1:11" x14ac:dyDescent="0.2">
      <c r="A473" s="117"/>
      <c r="B473" s="117"/>
      <c r="C473" s="117"/>
      <c r="D473" s="117"/>
      <c r="E473" s="117"/>
      <c r="F473" s="117"/>
      <c r="G473" s="117"/>
      <c r="H473" s="117"/>
      <c r="I473" s="117"/>
      <c r="J473" s="117"/>
      <c r="K473" s="117"/>
    </row>
    <row r="474" spans="1:11" x14ac:dyDescent="0.2">
      <c r="A474" s="117"/>
      <c r="B474" s="117"/>
      <c r="C474" s="117"/>
      <c r="D474" s="117"/>
      <c r="E474" s="117"/>
      <c r="F474" s="117"/>
      <c r="G474" s="117"/>
      <c r="H474" s="117"/>
      <c r="I474" s="117"/>
      <c r="J474" s="117"/>
      <c r="K474" s="117"/>
    </row>
    <row r="475" spans="1:11" x14ac:dyDescent="0.2">
      <c r="A475" s="117"/>
      <c r="B475" s="117"/>
      <c r="C475" s="117"/>
      <c r="D475" s="117"/>
      <c r="E475" s="117"/>
      <c r="F475" s="117"/>
      <c r="G475" s="117"/>
      <c r="H475" s="117"/>
      <c r="I475" s="117"/>
      <c r="J475" s="117"/>
      <c r="K475" s="117"/>
    </row>
    <row r="476" spans="1:11" x14ac:dyDescent="0.2">
      <c r="A476" s="117"/>
      <c r="B476" s="117"/>
      <c r="C476" s="117"/>
      <c r="D476" s="117"/>
      <c r="E476" s="117"/>
      <c r="F476" s="117"/>
      <c r="G476" s="117"/>
      <c r="H476" s="117"/>
      <c r="I476" s="117"/>
      <c r="J476" s="117"/>
      <c r="K476" s="117"/>
    </row>
    <row r="477" spans="1:11" x14ac:dyDescent="0.2">
      <c r="A477" s="117"/>
      <c r="B477" s="117"/>
      <c r="C477" s="117"/>
      <c r="D477" s="117"/>
      <c r="E477" s="117"/>
      <c r="F477" s="117"/>
      <c r="G477" s="117"/>
      <c r="H477" s="117"/>
      <c r="I477" s="117"/>
      <c r="J477" s="117"/>
      <c r="K477" s="117"/>
    </row>
    <row r="478" spans="1:11" x14ac:dyDescent="0.2">
      <c r="A478" s="117"/>
      <c r="B478" s="117"/>
      <c r="C478" s="117"/>
      <c r="D478" s="117"/>
      <c r="E478" s="117"/>
      <c r="F478" s="117"/>
      <c r="G478" s="117"/>
      <c r="H478" s="117"/>
      <c r="I478" s="117"/>
      <c r="J478" s="117"/>
      <c r="K478" s="117"/>
    </row>
    <row r="479" spans="1:11" x14ac:dyDescent="0.2">
      <c r="A479" s="117"/>
      <c r="B479" s="117"/>
      <c r="C479" s="117"/>
      <c r="D479" s="117"/>
      <c r="E479" s="117"/>
      <c r="F479" s="117"/>
      <c r="G479" s="117"/>
      <c r="H479" s="117"/>
      <c r="I479" s="117"/>
      <c r="J479" s="117"/>
      <c r="K479" s="117"/>
    </row>
    <row r="480" spans="1:11" x14ac:dyDescent="0.2">
      <c r="A480" s="117"/>
      <c r="B480" s="117"/>
      <c r="C480" s="117"/>
      <c r="D480" s="117"/>
      <c r="E480" s="117"/>
      <c r="F480" s="117"/>
      <c r="G480" s="117"/>
      <c r="H480" s="117"/>
      <c r="I480" s="117"/>
      <c r="J480" s="117"/>
      <c r="K480" s="117"/>
    </row>
    <row r="481" spans="1:11" x14ac:dyDescent="0.2">
      <c r="A481" s="117"/>
      <c r="B481" s="117"/>
      <c r="C481" s="117"/>
      <c r="D481" s="117"/>
      <c r="E481" s="117"/>
      <c r="F481" s="117"/>
      <c r="G481" s="117"/>
      <c r="H481" s="117"/>
      <c r="I481" s="117"/>
      <c r="J481" s="117"/>
      <c r="K481" s="117"/>
    </row>
    <row r="482" spans="1:11" x14ac:dyDescent="0.2">
      <c r="A482" s="117"/>
      <c r="B482" s="117"/>
      <c r="C482" s="117"/>
      <c r="D482" s="117"/>
      <c r="E482" s="117"/>
      <c r="F482" s="117"/>
      <c r="G482" s="117"/>
      <c r="H482" s="117"/>
      <c r="I482" s="117"/>
      <c r="J482" s="117"/>
      <c r="K482" s="117"/>
    </row>
    <row r="483" spans="1:11" x14ac:dyDescent="0.2">
      <c r="A483" s="117"/>
      <c r="B483" s="117"/>
      <c r="C483" s="117"/>
      <c r="D483" s="117"/>
      <c r="E483" s="117"/>
      <c r="F483" s="117"/>
      <c r="G483" s="117"/>
      <c r="H483" s="117"/>
      <c r="I483" s="117"/>
      <c r="J483" s="117"/>
      <c r="K483" s="117"/>
    </row>
    <row r="484" spans="1:11" x14ac:dyDescent="0.2">
      <c r="A484" s="117"/>
      <c r="B484" s="117"/>
      <c r="C484" s="117"/>
      <c r="D484" s="117"/>
      <c r="E484" s="117"/>
      <c r="F484" s="117"/>
      <c r="G484" s="117"/>
      <c r="H484" s="117"/>
      <c r="I484" s="117"/>
      <c r="J484" s="117"/>
      <c r="K484" s="117"/>
    </row>
    <row r="485" spans="1:11" x14ac:dyDescent="0.2">
      <c r="A485" s="117"/>
      <c r="B485" s="117"/>
      <c r="C485" s="117"/>
      <c r="D485" s="117"/>
      <c r="E485" s="117"/>
      <c r="F485" s="117"/>
      <c r="G485" s="117"/>
      <c r="H485" s="117"/>
      <c r="I485" s="117"/>
      <c r="J485" s="117"/>
      <c r="K485" s="117"/>
    </row>
    <row r="486" spans="1:11" x14ac:dyDescent="0.2">
      <c r="A486" s="117"/>
      <c r="B486" s="117"/>
      <c r="C486" s="117"/>
      <c r="D486" s="117"/>
      <c r="E486" s="117"/>
      <c r="F486" s="117"/>
      <c r="G486" s="117"/>
      <c r="H486" s="117"/>
      <c r="I486" s="117"/>
      <c r="J486" s="117"/>
      <c r="K486" s="117"/>
    </row>
    <row r="487" spans="1:11" x14ac:dyDescent="0.2">
      <c r="A487" s="117"/>
      <c r="B487" s="117"/>
      <c r="C487" s="117"/>
      <c r="D487" s="117"/>
      <c r="E487" s="117"/>
      <c r="F487" s="117"/>
      <c r="G487" s="117"/>
      <c r="H487" s="117"/>
      <c r="I487" s="117"/>
      <c r="J487" s="117"/>
      <c r="K487" s="117"/>
    </row>
    <row r="488" spans="1:11" x14ac:dyDescent="0.2">
      <c r="A488" s="117"/>
      <c r="B488" s="117"/>
      <c r="C488" s="117"/>
      <c r="D488" s="117"/>
      <c r="E488" s="117"/>
      <c r="F488" s="117"/>
      <c r="G488" s="117"/>
      <c r="H488" s="117"/>
      <c r="I488" s="117"/>
      <c r="J488" s="117"/>
      <c r="K488" s="117"/>
    </row>
    <row r="489" spans="1:11" x14ac:dyDescent="0.2">
      <c r="A489" s="117"/>
      <c r="B489" s="117"/>
      <c r="C489" s="117"/>
      <c r="D489" s="117"/>
      <c r="E489" s="117"/>
      <c r="F489" s="117"/>
      <c r="G489" s="117"/>
      <c r="H489" s="117"/>
      <c r="I489" s="117"/>
      <c r="J489" s="117"/>
      <c r="K489" s="117"/>
    </row>
    <row r="490" spans="1:11" x14ac:dyDescent="0.2">
      <c r="A490" s="117"/>
      <c r="B490" s="117"/>
      <c r="C490" s="117"/>
      <c r="D490" s="117"/>
      <c r="E490" s="117"/>
      <c r="F490" s="117"/>
      <c r="G490" s="117"/>
      <c r="H490" s="117"/>
      <c r="I490" s="117"/>
      <c r="J490" s="117"/>
      <c r="K490" s="117"/>
    </row>
    <row r="491" spans="1:11" x14ac:dyDescent="0.2">
      <c r="A491" s="117"/>
      <c r="B491" s="117"/>
      <c r="C491" s="117"/>
      <c r="D491" s="117"/>
      <c r="E491" s="117"/>
      <c r="F491" s="117"/>
      <c r="G491" s="117"/>
      <c r="H491" s="117"/>
      <c r="I491" s="117"/>
      <c r="J491" s="117"/>
      <c r="K491" s="117"/>
    </row>
    <row r="492" spans="1:11" x14ac:dyDescent="0.2">
      <c r="A492" s="117"/>
      <c r="B492" s="117"/>
      <c r="C492" s="117"/>
      <c r="D492" s="117"/>
      <c r="E492" s="117"/>
      <c r="F492" s="117"/>
      <c r="G492" s="117"/>
      <c r="H492" s="117"/>
      <c r="I492" s="117"/>
      <c r="J492" s="117"/>
      <c r="K492" s="117"/>
    </row>
    <row r="493" spans="1:11" x14ac:dyDescent="0.2">
      <c r="A493" s="117"/>
      <c r="B493" s="117"/>
      <c r="C493" s="117"/>
      <c r="D493" s="117"/>
      <c r="E493" s="117"/>
      <c r="F493" s="117"/>
      <c r="G493" s="117"/>
      <c r="H493" s="117"/>
      <c r="I493" s="117"/>
      <c r="J493" s="117"/>
      <c r="K493" s="117"/>
    </row>
    <row r="494" spans="1:11" x14ac:dyDescent="0.2">
      <c r="A494" s="117"/>
      <c r="B494" s="117"/>
      <c r="C494" s="117"/>
      <c r="D494" s="117"/>
      <c r="E494" s="117"/>
      <c r="F494" s="117"/>
      <c r="G494" s="117"/>
      <c r="H494" s="117"/>
      <c r="I494" s="117"/>
      <c r="J494" s="117"/>
      <c r="K494" s="117"/>
    </row>
    <row r="495" spans="1:11" x14ac:dyDescent="0.2">
      <c r="A495" s="117"/>
      <c r="B495" s="117"/>
      <c r="C495" s="117"/>
      <c r="D495" s="117"/>
      <c r="E495" s="117"/>
      <c r="F495" s="117"/>
      <c r="G495" s="117"/>
      <c r="H495" s="117"/>
      <c r="I495" s="117"/>
      <c r="J495" s="117"/>
      <c r="K495" s="117"/>
    </row>
    <row r="496" spans="1:11" x14ac:dyDescent="0.2">
      <c r="A496" s="117"/>
      <c r="B496" s="117"/>
      <c r="C496" s="117"/>
      <c r="D496" s="117"/>
      <c r="E496" s="117"/>
      <c r="F496" s="117"/>
      <c r="G496" s="117"/>
      <c r="H496" s="117"/>
      <c r="I496" s="117"/>
      <c r="J496" s="117"/>
      <c r="K496" s="117"/>
    </row>
    <row r="497" spans="1:11" x14ac:dyDescent="0.2">
      <c r="A497" s="117"/>
      <c r="B497" s="117"/>
      <c r="C497" s="117"/>
      <c r="D497" s="117"/>
      <c r="E497" s="117"/>
      <c r="F497" s="117"/>
      <c r="G497" s="117"/>
      <c r="H497" s="117"/>
      <c r="I497" s="117"/>
      <c r="J497" s="117"/>
      <c r="K497" s="117"/>
    </row>
    <row r="498" spans="1:11" x14ac:dyDescent="0.2">
      <c r="A498" s="117"/>
      <c r="B498" s="117"/>
      <c r="C498" s="117"/>
      <c r="D498" s="117"/>
      <c r="E498" s="117"/>
      <c r="F498" s="117"/>
      <c r="G498" s="117"/>
      <c r="H498" s="117"/>
      <c r="I498" s="117"/>
      <c r="J498" s="117"/>
      <c r="K498" s="117"/>
    </row>
    <row r="499" spans="1:11" x14ac:dyDescent="0.2">
      <c r="A499" s="117"/>
      <c r="B499" s="117"/>
      <c r="C499" s="117"/>
      <c r="D499" s="117"/>
      <c r="E499" s="117"/>
      <c r="F499" s="117"/>
      <c r="G499" s="117"/>
      <c r="H499" s="117"/>
      <c r="I499" s="117"/>
      <c r="J499" s="117"/>
      <c r="K499" s="117"/>
    </row>
    <row r="500" spans="1:11" x14ac:dyDescent="0.2">
      <c r="A500" s="117"/>
      <c r="B500" s="117"/>
      <c r="C500" s="117"/>
      <c r="D500" s="117"/>
      <c r="E500" s="117"/>
      <c r="F500" s="117"/>
      <c r="G500" s="117"/>
      <c r="H500" s="117"/>
      <c r="I500" s="117"/>
      <c r="J500" s="117"/>
      <c r="K500" s="117"/>
    </row>
    <row r="501" spans="1:11" x14ac:dyDescent="0.2">
      <c r="A501" s="117"/>
      <c r="B501" s="117"/>
      <c r="C501" s="117"/>
      <c r="D501" s="117"/>
      <c r="E501" s="117"/>
      <c r="F501" s="117"/>
      <c r="G501" s="117"/>
      <c r="H501" s="117"/>
      <c r="I501" s="117"/>
      <c r="J501" s="117"/>
      <c r="K501" s="117"/>
    </row>
    <row r="502" spans="1:11" x14ac:dyDescent="0.2">
      <c r="A502" s="117"/>
      <c r="B502" s="117"/>
      <c r="C502" s="117"/>
      <c r="D502" s="117"/>
      <c r="E502" s="117"/>
      <c r="F502" s="117"/>
      <c r="G502" s="117"/>
      <c r="H502" s="117"/>
      <c r="I502" s="117"/>
      <c r="J502" s="117"/>
      <c r="K502" s="117"/>
    </row>
    <row r="503" spans="1:11" x14ac:dyDescent="0.2">
      <c r="A503" s="117"/>
      <c r="B503" s="117"/>
      <c r="C503" s="117"/>
      <c r="D503" s="117"/>
      <c r="E503" s="117"/>
      <c r="F503" s="117"/>
      <c r="G503" s="117"/>
      <c r="H503" s="117"/>
      <c r="I503" s="117"/>
      <c r="J503" s="117"/>
      <c r="K503" s="117"/>
    </row>
    <row r="504" spans="1:11" x14ac:dyDescent="0.2">
      <c r="A504" s="117"/>
      <c r="B504" s="117"/>
      <c r="C504" s="117"/>
      <c r="D504" s="117"/>
      <c r="E504" s="117"/>
      <c r="F504" s="117"/>
      <c r="G504" s="117"/>
      <c r="H504" s="117"/>
      <c r="I504" s="117"/>
      <c r="J504" s="117"/>
      <c r="K504" s="117"/>
    </row>
    <row r="505" spans="1:11" x14ac:dyDescent="0.2">
      <c r="A505" s="117"/>
      <c r="B505" s="117"/>
      <c r="C505" s="117"/>
      <c r="D505" s="117"/>
      <c r="E505" s="117"/>
      <c r="F505" s="117"/>
      <c r="G505" s="117"/>
      <c r="H505" s="117"/>
      <c r="I505" s="117"/>
      <c r="J505" s="117"/>
      <c r="K505" s="117"/>
    </row>
    <row r="506" spans="1:11" x14ac:dyDescent="0.2">
      <c r="A506" s="117"/>
      <c r="B506" s="117"/>
      <c r="C506" s="117"/>
      <c r="D506" s="117"/>
      <c r="E506" s="117"/>
      <c r="F506" s="117"/>
      <c r="G506" s="117"/>
      <c r="H506" s="117"/>
      <c r="I506" s="117"/>
      <c r="J506" s="117"/>
      <c r="K506" s="117"/>
    </row>
    <row r="507" spans="1:11" x14ac:dyDescent="0.2">
      <c r="A507" s="117"/>
      <c r="B507" s="117"/>
      <c r="C507" s="117"/>
      <c r="D507" s="117"/>
      <c r="E507" s="117"/>
      <c r="F507" s="117"/>
      <c r="G507" s="117"/>
      <c r="H507" s="117"/>
      <c r="I507" s="117"/>
      <c r="J507" s="117"/>
      <c r="K507" s="117"/>
    </row>
  </sheetData>
  <printOptions horizontalCentered="1"/>
  <pageMargins left="1" right="1" top="1" bottom="1" header="0.3" footer="0.3"/>
  <pageSetup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H18"/>
  <sheetViews>
    <sheetView showGridLines="0" zoomScaleNormal="100" workbookViewId="0"/>
  </sheetViews>
  <sheetFormatPr defaultColWidth="9.140625" defaultRowHeight="12.75" x14ac:dyDescent="0.2"/>
  <cols>
    <col min="1" max="1" width="20.140625" style="126" customWidth="1"/>
    <col min="2" max="2" width="15.42578125" style="126" customWidth="1"/>
    <col min="3" max="3" width="21.42578125" style="126" customWidth="1"/>
    <col min="4" max="4" width="20.5703125" style="126" customWidth="1"/>
    <col min="5" max="5" width="13.7109375" style="126" customWidth="1"/>
    <col min="6" max="6" width="6.5703125" style="126" customWidth="1"/>
    <col min="7" max="7" width="9.140625" style="126"/>
    <col min="8" max="8" width="16.5703125" style="126" bestFit="1" customWidth="1"/>
    <col min="9" max="252" width="9.140625" style="126"/>
    <col min="253" max="253" width="1.7109375" style="126" customWidth="1"/>
    <col min="254" max="254" width="20.140625" style="126" customWidth="1"/>
    <col min="255" max="255" width="9.7109375" style="126" customWidth="1"/>
    <col min="256" max="256" width="14.7109375" style="126" customWidth="1"/>
    <col min="257" max="257" width="1.7109375" style="126" customWidth="1"/>
    <col min="258" max="258" width="14.7109375" style="126" customWidth="1"/>
    <col min="259" max="259" width="1.7109375" style="126" customWidth="1"/>
    <col min="260" max="260" width="11.5703125" style="126" bestFit="1" customWidth="1"/>
    <col min="261" max="261" width="2.85546875" style="126" customWidth="1"/>
    <col min="262" max="262" width="6.5703125" style="126" customWidth="1"/>
    <col min="263" max="263" width="9.140625" style="126"/>
    <col min="264" max="264" width="16.5703125" style="126" bestFit="1" customWidth="1"/>
    <col min="265" max="508" width="9.140625" style="126"/>
    <col min="509" max="509" width="1.7109375" style="126" customWidth="1"/>
    <col min="510" max="510" width="20.140625" style="126" customWidth="1"/>
    <col min="511" max="511" width="9.7109375" style="126" customWidth="1"/>
    <col min="512" max="512" width="14.7109375" style="126" customWidth="1"/>
    <col min="513" max="513" width="1.7109375" style="126" customWidth="1"/>
    <col min="514" max="514" width="14.7109375" style="126" customWidth="1"/>
    <col min="515" max="515" width="1.7109375" style="126" customWidth="1"/>
    <col min="516" max="516" width="11.5703125" style="126" bestFit="1" customWidth="1"/>
    <col min="517" max="517" width="2.85546875" style="126" customWidth="1"/>
    <col min="518" max="518" width="6.5703125" style="126" customWidth="1"/>
    <col min="519" max="519" width="9.140625" style="126"/>
    <col min="520" max="520" width="16.5703125" style="126" bestFit="1" customWidth="1"/>
    <col min="521" max="764" width="9.140625" style="126"/>
    <col min="765" max="765" width="1.7109375" style="126" customWidth="1"/>
    <col min="766" max="766" width="20.140625" style="126" customWidth="1"/>
    <col min="767" max="767" width="9.7109375" style="126" customWidth="1"/>
    <col min="768" max="768" width="14.7109375" style="126" customWidth="1"/>
    <col min="769" max="769" width="1.7109375" style="126" customWidth="1"/>
    <col min="770" max="770" width="14.7109375" style="126" customWidth="1"/>
    <col min="771" max="771" width="1.7109375" style="126" customWidth="1"/>
    <col min="772" max="772" width="11.5703125" style="126" bestFit="1" customWidth="1"/>
    <col min="773" max="773" width="2.85546875" style="126" customWidth="1"/>
    <col min="774" max="774" width="6.5703125" style="126" customWidth="1"/>
    <col min="775" max="775" width="9.140625" style="126"/>
    <col min="776" max="776" width="16.5703125" style="126" bestFit="1" customWidth="1"/>
    <col min="777" max="1020" width="9.140625" style="126"/>
    <col min="1021" max="1021" width="1.7109375" style="126" customWidth="1"/>
    <col min="1022" max="1022" width="20.140625" style="126" customWidth="1"/>
    <col min="1023" max="1023" width="9.7109375" style="126" customWidth="1"/>
    <col min="1024" max="1024" width="14.7109375" style="126" customWidth="1"/>
    <col min="1025" max="1025" width="1.7109375" style="126" customWidth="1"/>
    <col min="1026" max="1026" width="14.7109375" style="126" customWidth="1"/>
    <col min="1027" max="1027" width="1.7109375" style="126" customWidth="1"/>
    <col min="1028" max="1028" width="11.5703125" style="126" bestFit="1" customWidth="1"/>
    <col min="1029" max="1029" width="2.85546875" style="126" customWidth="1"/>
    <col min="1030" max="1030" width="6.5703125" style="126" customWidth="1"/>
    <col min="1031" max="1031" width="9.140625" style="126"/>
    <col min="1032" max="1032" width="16.5703125" style="126" bestFit="1" customWidth="1"/>
    <col min="1033" max="1276" width="9.140625" style="126"/>
    <col min="1277" max="1277" width="1.7109375" style="126" customWidth="1"/>
    <col min="1278" max="1278" width="20.140625" style="126" customWidth="1"/>
    <col min="1279" max="1279" width="9.7109375" style="126" customWidth="1"/>
    <col min="1280" max="1280" width="14.7109375" style="126" customWidth="1"/>
    <col min="1281" max="1281" width="1.7109375" style="126" customWidth="1"/>
    <col min="1282" max="1282" width="14.7109375" style="126" customWidth="1"/>
    <col min="1283" max="1283" width="1.7109375" style="126" customWidth="1"/>
    <col min="1284" max="1284" width="11.5703125" style="126" bestFit="1" customWidth="1"/>
    <col min="1285" max="1285" width="2.85546875" style="126" customWidth="1"/>
    <col min="1286" max="1286" width="6.5703125" style="126" customWidth="1"/>
    <col min="1287" max="1287" width="9.140625" style="126"/>
    <col min="1288" max="1288" width="16.5703125" style="126" bestFit="1" customWidth="1"/>
    <col min="1289" max="1532" width="9.140625" style="126"/>
    <col min="1533" max="1533" width="1.7109375" style="126" customWidth="1"/>
    <col min="1534" max="1534" width="20.140625" style="126" customWidth="1"/>
    <col min="1535" max="1535" width="9.7109375" style="126" customWidth="1"/>
    <col min="1536" max="1536" width="14.7109375" style="126" customWidth="1"/>
    <col min="1537" max="1537" width="1.7109375" style="126" customWidth="1"/>
    <col min="1538" max="1538" width="14.7109375" style="126" customWidth="1"/>
    <col min="1539" max="1539" width="1.7109375" style="126" customWidth="1"/>
    <col min="1540" max="1540" width="11.5703125" style="126" bestFit="1" customWidth="1"/>
    <col min="1541" max="1541" width="2.85546875" style="126" customWidth="1"/>
    <col min="1542" max="1542" width="6.5703125" style="126" customWidth="1"/>
    <col min="1543" max="1543" width="9.140625" style="126"/>
    <col min="1544" max="1544" width="16.5703125" style="126" bestFit="1" customWidth="1"/>
    <col min="1545" max="1788" width="9.140625" style="126"/>
    <col min="1789" max="1789" width="1.7109375" style="126" customWidth="1"/>
    <col min="1790" max="1790" width="20.140625" style="126" customWidth="1"/>
    <col min="1791" max="1791" width="9.7109375" style="126" customWidth="1"/>
    <col min="1792" max="1792" width="14.7109375" style="126" customWidth="1"/>
    <col min="1793" max="1793" width="1.7109375" style="126" customWidth="1"/>
    <col min="1794" max="1794" width="14.7109375" style="126" customWidth="1"/>
    <col min="1795" max="1795" width="1.7109375" style="126" customWidth="1"/>
    <col min="1796" max="1796" width="11.5703125" style="126" bestFit="1" customWidth="1"/>
    <col min="1797" max="1797" width="2.85546875" style="126" customWidth="1"/>
    <col min="1798" max="1798" width="6.5703125" style="126" customWidth="1"/>
    <col min="1799" max="1799" width="9.140625" style="126"/>
    <col min="1800" max="1800" width="16.5703125" style="126" bestFit="1" customWidth="1"/>
    <col min="1801" max="2044" width="9.140625" style="126"/>
    <col min="2045" max="2045" width="1.7109375" style="126" customWidth="1"/>
    <col min="2046" max="2046" width="20.140625" style="126" customWidth="1"/>
    <col min="2047" max="2047" width="9.7109375" style="126" customWidth="1"/>
    <col min="2048" max="2048" width="14.7109375" style="126" customWidth="1"/>
    <col min="2049" max="2049" width="1.7109375" style="126" customWidth="1"/>
    <col min="2050" max="2050" width="14.7109375" style="126" customWidth="1"/>
    <col min="2051" max="2051" width="1.7109375" style="126" customWidth="1"/>
    <col min="2052" max="2052" width="11.5703125" style="126" bestFit="1" customWidth="1"/>
    <col min="2053" max="2053" width="2.85546875" style="126" customWidth="1"/>
    <col min="2054" max="2054" width="6.5703125" style="126" customWidth="1"/>
    <col min="2055" max="2055" width="9.140625" style="126"/>
    <col min="2056" max="2056" width="16.5703125" style="126" bestFit="1" customWidth="1"/>
    <col min="2057" max="2300" width="9.140625" style="126"/>
    <col min="2301" max="2301" width="1.7109375" style="126" customWidth="1"/>
    <col min="2302" max="2302" width="20.140625" style="126" customWidth="1"/>
    <col min="2303" max="2303" width="9.7109375" style="126" customWidth="1"/>
    <col min="2304" max="2304" width="14.7109375" style="126" customWidth="1"/>
    <col min="2305" max="2305" width="1.7109375" style="126" customWidth="1"/>
    <col min="2306" max="2306" width="14.7109375" style="126" customWidth="1"/>
    <col min="2307" max="2307" width="1.7109375" style="126" customWidth="1"/>
    <col min="2308" max="2308" width="11.5703125" style="126" bestFit="1" customWidth="1"/>
    <col min="2309" max="2309" width="2.85546875" style="126" customWidth="1"/>
    <col min="2310" max="2310" width="6.5703125" style="126" customWidth="1"/>
    <col min="2311" max="2311" width="9.140625" style="126"/>
    <col min="2312" max="2312" width="16.5703125" style="126" bestFit="1" customWidth="1"/>
    <col min="2313" max="2556" width="9.140625" style="126"/>
    <col min="2557" max="2557" width="1.7109375" style="126" customWidth="1"/>
    <col min="2558" max="2558" width="20.140625" style="126" customWidth="1"/>
    <col min="2559" max="2559" width="9.7109375" style="126" customWidth="1"/>
    <col min="2560" max="2560" width="14.7109375" style="126" customWidth="1"/>
    <col min="2561" max="2561" width="1.7109375" style="126" customWidth="1"/>
    <col min="2562" max="2562" width="14.7109375" style="126" customWidth="1"/>
    <col min="2563" max="2563" width="1.7109375" style="126" customWidth="1"/>
    <col min="2564" max="2564" width="11.5703125" style="126" bestFit="1" customWidth="1"/>
    <col min="2565" max="2565" width="2.85546875" style="126" customWidth="1"/>
    <col min="2566" max="2566" width="6.5703125" style="126" customWidth="1"/>
    <col min="2567" max="2567" width="9.140625" style="126"/>
    <col min="2568" max="2568" width="16.5703125" style="126" bestFit="1" customWidth="1"/>
    <col min="2569" max="2812" width="9.140625" style="126"/>
    <col min="2813" max="2813" width="1.7109375" style="126" customWidth="1"/>
    <col min="2814" max="2814" width="20.140625" style="126" customWidth="1"/>
    <col min="2815" max="2815" width="9.7109375" style="126" customWidth="1"/>
    <col min="2816" max="2816" width="14.7109375" style="126" customWidth="1"/>
    <col min="2817" max="2817" width="1.7109375" style="126" customWidth="1"/>
    <col min="2818" max="2818" width="14.7109375" style="126" customWidth="1"/>
    <col min="2819" max="2819" width="1.7109375" style="126" customWidth="1"/>
    <col min="2820" max="2820" width="11.5703125" style="126" bestFit="1" customWidth="1"/>
    <col min="2821" max="2821" width="2.85546875" style="126" customWidth="1"/>
    <col min="2822" max="2822" width="6.5703125" style="126" customWidth="1"/>
    <col min="2823" max="2823" width="9.140625" style="126"/>
    <col min="2824" max="2824" width="16.5703125" style="126" bestFit="1" customWidth="1"/>
    <col min="2825" max="3068" width="9.140625" style="126"/>
    <col min="3069" max="3069" width="1.7109375" style="126" customWidth="1"/>
    <col min="3070" max="3070" width="20.140625" style="126" customWidth="1"/>
    <col min="3071" max="3071" width="9.7109375" style="126" customWidth="1"/>
    <col min="3072" max="3072" width="14.7109375" style="126" customWidth="1"/>
    <col min="3073" max="3073" width="1.7109375" style="126" customWidth="1"/>
    <col min="3074" max="3074" width="14.7109375" style="126" customWidth="1"/>
    <col min="3075" max="3075" width="1.7109375" style="126" customWidth="1"/>
    <col min="3076" max="3076" width="11.5703125" style="126" bestFit="1" customWidth="1"/>
    <col min="3077" max="3077" width="2.85546875" style="126" customWidth="1"/>
    <col min="3078" max="3078" width="6.5703125" style="126" customWidth="1"/>
    <col min="3079" max="3079" width="9.140625" style="126"/>
    <col min="3080" max="3080" width="16.5703125" style="126" bestFit="1" customWidth="1"/>
    <col min="3081" max="3324" width="9.140625" style="126"/>
    <col min="3325" max="3325" width="1.7109375" style="126" customWidth="1"/>
    <col min="3326" max="3326" width="20.140625" style="126" customWidth="1"/>
    <col min="3327" max="3327" width="9.7109375" style="126" customWidth="1"/>
    <col min="3328" max="3328" width="14.7109375" style="126" customWidth="1"/>
    <col min="3329" max="3329" width="1.7109375" style="126" customWidth="1"/>
    <col min="3330" max="3330" width="14.7109375" style="126" customWidth="1"/>
    <col min="3331" max="3331" width="1.7109375" style="126" customWidth="1"/>
    <col min="3332" max="3332" width="11.5703125" style="126" bestFit="1" customWidth="1"/>
    <col min="3333" max="3333" width="2.85546875" style="126" customWidth="1"/>
    <col min="3334" max="3334" width="6.5703125" style="126" customWidth="1"/>
    <col min="3335" max="3335" width="9.140625" style="126"/>
    <col min="3336" max="3336" width="16.5703125" style="126" bestFit="1" customWidth="1"/>
    <col min="3337" max="3580" width="9.140625" style="126"/>
    <col min="3581" max="3581" width="1.7109375" style="126" customWidth="1"/>
    <col min="3582" max="3582" width="20.140625" style="126" customWidth="1"/>
    <col min="3583" max="3583" width="9.7109375" style="126" customWidth="1"/>
    <col min="3584" max="3584" width="14.7109375" style="126" customWidth="1"/>
    <col min="3585" max="3585" width="1.7109375" style="126" customWidth="1"/>
    <col min="3586" max="3586" width="14.7109375" style="126" customWidth="1"/>
    <col min="3587" max="3587" width="1.7109375" style="126" customWidth="1"/>
    <col min="3588" max="3588" width="11.5703125" style="126" bestFit="1" customWidth="1"/>
    <col min="3589" max="3589" width="2.85546875" style="126" customWidth="1"/>
    <col min="3590" max="3590" width="6.5703125" style="126" customWidth="1"/>
    <col min="3591" max="3591" width="9.140625" style="126"/>
    <col min="3592" max="3592" width="16.5703125" style="126" bestFit="1" customWidth="1"/>
    <col min="3593" max="3836" width="9.140625" style="126"/>
    <col min="3837" max="3837" width="1.7109375" style="126" customWidth="1"/>
    <col min="3838" max="3838" width="20.140625" style="126" customWidth="1"/>
    <col min="3839" max="3839" width="9.7109375" style="126" customWidth="1"/>
    <col min="3840" max="3840" width="14.7109375" style="126" customWidth="1"/>
    <col min="3841" max="3841" width="1.7109375" style="126" customWidth="1"/>
    <col min="3842" max="3842" width="14.7109375" style="126" customWidth="1"/>
    <col min="3843" max="3843" width="1.7109375" style="126" customWidth="1"/>
    <col min="3844" max="3844" width="11.5703125" style="126" bestFit="1" customWidth="1"/>
    <col min="3845" max="3845" width="2.85546875" style="126" customWidth="1"/>
    <col min="3846" max="3846" width="6.5703125" style="126" customWidth="1"/>
    <col min="3847" max="3847" width="9.140625" style="126"/>
    <col min="3848" max="3848" width="16.5703125" style="126" bestFit="1" customWidth="1"/>
    <col min="3849" max="4092" width="9.140625" style="126"/>
    <col min="4093" max="4093" width="1.7109375" style="126" customWidth="1"/>
    <col min="4094" max="4094" width="20.140625" style="126" customWidth="1"/>
    <col min="4095" max="4095" width="9.7109375" style="126" customWidth="1"/>
    <col min="4096" max="4096" width="14.7109375" style="126" customWidth="1"/>
    <col min="4097" max="4097" width="1.7109375" style="126" customWidth="1"/>
    <col min="4098" max="4098" width="14.7109375" style="126" customWidth="1"/>
    <col min="4099" max="4099" width="1.7109375" style="126" customWidth="1"/>
    <col min="4100" max="4100" width="11.5703125" style="126" bestFit="1" customWidth="1"/>
    <col min="4101" max="4101" width="2.85546875" style="126" customWidth="1"/>
    <col min="4102" max="4102" width="6.5703125" style="126" customWidth="1"/>
    <col min="4103" max="4103" width="9.140625" style="126"/>
    <col min="4104" max="4104" width="16.5703125" style="126" bestFit="1" customWidth="1"/>
    <col min="4105" max="4348" width="9.140625" style="126"/>
    <col min="4349" max="4349" width="1.7109375" style="126" customWidth="1"/>
    <col min="4350" max="4350" width="20.140625" style="126" customWidth="1"/>
    <col min="4351" max="4351" width="9.7109375" style="126" customWidth="1"/>
    <col min="4352" max="4352" width="14.7109375" style="126" customWidth="1"/>
    <col min="4353" max="4353" width="1.7109375" style="126" customWidth="1"/>
    <col min="4354" max="4354" width="14.7109375" style="126" customWidth="1"/>
    <col min="4355" max="4355" width="1.7109375" style="126" customWidth="1"/>
    <col min="4356" max="4356" width="11.5703125" style="126" bestFit="1" customWidth="1"/>
    <col min="4357" max="4357" width="2.85546875" style="126" customWidth="1"/>
    <col min="4358" max="4358" width="6.5703125" style="126" customWidth="1"/>
    <col min="4359" max="4359" width="9.140625" style="126"/>
    <col min="4360" max="4360" width="16.5703125" style="126" bestFit="1" customWidth="1"/>
    <col min="4361" max="4604" width="9.140625" style="126"/>
    <col min="4605" max="4605" width="1.7109375" style="126" customWidth="1"/>
    <col min="4606" max="4606" width="20.140625" style="126" customWidth="1"/>
    <col min="4607" max="4607" width="9.7109375" style="126" customWidth="1"/>
    <col min="4608" max="4608" width="14.7109375" style="126" customWidth="1"/>
    <col min="4609" max="4609" width="1.7109375" style="126" customWidth="1"/>
    <col min="4610" max="4610" width="14.7109375" style="126" customWidth="1"/>
    <col min="4611" max="4611" width="1.7109375" style="126" customWidth="1"/>
    <col min="4612" max="4612" width="11.5703125" style="126" bestFit="1" customWidth="1"/>
    <col min="4613" max="4613" width="2.85546875" style="126" customWidth="1"/>
    <col min="4614" max="4614" width="6.5703125" style="126" customWidth="1"/>
    <col min="4615" max="4615" width="9.140625" style="126"/>
    <col min="4616" max="4616" width="16.5703125" style="126" bestFit="1" customWidth="1"/>
    <col min="4617" max="4860" width="9.140625" style="126"/>
    <col min="4861" max="4861" width="1.7109375" style="126" customWidth="1"/>
    <col min="4862" max="4862" width="20.140625" style="126" customWidth="1"/>
    <col min="4863" max="4863" width="9.7109375" style="126" customWidth="1"/>
    <col min="4864" max="4864" width="14.7109375" style="126" customWidth="1"/>
    <col min="4865" max="4865" width="1.7109375" style="126" customWidth="1"/>
    <col min="4866" max="4866" width="14.7109375" style="126" customWidth="1"/>
    <col min="4867" max="4867" width="1.7109375" style="126" customWidth="1"/>
    <col min="4868" max="4868" width="11.5703125" style="126" bestFit="1" customWidth="1"/>
    <col min="4869" max="4869" width="2.85546875" style="126" customWidth="1"/>
    <col min="4870" max="4870" width="6.5703125" style="126" customWidth="1"/>
    <col min="4871" max="4871" width="9.140625" style="126"/>
    <col min="4872" max="4872" width="16.5703125" style="126" bestFit="1" customWidth="1"/>
    <col min="4873" max="5116" width="9.140625" style="126"/>
    <col min="5117" max="5117" width="1.7109375" style="126" customWidth="1"/>
    <col min="5118" max="5118" width="20.140625" style="126" customWidth="1"/>
    <col min="5119" max="5119" width="9.7109375" style="126" customWidth="1"/>
    <col min="5120" max="5120" width="14.7109375" style="126" customWidth="1"/>
    <col min="5121" max="5121" width="1.7109375" style="126" customWidth="1"/>
    <col min="5122" max="5122" width="14.7109375" style="126" customWidth="1"/>
    <col min="5123" max="5123" width="1.7109375" style="126" customWidth="1"/>
    <col min="5124" max="5124" width="11.5703125" style="126" bestFit="1" customWidth="1"/>
    <col min="5125" max="5125" width="2.85546875" style="126" customWidth="1"/>
    <col min="5126" max="5126" width="6.5703125" style="126" customWidth="1"/>
    <col min="5127" max="5127" width="9.140625" style="126"/>
    <col min="5128" max="5128" width="16.5703125" style="126" bestFit="1" customWidth="1"/>
    <col min="5129" max="5372" width="9.140625" style="126"/>
    <col min="5373" max="5373" width="1.7109375" style="126" customWidth="1"/>
    <col min="5374" max="5374" width="20.140625" style="126" customWidth="1"/>
    <col min="5375" max="5375" width="9.7109375" style="126" customWidth="1"/>
    <col min="5376" max="5376" width="14.7109375" style="126" customWidth="1"/>
    <col min="5377" max="5377" width="1.7109375" style="126" customWidth="1"/>
    <col min="5378" max="5378" width="14.7109375" style="126" customWidth="1"/>
    <col min="5379" max="5379" width="1.7109375" style="126" customWidth="1"/>
    <col min="5380" max="5380" width="11.5703125" style="126" bestFit="1" customWidth="1"/>
    <col min="5381" max="5381" width="2.85546875" style="126" customWidth="1"/>
    <col min="5382" max="5382" width="6.5703125" style="126" customWidth="1"/>
    <col min="5383" max="5383" width="9.140625" style="126"/>
    <col min="5384" max="5384" width="16.5703125" style="126" bestFit="1" customWidth="1"/>
    <col min="5385" max="5628" width="9.140625" style="126"/>
    <col min="5629" max="5629" width="1.7109375" style="126" customWidth="1"/>
    <col min="5630" max="5630" width="20.140625" style="126" customWidth="1"/>
    <col min="5631" max="5631" width="9.7109375" style="126" customWidth="1"/>
    <col min="5632" max="5632" width="14.7109375" style="126" customWidth="1"/>
    <col min="5633" max="5633" width="1.7109375" style="126" customWidth="1"/>
    <col min="5634" max="5634" width="14.7109375" style="126" customWidth="1"/>
    <col min="5635" max="5635" width="1.7109375" style="126" customWidth="1"/>
    <col min="5636" max="5636" width="11.5703125" style="126" bestFit="1" customWidth="1"/>
    <col min="5637" max="5637" width="2.85546875" style="126" customWidth="1"/>
    <col min="5638" max="5638" width="6.5703125" style="126" customWidth="1"/>
    <col min="5639" max="5639" width="9.140625" style="126"/>
    <col min="5640" max="5640" width="16.5703125" style="126" bestFit="1" customWidth="1"/>
    <col min="5641" max="5884" width="9.140625" style="126"/>
    <col min="5885" max="5885" width="1.7109375" style="126" customWidth="1"/>
    <col min="5886" max="5886" width="20.140625" style="126" customWidth="1"/>
    <col min="5887" max="5887" width="9.7109375" style="126" customWidth="1"/>
    <col min="5888" max="5888" width="14.7109375" style="126" customWidth="1"/>
    <col min="5889" max="5889" width="1.7109375" style="126" customWidth="1"/>
    <col min="5890" max="5890" width="14.7109375" style="126" customWidth="1"/>
    <col min="5891" max="5891" width="1.7109375" style="126" customWidth="1"/>
    <col min="5892" max="5892" width="11.5703125" style="126" bestFit="1" customWidth="1"/>
    <col min="5893" max="5893" width="2.85546875" style="126" customWidth="1"/>
    <col min="5894" max="5894" width="6.5703125" style="126" customWidth="1"/>
    <col min="5895" max="5895" width="9.140625" style="126"/>
    <col min="5896" max="5896" width="16.5703125" style="126" bestFit="1" customWidth="1"/>
    <col min="5897" max="6140" width="9.140625" style="126"/>
    <col min="6141" max="6141" width="1.7109375" style="126" customWidth="1"/>
    <col min="6142" max="6142" width="20.140625" style="126" customWidth="1"/>
    <col min="6143" max="6143" width="9.7109375" style="126" customWidth="1"/>
    <col min="6144" max="6144" width="14.7109375" style="126" customWidth="1"/>
    <col min="6145" max="6145" width="1.7109375" style="126" customWidth="1"/>
    <col min="6146" max="6146" width="14.7109375" style="126" customWidth="1"/>
    <col min="6147" max="6147" width="1.7109375" style="126" customWidth="1"/>
    <col min="6148" max="6148" width="11.5703125" style="126" bestFit="1" customWidth="1"/>
    <col min="6149" max="6149" width="2.85546875" style="126" customWidth="1"/>
    <col min="6150" max="6150" width="6.5703125" style="126" customWidth="1"/>
    <col min="6151" max="6151" width="9.140625" style="126"/>
    <col min="6152" max="6152" width="16.5703125" style="126" bestFit="1" customWidth="1"/>
    <col min="6153" max="6396" width="9.140625" style="126"/>
    <col min="6397" max="6397" width="1.7109375" style="126" customWidth="1"/>
    <col min="6398" max="6398" width="20.140625" style="126" customWidth="1"/>
    <col min="6399" max="6399" width="9.7109375" style="126" customWidth="1"/>
    <col min="6400" max="6400" width="14.7109375" style="126" customWidth="1"/>
    <col min="6401" max="6401" width="1.7109375" style="126" customWidth="1"/>
    <col min="6402" max="6402" width="14.7109375" style="126" customWidth="1"/>
    <col min="6403" max="6403" width="1.7109375" style="126" customWidth="1"/>
    <col min="6404" max="6404" width="11.5703125" style="126" bestFit="1" customWidth="1"/>
    <col min="6405" max="6405" width="2.85546875" style="126" customWidth="1"/>
    <col min="6406" max="6406" width="6.5703125" style="126" customWidth="1"/>
    <col min="6407" max="6407" width="9.140625" style="126"/>
    <col min="6408" max="6408" width="16.5703125" style="126" bestFit="1" customWidth="1"/>
    <col min="6409" max="6652" width="9.140625" style="126"/>
    <col min="6653" max="6653" width="1.7109375" style="126" customWidth="1"/>
    <col min="6654" max="6654" width="20.140625" style="126" customWidth="1"/>
    <col min="6655" max="6655" width="9.7109375" style="126" customWidth="1"/>
    <col min="6656" max="6656" width="14.7109375" style="126" customWidth="1"/>
    <col min="6657" max="6657" width="1.7109375" style="126" customWidth="1"/>
    <col min="6658" max="6658" width="14.7109375" style="126" customWidth="1"/>
    <col min="6659" max="6659" width="1.7109375" style="126" customWidth="1"/>
    <col min="6660" max="6660" width="11.5703125" style="126" bestFit="1" customWidth="1"/>
    <col min="6661" max="6661" width="2.85546875" style="126" customWidth="1"/>
    <col min="6662" max="6662" width="6.5703125" style="126" customWidth="1"/>
    <col min="6663" max="6663" width="9.140625" style="126"/>
    <col min="6664" max="6664" width="16.5703125" style="126" bestFit="1" customWidth="1"/>
    <col min="6665" max="6908" width="9.140625" style="126"/>
    <col min="6909" max="6909" width="1.7109375" style="126" customWidth="1"/>
    <col min="6910" max="6910" width="20.140625" style="126" customWidth="1"/>
    <col min="6911" max="6911" width="9.7109375" style="126" customWidth="1"/>
    <col min="6912" max="6912" width="14.7109375" style="126" customWidth="1"/>
    <col min="6913" max="6913" width="1.7109375" style="126" customWidth="1"/>
    <col min="6914" max="6914" width="14.7109375" style="126" customWidth="1"/>
    <col min="6915" max="6915" width="1.7109375" style="126" customWidth="1"/>
    <col min="6916" max="6916" width="11.5703125" style="126" bestFit="1" customWidth="1"/>
    <col min="6917" max="6917" width="2.85546875" style="126" customWidth="1"/>
    <col min="6918" max="6918" width="6.5703125" style="126" customWidth="1"/>
    <col min="6919" max="6919" width="9.140625" style="126"/>
    <col min="6920" max="6920" width="16.5703125" style="126" bestFit="1" customWidth="1"/>
    <col min="6921" max="7164" width="9.140625" style="126"/>
    <col min="7165" max="7165" width="1.7109375" style="126" customWidth="1"/>
    <col min="7166" max="7166" width="20.140625" style="126" customWidth="1"/>
    <col min="7167" max="7167" width="9.7109375" style="126" customWidth="1"/>
    <col min="7168" max="7168" width="14.7109375" style="126" customWidth="1"/>
    <col min="7169" max="7169" width="1.7109375" style="126" customWidth="1"/>
    <col min="7170" max="7170" width="14.7109375" style="126" customWidth="1"/>
    <col min="7171" max="7171" width="1.7109375" style="126" customWidth="1"/>
    <col min="7172" max="7172" width="11.5703125" style="126" bestFit="1" customWidth="1"/>
    <col min="7173" max="7173" width="2.85546875" style="126" customWidth="1"/>
    <col min="7174" max="7174" width="6.5703125" style="126" customWidth="1"/>
    <col min="7175" max="7175" width="9.140625" style="126"/>
    <col min="7176" max="7176" width="16.5703125" style="126" bestFit="1" customWidth="1"/>
    <col min="7177" max="7420" width="9.140625" style="126"/>
    <col min="7421" max="7421" width="1.7109375" style="126" customWidth="1"/>
    <col min="7422" max="7422" width="20.140625" style="126" customWidth="1"/>
    <col min="7423" max="7423" width="9.7109375" style="126" customWidth="1"/>
    <col min="7424" max="7424" width="14.7109375" style="126" customWidth="1"/>
    <col min="7425" max="7425" width="1.7109375" style="126" customWidth="1"/>
    <col min="7426" max="7426" width="14.7109375" style="126" customWidth="1"/>
    <col min="7427" max="7427" width="1.7109375" style="126" customWidth="1"/>
    <col min="7428" max="7428" width="11.5703125" style="126" bestFit="1" customWidth="1"/>
    <col min="7429" max="7429" width="2.85546875" style="126" customWidth="1"/>
    <col min="7430" max="7430" width="6.5703125" style="126" customWidth="1"/>
    <col min="7431" max="7431" width="9.140625" style="126"/>
    <col min="7432" max="7432" width="16.5703125" style="126" bestFit="1" customWidth="1"/>
    <col min="7433" max="7676" width="9.140625" style="126"/>
    <col min="7677" max="7677" width="1.7109375" style="126" customWidth="1"/>
    <col min="7678" max="7678" width="20.140625" style="126" customWidth="1"/>
    <col min="7679" max="7679" width="9.7109375" style="126" customWidth="1"/>
    <col min="7680" max="7680" width="14.7109375" style="126" customWidth="1"/>
    <col min="7681" max="7681" width="1.7109375" style="126" customWidth="1"/>
    <col min="7682" max="7682" width="14.7109375" style="126" customWidth="1"/>
    <col min="7683" max="7683" width="1.7109375" style="126" customWidth="1"/>
    <col min="7684" max="7684" width="11.5703125" style="126" bestFit="1" customWidth="1"/>
    <col min="7685" max="7685" width="2.85546875" style="126" customWidth="1"/>
    <col min="7686" max="7686" width="6.5703125" style="126" customWidth="1"/>
    <col min="7687" max="7687" width="9.140625" style="126"/>
    <col min="7688" max="7688" width="16.5703125" style="126" bestFit="1" customWidth="1"/>
    <col min="7689" max="7932" width="9.140625" style="126"/>
    <col min="7933" max="7933" width="1.7109375" style="126" customWidth="1"/>
    <col min="7934" max="7934" width="20.140625" style="126" customWidth="1"/>
    <col min="7935" max="7935" width="9.7109375" style="126" customWidth="1"/>
    <col min="7936" max="7936" width="14.7109375" style="126" customWidth="1"/>
    <col min="7937" max="7937" width="1.7109375" style="126" customWidth="1"/>
    <col min="7938" max="7938" width="14.7109375" style="126" customWidth="1"/>
    <col min="7939" max="7939" width="1.7109375" style="126" customWidth="1"/>
    <col min="7940" max="7940" width="11.5703125" style="126" bestFit="1" customWidth="1"/>
    <col min="7941" max="7941" width="2.85546875" style="126" customWidth="1"/>
    <col min="7942" max="7942" width="6.5703125" style="126" customWidth="1"/>
    <col min="7943" max="7943" width="9.140625" style="126"/>
    <col min="7944" max="7944" width="16.5703125" style="126" bestFit="1" customWidth="1"/>
    <col min="7945" max="8188" width="9.140625" style="126"/>
    <col min="8189" max="8189" width="1.7109375" style="126" customWidth="1"/>
    <col min="8190" max="8190" width="20.140625" style="126" customWidth="1"/>
    <col min="8191" max="8191" width="9.7109375" style="126" customWidth="1"/>
    <col min="8192" max="8192" width="14.7109375" style="126" customWidth="1"/>
    <col min="8193" max="8193" width="1.7109375" style="126" customWidth="1"/>
    <col min="8194" max="8194" width="14.7109375" style="126" customWidth="1"/>
    <col min="8195" max="8195" width="1.7109375" style="126" customWidth="1"/>
    <col min="8196" max="8196" width="11.5703125" style="126" bestFit="1" customWidth="1"/>
    <col min="8197" max="8197" width="2.85546875" style="126" customWidth="1"/>
    <col min="8198" max="8198" width="6.5703125" style="126" customWidth="1"/>
    <col min="8199" max="8199" width="9.140625" style="126"/>
    <col min="8200" max="8200" width="16.5703125" style="126" bestFit="1" customWidth="1"/>
    <col min="8201" max="8444" width="9.140625" style="126"/>
    <col min="8445" max="8445" width="1.7109375" style="126" customWidth="1"/>
    <col min="8446" max="8446" width="20.140625" style="126" customWidth="1"/>
    <col min="8447" max="8447" width="9.7109375" style="126" customWidth="1"/>
    <col min="8448" max="8448" width="14.7109375" style="126" customWidth="1"/>
    <col min="8449" max="8449" width="1.7109375" style="126" customWidth="1"/>
    <col min="8450" max="8450" width="14.7109375" style="126" customWidth="1"/>
    <col min="8451" max="8451" width="1.7109375" style="126" customWidth="1"/>
    <col min="8452" max="8452" width="11.5703125" style="126" bestFit="1" customWidth="1"/>
    <col min="8453" max="8453" width="2.85546875" style="126" customWidth="1"/>
    <col min="8454" max="8454" width="6.5703125" style="126" customWidth="1"/>
    <col min="8455" max="8455" width="9.140625" style="126"/>
    <col min="8456" max="8456" width="16.5703125" style="126" bestFit="1" customWidth="1"/>
    <col min="8457" max="8700" width="9.140625" style="126"/>
    <col min="8701" max="8701" width="1.7109375" style="126" customWidth="1"/>
    <col min="8702" max="8702" width="20.140625" style="126" customWidth="1"/>
    <col min="8703" max="8703" width="9.7109375" style="126" customWidth="1"/>
    <col min="8704" max="8704" width="14.7109375" style="126" customWidth="1"/>
    <col min="8705" max="8705" width="1.7109375" style="126" customWidth="1"/>
    <col min="8706" max="8706" width="14.7109375" style="126" customWidth="1"/>
    <col min="8707" max="8707" width="1.7109375" style="126" customWidth="1"/>
    <col min="8708" max="8708" width="11.5703125" style="126" bestFit="1" customWidth="1"/>
    <col min="8709" max="8709" width="2.85546875" style="126" customWidth="1"/>
    <col min="8710" max="8710" width="6.5703125" style="126" customWidth="1"/>
    <col min="8711" max="8711" width="9.140625" style="126"/>
    <col min="8712" max="8712" width="16.5703125" style="126" bestFit="1" customWidth="1"/>
    <col min="8713" max="8956" width="9.140625" style="126"/>
    <col min="8957" max="8957" width="1.7109375" style="126" customWidth="1"/>
    <col min="8958" max="8958" width="20.140625" style="126" customWidth="1"/>
    <col min="8959" max="8959" width="9.7109375" style="126" customWidth="1"/>
    <col min="8960" max="8960" width="14.7109375" style="126" customWidth="1"/>
    <col min="8961" max="8961" width="1.7109375" style="126" customWidth="1"/>
    <col min="8962" max="8962" width="14.7109375" style="126" customWidth="1"/>
    <col min="8963" max="8963" width="1.7109375" style="126" customWidth="1"/>
    <col min="8964" max="8964" width="11.5703125" style="126" bestFit="1" customWidth="1"/>
    <col min="8965" max="8965" width="2.85546875" style="126" customWidth="1"/>
    <col min="8966" max="8966" width="6.5703125" style="126" customWidth="1"/>
    <col min="8967" max="8967" width="9.140625" style="126"/>
    <col min="8968" max="8968" width="16.5703125" style="126" bestFit="1" customWidth="1"/>
    <col min="8969" max="9212" width="9.140625" style="126"/>
    <col min="9213" max="9213" width="1.7109375" style="126" customWidth="1"/>
    <col min="9214" max="9214" width="20.140625" style="126" customWidth="1"/>
    <col min="9215" max="9215" width="9.7109375" style="126" customWidth="1"/>
    <col min="9216" max="9216" width="14.7109375" style="126" customWidth="1"/>
    <col min="9217" max="9217" width="1.7109375" style="126" customWidth="1"/>
    <col min="9218" max="9218" width="14.7109375" style="126" customWidth="1"/>
    <col min="9219" max="9219" width="1.7109375" style="126" customWidth="1"/>
    <col min="9220" max="9220" width="11.5703125" style="126" bestFit="1" customWidth="1"/>
    <col min="9221" max="9221" width="2.85546875" style="126" customWidth="1"/>
    <col min="9222" max="9222" width="6.5703125" style="126" customWidth="1"/>
    <col min="9223" max="9223" width="9.140625" style="126"/>
    <col min="9224" max="9224" width="16.5703125" style="126" bestFit="1" customWidth="1"/>
    <col min="9225" max="9468" width="9.140625" style="126"/>
    <col min="9469" max="9469" width="1.7109375" style="126" customWidth="1"/>
    <col min="9470" max="9470" width="20.140625" style="126" customWidth="1"/>
    <col min="9471" max="9471" width="9.7109375" style="126" customWidth="1"/>
    <col min="9472" max="9472" width="14.7109375" style="126" customWidth="1"/>
    <col min="9473" max="9473" width="1.7109375" style="126" customWidth="1"/>
    <col min="9474" max="9474" width="14.7109375" style="126" customWidth="1"/>
    <col min="9475" max="9475" width="1.7109375" style="126" customWidth="1"/>
    <col min="9476" max="9476" width="11.5703125" style="126" bestFit="1" customWidth="1"/>
    <col min="9477" max="9477" width="2.85546875" style="126" customWidth="1"/>
    <col min="9478" max="9478" width="6.5703125" style="126" customWidth="1"/>
    <col min="9479" max="9479" width="9.140625" style="126"/>
    <col min="9480" max="9480" width="16.5703125" style="126" bestFit="1" customWidth="1"/>
    <col min="9481" max="9724" width="9.140625" style="126"/>
    <col min="9725" max="9725" width="1.7109375" style="126" customWidth="1"/>
    <col min="9726" max="9726" width="20.140625" style="126" customWidth="1"/>
    <col min="9727" max="9727" width="9.7109375" style="126" customWidth="1"/>
    <col min="9728" max="9728" width="14.7109375" style="126" customWidth="1"/>
    <col min="9729" max="9729" width="1.7109375" style="126" customWidth="1"/>
    <col min="9730" max="9730" width="14.7109375" style="126" customWidth="1"/>
    <col min="9731" max="9731" width="1.7109375" style="126" customWidth="1"/>
    <col min="9732" max="9732" width="11.5703125" style="126" bestFit="1" customWidth="1"/>
    <col min="9733" max="9733" width="2.85546875" style="126" customWidth="1"/>
    <col min="9734" max="9734" width="6.5703125" style="126" customWidth="1"/>
    <col min="9735" max="9735" width="9.140625" style="126"/>
    <col min="9736" max="9736" width="16.5703125" style="126" bestFit="1" customWidth="1"/>
    <col min="9737" max="9980" width="9.140625" style="126"/>
    <col min="9981" max="9981" width="1.7109375" style="126" customWidth="1"/>
    <col min="9982" max="9982" width="20.140625" style="126" customWidth="1"/>
    <col min="9983" max="9983" width="9.7109375" style="126" customWidth="1"/>
    <col min="9984" max="9984" width="14.7109375" style="126" customWidth="1"/>
    <col min="9985" max="9985" width="1.7109375" style="126" customWidth="1"/>
    <col min="9986" max="9986" width="14.7109375" style="126" customWidth="1"/>
    <col min="9987" max="9987" width="1.7109375" style="126" customWidth="1"/>
    <col min="9988" max="9988" width="11.5703125" style="126" bestFit="1" customWidth="1"/>
    <col min="9989" max="9989" width="2.85546875" style="126" customWidth="1"/>
    <col min="9990" max="9990" width="6.5703125" style="126" customWidth="1"/>
    <col min="9991" max="9991" width="9.140625" style="126"/>
    <col min="9992" max="9992" width="16.5703125" style="126" bestFit="1" customWidth="1"/>
    <col min="9993" max="10236" width="9.140625" style="126"/>
    <col min="10237" max="10237" width="1.7109375" style="126" customWidth="1"/>
    <col min="10238" max="10238" width="20.140625" style="126" customWidth="1"/>
    <col min="10239" max="10239" width="9.7109375" style="126" customWidth="1"/>
    <col min="10240" max="10240" width="14.7109375" style="126" customWidth="1"/>
    <col min="10241" max="10241" width="1.7109375" style="126" customWidth="1"/>
    <col min="10242" max="10242" width="14.7109375" style="126" customWidth="1"/>
    <col min="10243" max="10243" width="1.7109375" style="126" customWidth="1"/>
    <col min="10244" max="10244" width="11.5703125" style="126" bestFit="1" customWidth="1"/>
    <col min="10245" max="10245" width="2.85546875" style="126" customWidth="1"/>
    <col min="10246" max="10246" width="6.5703125" style="126" customWidth="1"/>
    <col min="10247" max="10247" width="9.140625" style="126"/>
    <col min="10248" max="10248" width="16.5703125" style="126" bestFit="1" customWidth="1"/>
    <col min="10249" max="10492" width="9.140625" style="126"/>
    <col min="10493" max="10493" width="1.7109375" style="126" customWidth="1"/>
    <col min="10494" max="10494" width="20.140625" style="126" customWidth="1"/>
    <col min="10495" max="10495" width="9.7109375" style="126" customWidth="1"/>
    <col min="10496" max="10496" width="14.7109375" style="126" customWidth="1"/>
    <col min="10497" max="10497" width="1.7109375" style="126" customWidth="1"/>
    <col min="10498" max="10498" width="14.7109375" style="126" customWidth="1"/>
    <col min="10499" max="10499" width="1.7109375" style="126" customWidth="1"/>
    <col min="10500" max="10500" width="11.5703125" style="126" bestFit="1" customWidth="1"/>
    <col min="10501" max="10501" width="2.85546875" style="126" customWidth="1"/>
    <col min="10502" max="10502" width="6.5703125" style="126" customWidth="1"/>
    <col min="10503" max="10503" width="9.140625" style="126"/>
    <col min="10504" max="10504" width="16.5703125" style="126" bestFit="1" customWidth="1"/>
    <col min="10505" max="10748" width="9.140625" style="126"/>
    <col min="10749" max="10749" width="1.7109375" style="126" customWidth="1"/>
    <col min="10750" max="10750" width="20.140625" style="126" customWidth="1"/>
    <col min="10751" max="10751" width="9.7109375" style="126" customWidth="1"/>
    <col min="10752" max="10752" width="14.7109375" style="126" customWidth="1"/>
    <col min="10753" max="10753" width="1.7109375" style="126" customWidth="1"/>
    <col min="10754" max="10754" width="14.7109375" style="126" customWidth="1"/>
    <col min="10755" max="10755" width="1.7109375" style="126" customWidth="1"/>
    <col min="10756" max="10756" width="11.5703125" style="126" bestFit="1" customWidth="1"/>
    <col min="10757" max="10757" width="2.85546875" style="126" customWidth="1"/>
    <col min="10758" max="10758" width="6.5703125" style="126" customWidth="1"/>
    <col min="10759" max="10759" width="9.140625" style="126"/>
    <col min="10760" max="10760" width="16.5703125" style="126" bestFit="1" customWidth="1"/>
    <col min="10761" max="11004" width="9.140625" style="126"/>
    <col min="11005" max="11005" width="1.7109375" style="126" customWidth="1"/>
    <col min="11006" max="11006" width="20.140625" style="126" customWidth="1"/>
    <col min="11007" max="11007" width="9.7109375" style="126" customWidth="1"/>
    <col min="11008" max="11008" width="14.7109375" style="126" customWidth="1"/>
    <col min="11009" max="11009" width="1.7109375" style="126" customWidth="1"/>
    <col min="11010" max="11010" width="14.7109375" style="126" customWidth="1"/>
    <col min="11011" max="11011" width="1.7109375" style="126" customWidth="1"/>
    <col min="11012" max="11012" width="11.5703125" style="126" bestFit="1" customWidth="1"/>
    <col min="11013" max="11013" width="2.85546875" style="126" customWidth="1"/>
    <col min="11014" max="11014" width="6.5703125" style="126" customWidth="1"/>
    <col min="11015" max="11015" width="9.140625" style="126"/>
    <col min="11016" max="11016" width="16.5703125" style="126" bestFit="1" customWidth="1"/>
    <col min="11017" max="11260" width="9.140625" style="126"/>
    <col min="11261" max="11261" width="1.7109375" style="126" customWidth="1"/>
    <col min="11262" max="11262" width="20.140625" style="126" customWidth="1"/>
    <col min="11263" max="11263" width="9.7109375" style="126" customWidth="1"/>
    <col min="11264" max="11264" width="14.7109375" style="126" customWidth="1"/>
    <col min="11265" max="11265" width="1.7109375" style="126" customWidth="1"/>
    <col min="11266" max="11266" width="14.7109375" style="126" customWidth="1"/>
    <col min="11267" max="11267" width="1.7109375" style="126" customWidth="1"/>
    <col min="11268" max="11268" width="11.5703125" style="126" bestFit="1" customWidth="1"/>
    <col min="11269" max="11269" width="2.85546875" style="126" customWidth="1"/>
    <col min="11270" max="11270" width="6.5703125" style="126" customWidth="1"/>
    <col min="11271" max="11271" width="9.140625" style="126"/>
    <col min="11272" max="11272" width="16.5703125" style="126" bestFit="1" customWidth="1"/>
    <col min="11273" max="11516" width="9.140625" style="126"/>
    <col min="11517" max="11517" width="1.7109375" style="126" customWidth="1"/>
    <col min="11518" max="11518" width="20.140625" style="126" customWidth="1"/>
    <col min="11519" max="11519" width="9.7109375" style="126" customWidth="1"/>
    <col min="11520" max="11520" width="14.7109375" style="126" customWidth="1"/>
    <col min="11521" max="11521" width="1.7109375" style="126" customWidth="1"/>
    <col min="11522" max="11522" width="14.7109375" style="126" customWidth="1"/>
    <col min="11523" max="11523" width="1.7109375" style="126" customWidth="1"/>
    <col min="11524" max="11524" width="11.5703125" style="126" bestFit="1" customWidth="1"/>
    <col min="11525" max="11525" width="2.85546875" style="126" customWidth="1"/>
    <col min="11526" max="11526" width="6.5703125" style="126" customWidth="1"/>
    <col min="11527" max="11527" width="9.140625" style="126"/>
    <col min="11528" max="11528" width="16.5703125" style="126" bestFit="1" customWidth="1"/>
    <col min="11529" max="11772" width="9.140625" style="126"/>
    <col min="11773" max="11773" width="1.7109375" style="126" customWidth="1"/>
    <col min="11774" max="11774" width="20.140625" style="126" customWidth="1"/>
    <col min="11775" max="11775" width="9.7109375" style="126" customWidth="1"/>
    <col min="11776" max="11776" width="14.7109375" style="126" customWidth="1"/>
    <col min="11777" max="11777" width="1.7109375" style="126" customWidth="1"/>
    <col min="11778" max="11778" width="14.7109375" style="126" customWidth="1"/>
    <col min="11779" max="11779" width="1.7109375" style="126" customWidth="1"/>
    <col min="11780" max="11780" width="11.5703125" style="126" bestFit="1" customWidth="1"/>
    <col min="11781" max="11781" width="2.85546875" style="126" customWidth="1"/>
    <col min="11782" max="11782" width="6.5703125" style="126" customWidth="1"/>
    <col min="11783" max="11783" width="9.140625" style="126"/>
    <col min="11784" max="11784" width="16.5703125" style="126" bestFit="1" customWidth="1"/>
    <col min="11785" max="12028" width="9.140625" style="126"/>
    <col min="12029" max="12029" width="1.7109375" style="126" customWidth="1"/>
    <col min="12030" max="12030" width="20.140625" style="126" customWidth="1"/>
    <col min="12031" max="12031" width="9.7109375" style="126" customWidth="1"/>
    <col min="12032" max="12032" width="14.7109375" style="126" customWidth="1"/>
    <col min="12033" max="12033" width="1.7109375" style="126" customWidth="1"/>
    <col min="12034" max="12034" width="14.7109375" style="126" customWidth="1"/>
    <col min="12035" max="12035" width="1.7109375" style="126" customWidth="1"/>
    <col min="12036" max="12036" width="11.5703125" style="126" bestFit="1" customWidth="1"/>
    <col min="12037" max="12037" width="2.85546875" style="126" customWidth="1"/>
    <col min="12038" max="12038" width="6.5703125" style="126" customWidth="1"/>
    <col min="12039" max="12039" width="9.140625" style="126"/>
    <col min="12040" max="12040" width="16.5703125" style="126" bestFit="1" customWidth="1"/>
    <col min="12041" max="12284" width="9.140625" style="126"/>
    <col min="12285" max="12285" width="1.7109375" style="126" customWidth="1"/>
    <col min="12286" max="12286" width="20.140625" style="126" customWidth="1"/>
    <col min="12287" max="12287" width="9.7109375" style="126" customWidth="1"/>
    <col min="12288" max="12288" width="14.7109375" style="126" customWidth="1"/>
    <col min="12289" max="12289" width="1.7109375" style="126" customWidth="1"/>
    <col min="12290" max="12290" width="14.7109375" style="126" customWidth="1"/>
    <col min="12291" max="12291" width="1.7109375" style="126" customWidth="1"/>
    <col min="12292" max="12292" width="11.5703125" style="126" bestFit="1" customWidth="1"/>
    <col min="12293" max="12293" width="2.85546875" style="126" customWidth="1"/>
    <col min="12294" max="12294" width="6.5703125" style="126" customWidth="1"/>
    <col min="12295" max="12295" width="9.140625" style="126"/>
    <col min="12296" max="12296" width="16.5703125" style="126" bestFit="1" customWidth="1"/>
    <col min="12297" max="12540" width="9.140625" style="126"/>
    <col min="12541" max="12541" width="1.7109375" style="126" customWidth="1"/>
    <col min="12542" max="12542" width="20.140625" style="126" customWidth="1"/>
    <col min="12543" max="12543" width="9.7109375" style="126" customWidth="1"/>
    <col min="12544" max="12544" width="14.7109375" style="126" customWidth="1"/>
    <col min="12545" max="12545" width="1.7109375" style="126" customWidth="1"/>
    <col min="12546" max="12546" width="14.7109375" style="126" customWidth="1"/>
    <col min="12547" max="12547" width="1.7109375" style="126" customWidth="1"/>
    <col min="12548" max="12548" width="11.5703125" style="126" bestFit="1" customWidth="1"/>
    <col min="12549" max="12549" width="2.85546875" style="126" customWidth="1"/>
    <col min="12550" max="12550" width="6.5703125" style="126" customWidth="1"/>
    <col min="12551" max="12551" width="9.140625" style="126"/>
    <col min="12552" max="12552" width="16.5703125" style="126" bestFit="1" customWidth="1"/>
    <col min="12553" max="12796" width="9.140625" style="126"/>
    <col min="12797" max="12797" width="1.7109375" style="126" customWidth="1"/>
    <col min="12798" max="12798" width="20.140625" style="126" customWidth="1"/>
    <col min="12799" max="12799" width="9.7109375" style="126" customWidth="1"/>
    <col min="12800" max="12800" width="14.7109375" style="126" customWidth="1"/>
    <col min="12801" max="12801" width="1.7109375" style="126" customWidth="1"/>
    <col min="12802" max="12802" width="14.7109375" style="126" customWidth="1"/>
    <col min="12803" max="12803" width="1.7109375" style="126" customWidth="1"/>
    <col min="12804" max="12804" width="11.5703125" style="126" bestFit="1" customWidth="1"/>
    <col min="12805" max="12805" width="2.85546875" style="126" customWidth="1"/>
    <col min="12806" max="12806" width="6.5703125" style="126" customWidth="1"/>
    <col min="12807" max="12807" width="9.140625" style="126"/>
    <col min="12808" max="12808" width="16.5703125" style="126" bestFit="1" customWidth="1"/>
    <col min="12809" max="13052" width="9.140625" style="126"/>
    <col min="13053" max="13053" width="1.7109375" style="126" customWidth="1"/>
    <col min="13054" max="13054" width="20.140625" style="126" customWidth="1"/>
    <col min="13055" max="13055" width="9.7109375" style="126" customWidth="1"/>
    <col min="13056" max="13056" width="14.7109375" style="126" customWidth="1"/>
    <col min="13057" max="13057" width="1.7109375" style="126" customWidth="1"/>
    <col min="13058" max="13058" width="14.7109375" style="126" customWidth="1"/>
    <col min="13059" max="13059" width="1.7109375" style="126" customWidth="1"/>
    <col min="13060" max="13060" width="11.5703125" style="126" bestFit="1" customWidth="1"/>
    <col min="13061" max="13061" width="2.85546875" style="126" customWidth="1"/>
    <col min="13062" max="13062" width="6.5703125" style="126" customWidth="1"/>
    <col min="13063" max="13063" width="9.140625" style="126"/>
    <col min="13064" max="13064" width="16.5703125" style="126" bestFit="1" customWidth="1"/>
    <col min="13065" max="13308" width="9.140625" style="126"/>
    <col min="13309" max="13309" width="1.7109375" style="126" customWidth="1"/>
    <col min="13310" max="13310" width="20.140625" style="126" customWidth="1"/>
    <col min="13311" max="13311" width="9.7109375" style="126" customWidth="1"/>
    <col min="13312" max="13312" width="14.7109375" style="126" customWidth="1"/>
    <col min="13313" max="13313" width="1.7109375" style="126" customWidth="1"/>
    <col min="13314" max="13314" width="14.7109375" style="126" customWidth="1"/>
    <col min="13315" max="13315" width="1.7109375" style="126" customWidth="1"/>
    <col min="13316" max="13316" width="11.5703125" style="126" bestFit="1" customWidth="1"/>
    <col min="13317" max="13317" width="2.85546875" style="126" customWidth="1"/>
    <col min="13318" max="13318" width="6.5703125" style="126" customWidth="1"/>
    <col min="13319" max="13319" width="9.140625" style="126"/>
    <col min="13320" max="13320" width="16.5703125" style="126" bestFit="1" customWidth="1"/>
    <col min="13321" max="13564" width="9.140625" style="126"/>
    <col min="13565" max="13565" width="1.7109375" style="126" customWidth="1"/>
    <col min="13566" max="13566" width="20.140625" style="126" customWidth="1"/>
    <col min="13567" max="13567" width="9.7109375" style="126" customWidth="1"/>
    <col min="13568" max="13568" width="14.7109375" style="126" customWidth="1"/>
    <col min="13569" max="13569" width="1.7109375" style="126" customWidth="1"/>
    <col min="13570" max="13570" width="14.7109375" style="126" customWidth="1"/>
    <col min="13571" max="13571" width="1.7109375" style="126" customWidth="1"/>
    <col min="13572" max="13572" width="11.5703125" style="126" bestFit="1" customWidth="1"/>
    <col min="13573" max="13573" width="2.85546875" style="126" customWidth="1"/>
    <col min="13574" max="13574" width="6.5703125" style="126" customWidth="1"/>
    <col min="13575" max="13575" width="9.140625" style="126"/>
    <col min="13576" max="13576" width="16.5703125" style="126" bestFit="1" customWidth="1"/>
    <col min="13577" max="13820" width="9.140625" style="126"/>
    <col min="13821" max="13821" width="1.7109375" style="126" customWidth="1"/>
    <col min="13822" max="13822" width="20.140625" style="126" customWidth="1"/>
    <col min="13823" max="13823" width="9.7109375" style="126" customWidth="1"/>
    <col min="13824" max="13824" width="14.7109375" style="126" customWidth="1"/>
    <col min="13825" max="13825" width="1.7109375" style="126" customWidth="1"/>
    <col min="13826" max="13826" width="14.7109375" style="126" customWidth="1"/>
    <col min="13827" max="13827" width="1.7109375" style="126" customWidth="1"/>
    <col min="13828" max="13828" width="11.5703125" style="126" bestFit="1" customWidth="1"/>
    <col min="13829" max="13829" width="2.85546875" style="126" customWidth="1"/>
    <col min="13830" max="13830" width="6.5703125" style="126" customWidth="1"/>
    <col min="13831" max="13831" width="9.140625" style="126"/>
    <col min="13832" max="13832" width="16.5703125" style="126" bestFit="1" customWidth="1"/>
    <col min="13833" max="14076" width="9.140625" style="126"/>
    <col min="14077" max="14077" width="1.7109375" style="126" customWidth="1"/>
    <col min="14078" max="14078" width="20.140625" style="126" customWidth="1"/>
    <col min="14079" max="14079" width="9.7109375" style="126" customWidth="1"/>
    <col min="14080" max="14080" width="14.7109375" style="126" customWidth="1"/>
    <col min="14081" max="14081" width="1.7109375" style="126" customWidth="1"/>
    <col min="14082" max="14082" width="14.7109375" style="126" customWidth="1"/>
    <col min="14083" max="14083" width="1.7109375" style="126" customWidth="1"/>
    <col min="14084" max="14084" width="11.5703125" style="126" bestFit="1" customWidth="1"/>
    <col min="14085" max="14085" width="2.85546875" style="126" customWidth="1"/>
    <col min="14086" max="14086" width="6.5703125" style="126" customWidth="1"/>
    <col min="14087" max="14087" width="9.140625" style="126"/>
    <col min="14088" max="14088" width="16.5703125" style="126" bestFit="1" customWidth="1"/>
    <col min="14089" max="14332" width="9.140625" style="126"/>
    <col min="14333" max="14333" width="1.7109375" style="126" customWidth="1"/>
    <col min="14334" max="14334" width="20.140625" style="126" customWidth="1"/>
    <col min="14335" max="14335" width="9.7109375" style="126" customWidth="1"/>
    <col min="14336" max="14336" width="14.7109375" style="126" customWidth="1"/>
    <col min="14337" max="14337" width="1.7109375" style="126" customWidth="1"/>
    <col min="14338" max="14338" width="14.7109375" style="126" customWidth="1"/>
    <col min="14339" max="14339" width="1.7109375" style="126" customWidth="1"/>
    <col min="14340" max="14340" width="11.5703125" style="126" bestFit="1" customWidth="1"/>
    <col min="14341" max="14341" width="2.85546875" style="126" customWidth="1"/>
    <col min="14342" max="14342" width="6.5703125" style="126" customWidth="1"/>
    <col min="14343" max="14343" width="9.140625" style="126"/>
    <col min="14344" max="14344" width="16.5703125" style="126" bestFit="1" customWidth="1"/>
    <col min="14345" max="14588" width="9.140625" style="126"/>
    <col min="14589" max="14589" width="1.7109375" style="126" customWidth="1"/>
    <col min="14590" max="14590" width="20.140625" style="126" customWidth="1"/>
    <col min="14591" max="14591" width="9.7109375" style="126" customWidth="1"/>
    <col min="14592" max="14592" width="14.7109375" style="126" customWidth="1"/>
    <col min="14593" max="14593" width="1.7109375" style="126" customWidth="1"/>
    <col min="14594" max="14594" width="14.7109375" style="126" customWidth="1"/>
    <col min="14595" max="14595" width="1.7109375" style="126" customWidth="1"/>
    <col min="14596" max="14596" width="11.5703125" style="126" bestFit="1" customWidth="1"/>
    <col min="14597" max="14597" width="2.85546875" style="126" customWidth="1"/>
    <col min="14598" max="14598" width="6.5703125" style="126" customWidth="1"/>
    <col min="14599" max="14599" width="9.140625" style="126"/>
    <col min="14600" max="14600" width="16.5703125" style="126" bestFit="1" customWidth="1"/>
    <col min="14601" max="14844" width="9.140625" style="126"/>
    <col min="14845" max="14845" width="1.7109375" style="126" customWidth="1"/>
    <col min="14846" max="14846" width="20.140625" style="126" customWidth="1"/>
    <col min="14847" max="14847" width="9.7109375" style="126" customWidth="1"/>
    <col min="14848" max="14848" width="14.7109375" style="126" customWidth="1"/>
    <col min="14849" max="14849" width="1.7109375" style="126" customWidth="1"/>
    <col min="14850" max="14850" width="14.7109375" style="126" customWidth="1"/>
    <col min="14851" max="14851" width="1.7109375" style="126" customWidth="1"/>
    <col min="14852" max="14852" width="11.5703125" style="126" bestFit="1" customWidth="1"/>
    <col min="14853" max="14853" width="2.85546875" style="126" customWidth="1"/>
    <col min="14854" max="14854" width="6.5703125" style="126" customWidth="1"/>
    <col min="14855" max="14855" width="9.140625" style="126"/>
    <col min="14856" max="14856" width="16.5703125" style="126" bestFit="1" customWidth="1"/>
    <col min="14857" max="15100" width="9.140625" style="126"/>
    <col min="15101" max="15101" width="1.7109375" style="126" customWidth="1"/>
    <col min="15102" max="15102" width="20.140625" style="126" customWidth="1"/>
    <col min="15103" max="15103" width="9.7109375" style="126" customWidth="1"/>
    <col min="15104" max="15104" width="14.7109375" style="126" customWidth="1"/>
    <col min="15105" max="15105" width="1.7109375" style="126" customWidth="1"/>
    <col min="15106" max="15106" width="14.7109375" style="126" customWidth="1"/>
    <col min="15107" max="15107" width="1.7109375" style="126" customWidth="1"/>
    <col min="15108" max="15108" width="11.5703125" style="126" bestFit="1" customWidth="1"/>
    <col min="15109" max="15109" width="2.85546875" style="126" customWidth="1"/>
    <col min="15110" max="15110" width="6.5703125" style="126" customWidth="1"/>
    <col min="15111" max="15111" width="9.140625" style="126"/>
    <col min="15112" max="15112" width="16.5703125" style="126" bestFit="1" customWidth="1"/>
    <col min="15113" max="15356" width="9.140625" style="126"/>
    <col min="15357" max="15357" width="1.7109375" style="126" customWidth="1"/>
    <col min="15358" max="15358" width="20.140625" style="126" customWidth="1"/>
    <col min="15359" max="15359" width="9.7109375" style="126" customWidth="1"/>
    <col min="15360" max="15360" width="14.7109375" style="126" customWidth="1"/>
    <col min="15361" max="15361" width="1.7109375" style="126" customWidth="1"/>
    <col min="15362" max="15362" width="14.7109375" style="126" customWidth="1"/>
    <col min="15363" max="15363" width="1.7109375" style="126" customWidth="1"/>
    <col min="15364" max="15364" width="11.5703125" style="126" bestFit="1" customWidth="1"/>
    <col min="15365" max="15365" width="2.85546875" style="126" customWidth="1"/>
    <col min="15366" max="15366" width="6.5703125" style="126" customWidth="1"/>
    <col min="15367" max="15367" width="9.140625" style="126"/>
    <col min="15368" max="15368" width="16.5703125" style="126" bestFit="1" customWidth="1"/>
    <col min="15369" max="15612" width="9.140625" style="126"/>
    <col min="15613" max="15613" width="1.7109375" style="126" customWidth="1"/>
    <col min="15614" max="15614" width="20.140625" style="126" customWidth="1"/>
    <col min="15615" max="15615" width="9.7109375" style="126" customWidth="1"/>
    <col min="15616" max="15616" width="14.7109375" style="126" customWidth="1"/>
    <col min="15617" max="15617" width="1.7109375" style="126" customWidth="1"/>
    <col min="15618" max="15618" width="14.7109375" style="126" customWidth="1"/>
    <col min="15619" max="15619" width="1.7109375" style="126" customWidth="1"/>
    <col min="15620" max="15620" width="11.5703125" style="126" bestFit="1" customWidth="1"/>
    <col min="15621" max="15621" width="2.85546875" style="126" customWidth="1"/>
    <col min="15622" max="15622" width="6.5703125" style="126" customWidth="1"/>
    <col min="15623" max="15623" width="9.140625" style="126"/>
    <col min="15624" max="15624" width="16.5703125" style="126" bestFit="1" customWidth="1"/>
    <col min="15625" max="15868" width="9.140625" style="126"/>
    <col min="15869" max="15869" width="1.7109375" style="126" customWidth="1"/>
    <col min="15870" max="15870" width="20.140625" style="126" customWidth="1"/>
    <col min="15871" max="15871" width="9.7109375" style="126" customWidth="1"/>
    <col min="15872" max="15872" width="14.7109375" style="126" customWidth="1"/>
    <col min="15873" max="15873" width="1.7109375" style="126" customWidth="1"/>
    <col min="15874" max="15874" width="14.7109375" style="126" customWidth="1"/>
    <col min="15875" max="15875" width="1.7109375" style="126" customWidth="1"/>
    <col min="15876" max="15876" width="11.5703125" style="126" bestFit="1" customWidth="1"/>
    <col min="15877" max="15877" width="2.85546875" style="126" customWidth="1"/>
    <col min="15878" max="15878" width="6.5703125" style="126" customWidth="1"/>
    <col min="15879" max="15879" width="9.140625" style="126"/>
    <col min="15880" max="15880" width="16.5703125" style="126" bestFit="1" customWidth="1"/>
    <col min="15881" max="16124" width="9.140625" style="126"/>
    <col min="16125" max="16125" width="1.7109375" style="126" customWidth="1"/>
    <col min="16126" max="16126" width="20.140625" style="126" customWidth="1"/>
    <col min="16127" max="16127" width="9.7109375" style="126" customWidth="1"/>
    <col min="16128" max="16128" width="14.7109375" style="126" customWidth="1"/>
    <col min="16129" max="16129" width="1.7109375" style="126" customWidth="1"/>
    <col min="16130" max="16130" width="14.7109375" style="126" customWidth="1"/>
    <col min="16131" max="16131" width="1.7109375" style="126" customWidth="1"/>
    <col min="16132" max="16132" width="11.5703125" style="126" bestFit="1" customWidth="1"/>
    <col min="16133" max="16133" width="2.85546875" style="126" customWidth="1"/>
    <col min="16134" max="16134" width="6.5703125" style="126" customWidth="1"/>
    <col min="16135" max="16135" width="9.140625" style="126"/>
    <col min="16136" max="16136" width="16.5703125" style="126" bestFit="1" customWidth="1"/>
    <col min="16137" max="16384" width="9.140625" style="126"/>
  </cols>
  <sheetData>
    <row r="1" spans="1:8" s="142" customFormat="1" ht="45.75" customHeight="1" x14ac:dyDescent="0.2">
      <c r="A1" s="165" t="s">
        <v>1204</v>
      </c>
      <c r="B1" s="139"/>
      <c r="C1" s="139"/>
      <c r="D1" s="139"/>
      <c r="E1" s="139"/>
      <c r="F1" s="140"/>
      <c r="G1" s="141"/>
    </row>
    <row r="2" spans="1:8" ht="45.75" customHeight="1" x14ac:dyDescent="0.2">
      <c r="A2" s="156" t="s">
        <v>441</v>
      </c>
      <c r="B2" s="157" t="s">
        <v>358</v>
      </c>
      <c r="C2" s="125" t="s">
        <v>1040</v>
      </c>
      <c r="D2" s="125" t="s">
        <v>1041</v>
      </c>
      <c r="E2" s="125" t="s">
        <v>33</v>
      </c>
      <c r="H2" s="158"/>
    </row>
    <row r="3" spans="1:8" ht="24.95" customHeight="1" x14ac:dyDescent="0.2">
      <c r="A3" s="159" t="s">
        <v>484</v>
      </c>
      <c r="B3" s="159" t="s">
        <v>77</v>
      </c>
      <c r="C3" s="160">
        <v>16747207</v>
      </c>
      <c r="D3" s="160">
        <v>765000</v>
      </c>
      <c r="E3" s="129">
        <f t="shared" ref="E3:E12" si="0">D3/$D$14</f>
        <v>1.0805463700089933E-2</v>
      </c>
    </row>
    <row r="4" spans="1:8" ht="24.95" customHeight="1" x14ac:dyDescent="0.2">
      <c r="A4" s="159" t="s">
        <v>485</v>
      </c>
      <c r="B4" s="159" t="s">
        <v>72</v>
      </c>
      <c r="C4" s="160">
        <v>2106617.5</v>
      </c>
      <c r="D4" s="160">
        <v>2106600</v>
      </c>
      <c r="E4" s="129">
        <f t="shared" si="0"/>
        <v>2.9755280824326085E-2</v>
      </c>
    </row>
    <row r="5" spans="1:8" ht="24.95" customHeight="1" x14ac:dyDescent="0.2">
      <c r="A5" s="159" t="s">
        <v>541</v>
      </c>
      <c r="B5" s="159" t="s">
        <v>128</v>
      </c>
      <c r="C5" s="160">
        <v>8325229</v>
      </c>
      <c r="D5" s="160">
        <v>1000000</v>
      </c>
      <c r="E5" s="129">
        <f t="shared" si="0"/>
        <v>1.4124789150444359E-2</v>
      </c>
      <c r="H5" s="158"/>
    </row>
    <row r="6" spans="1:8" ht="24.95" customHeight="1" x14ac:dyDescent="0.2">
      <c r="A6" s="159" t="s">
        <v>673</v>
      </c>
      <c r="B6" s="159" t="s">
        <v>56</v>
      </c>
      <c r="C6" s="160">
        <v>193341480</v>
      </c>
      <c r="D6" s="160">
        <v>725167</v>
      </c>
      <c r="E6" s="129">
        <f t="shared" si="0"/>
        <v>1.0242830973860284E-2</v>
      </c>
      <c r="H6" s="158"/>
    </row>
    <row r="7" spans="1:8" ht="24.95" customHeight="1" x14ac:dyDescent="0.2">
      <c r="A7" s="159" t="s">
        <v>129</v>
      </c>
      <c r="B7" s="159" t="s">
        <v>128</v>
      </c>
      <c r="C7" s="160">
        <v>61403490</v>
      </c>
      <c r="D7" s="160">
        <v>44600000</v>
      </c>
      <c r="E7" s="129">
        <f t="shared" si="0"/>
        <v>0.62996559610981839</v>
      </c>
      <c r="H7" s="158"/>
    </row>
    <row r="8" spans="1:8" ht="24.95" customHeight="1" x14ac:dyDescent="0.2">
      <c r="A8" s="159" t="s">
        <v>96</v>
      </c>
      <c r="B8" s="159" t="s">
        <v>95</v>
      </c>
      <c r="C8" s="160">
        <v>16543116</v>
      </c>
      <c r="D8" s="160">
        <v>638650</v>
      </c>
      <c r="E8" s="129">
        <f t="shared" si="0"/>
        <v>9.0207965909312893E-3</v>
      </c>
      <c r="H8" s="158"/>
    </row>
    <row r="9" spans="1:8" ht="24.95" customHeight="1" x14ac:dyDescent="0.2">
      <c r="A9" s="159" t="s">
        <v>543</v>
      </c>
      <c r="B9" s="159" t="s">
        <v>128</v>
      </c>
      <c r="C9" s="160">
        <v>138000000</v>
      </c>
      <c r="D9" s="160">
        <v>10793000</v>
      </c>
      <c r="E9" s="129">
        <f t="shared" si="0"/>
        <v>0.15244884930074595</v>
      </c>
      <c r="H9" s="158"/>
    </row>
    <row r="10" spans="1:8" ht="24.95" customHeight="1" x14ac:dyDescent="0.2">
      <c r="A10" s="159" t="s">
        <v>621</v>
      </c>
      <c r="B10" s="159" t="s">
        <v>101</v>
      </c>
      <c r="C10" s="160">
        <v>15452627</v>
      </c>
      <c r="D10" s="160">
        <v>7000000</v>
      </c>
      <c r="E10" s="129">
        <f t="shared" si="0"/>
        <v>9.8873524053110506E-2</v>
      </c>
      <c r="H10" s="158"/>
    </row>
    <row r="11" spans="1:8" ht="24.95" customHeight="1" x14ac:dyDescent="0.2">
      <c r="A11" s="159" t="s">
        <v>497</v>
      </c>
      <c r="B11" s="159" t="s">
        <v>117</v>
      </c>
      <c r="C11" s="160">
        <v>44150025</v>
      </c>
      <c r="D11" s="160">
        <v>900000</v>
      </c>
      <c r="E11" s="129">
        <f t="shared" si="0"/>
        <v>1.2712310235399923E-2</v>
      </c>
      <c r="H11" s="158"/>
    </row>
    <row r="12" spans="1:8" ht="24.95" customHeight="1" x14ac:dyDescent="0.2">
      <c r="A12" s="159" t="s">
        <v>624</v>
      </c>
      <c r="B12" s="159" t="s">
        <v>101</v>
      </c>
      <c r="C12" s="160">
        <v>18390879</v>
      </c>
      <c r="D12" s="160">
        <v>2269100</v>
      </c>
      <c r="E12" s="129">
        <f t="shared" si="0"/>
        <v>3.2050559061273291E-2</v>
      </c>
      <c r="H12" s="158"/>
    </row>
    <row r="13" spans="1:8" ht="9.9499999999999993" customHeight="1" x14ac:dyDescent="0.2">
      <c r="A13" s="132"/>
      <c r="B13" s="132"/>
      <c r="C13" s="136"/>
      <c r="D13" s="135"/>
      <c r="E13" s="136"/>
    </row>
    <row r="14" spans="1:8" ht="24.95" customHeight="1" x14ac:dyDescent="0.2">
      <c r="A14" s="169" t="s">
        <v>439</v>
      </c>
      <c r="B14" s="170"/>
      <c r="C14" s="163">
        <f>SUM(C3:C12)</f>
        <v>514460670.5</v>
      </c>
      <c r="D14" s="163">
        <f>SUM(D3:D12)</f>
        <v>70797517</v>
      </c>
      <c r="E14" s="168">
        <f>SUM(E3:E12)</f>
        <v>0.99999999999999989</v>
      </c>
    </row>
    <row r="15" spans="1:8" ht="15" x14ac:dyDescent="0.2">
      <c r="A15" s="149"/>
      <c r="B15" s="149"/>
      <c r="C15" s="149"/>
      <c r="D15" s="149"/>
      <c r="E15" s="149"/>
    </row>
    <row r="16" spans="1:8" ht="15" x14ac:dyDescent="0.2">
      <c r="A16" s="149"/>
      <c r="B16" s="149"/>
      <c r="C16" s="149"/>
      <c r="D16" s="149"/>
      <c r="E16" s="149"/>
    </row>
    <row r="17" spans="1:5" ht="15" x14ac:dyDescent="0.2">
      <c r="A17" s="145"/>
      <c r="B17" s="145"/>
      <c r="C17" s="149"/>
      <c r="D17" s="149"/>
      <c r="E17" s="149"/>
    </row>
    <row r="18" spans="1:5" ht="15" x14ac:dyDescent="0.2">
      <c r="A18" s="145"/>
      <c r="B18" s="149"/>
      <c r="C18" s="161"/>
      <c r="D18" s="149"/>
      <c r="E18" s="149"/>
    </row>
  </sheetData>
  <printOptions horizontalCentered="1"/>
  <pageMargins left="1" right="1" top="1" bottom="1" header="0.3" footer="0.3"/>
  <pageSetup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136"/>
  <sheetViews>
    <sheetView showGridLines="0" zoomScaleNormal="100" workbookViewId="0"/>
  </sheetViews>
  <sheetFormatPr defaultColWidth="9.140625" defaultRowHeight="12.75" x14ac:dyDescent="0.2"/>
  <cols>
    <col min="1" max="1" width="20.140625" style="132" bestFit="1" customWidth="1"/>
    <col min="2" max="2" width="15.140625" style="132" customWidth="1"/>
    <col min="3" max="3" width="22.28515625" style="136" customWidth="1"/>
    <col min="4" max="4" width="20.5703125" style="136" customWidth="1"/>
    <col min="5" max="5" width="13.7109375" style="136" customWidth="1"/>
    <col min="6" max="6" width="14.85546875" style="126" bestFit="1" customWidth="1"/>
    <col min="7" max="7" width="16.85546875" style="126" customWidth="1"/>
    <col min="8" max="251" width="9.140625" style="126"/>
    <col min="252" max="252" width="1.7109375" style="126" customWidth="1"/>
    <col min="253" max="253" width="20.140625" style="126" bestFit="1" customWidth="1"/>
    <col min="254" max="254" width="9.7109375" style="126" customWidth="1"/>
    <col min="255" max="255" width="14.7109375" style="126" customWidth="1"/>
    <col min="256" max="256" width="2.7109375" style="126" customWidth="1"/>
    <col min="257" max="257" width="14.7109375" style="126" customWidth="1"/>
    <col min="258" max="258" width="1.7109375" style="126" customWidth="1"/>
    <col min="259" max="259" width="11.5703125" style="126" bestFit="1" customWidth="1"/>
    <col min="260" max="260" width="2.7109375" style="126" customWidth="1"/>
    <col min="261" max="261" width="9.140625" style="126"/>
    <col min="262" max="262" width="14.85546875" style="126" bestFit="1" customWidth="1"/>
    <col min="263" max="263" width="16.85546875" style="126" customWidth="1"/>
    <col min="264" max="507" width="9.140625" style="126"/>
    <col min="508" max="508" width="1.7109375" style="126" customWidth="1"/>
    <col min="509" max="509" width="20.140625" style="126" bestFit="1" customWidth="1"/>
    <col min="510" max="510" width="9.7109375" style="126" customWidth="1"/>
    <col min="511" max="511" width="14.7109375" style="126" customWidth="1"/>
    <col min="512" max="512" width="2.7109375" style="126" customWidth="1"/>
    <col min="513" max="513" width="14.7109375" style="126" customWidth="1"/>
    <col min="514" max="514" width="1.7109375" style="126" customWidth="1"/>
    <col min="515" max="515" width="11.5703125" style="126" bestFit="1" customWidth="1"/>
    <col min="516" max="516" width="2.7109375" style="126" customWidth="1"/>
    <col min="517" max="517" width="9.140625" style="126"/>
    <col min="518" max="518" width="14.85546875" style="126" bestFit="1" customWidth="1"/>
    <col min="519" max="519" width="16.85546875" style="126" customWidth="1"/>
    <col min="520" max="763" width="9.140625" style="126"/>
    <col min="764" max="764" width="1.7109375" style="126" customWidth="1"/>
    <col min="765" max="765" width="20.140625" style="126" bestFit="1" customWidth="1"/>
    <col min="766" max="766" width="9.7109375" style="126" customWidth="1"/>
    <col min="767" max="767" width="14.7109375" style="126" customWidth="1"/>
    <col min="768" max="768" width="2.7109375" style="126" customWidth="1"/>
    <col min="769" max="769" width="14.7109375" style="126" customWidth="1"/>
    <col min="770" max="770" width="1.7109375" style="126" customWidth="1"/>
    <col min="771" max="771" width="11.5703125" style="126" bestFit="1" customWidth="1"/>
    <col min="772" max="772" width="2.7109375" style="126" customWidth="1"/>
    <col min="773" max="773" width="9.140625" style="126"/>
    <col min="774" max="774" width="14.85546875" style="126" bestFit="1" customWidth="1"/>
    <col min="775" max="775" width="16.85546875" style="126" customWidth="1"/>
    <col min="776" max="1019" width="9.140625" style="126"/>
    <col min="1020" max="1020" width="1.7109375" style="126" customWidth="1"/>
    <col min="1021" max="1021" width="20.140625" style="126" bestFit="1" customWidth="1"/>
    <col min="1022" max="1022" width="9.7109375" style="126" customWidth="1"/>
    <col min="1023" max="1023" width="14.7109375" style="126" customWidth="1"/>
    <col min="1024" max="1024" width="2.7109375" style="126" customWidth="1"/>
    <col min="1025" max="1025" width="14.7109375" style="126" customWidth="1"/>
    <col min="1026" max="1026" width="1.7109375" style="126" customWidth="1"/>
    <col min="1027" max="1027" width="11.5703125" style="126" bestFit="1" customWidth="1"/>
    <col min="1028" max="1028" width="2.7109375" style="126" customWidth="1"/>
    <col min="1029" max="1029" width="9.140625" style="126"/>
    <col min="1030" max="1030" width="14.85546875" style="126" bestFit="1" customWidth="1"/>
    <col min="1031" max="1031" width="16.85546875" style="126" customWidth="1"/>
    <col min="1032" max="1275" width="9.140625" style="126"/>
    <col min="1276" max="1276" width="1.7109375" style="126" customWidth="1"/>
    <col min="1277" max="1277" width="20.140625" style="126" bestFit="1" customWidth="1"/>
    <col min="1278" max="1278" width="9.7109375" style="126" customWidth="1"/>
    <col min="1279" max="1279" width="14.7109375" style="126" customWidth="1"/>
    <col min="1280" max="1280" width="2.7109375" style="126" customWidth="1"/>
    <col min="1281" max="1281" width="14.7109375" style="126" customWidth="1"/>
    <col min="1282" max="1282" width="1.7109375" style="126" customWidth="1"/>
    <col min="1283" max="1283" width="11.5703125" style="126" bestFit="1" customWidth="1"/>
    <col min="1284" max="1284" width="2.7109375" style="126" customWidth="1"/>
    <col min="1285" max="1285" width="9.140625" style="126"/>
    <col min="1286" max="1286" width="14.85546875" style="126" bestFit="1" customWidth="1"/>
    <col min="1287" max="1287" width="16.85546875" style="126" customWidth="1"/>
    <col min="1288" max="1531" width="9.140625" style="126"/>
    <col min="1532" max="1532" width="1.7109375" style="126" customWidth="1"/>
    <col min="1533" max="1533" width="20.140625" style="126" bestFit="1" customWidth="1"/>
    <col min="1534" max="1534" width="9.7109375" style="126" customWidth="1"/>
    <col min="1535" max="1535" width="14.7109375" style="126" customWidth="1"/>
    <col min="1536" max="1536" width="2.7109375" style="126" customWidth="1"/>
    <col min="1537" max="1537" width="14.7109375" style="126" customWidth="1"/>
    <col min="1538" max="1538" width="1.7109375" style="126" customWidth="1"/>
    <col min="1539" max="1539" width="11.5703125" style="126" bestFit="1" customWidth="1"/>
    <col min="1540" max="1540" width="2.7109375" style="126" customWidth="1"/>
    <col min="1541" max="1541" width="9.140625" style="126"/>
    <col min="1542" max="1542" width="14.85546875" style="126" bestFit="1" customWidth="1"/>
    <col min="1543" max="1543" width="16.85546875" style="126" customWidth="1"/>
    <col min="1544" max="1787" width="9.140625" style="126"/>
    <col min="1788" max="1788" width="1.7109375" style="126" customWidth="1"/>
    <col min="1789" max="1789" width="20.140625" style="126" bestFit="1" customWidth="1"/>
    <col min="1790" max="1790" width="9.7109375" style="126" customWidth="1"/>
    <col min="1791" max="1791" width="14.7109375" style="126" customWidth="1"/>
    <col min="1792" max="1792" width="2.7109375" style="126" customWidth="1"/>
    <col min="1793" max="1793" width="14.7109375" style="126" customWidth="1"/>
    <col min="1794" max="1794" width="1.7109375" style="126" customWidth="1"/>
    <col min="1795" max="1795" width="11.5703125" style="126" bestFit="1" customWidth="1"/>
    <col min="1796" max="1796" width="2.7109375" style="126" customWidth="1"/>
    <col min="1797" max="1797" width="9.140625" style="126"/>
    <col min="1798" max="1798" width="14.85546875" style="126" bestFit="1" customWidth="1"/>
    <col min="1799" max="1799" width="16.85546875" style="126" customWidth="1"/>
    <col min="1800" max="2043" width="9.140625" style="126"/>
    <col min="2044" max="2044" width="1.7109375" style="126" customWidth="1"/>
    <col min="2045" max="2045" width="20.140625" style="126" bestFit="1" customWidth="1"/>
    <col min="2046" max="2046" width="9.7109375" style="126" customWidth="1"/>
    <col min="2047" max="2047" width="14.7109375" style="126" customWidth="1"/>
    <col min="2048" max="2048" width="2.7109375" style="126" customWidth="1"/>
    <col min="2049" max="2049" width="14.7109375" style="126" customWidth="1"/>
    <col min="2050" max="2050" width="1.7109375" style="126" customWidth="1"/>
    <col min="2051" max="2051" width="11.5703125" style="126" bestFit="1" customWidth="1"/>
    <col min="2052" max="2052" width="2.7109375" style="126" customWidth="1"/>
    <col min="2053" max="2053" width="9.140625" style="126"/>
    <col min="2054" max="2054" width="14.85546875" style="126" bestFit="1" customWidth="1"/>
    <col min="2055" max="2055" width="16.85546875" style="126" customWidth="1"/>
    <col min="2056" max="2299" width="9.140625" style="126"/>
    <col min="2300" max="2300" width="1.7109375" style="126" customWidth="1"/>
    <col min="2301" max="2301" width="20.140625" style="126" bestFit="1" customWidth="1"/>
    <col min="2302" max="2302" width="9.7109375" style="126" customWidth="1"/>
    <col min="2303" max="2303" width="14.7109375" style="126" customWidth="1"/>
    <col min="2304" max="2304" width="2.7109375" style="126" customWidth="1"/>
    <col min="2305" max="2305" width="14.7109375" style="126" customWidth="1"/>
    <col min="2306" max="2306" width="1.7109375" style="126" customWidth="1"/>
    <col min="2307" max="2307" width="11.5703125" style="126" bestFit="1" customWidth="1"/>
    <col min="2308" max="2308" width="2.7109375" style="126" customWidth="1"/>
    <col min="2309" max="2309" width="9.140625" style="126"/>
    <col min="2310" max="2310" width="14.85546875" style="126" bestFit="1" customWidth="1"/>
    <col min="2311" max="2311" width="16.85546875" style="126" customWidth="1"/>
    <col min="2312" max="2555" width="9.140625" style="126"/>
    <col min="2556" max="2556" width="1.7109375" style="126" customWidth="1"/>
    <col min="2557" max="2557" width="20.140625" style="126" bestFit="1" customWidth="1"/>
    <col min="2558" max="2558" width="9.7109375" style="126" customWidth="1"/>
    <col min="2559" max="2559" width="14.7109375" style="126" customWidth="1"/>
    <col min="2560" max="2560" width="2.7109375" style="126" customWidth="1"/>
    <col min="2561" max="2561" width="14.7109375" style="126" customWidth="1"/>
    <col min="2562" max="2562" width="1.7109375" style="126" customWidth="1"/>
    <col min="2563" max="2563" width="11.5703125" style="126" bestFit="1" customWidth="1"/>
    <col min="2564" max="2564" width="2.7109375" style="126" customWidth="1"/>
    <col min="2565" max="2565" width="9.140625" style="126"/>
    <col min="2566" max="2566" width="14.85546875" style="126" bestFit="1" customWidth="1"/>
    <col min="2567" max="2567" width="16.85546875" style="126" customWidth="1"/>
    <col min="2568" max="2811" width="9.140625" style="126"/>
    <col min="2812" max="2812" width="1.7109375" style="126" customWidth="1"/>
    <col min="2813" max="2813" width="20.140625" style="126" bestFit="1" customWidth="1"/>
    <col min="2814" max="2814" width="9.7109375" style="126" customWidth="1"/>
    <col min="2815" max="2815" width="14.7109375" style="126" customWidth="1"/>
    <col min="2816" max="2816" width="2.7109375" style="126" customWidth="1"/>
    <col min="2817" max="2817" width="14.7109375" style="126" customWidth="1"/>
    <col min="2818" max="2818" width="1.7109375" style="126" customWidth="1"/>
    <col min="2819" max="2819" width="11.5703125" style="126" bestFit="1" customWidth="1"/>
    <col min="2820" max="2820" width="2.7109375" style="126" customWidth="1"/>
    <col min="2821" max="2821" width="9.140625" style="126"/>
    <col min="2822" max="2822" width="14.85546875" style="126" bestFit="1" customWidth="1"/>
    <col min="2823" max="2823" width="16.85546875" style="126" customWidth="1"/>
    <col min="2824" max="3067" width="9.140625" style="126"/>
    <col min="3068" max="3068" width="1.7109375" style="126" customWidth="1"/>
    <col min="3069" max="3069" width="20.140625" style="126" bestFit="1" customWidth="1"/>
    <col min="3070" max="3070" width="9.7109375" style="126" customWidth="1"/>
    <col min="3071" max="3071" width="14.7109375" style="126" customWidth="1"/>
    <col min="3072" max="3072" width="2.7109375" style="126" customWidth="1"/>
    <col min="3073" max="3073" width="14.7109375" style="126" customWidth="1"/>
    <col min="3074" max="3074" width="1.7109375" style="126" customWidth="1"/>
    <col min="3075" max="3075" width="11.5703125" style="126" bestFit="1" customWidth="1"/>
    <col min="3076" max="3076" width="2.7109375" style="126" customWidth="1"/>
    <col min="3077" max="3077" width="9.140625" style="126"/>
    <col min="3078" max="3078" width="14.85546875" style="126" bestFit="1" customWidth="1"/>
    <col min="3079" max="3079" width="16.85546875" style="126" customWidth="1"/>
    <col min="3080" max="3323" width="9.140625" style="126"/>
    <col min="3324" max="3324" width="1.7109375" style="126" customWidth="1"/>
    <col min="3325" max="3325" width="20.140625" style="126" bestFit="1" customWidth="1"/>
    <col min="3326" max="3326" width="9.7109375" style="126" customWidth="1"/>
    <col min="3327" max="3327" width="14.7109375" style="126" customWidth="1"/>
    <col min="3328" max="3328" width="2.7109375" style="126" customWidth="1"/>
    <col min="3329" max="3329" width="14.7109375" style="126" customWidth="1"/>
    <col min="3330" max="3330" width="1.7109375" style="126" customWidth="1"/>
    <col min="3331" max="3331" width="11.5703125" style="126" bestFit="1" customWidth="1"/>
    <col min="3332" max="3332" width="2.7109375" style="126" customWidth="1"/>
    <col min="3333" max="3333" width="9.140625" style="126"/>
    <col min="3334" max="3334" width="14.85546875" style="126" bestFit="1" customWidth="1"/>
    <col min="3335" max="3335" width="16.85546875" style="126" customWidth="1"/>
    <col min="3336" max="3579" width="9.140625" style="126"/>
    <col min="3580" max="3580" width="1.7109375" style="126" customWidth="1"/>
    <col min="3581" max="3581" width="20.140625" style="126" bestFit="1" customWidth="1"/>
    <col min="3582" max="3582" width="9.7109375" style="126" customWidth="1"/>
    <col min="3583" max="3583" width="14.7109375" style="126" customWidth="1"/>
    <col min="3584" max="3584" width="2.7109375" style="126" customWidth="1"/>
    <col min="3585" max="3585" width="14.7109375" style="126" customWidth="1"/>
    <col min="3586" max="3586" width="1.7109375" style="126" customWidth="1"/>
    <col min="3587" max="3587" width="11.5703125" style="126" bestFit="1" customWidth="1"/>
    <col min="3588" max="3588" width="2.7109375" style="126" customWidth="1"/>
    <col min="3589" max="3589" width="9.140625" style="126"/>
    <col min="3590" max="3590" width="14.85546875" style="126" bestFit="1" customWidth="1"/>
    <col min="3591" max="3591" width="16.85546875" style="126" customWidth="1"/>
    <col min="3592" max="3835" width="9.140625" style="126"/>
    <col min="3836" max="3836" width="1.7109375" style="126" customWidth="1"/>
    <col min="3837" max="3837" width="20.140625" style="126" bestFit="1" customWidth="1"/>
    <col min="3838" max="3838" width="9.7109375" style="126" customWidth="1"/>
    <col min="3839" max="3839" width="14.7109375" style="126" customWidth="1"/>
    <col min="3840" max="3840" width="2.7109375" style="126" customWidth="1"/>
    <col min="3841" max="3841" width="14.7109375" style="126" customWidth="1"/>
    <col min="3842" max="3842" width="1.7109375" style="126" customWidth="1"/>
    <col min="3843" max="3843" width="11.5703125" style="126" bestFit="1" customWidth="1"/>
    <col min="3844" max="3844" width="2.7109375" style="126" customWidth="1"/>
    <col min="3845" max="3845" width="9.140625" style="126"/>
    <col min="3846" max="3846" width="14.85546875" style="126" bestFit="1" customWidth="1"/>
    <col min="3847" max="3847" width="16.85546875" style="126" customWidth="1"/>
    <col min="3848" max="4091" width="9.140625" style="126"/>
    <col min="4092" max="4092" width="1.7109375" style="126" customWidth="1"/>
    <col min="4093" max="4093" width="20.140625" style="126" bestFit="1" customWidth="1"/>
    <col min="4094" max="4094" width="9.7109375" style="126" customWidth="1"/>
    <col min="4095" max="4095" width="14.7109375" style="126" customWidth="1"/>
    <col min="4096" max="4096" width="2.7109375" style="126" customWidth="1"/>
    <col min="4097" max="4097" width="14.7109375" style="126" customWidth="1"/>
    <col min="4098" max="4098" width="1.7109375" style="126" customWidth="1"/>
    <col min="4099" max="4099" width="11.5703125" style="126" bestFit="1" customWidth="1"/>
    <col min="4100" max="4100" width="2.7109375" style="126" customWidth="1"/>
    <col min="4101" max="4101" width="9.140625" style="126"/>
    <col min="4102" max="4102" width="14.85546875" style="126" bestFit="1" customWidth="1"/>
    <col min="4103" max="4103" width="16.85546875" style="126" customWidth="1"/>
    <col min="4104" max="4347" width="9.140625" style="126"/>
    <col min="4348" max="4348" width="1.7109375" style="126" customWidth="1"/>
    <col min="4349" max="4349" width="20.140625" style="126" bestFit="1" customWidth="1"/>
    <col min="4350" max="4350" width="9.7109375" style="126" customWidth="1"/>
    <col min="4351" max="4351" width="14.7109375" style="126" customWidth="1"/>
    <col min="4352" max="4352" width="2.7109375" style="126" customWidth="1"/>
    <col min="4353" max="4353" width="14.7109375" style="126" customWidth="1"/>
    <col min="4354" max="4354" width="1.7109375" style="126" customWidth="1"/>
    <col min="4355" max="4355" width="11.5703125" style="126" bestFit="1" customWidth="1"/>
    <col min="4356" max="4356" width="2.7109375" style="126" customWidth="1"/>
    <col min="4357" max="4357" width="9.140625" style="126"/>
    <col min="4358" max="4358" width="14.85546875" style="126" bestFit="1" customWidth="1"/>
    <col min="4359" max="4359" width="16.85546875" style="126" customWidth="1"/>
    <col min="4360" max="4603" width="9.140625" style="126"/>
    <col min="4604" max="4604" width="1.7109375" style="126" customWidth="1"/>
    <col min="4605" max="4605" width="20.140625" style="126" bestFit="1" customWidth="1"/>
    <col min="4606" max="4606" width="9.7109375" style="126" customWidth="1"/>
    <col min="4607" max="4607" width="14.7109375" style="126" customWidth="1"/>
    <col min="4608" max="4608" width="2.7109375" style="126" customWidth="1"/>
    <col min="4609" max="4609" width="14.7109375" style="126" customWidth="1"/>
    <col min="4610" max="4610" width="1.7109375" style="126" customWidth="1"/>
    <col min="4611" max="4611" width="11.5703125" style="126" bestFit="1" customWidth="1"/>
    <col min="4612" max="4612" width="2.7109375" style="126" customWidth="1"/>
    <col min="4613" max="4613" width="9.140625" style="126"/>
    <col min="4614" max="4614" width="14.85546875" style="126" bestFit="1" customWidth="1"/>
    <col min="4615" max="4615" width="16.85546875" style="126" customWidth="1"/>
    <col min="4616" max="4859" width="9.140625" style="126"/>
    <col min="4860" max="4860" width="1.7109375" style="126" customWidth="1"/>
    <col min="4861" max="4861" width="20.140625" style="126" bestFit="1" customWidth="1"/>
    <col min="4862" max="4862" width="9.7109375" style="126" customWidth="1"/>
    <col min="4863" max="4863" width="14.7109375" style="126" customWidth="1"/>
    <col min="4864" max="4864" width="2.7109375" style="126" customWidth="1"/>
    <col min="4865" max="4865" width="14.7109375" style="126" customWidth="1"/>
    <col min="4866" max="4866" width="1.7109375" style="126" customWidth="1"/>
    <col min="4867" max="4867" width="11.5703125" style="126" bestFit="1" customWidth="1"/>
    <col min="4868" max="4868" width="2.7109375" style="126" customWidth="1"/>
    <col min="4869" max="4869" width="9.140625" style="126"/>
    <col min="4870" max="4870" width="14.85546875" style="126" bestFit="1" customWidth="1"/>
    <col min="4871" max="4871" width="16.85546875" style="126" customWidth="1"/>
    <col min="4872" max="5115" width="9.140625" style="126"/>
    <col min="5116" max="5116" width="1.7109375" style="126" customWidth="1"/>
    <col min="5117" max="5117" width="20.140625" style="126" bestFit="1" customWidth="1"/>
    <col min="5118" max="5118" width="9.7109375" style="126" customWidth="1"/>
    <col min="5119" max="5119" width="14.7109375" style="126" customWidth="1"/>
    <col min="5120" max="5120" width="2.7109375" style="126" customWidth="1"/>
    <col min="5121" max="5121" width="14.7109375" style="126" customWidth="1"/>
    <col min="5122" max="5122" width="1.7109375" style="126" customWidth="1"/>
    <col min="5123" max="5123" width="11.5703125" style="126" bestFit="1" customWidth="1"/>
    <col min="5124" max="5124" width="2.7109375" style="126" customWidth="1"/>
    <col min="5125" max="5125" width="9.140625" style="126"/>
    <col min="5126" max="5126" width="14.85546875" style="126" bestFit="1" customWidth="1"/>
    <col min="5127" max="5127" width="16.85546875" style="126" customWidth="1"/>
    <col min="5128" max="5371" width="9.140625" style="126"/>
    <col min="5372" max="5372" width="1.7109375" style="126" customWidth="1"/>
    <col min="5373" max="5373" width="20.140625" style="126" bestFit="1" customWidth="1"/>
    <col min="5374" max="5374" width="9.7109375" style="126" customWidth="1"/>
    <col min="5375" max="5375" width="14.7109375" style="126" customWidth="1"/>
    <col min="5376" max="5376" width="2.7109375" style="126" customWidth="1"/>
    <col min="5377" max="5377" width="14.7109375" style="126" customWidth="1"/>
    <col min="5378" max="5378" width="1.7109375" style="126" customWidth="1"/>
    <col min="5379" max="5379" width="11.5703125" style="126" bestFit="1" customWidth="1"/>
    <col min="5380" max="5380" width="2.7109375" style="126" customWidth="1"/>
    <col min="5381" max="5381" width="9.140625" style="126"/>
    <col min="5382" max="5382" width="14.85546875" style="126" bestFit="1" customWidth="1"/>
    <col min="5383" max="5383" width="16.85546875" style="126" customWidth="1"/>
    <col min="5384" max="5627" width="9.140625" style="126"/>
    <col min="5628" max="5628" width="1.7109375" style="126" customWidth="1"/>
    <col min="5629" max="5629" width="20.140625" style="126" bestFit="1" customWidth="1"/>
    <col min="5630" max="5630" width="9.7109375" style="126" customWidth="1"/>
    <col min="5631" max="5631" width="14.7109375" style="126" customWidth="1"/>
    <col min="5632" max="5632" width="2.7109375" style="126" customWidth="1"/>
    <col min="5633" max="5633" width="14.7109375" style="126" customWidth="1"/>
    <col min="5634" max="5634" width="1.7109375" style="126" customWidth="1"/>
    <col min="5635" max="5635" width="11.5703125" style="126" bestFit="1" customWidth="1"/>
    <col min="5636" max="5636" width="2.7109375" style="126" customWidth="1"/>
    <col min="5637" max="5637" width="9.140625" style="126"/>
    <col min="5638" max="5638" width="14.85546875" style="126" bestFit="1" customWidth="1"/>
    <col min="5639" max="5639" width="16.85546875" style="126" customWidth="1"/>
    <col min="5640" max="5883" width="9.140625" style="126"/>
    <col min="5884" max="5884" width="1.7109375" style="126" customWidth="1"/>
    <col min="5885" max="5885" width="20.140625" style="126" bestFit="1" customWidth="1"/>
    <col min="5886" max="5886" width="9.7109375" style="126" customWidth="1"/>
    <col min="5887" max="5887" width="14.7109375" style="126" customWidth="1"/>
    <col min="5888" max="5888" width="2.7109375" style="126" customWidth="1"/>
    <col min="5889" max="5889" width="14.7109375" style="126" customWidth="1"/>
    <col min="5890" max="5890" width="1.7109375" style="126" customWidth="1"/>
    <col min="5891" max="5891" width="11.5703125" style="126" bestFit="1" customWidth="1"/>
    <col min="5892" max="5892" width="2.7109375" style="126" customWidth="1"/>
    <col min="5893" max="5893" width="9.140625" style="126"/>
    <col min="5894" max="5894" width="14.85546875" style="126" bestFit="1" customWidth="1"/>
    <col min="5895" max="5895" width="16.85546875" style="126" customWidth="1"/>
    <col min="5896" max="6139" width="9.140625" style="126"/>
    <col min="6140" max="6140" width="1.7109375" style="126" customWidth="1"/>
    <col min="6141" max="6141" width="20.140625" style="126" bestFit="1" customWidth="1"/>
    <col min="6142" max="6142" width="9.7109375" style="126" customWidth="1"/>
    <col min="6143" max="6143" width="14.7109375" style="126" customWidth="1"/>
    <col min="6144" max="6144" width="2.7109375" style="126" customWidth="1"/>
    <col min="6145" max="6145" width="14.7109375" style="126" customWidth="1"/>
    <col min="6146" max="6146" width="1.7109375" style="126" customWidth="1"/>
    <col min="6147" max="6147" width="11.5703125" style="126" bestFit="1" customWidth="1"/>
    <col min="6148" max="6148" width="2.7109375" style="126" customWidth="1"/>
    <col min="6149" max="6149" width="9.140625" style="126"/>
    <col min="6150" max="6150" width="14.85546875" style="126" bestFit="1" customWidth="1"/>
    <col min="6151" max="6151" width="16.85546875" style="126" customWidth="1"/>
    <col min="6152" max="6395" width="9.140625" style="126"/>
    <col min="6396" max="6396" width="1.7109375" style="126" customWidth="1"/>
    <col min="6397" max="6397" width="20.140625" style="126" bestFit="1" customWidth="1"/>
    <col min="6398" max="6398" width="9.7109375" style="126" customWidth="1"/>
    <col min="6399" max="6399" width="14.7109375" style="126" customWidth="1"/>
    <col min="6400" max="6400" width="2.7109375" style="126" customWidth="1"/>
    <col min="6401" max="6401" width="14.7109375" style="126" customWidth="1"/>
    <col min="6402" max="6402" width="1.7109375" style="126" customWidth="1"/>
    <col min="6403" max="6403" width="11.5703125" style="126" bestFit="1" customWidth="1"/>
    <col min="6404" max="6404" width="2.7109375" style="126" customWidth="1"/>
    <col min="6405" max="6405" width="9.140625" style="126"/>
    <col min="6406" max="6406" width="14.85546875" style="126" bestFit="1" customWidth="1"/>
    <col min="6407" max="6407" width="16.85546875" style="126" customWidth="1"/>
    <col min="6408" max="6651" width="9.140625" style="126"/>
    <col min="6652" max="6652" width="1.7109375" style="126" customWidth="1"/>
    <col min="6653" max="6653" width="20.140625" style="126" bestFit="1" customWidth="1"/>
    <col min="6654" max="6654" width="9.7109375" style="126" customWidth="1"/>
    <col min="6655" max="6655" width="14.7109375" style="126" customWidth="1"/>
    <col min="6656" max="6656" width="2.7109375" style="126" customWidth="1"/>
    <col min="6657" max="6657" width="14.7109375" style="126" customWidth="1"/>
    <col min="6658" max="6658" width="1.7109375" style="126" customWidth="1"/>
    <col min="6659" max="6659" width="11.5703125" style="126" bestFit="1" customWidth="1"/>
    <col min="6660" max="6660" width="2.7109375" style="126" customWidth="1"/>
    <col min="6661" max="6661" width="9.140625" style="126"/>
    <col min="6662" max="6662" width="14.85546875" style="126" bestFit="1" customWidth="1"/>
    <col min="6663" max="6663" width="16.85546875" style="126" customWidth="1"/>
    <col min="6664" max="6907" width="9.140625" style="126"/>
    <col min="6908" max="6908" width="1.7109375" style="126" customWidth="1"/>
    <col min="6909" max="6909" width="20.140625" style="126" bestFit="1" customWidth="1"/>
    <col min="6910" max="6910" width="9.7109375" style="126" customWidth="1"/>
    <col min="6911" max="6911" width="14.7109375" style="126" customWidth="1"/>
    <col min="6912" max="6912" width="2.7109375" style="126" customWidth="1"/>
    <col min="6913" max="6913" width="14.7109375" style="126" customWidth="1"/>
    <col min="6914" max="6914" width="1.7109375" style="126" customWidth="1"/>
    <col min="6915" max="6915" width="11.5703125" style="126" bestFit="1" customWidth="1"/>
    <col min="6916" max="6916" width="2.7109375" style="126" customWidth="1"/>
    <col min="6917" max="6917" width="9.140625" style="126"/>
    <col min="6918" max="6918" width="14.85546875" style="126" bestFit="1" customWidth="1"/>
    <col min="6919" max="6919" width="16.85546875" style="126" customWidth="1"/>
    <col min="6920" max="7163" width="9.140625" style="126"/>
    <col min="7164" max="7164" width="1.7109375" style="126" customWidth="1"/>
    <col min="7165" max="7165" width="20.140625" style="126" bestFit="1" customWidth="1"/>
    <col min="7166" max="7166" width="9.7109375" style="126" customWidth="1"/>
    <col min="7167" max="7167" width="14.7109375" style="126" customWidth="1"/>
    <col min="7168" max="7168" width="2.7109375" style="126" customWidth="1"/>
    <col min="7169" max="7169" width="14.7109375" style="126" customWidth="1"/>
    <col min="7170" max="7170" width="1.7109375" style="126" customWidth="1"/>
    <col min="7171" max="7171" width="11.5703125" style="126" bestFit="1" customWidth="1"/>
    <col min="7172" max="7172" width="2.7109375" style="126" customWidth="1"/>
    <col min="7173" max="7173" width="9.140625" style="126"/>
    <col min="7174" max="7174" width="14.85546875" style="126" bestFit="1" customWidth="1"/>
    <col min="7175" max="7175" width="16.85546875" style="126" customWidth="1"/>
    <col min="7176" max="7419" width="9.140625" style="126"/>
    <col min="7420" max="7420" width="1.7109375" style="126" customWidth="1"/>
    <col min="7421" max="7421" width="20.140625" style="126" bestFit="1" customWidth="1"/>
    <col min="7422" max="7422" width="9.7109375" style="126" customWidth="1"/>
    <col min="7423" max="7423" width="14.7109375" style="126" customWidth="1"/>
    <col min="7424" max="7424" width="2.7109375" style="126" customWidth="1"/>
    <col min="7425" max="7425" width="14.7109375" style="126" customWidth="1"/>
    <col min="7426" max="7426" width="1.7109375" style="126" customWidth="1"/>
    <col min="7427" max="7427" width="11.5703125" style="126" bestFit="1" customWidth="1"/>
    <col min="7428" max="7428" width="2.7109375" style="126" customWidth="1"/>
    <col min="7429" max="7429" width="9.140625" style="126"/>
    <col min="7430" max="7430" width="14.85546875" style="126" bestFit="1" customWidth="1"/>
    <col min="7431" max="7431" width="16.85546875" style="126" customWidth="1"/>
    <col min="7432" max="7675" width="9.140625" style="126"/>
    <col min="7676" max="7676" width="1.7109375" style="126" customWidth="1"/>
    <col min="7677" max="7677" width="20.140625" style="126" bestFit="1" customWidth="1"/>
    <col min="7678" max="7678" width="9.7109375" style="126" customWidth="1"/>
    <col min="7679" max="7679" width="14.7109375" style="126" customWidth="1"/>
    <col min="7680" max="7680" width="2.7109375" style="126" customWidth="1"/>
    <col min="7681" max="7681" width="14.7109375" style="126" customWidth="1"/>
    <col min="7682" max="7682" width="1.7109375" style="126" customWidth="1"/>
    <col min="7683" max="7683" width="11.5703125" style="126" bestFit="1" customWidth="1"/>
    <col min="7684" max="7684" width="2.7109375" style="126" customWidth="1"/>
    <col min="7685" max="7685" width="9.140625" style="126"/>
    <col min="7686" max="7686" width="14.85546875" style="126" bestFit="1" customWidth="1"/>
    <col min="7687" max="7687" width="16.85546875" style="126" customWidth="1"/>
    <col min="7688" max="7931" width="9.140625" style="126"/>
    <col min="7932" max="7932" width="1.7109375" style="126" customWidth="1"/>
    <col min="7933" max="7933" width="20.140625" style="126" bestFit="1" customWidth="1"/>
    <col min="7934" max="7934" width="9.7109375" style="126" customWidth="1"/>
    <col min="7935" max="7935" width="14.7109375" style="126" customWidth="1"/>
    <col min="7936" max="7936" width="2.7109375" style="126" customWidth="1"/>
    <col min="7937" max="7937" width="14.7109375" style="126" customWidth="1"/>
    <col min="7938" max="7938" width="1.7109375" style="126" customWidth="1"/>
    <col min="7939" max="7939" width="11.5703125" style="126" bestFit="1" customWidth="1"/>
    <col min="7940" max="7940" width="2.7109375" style="126" customWidth="1"/>
    <col min="7941" max="7941" width="9.140625" style="126"/>
    <col min="7942" max="7942" width="14.85546875" style="126" bestFit="1" customWidth="1"/>
    <col min="7943" max="7943" width="16.85546875" style="126" customWidth="1"/>
    <col min="7944" max="8187" width="9.140625" style="126"/>
    <col min="8188" max="8188" width="1.7109375" style="126" customWidth="1"/>
    <col min="8189" max="8189" width="20.140625" style="126" bestFit="1" customWidth="1"/>
    <col min="8190" max="8190" width="9.7109375" style="126" customWidth="1"/>
    <col min="8191" max="8191" width="14.7109375" style="126" customWidth="1"/>
    <col min="8192" max="8192" width="2.7109375" style="126" customWidth="1"/>
    <col min="8193" max="8193" width="14.7109375" style="126" customWidth="1"/>
    <col min="8194" max="8194" width="1.7109375" style="126" customWidth="1"/>
    <col min="8195" max="8195" width="11.5703125" style="126" bestFit="1" customWidth="1"/>
    <col min="8196" max="8196" width="2.7109375" style="126" customWidth="1"/>
    <col min="8197" max="8197" width="9.140625" style="126"/>
    <col min="8198" max="8198" width="14.85546875" style="126" bestFit="1" customWidth="1"/>
    <col min="8199" max="8199" width="16.85546875" style="126" customWidth="1"/>
    <col min="8200" max="8443" width="9.140625" style="126"/>
    <col min="8444" max="8444" width="1.7109375" style="126" customWidth="1"/>
    <col min="8445" max="8445" width="20.140625" style="126" bestFit="1" customWidth="1"/>
    <col min="8446" max="8446" width="9.7109375" style="126" customWidth="1"/>
    <col min="8447" max="8447" width="14.7109375" style="126" customWidth="1"/>
    <col min="8448" max="8448" width="2.7109375" style="126" customWidth="1"/>
    <col min="8449" max="8449" width="14.7109375" style="126" customWidth="1"/>
    <col min="8450" max="8450" width="1.7109375" style="126" customWidth="1"/>
    <col min="8451" max="8451" width="11.5703125" style="126" bestFit="1" customWidth="1"/>
    <col min="8452" max="8452" width="2.7109375" style="126" customWidth="1"/>
    <col min="8453" max="8453" width="9.140625" style="126"/>
    <col min="8454" max="8454" width="14.85546875" style="126" bestFit="1" customWidth="1"/>
    <col min="8455" max="8455" width="16.85546875" style="126" customWidth="1"/>
    <col min="8456" max="8699" width="9.140625" style="126"/>
    <col min="8700" max="8700" width="1.7109375" style="126" customWidth="1"/>
    <col min="8701" max="8701" width="20.140625" style="126" bestFit="1" customWidth="1"/>
    <col min="8702" max="8702" width="9.7109375" style="126" customWidth="1"/>
    <col min="8703" max="8703" width="14.7109375" style="126" customWidth="1"/>
    <col min="8704" max="8704" width="2.7109375" style="126" customWidth="1"/>
    <col min="8705" max="8705" width="14.7109375" style="126" customWidth="1"/>
    <col min="8706" max="8706" width="1.7109375" style="126" customWidth="1"/>
    <col min="8707" max="8707" width="11.5703125" style="126" bestFit="1" customWidth="1"/>
    <col min="8708" max="8708" width="2.7109375" style="126" customWidth="1"/>
    <col min="8709" max="8709" width="9.140625" style="126"/>
    <col min="8710" max="8710" width="14.85546875" style="126" bestFit="1" customWidth="1"/>
    <col min="8711" max="8711" width="16.85546875" style="126" customWidth="1"/>
    <col min="8712" max="8955" width="9.140625" style="126"/>
    <col min="8956" max="8956" width="1.7109375" style="126" customWidth="1"/>
    <col min="8957" max="8957" width="20.140625" style="126" bestFit="1" customWidth="1"/>
    <col min="8958" max="8958" width="9.7109375" style="126" customWidth="1"/>
    <col min="8959" max="8959" width="14.7109375" style="126" customWidth="1"/>
    <col min="8960" max="8960" width="2.7109375" style="126" customWidth="1"/>
    <col min="8961" max="8961" width="14.7109375" style="126" customWidth="1"/>
    <col min="8962" max="8962" width="1.7109375" style="126" customWidth="1"/>
    <col min="8963" max="8963" width="11.5703125" style="126" bestFit="1" customWidth="1"/>
    <col min="8964" max="8964" width="2.7109375" style="126" customWidth="1"/>
    <col min="8965" max="8965" width="9.140625" style="126"/>
    <col min="8966" max="8966" width="14.85546875" style="126" bestFit="1" customWidth="1"/>
    <col min="8967" max="8967" width="16.85546875" style="126" customWidth="1"/>
    <col min="8968" max="9211" width="9.140625" style="126"/>
    <col min="9212" max="9212" width="1.7109375" style="126" customWidth="1"/>
    <col min="9213" max="9213" width="20.140625" style="126" bestFit="1" customWidth="1"/>
    <col min="9214" max="9214" width="9.7109375" style="126" customWidth="1"/>
    <col min="9215" max="9215" width="14.7109375" style="126" customWidth="1"/>
    <col min="9216" max="9216" width="2.7109375" style="126" customWidth="1"/>
    <col min="9217" max="9217" width="14.7109375" style="126" customWidth="1"/>
    <col min="9218" max="9218" width="1.7109375" style="126" customWidth="1"/>
    <col min="9219" max="9219" width="11.5703125" style="126" bestFit="1" customWidth="1"/>
    <col min="9220" max="9220" width="2.7109375" style="126" customWidth="1"/>
    <col min="9221" max="9221" width="9.140625" style="126"/>
    <col min="9222" max="9222" width="14.85546875" style="126" bestFit="1" customWidth="1"/>
    <col min="9223" max="9223" width="16.85546875" style="126" customWidth="1"/>
    <col min="9224" max="9467" width="9.140625" style="126"/>
    <col min="9468" max="9468" width="1.7109375" style="126" customWidth="1"/>
    <col min="9469" max="9469" width="20.140625" style="126" bestFit="1" customWidth="1"/>
    <col min="9470" max="9470" width="9.7109375" style="126" customWidth="1"/>
    <col min="9471" max="9471" width="14.7109375" style="126" customWidth="1"/>
    <col min="9472" max="9472" width="2.7109375" style="126" customWidth="1"/>
    <col min="9473" max="9473" width="14.7109375" style="126" customWidth="1"/>
    <col min="9474" max="9474" width="1.7109375" style="126" customWidth="1"/>
    <col min="9475" max="9475" width="11.5703125" style="126" bestFit="1" customWidth="1"/>
    <col min="9476" max="9476" width="2.7109375" style="126" customWidth="1"/>
    <col min="9477" max="9477" width="9.140625" style="126"/>
    <col min="9478" max="9478" width="14.85546875" style="126" bestFit="1" customWidth="1"/>
    <col min="9479" max="9479" width="16.85546875" style="126" customWidth="1"/>
    <col min="9480" max="9723" width="9.140625" style="126"/>
    <col min="9724" max="9724" width="1.7109375" style="126" customWidth="1"/>
    <col min="9725" max="9725" width="20.140625" style="126" bestFit="1" customWidth="1"/>
    <col min="9726" max="9726" width="9.7109375" style="126" customWidth="1"/>
    <col min="9727" max="9727" width="14.7109375" style="126" customWidth="1"/>
    <col min="9728" max="9728" width="2.7109375" style="126" customWidth="1"/>
    <col min="9729" max="9729" width="14.7109375" style="126" customWidth="1"/>
    <col min="9730" max="9730" width="1.7109375" style="126" customWidth="1"/>
    <col min="9731" max="9731" width="11.5703125" style="126" bestFit="1" customWidth="1"/>
    <col min="9732" max="9732" width="2.7109375" style="126" customWidth="1"/>
    <col min="9733" max="9733" width="9.140625" style="126"/>
    <col min="9734" max="9734" width="14.85546875" style="126" bestFit="1" customWidth="1"/>
    <col min="9735" max="9735" width="16.85546875" style="126" customWidth="1"/>
    <col min="9736" max="9979" width="9.140625" style="126"/>
    <col min="9980" max="9980" width="1.7109375" style="126" customWidth="1"/>
    <col min="9981" max="9981" width="20.140625" style="126" bestFit="1" customWidth="1"/>
    <col min="9982" max="9982" width="9.7109375" style="126" customWidth="1"/>
    <col min="9983" max="9983" width="14.7109375" style="126" customWidth="1"/>
    <col min="9984" max="9984" width="2.7109375" style="126" customWidth="1"/>
    <col min="9985" max="9985" width="14.7109375" style="126" customWidth="1"/>
    <col min="9986" max="9986" width="1.7109375" style="126" customWidth="1"/>
    <col min="9987" max="9987" width="11.5703125" style="126" bestFit="1" customWidth="1"/>
    <col min="9988" max="9988" width="2.7109375" style="126" customWidth="1"/>
    <col min="9989" max="9989" width="9.140625" style="126"/>
    <col min="9990" max="9990" width="14.85546875" style="126" bestFit="1" customWidth="1"/>
    <col min="9991" max="9991" width="16.85546875" style="126" customWidth="1"/>
    <col min="9992" max="10235" width="9.140625" style="126"/>
    <col min="10236" max="10236" width="1.7109375" style="126" customWidth="1"/>
    <col min="10237" max="10237" width="20.140625" style="126" bestFit="1" customWidth="1"/>
    <col min="10238" max="10238" width="9.7109375" style="126" customWidth="1"/>
    <col min="10239" max="10239" width="14.7109375" style="126" customWidth="1"/>
    <col min="10240" max="10240" width="2.7109375" style="126" customWidth="1"/>
    <col min="10241" max="10241" width="14.7109375" style="126" customWidth="1"/>
    <col min="10242" max="10242" width="1.7109375" style="126" customWidth="1"/>
    <col min="10243" max="10243" width="11.5703125" style="126" bestFit="1" customWidth="1"/>
    <col min="10244" max="10244" width="2.7109375" style="126" customWidth="1"/>
    <col min="10245" max="10245" width="9.140625" style="126"/>
    <col min="10246" max="10246" width="14.85546875" style="126" bestFit="1" customWidth="1"/>
    <col min="10247" max="10247" width="16.85546875" style="126" customWidth="1"/>
    <col min="10248" max="10491" width="9.140625" style="126"/>
    <col min="10492" max="10492" width="1.7109375" style="126" customWidth="1"/>
    <col min="10493" max="10493" width="20.140625" style="126" bestFit="1" customWidth="1"/>
    <col min="10494" max="10494" width="9.7109375" style="126" customWidth="1"/>
    <col min="10495" max="10495" width="14.7109375" style="126" customWidth="1"/>
    <col min="10496" max="10496" width="2.7109375" style="126" customWidth="1"/>
    <col min="10497" max="10497" width="14.7109375" style="126" customWidth="1"/>
    <col min="10498" max="10498" width="1.7109375" style="126" customWidth="1"/>
    <col min="10499" max="10499" width="11.5703125" style="126" bestFit="1" customWidth="1"/>
    <col min="10500" max="10500" width="2.7109375" style="126" customWidth="1"/>
    <col min="10501" max="10501" width="9.140625" style="126"/>
    <col min="10502" max="10502" width="14.85546875" style="126" bestFit="1" customWidth="1"/>
    <col min="10503" max="10503" width="16.85546875" style="126" customWidth="1"/>
    <col min="10504" max="10747" width="9.140625" style="126"/>
    <col min="10748" max="10748" width="1.7109375" style="126" customWidth="1"/>
    <col min="10749" max="10749" width="20.140625" style="126" bestFit="1" customWidth="1"/>
    <col min="10750" max="10750" width="9.7109375" style="126" customWidth="1"/>
    <col min="10751" max="10751" width="14.7109375" style="126" customWidth="1"/>
    <col min="10752" max="10752" width="2.7109375" style="126" customWidth="1"/>
    <col min="10753" max="10753" width="14.7109375" style="126" customWidth="1"/>
    <col min="10754" max="10754" width="1.7109375" style="126" customWidth="1"/>
    <col min="10755" max="10755" width="11.5703125" style="126" bestFit="1" customWidth="1"/>
    <col min="10756" max="10756" width="2.7109375" style="126" customWidth="1"/>
    <col min="10757" max="10757" width="9.140625" style="126"/>
    <col min="10758" max="10758" width="14.85546875" style="126" bestFit="1" customWidth="1"/>
    <col min="10759" max="10759" width="16.85546875" style="126" customWidth="1"/>
    <col min="10760" max="11003" width="9.140625" style="126"/>
    <col min="11004" max="11004" width="1.7109375" style="126" customWidth="1"/>
    <col min="11005" max="11005" width="20.140625" style="126" bestFit="1" customWidth="1"/>
    <col min="11006" max="11006" width="9.7109375" style="126" customWidth="1"/>
    <col min="11007" max="11007" width="14.7109375" style="126" customWidth="1"/>
    <col min="11008" max="11008" width="2.7109375" style="126" customWidth="1"/>
    <col min="11009" max="11009" width="14.7109375" style="126" customWidth="1"/>
    <col min="11010" max="11010" width="1.7109375" style="126" customWidth="1"/>
    <col min="11011" max="11011" width="11.5703125" style="126" bestFit="1" customWidth="1"/>
    <col min="11012" max="11012" width="2.7109375" style="126" customWidth="1"/>
    <col min="11013" max="11013" width="9.140625" style="126"/>
    <col min="11014" max="11014" width="14.85546875" style="126" bestFit="1" customWidth="1"/>
    <col min="11015" max="11015" width="16.85546875" style="126" customWidth="1"/>
    <col min="11016" max="11259" width="9.140625" style="126"/>
    <col min="11260" max="11260" width="1.7109375" style="126" customWidth="1"/>
    <col min="11261" max="11261" width="20.140625" style="126" bestFit="1" customWidth="1"/>
    <col min="11262" max="11262" width="9.7109375" style="126" customWidth="1"/>
    <col min="11263" max="11263" width="14.7109375" style="126" customWidth="1"/>
    <col min="11264" max="11264" width="2.7109375" style="126" customWidth="1"/>
    <col min="11265" max="11265" width="14.7109375" style="126" customWidth="1"/>
    <col min="11266" max="11266" width="1.7109375" style="126" customWidth="1"/>
    <col min="11267" max="11267" width="11.5703125" style="126" bestFit="1" customWidth="1"/>
    <col min="11268" max="11268" width="2.7109375" style="126" customWidth="1"/>
    <col min="11269" max="11269" width="9.140625" style="126"/>
    <col min="11270" max="11270" width="14.85546875" style="126" bestFit="1" customWidth="1"/>
    <col min="11271" max="11271" width="16.85546875" style="126" customWidth="1"/>
    <col min="11272" max="11515" width="9.140625" style="126"/>
    <col min="11516" max="11516" width="1.7109375" style="126" customWidth="1"/>
    <col min="11517" max="11517" width="20.140625" style="126" bestFit="1" customWidth="1"/>
    <col min="11518" max="11518" width="9.7109375" style="126" customWidth="1"/>
    <col min="11519" max="11519" width="14.7109375" style="126" customWidth="1"/>
    <col min="11520" max="11520" width="2.7109375" style="126" customWidth="1"/>
    <col min="11521" max="11521" width="14.7109375" style="126" customWidth="1"/>
    <col min="11522" max="11522" width="1.7109375" style="126" customWidth="1"/>
    <col min="11523" max="11523" width="11.5703125" style="126" bestFit="1" customWidth="1"/>
    <col min="11524" max="11524" width="2.7109375" style="126" customWidth="1"/>
    <col min="11525" max="11525" width="9.140625" style="126"/>
    <col min="11526" max="11526" width="14.85546875" style="126" bestFit="1" customWidth="1"/>
    <col min="11527" max="11527" width="16.85546875" style="126" customWidth="1"/>
    <col min="11528" max="11771" width="9.140625" style="126"/>
    <col min="11772" max="11772" width="1.7109375" style="126" customWidth="1"/>
    <col min="11773" max="11773" width="20.140625" style="126" bestFit="1" customWidth="1"/>
    <col min="11774" max="11774" width="9.7109375" style="126" customWidth="1"/>
    <col min="11775" max="11775" width="14.7109375" style="126" customWidth="1"/>
    <col min="11776" max="11776" width="2.7109375" style="126" customWidth="1"/>
    <col min="11777" max="11777" width="14.7109375" style="126" customWidth="1"/>
    <col min="11778" max="11778" width="1.7109375" style="126" customWidth="1"/>
    <col min="11779" max="11779" width="11.5703125" style="126" bestFit="1" customWidth="1"/>
    <col min="11780" max="11780" width="2.7109375" style="126" customWidth="1"/>
    <col min="11781" max="11781" width="9.140625" style="126"/>
    <col min="11782" max="11782" width="14.85546875" style="126" bestFit="1" customWidth="1"/>
    <col min="11783" max="11783" width="16.85546875" style="126" customWidth="1"/>
    <col min="11784" max="12027" width="9.140625" style="126"/>
    <col min="12028" max="12028" width="1.7109375" style="126" customWidth="1"/>
    <col min="12029" max="12029" width="20.140625" style="126" bestFit="1" customWidth="1"/>
    <col min="12030" max="12030" width="9.7109375" style="126" customWidth="1"/>
    <col min="12031" max="12031" width="14.7109375" style="126" customWidth="1"/>
    <col min="12032" max="12032" width="2.7109375" style="126" customWidth="1"/>
    <col min="12033" max="12033" width="14.7109375" style="126" customWidth="1"/>
    <col min="12034" max="12034" width="1.7109375" style="126" customWidth="1"/>
    <col min="12035" max="12035" width="11.5703125" style="126" bestFit="1" customWidth="1"/>
    <col min="12036" max="12036" width="2.7109375" style="126" customWidth="1"/>
    <col min="12037" max="12037" width="9.140625" style="126"/>
    <col min="12038" max="12038" width="14.85546875" style="126" bestFit="1" customWidth="1"/>
    <col min="12039" max="12039" width="16.85546875" style="126" customWidth="1"/>
    <col min="12040" max="12283" width="9.140625" style="126"/>
    <col min="12284" max="12284" width="1.7109375" style="126" customWidth="1"/>
    <col min="12285" max="12285" width="20.140625" style="126" bestFit="1" customWidth="1"/>
    <col min="12286" max="12286" width="9.7109375" style="126" customWidth="1"/>
    <col min="12287" max="12287" width="14.7109375" style="126" customWidth="1"/>
    <col min="12288" max="12288" width="2.7109375" style="126" customWidth="1"/>
    <col min="12289" max="12289" width="14.7109375" style="126" customWidth="1"/>
    <col min="12290" max="12290" width="1.7109375" style="126" customWidth="1"/>
    <col min="12291" max="12291" width="11.5703125" style="126" bestFit="1" customWidth="1"/>
    <col min="12292" max="12292" width="2.7109375" style="126" customWidth="1"/>
    <col min="12293" max="12293" width="9.140625" style="126"/>
    <col min="12294" max="12294" width="14.85546875" style="126" bestFit="1" customWidth="1"/>
    <col min="12295" max="12295" width="16.85546875" style="126" customWidth="1"/>
    <col min="12296" max="12539" width="9.140625" style="126"/>
    <col min="12540" max="12540" width="1.7109375" style="126" customWidth="1"/>
    <col min="12541" max="12541" width="20.140625" style="126" bestFit="1" customWidth="1"/>
    <col min="12542" max="12542" width="9.7109375" style="126" customWidth="1"/>
    <col min="12543" max="12543" width="14.7109375" style="126" customWidth="1"/>
    <col min="12544" max="12544" width="2.7109375" style="126" customWidth="1"/>
    <col min="12545" max="12545" width="14.7109375" style="126" customWidth="1"/>
    <col min="12546" max="12546" width="1.7109375" style="126" customWidth="1"/>
    <col min="12547" max="12547" width="11.5703125" style="126" bestFit="1" customWidth="1"/>
    <col min="12548" max="12548" width="2.7109375" style="126" customWidth="1"/>
    <col min="12549" max="12549" width="9.140625" style="126"/>
    <col min="12550" max="12550" width="14.85546875" style="126" bestFit="1" customWidth="1"/>
    <col min="12551" max="12551" width="16.85546875" style="126" customWidth="1"/>
    <col min="12552" max="12795" width="9.140625" style="126"/>
    <col min="12796" max="12796" width="1.7109375" style="126" customWidth="1"/>
    <col min="12797" max="12797" width="20.140625" style="126" bestFit="1" customWidth="1"/>
    <col min="12798" max="12798" width="9.7109375" style="126" customWidth="1"/>
    <col min="12799" max="12799" width="14.7109375" style="126" customWidth="1"/>
    <col min="12800" max="12800" width="2.7109375" style="126" customWidth="1"/>
    <col min="12801" max="12801" width="14.7109375" style="126" customWidth="1"/>
    <col min="12802" max="12802" width="1.7109375" style="126" customWidth="1"/>
    <col min="12803" max="12803" width="11.5703125" style="126" bestFit="1" customWidth="1"/>
    <col min="12804" max="12804" width="2.7109375" style="126" customWidth="1"/>
    <col min="12805" max="12805" width="9.140625" style="126"/>
    <col min="12806" max="12806" width="14.85546875" style="126" bestFit="1" customWidth="1"/>
    <col min="12807" max="12807" width="16.85546875" style="126" customWidth="1"/>
    <col min="12808" max="13051" width="9.140625" style="126"/>
    <col min="13052" max="13052" width="1.7109375" style="126" customWidth="1"/>
    <col min="13053" max="13053" width="20.140625" style="126" bestFit="1" customWidth="1"/>
    <col min="13054" max="13054" width="9.7109375" style="126" customWidth="1"/>
    <col min="13055" max="13055" width="14.7109375" style="126" customWidth="1"/>
    <col min="13056" max="13056" width="2.7109375" style="126" customWidth="1"/>
    <col min="13057" max="13057" width="14.7109375" style="126" customWidth="1"/>
    <col min="13058" max="13058" width="1.7109375" style="126" customWidth="1"/>
    <col min="13059" max="13059" width="11.5703125" style="126" bestFit="1" customWidth="1"/>
    <col min="13060" max="13060" width="2.7109375" style="126" customWidth="1"/>
    <col min="13061" max="13061" width="9.140625" style="126"/>
    <col min="13062" max="13062" width="14.85546875" style="126" bestFit="1" customWidth="1"/>
    <col min="13063" max="13063" width="16.85546875" style="126" customWidth="1"/>
    <col min="13064" max="13307" width="9.140625" style="126"/>
    <col min="13308" max="13308" width="1.7109375" style="126" customWidth="1"/>
    <col min="13309" max="13309" width="20.140625" style="126" bestFit="1" customWidth="1"/>
    <col min="13310" max="13310" width="9.7109375" style="126" customWidth="1"/>
    <col min="13311" max="13311" width="14.7109375" style="126" customWidth="1"/>
    <col min="13312" max="13312" width="2.7109375" style="126" customWidth="1"/>
    <col min="13313" max="13313" width="14.7109375" style="126" customWidth="1"/>
    <col min="13314" max="13314" width="1.7109375" style="126" customWidth="1"/>
    <col min="13315" max="13315" width="11.5703125" style="126" bestFit="1" customWidth="1"/>
    <col min="13316" max="13316" width="2.7109375" style="126" customWidth="1"/>
    <col min="13317" max="13317" width="9.140625" style="126"/>
    <col min="13318" max="13318" width="14.85546875" style="126" bestFit="1" customWidth="1"/>
    <col min="13319" max="13319" width="16.85546875" style="126" customWidth="1"/>
    <col min="13320" max="13563" width="9.140625" style="126"/>
    <col min="13564" max="13564" width="1.7109375" style="126" customWidth="1"/>
    <col min="13565" max="13565" width="20.140625" style="126" bestFit="1" customWidth="1"/>
    <col min="13566" max="13566" width="9.7109375" style="126" customWidth="1"/>
    <col min="13567" max="13567" width="14.7109375" style="126" customWidth="1"/>
    <col min="13568" max="13568" width="2.7109375" style="126" customWidth="1"/>
    <col min="13569" max="13569" width="14.7109375" style="126" customWidth="1"/>
    <col min="13570" max="13570" width="1.7109375" style="126" customWidth="1"/>
    <col min="13571" max="13571" width="11.5703125" style="126" bestFit="1" customWidth="1"/>
    <col min="13572" max="13572" width="2.7109375" style="126" customWidth="1"/>
    <col min="13573" max="13573" width="9.140625" style="126"/>
    <col min="13574" max="13574" width="14.85546875" style="126" bestFit="1" customWidth="1"/>
    <col min="13575" max="13575" width="16.85546875" style="126" customWidth="1"/>
    <col min="13576" max="13819" width="9.140625" style="126"/>
    <col min="13820" max="13820" width="1.7109375" style="126" customWidth="1"/>
    <col min="13821" max="13821" width="20.140625" style="126" bestFit="1" customWidth="1"/>
    <col min="13822" max="13822" width="9.7109375" style="126" customWidth="1"/>
    <col min="13823" max="13823" width="14.7109375" style="126" customWidth="1"/>
    <col min="13824" max="13824" width="2.7109375" style="126" customWidth="1"/>
    <col min="13825" max="13825" width="14.7109375" style="126" customWidth="1"/>
    <col min="13826" max="13826" width="1.7109375" style="126" customWidth="1"/>
    <col min="13827" max="13827" width="11.5703125" style="126" bestFit="1" customWidth="1"/>
    <col min="13828" max="13828" width="2.7109375" style="126" customWidth="1"/>
    <col min="13829" max="13829" width="9.140625" style="126"/>
    <col min="13830" max="13830" width="14.85546875" style="126" bestFit="1" customWidth="1"/>
    <col min="13831" max="13831" width="16.85546875" style="126" customWidth="1"/>
    <col min="13832" max="14075" width="9.140625" style="126"/>
    <col min="14076" max="14076" width="1.7109375" style="126" customWidth="1"/>
    <col min="14077" max="14077" width="20.140625" style="126" bestFit="1" customWidth="1"/>
    <col min="14078" max="14078" width="9.7109375" style="126" customWidth="1"/>
    <col min="14079" max="14079" width="14.7109375" style="126" customWidth="1"/>
    <col min="14080" max="14080" width="2.7109375" style="126" customWidth="1"/>
    <col min="14081" max="14081" width="14.7109375" style="126" customWidth="1"/>
    <col min="14082" max="14082" width="1.7109375" style="126" customWidth="1"/>
    <col min="14083" max="14083" width="11.5703125" style="126" bestFit="1" customWidth="1"/>
    <col min="14084" max="14084" width="2.7109375" style="126" customWidth="1"/>
    <col min="14085" max="14085" width="9.140625" style="126"/>
    <col min="14086" max="14086" width="14.85546875" style="126" bestFit="1" customWidth="1"/>
    <col min="14087" max="14087" width="16.85546875" style="126" customWidth="1"/>
    <col min="14088" max="14331" width="9.140625" style="126"/>
    <col min="14332" max="14332" width="1.7109375" style="126" customWidth="1"/>
    <col min="14333" max="14333" width="20.140625" style="126" bestFit="1" customWidth="1"/>
    <col min="14334" max="14334" width="9.7109375" style="126" customWidth="1"/>
    <col min="14335" max="14335" width="14.7109375" style="126" customWidth="1"/>
    <col min="14336" max="14336" width="2.7109375" style="126" customWidth="1"/>
    <col min="14337" max="14337" width="14.7109375" style="126" customWidth="1"/>
    <col min="14338" max="14338" width="1.7109375" style="126" customWidth="1"/>
    <col min="14339" max="14339" width="11.5703125" style="126" bestFit="1" customWidth="1"/>
    <col min="14340" max="14340" width="2.7109375" style="126" customWidth="1"/>
    <col min="14341" max="14341" width="9.140625" style="126"/>
    <col min="14342" max="14342" width="14.85546875" style="126" bestFit="1" customWidth="1"/>
    <col min="14343" max="14343" width="16.85546875" style="126" customWidth="1"/>
    <col min="14344" max="14587" width="9.140625" style="126"/>
    <col min="14588" max="14588" width="1.7109375" style="126" customWidth="1"/>
    <col min="14589" max="14589" width="20.140625" style="126" bestFit="1" customWidth="1"/>
    <col min="14590" max="14590" width="9.7109375" style="126" customWidth="1"/>
    <col min="14591" max="14591" width="14.7109375" style="126" customWidth="1"/>
    <col min="14592" max="14592" width="2.7109375" style="126" customWidth="1"/>
    <col min="14593" max="14593" width="14.7109375" style="126" customWidth="1"/>
    <col min="14594" max="14594" width="1.7109375" style="126" customWidth="1"/>
    <col min="14595" max="14595" width="11.5703125" style="126" bestFit="1" customWidth="1"/>
    <col min="14596" max="14596" width="2.7109375" style="126" customWidth="1"/>
    <col min="14597" max="14597" width="9.140625" style="126"/>
    <col min="14598" max="14598" width="14.85546875" style="126" bestFit="1" customWidth="1"/>
    <col min="14599" max="14599" width="16.85546875" style="126" customWidth="1"/>
    <col min="14600" max="14843" width="9.140625" style="126"/>
    <col min="14844" max="14844" width="1.7109375" style="126" customWidth="1"/>
    <col min="14845" max="14845" width="20.140625" style="126" bestFit="1" customWidth="1"/>
    <col min="14846" max="14846" width="9.7109375" style="126" customWidth="1"/>
    <col min="14847" max="14847" width="14.7109375" style="126" customWidth="1"/>
    <col min="14848" max="14848" width="2.7109375" style="126" customWidth="1"/>
    <col min="14849" max="14849" width="14.7109375" style="126" customWidth="1"/>
    <col min="14850" max="14850" width="1.7109375" style="126" customWidth="1"/>
    <col min="14851" max="14851" width="11.5703125" style="126" bestFit="1" customWidth="1"/>
    <col min="14852" max="14852" width="2.7109375" style="126" customWidth="1"/>
    <col min="14853" max="14853" width="9.140625" style="126"/>
    <col min="14854" max="14854" width="14.85546875" style="126" bestFit="1" customWidth="1"/>
    <col min="14855" max="14855" width="16.85546875" style="126" customWidth="1"/>
    <col min="14856" max="15099" width="9.140625" style="126"/>
    <col min="15100" max="15100" width="1.7109375" style="126" customWidth="1"/>
    <col min="15101" max="15101" width="20.140625" style="126" bestFit="1" customWidth="1"/>
    <col min="15102" max="15102" width="9.7109375" style="126" customWidth="1"/>
    <col min="15103" max="15103" width="14.7109375" style="126" customWidth="1"/>
    <col min="15104" max="15104" width="2.7109375" style="126" customWidth="1"/>
    <col min="15105" max="15105" width="14.7109375" style="126" customWidth="1"/>
    <col min="15106" max="15106" width="1.7109375" style="126" customWidth="1"/>
    <col min="15107" max="15107" width="11.5703125" style="126" bestFit="1" customWidth="1"/>
    <col min="15108" max="15108" width="2.7109375" style="126" customWidth="1"/>
    <col min="15109" max="15109" width="9.140625" style="126"/>
    <col min="15110" max="15110" width="14.85546875" style="126" bestFit="1" customWidth="1"/>
    <col min="15111" max="15111" width="16.85546875" style="126" customWidth="1"/>
    <col min="15112" max="15355" width="9.140625" style="126"/>
    <col min="15356" max="15356" width="1.7109375" style="126" customWidth="1"/>
    <col min="15357" max="15357" width="20.140625" style="126" bestFit="1" customWidth="1"/>
    <col min="15358" max="15358" width="9.7109375" style="126" customWidth="1"/>
    <col min="15359" max="15359" width="14.7109375" style="126" customWidth="1"/>
    <col min="15360" max="15360" width="2.7109375" style="126" customWidth="1"/>
    <col min="15361" max="15361" width="14.7109375" style="126" customWidth="1"/>
    <col min="15362" max="15362" width="1.7109375" style="126" customWidth="1"/>
    <col min="15363" max="15363" width="11.5703125" style="126" bestFit="1" customWidth="1"/>
    <col min="15364" max="15364" width="2.7109375" style="126" customWidth="1"/>
    <col min="15365" max="15365" width="9.140625" style="126"/>
    <col min="15366" max="15366" width="14.85546875" style="126" bestFit="1" customWidth="1"/>
    <col min="15367" max="15367" width="16.85546875" style="126" customWidth="1"/>
    <col min="15368" max="15611" width="9.140625" style="126"/>
    <col min="15612" max="15612" width="1.7109375" style="126" customWidth="1"/>
    <col min="15613" max="15613" width="20.140625" style="126" bestFit="1" customWidth="1"/>
    <col min="15614" max="15614" width="9.7109375" style="126" customWidth="1"/>
    <col min="15615" max="15615" width="14.7109375" style="126" customWidth="1"/>
    <col min="15616" max="15616" width="2.7109375" style="126" customWidth="1"/>
    <col min="15617" max="15617" width="14.7109375" style="126" customWidth="1"/>
    <col min="15618" max="15618" width="1.7109375" style="126" customWidth="1"/>
    <col min="15619" max="15619" width="11.5703125" style="126" bestFit="1" customWidth="1"/>
    <col min="15620" max="15620" width="2.7109375" style="126" customWidth="1"/>
    <col min="15621" max="15621" width="9.140625" style="126"/>
    <col min="15622" max="15622" width="14.85546875" style="126" bestFit="1" customWidth="1"/>
    <col min="15623" max="15623" width="16.85546875" style="126" customWidth="1"/>
    <col min="15624" max="15867" width="9.140625" style="126"/>
    <col min="15868" max="15868" width="1.7109375" style="126" customWidth="1"/>
    <col min="15869" max="15869" width="20.140625" style="126" bestFit="1" customWidth="1"/>
    <col min="15870" max="15870" width="9.7109375" style="126" customWidth="1"/>
    <col min="15871" max="15871" width="14.7109375" style="126" customWidth="1"/>
    <col min="15872" max="15872" width="2.7109375" style="126" customWidth="1"/>
    <col min="15873" max="15873" width="14.7109375" style="126" customWidth="1"/>
    <col min="15874" max="15874" width="1.7109375" style="126" customWidth="1"/>
    <col min="15875" max="15875" width="11.5703125" style="126" bestFit="1" customWidth="1"/>
    <col min="15876" max="15876" width="2.7109375" style="126" customWidth="1"/>
    <col min="15877" max="15877" width="9.140625" style="126"/>
    <col min="15878" max="15878" width="14.85546875" style="126" bestFit="1" customWidth="1"/>
    <col min="15879" max="15879" width="16.85546875" style="126" customWidth="1"/>
    <col min="15880" max="16123" width="9.140625" style="126"/>
    <col min="16124" max="16124" width="1.7109375" style="126" customWidth="1"/>
    <col min="16125" max="16125" width="20.140625" style="126" bestFit="1" customWidth="1"/>
    <col min="16126" max="16126" width="9.7109375" style="126" customWidth="1"/>
    <col min="16127" max="16127" width="14.7109375" style="126" customWidth="1"/>
    <col min="16128" max="16128" width="2.7109375" style="126" customWidth="1"/>
    <col min="16129" max="16129" width="14.7109375" style="126" customWidth="1"/>
    <col min="16130" max="16130" width="1.7109375" style="126" customWidth="1"/>
    <col min="16131" max="16131" width="11.5703125" style="126" bestFit="1" customWidth="1"/>
    <col min="16132" max="16132" width="2.7109375" style="126" customWidth="1"/>
    <col min="16133" max="16133" width="9.140625" style="126"/>
    <col min="16134" max="16134" width="14.85546875" style="126" bestFit="1" customWidth="1"/>
    <col min="16135" max="16135" width="16.85546875" style="126" customWidth="1"/>
    <col min="16136" max="16384" width="9.140625" style="126"/>
  </cols>
  <sheetData>
    <row r="1" spans="1:7" s="142" customFormat="1" ht="45.75" customHeight="1" x14ac:dyDescent="0.2">
      <c r="A1" s="165" t="s">
        <v>1205</v>
      </c>
      <c r="B1" s="139"/>
      <c r="C1" s="139"/>
      <c r="D1" s="139"/>
      <c r="E1" s="139"/>
      <c r="F1" s="141"/>
      <c r="G1" s="141"/>
    </row>
    <row r="2" spans="1:7" ht="45.75" customHeight="1" x14ac:dyDescent="0.2">
      <c r="A2" s="122" t="s">
        <v>441</v>
      </c>
      <c r="B2" s="123" t="s">
        <v>358</v>
      </c>
      <c r="C2" s="124" t="s">
        <v>1042</v>
      </c>
      <c r="D2" s="125" t="s">
        <v>1041</v>
      </c>
      <c r="E2" s="125" t="s">
        <v>33</v>
      </c>
    </row>
    <row r="3" spans="1:7" ht="24.95" customHeight="1" x14ac:dyDescent="0.2">
      <c r="A3" s="127" t="s">
        <v>590</v>
      </c>
      <c r="B3" s="127" t="s">
        <v>50</v>
      </c>
      <c r="C3" s="128">
        <v>190055991</v>
      </c>
      <c r="D3" s="128">
        <v>729735</v>
      </c>
      <c r="E3" s="129">
        <f t="shared" ref="E3:E34" si="0">D3/$D$74</f>
        <v>8.8796768054755346E-4</v>
      </c>
    </row>
    <row r="4" spans="1:7" ht="24.95" customHeight="1" x14ac:dyDescent="0.2">
      <c r="A4" s="127" t="s">
        <v>532</v>
      </c>
      <c r="B4" s="127" t="s">
        <v>53</v>
      </c>
      <c r="C4" s="128">
        <v>1792500</v>
      </c>
      <c r="D4" s="128">
        <v>164250</v>
      </c>
      <c r="E4" s="129">
        <f t="shared" si="0"/>
        <v>1.9986528195843099E-4</v>
      </c>
      <c r="F4" s="152"/>
      <c r="G4" s="131"/>
    </row>
    <row r="5" spans="1:7" ht="24.95" customHeight="1" x14ac:dyDescent="0.2">
      <c r="A5" s="127" t="s">
        <v>662</v>
      </c>
      <c r="B5" s="132" t="s">
        <v>77</v>
      </c>
      <c r="C5" s="128">
        <v>2080500</v>
      </c>
      <c r="D5" s="128">
        <v>1691000</v>
      </c>
      <c r="E5" s="129">
        <f t="shared" si="0"/>
        <v>2.0576693564183066E-3</v>
      </c>
      <c r="F5" s="152"/>
      <c r="G5" s="131"/>
    </row>
    <row r="6" spans="1:7" ht="24.95" customHeight="1" x14ac:dyDescent="0.2">
      <c r="A6" s="127" t="s">
        <v>644</v>
      </c>
      <c r="B6" s="132" t="s">
        <v>62</v>
      </c>
      <c r="C6" s="128">
        <v>21738078</v>
      </c>
      <c r="D6" s="128">
        <v>4925000</v>
      </c>
      <c r="E6" s="129">
        <f t="shared" si="0"/>
        <v>5.9929163692254046E-3</v>
      </c>
      <c r="F6" s="152"/>
      <c r="G6" s="131"/>
    </row>
    <row r="7" spans="1:7" ht="24.95" customHeight="1" x14ac:dyDescent="0.2">
      <c r="A7" s="127" t="s">
        <v>473</v>
      </c>
      <c r="B7" s="132" t="s">
        <v>86</v>
      </c>
      <c r="C7" s="128">
        <v>6214000</v>
      </c>
      <c r="D7" s="128">
        <v>1200000</v>
      </c>
      <c r="E7" s="129">
        <f t="shared" si="0"/>
        <v>1.4602029732122812E-3</v>
      </c>
      <c r="F7" s="152"/>
      <c r="G7" s="131"/>
    </row>
    <row r="8" spans="1:7" ht="24.95" customHeight="1" x14ac:dyDescent="0.2">
      <c r="A8" s="127" t="s">
        <v>561</v>
      </c>
      <c r="B8" s="132" t="s">
        <v>89</v>
      </c>
      <c r="C8" s="128">
        <v>116814380</v>
      </c>
      <c r="D8" s="128">
        <v>1565738</v>
      </c>
      <c r="E8" s="129">
        <f t="shared" si="0"/>
        <v>1.9052460690595424E-3</v>
      </c>
      <c r="F8" s="152"/>
      <c r="G8" s="131"/>
    </row>
    <row r="9" spans="1:7" ht="24.95" customHeight="1" x14ac:dyDescent="0.2">
      <c r="A9" s="127" t="s">
        <v>484</v>
      </c>
      <c r="B9" s="132" t="s">
        <v>72</v>
      </c>
      <c r="C9" s="128">
        <v>16747207</v>
      </c>
      <c r="D9" s="128">
        <v>765000</v>
      </c>
      <c r="E9" s="129">
        <f t="shared" si="0"/>
        <v>9.3087939542282937E-4</v>
      </c>
      <c r="F9" s="152"/>
    </row>
    <row r="10" spans="1:7" ht="24.95" customHeight="1" x14ac:dyDescent="0.2">
      <c r="A10" s="127" t="s">
        <v>485</v>
      </c>
      <c r="B10" s="132" t="s">
        <v>72</v>
      </c>
      <c r="C10" s="128">
        <v>19106617.5</v>
      </c>
      <c r="D10" s="128">
        <v>5706600</v>
      </c>
      <c r="E10" s="129">
        <f t="shared" si="0"/>
        <v>6.9439952391110041E-3</v>
      </c>
      <c r="F10" s="152"/>
      <c r="G10" s="131"/>
    </row>
    <row r="11" spans="1:7" ht="24.95" customHeight="1" x14ac:dyDescent="0.2">
      <c r="A11" s="127" t="s">
        <v>443</v>
      </c>
      <c r="B11" s="132" t="s">
        <v>82</v>
      </c>
      <c r="C11" s="128">
        <v>8064400</v>
      </c>
      <c r="D11" s="128">
        <v>120000</v>
      </c>
      <c r="E11" s="129">
        <f t="shared" si="0"/>
        <v>1.4602029732122812E-4</v>
      </c>
      <c r="F11" s="152"/>
      <c r="G11" s="131"/>
    </row>
    <row r="12" spans="1:7" ht="24.95" customHeight="1" x14ac:dyDescent="0.2">
      <c r="A12" s="127" t="s">
        <v>620</v>
      </c>
      <c r="B12" s="132" t="s">
        <v>101</v>
      </c>
      <c r="C12" s="128">
        <v>44000000</v>
      </c>
      <c r="D12" s="128">
        <v>600000</v>
      </c>
      <c r="E12" s="129">
        <f t="shared" si="0"/>
        <v>7.3010148660614062E-4</v>
      </c>
      <c r="F12" s="152"/>
      <c r="G12" s="131"/>
    </row>
    <row r="13" spans="1:7" ht="24.95" customHeight="1" x14ac:dyDescent="0.2">
      <c r="A13" s="127" t="s">
        <v>475</v>
      </c>
      <c r="B13" s="132" t="s">
        <v>86</v>
      </c>
      <c r="C13" s="128">
        <v>46392372</v>
      </c>
      <c r="D13" s="128">
        <v>1670126</v>
      </c>
      <c r="E13" s="129">
        <f t="shared" si="0"/>
        <v>2.0322691256992789E-3</v>
      </c>
      <c r="F13" s="152"/>
      <c r="G13" s="131"/>
    </row>
    <row r="14" spans="1:7" ht="24.95" customHeight="1" x14ac:dyDescent="0.2">
      <c r="A14" s="127" t="s">
        <v>655</v>
      </c>
      <c r="B14" s="132" t="s">
        <v>44</v>
      </c>
      <c r="C14" s="128">
        <v>241384614</v>
      </c>
      <c r="D14" s="128">
        <v>2492300</v>
      </c>
      <c r="E14" s="129">
        <f t="shared" si="0"/>
        <v>3.0327198917808073E-3</v>
      </c>
      <c r="F14" s="152"/>
      <c r="G14" s="131"/>
    </row>
    <row r="15" spans="1:7" ht="24.95" customHeight="1" x14ac:dyDescent="0.2">
      <c r="A15" s="127" t="s">
        <v>541</v>
      </c>
      <c r="B15" s="132" t="s">
        <v>128</v>
      </c>
      <c r="C15" s="128">
        <v>100038553</v>
      </c>
      <c r="D15" s="128">
        <v>10714417.6</v>
      </c>
      <c r="E15" s="129">
        <f t="shared" si="0"/>
        <v>1.303768702979833E-2</v>
      </c>
      <c r="F15" s="152"/>
      <c r="G15" s="131"/>
    </row>
    <row r="16" spans="1:7" ht="24.95" customHeight="1" x14ac:dyDescent="0.2">
      <c r="A16" s="127" t="s">
        <v>645</v>
      </c>
      <c r="B16" s="132" t="s">
        <v>62</v>
      </c>
      <c r="C16" s="128">
        <v>21700000</v>
      </c>
      <c r="D16" s="128">
        <v>620000</v>
      </c>
      <c r="E16" s="129">
        <f t="shared" si="0"/>
        <v>7.5443820282634531E-4</v>
      </c>
      <c r="F16" s="152"/>
      <c r="G16" s="131"/>
    </row>
    <row r="17" spans="1:7" ht="24.95" customHeight="1" x14ac:dyDescent="0.2">
      <c r="A17" s="127" t="s">
        <v>673</v>
      </c>
      <c r="B17" s="132" t="s">
        <v>56</v>
      </c>
      <c r="C17" s="128">
        <v>193341480</v>
      </c>
      <c r="D17" s="128">
        <v>725167</v>
      </c>
      <c r="E17" s="129">
        <f t="shared" si="0"/>
        <v>8.8240917456285865E-4</v>
      </c>
      <c r="F17" s="152"/>
      <c r="G17" s="131"/>
    </row>
    <row r="18" spans="1:7" ht="24.95" customHeight="1" x14ac:dyDescent="0.2">
      <c r="A18" s="127" t="s">
        <v>129</v>
      </c>
      <c r="B18" s="132" t="s">
        <v>128</v>
      </c>
      <c r="C18" s="128">
        <v>98703490</v>
      </c>
      <c r="D18" s="128">
        <v>50215287</v>
      </c>
      <c r="E18" s="129">
        <f t="shared" si="0"/>
        <v>6.1103759481756684E-2</v>
      </c>
      <c r="F18" s="152"/>
      <c r="G18" s="131"/>
    </row>
    <row r="19" spans="1:7" ht="24.95" customHeight="1" x14ac:dyDescent="0.2">
      <c r="A19" s="127" t="s">
        <v>610</v>
      </c>
      <c r="B19" s="132" t="s">
        <v>147</v>
      </c>
      <c r="C19" s="128">
        <v>39494269</v>
      </c>
      <c r="D19" s="128">
        <v>3911226</v>
      </c>
      <c r="E19" s="129">
        <f t="shared" si="0"/>
        <v>4.7593198617543152E-3</v>
      </c>
      <c r="F19" s="152"/>
      <c r="G19" s="131"/>
    </row>
    <row r="20" spans="1:7" ht="24.95" customHeight="1" x14ac:dyDescent="0.2">
      <c r="A20" s="127" t="s">
        <v>542</v>
      </c>
      <c r="B20" s="132" t="s">
        <v>128</v>
      </c>
      <c r="C20" s="146">
        <v>753300032</v>
      </c>
      <c r="D20" s="146">
        <v>154652082</v>
      </c>
      <c r="E20" s="129">
        <f t="shared" si="0"/>
        <v>0.18818619162489128</v>
      </c>
      <c r="F20" s="152"/>
      <c r="G20" s="131"/>
    </row>
    <row r="21" spans="1:7" ht="24.95" customHeight="1" x14ac:dyDescent="0.2">
      <c r="A21" s="127" t="s">
        <v>503</v>
      </c>
      <c r="B21" s="132" t="s">
        <v>104</v>
      </c>
      <c r="C21" s="128">
        <v>8700000</v>
      </c>
      <c r="D21" s="128">
        <v>252388</v>
      </c>
      <c r="E21" s="129">
        <f t="shared" si="0"/>
        <v>3.0711475666925106E-4</v>
      </c>
      <c r="F21" s="152"/>
      <c r="G21" s="131"/>
    </row>
    <row r="22" spans="1:7" ht="24.95" customHeight="1" x14ac:dyDescent="0.2">
      <c r="A22" s="127" t="s">
        <v>96</v>
      </c>
      <c r="B22" s="132" t="s">
        <v>95</v>
      </c>
      <c r="C22" s="128">
        <v>518592509</v>
      </c>
      <c r="D22" s="128">
        <v>119223403</v>
      </c>
      <c r="E22" s="129">
        <f t="shared" si="0"/>
        <v>0.14507530628090501</v>
      </c>
      <c r="F22" s="152"/>
      <c r="G22" s="131"/>
    </row>
    <row r="23" spans="1:7" ht="24.95" customHeight="1" x14ac:dyDescent="0.2">
      <c r="A23" s="127" t="s">
        <v>543</v>
      </c>
      <c r="B23" s="132" t="s">
        <v>128</v>
      </c>
      <c r="C23" s="128">
        <v>465610183</v>
      </c>
      <c r="D23" s="128">
        <v>25413000</v>
      </c>
      <c r="E23" s="129">
        <f t="shared" si="0"/>
        <v>3.0923448465203087E-2</v>
      </c>
      <c r="F23" s="152"/>
      <c r="G23" s="131"/>
    </row>
    <row r="24" spans="1:7" ht="24.95" customHeight="1" x14ac:dyDescent="0.2">
      <c r="A24" s="127" t="s">
        <v>1043</v>
      </c>
      <c r="B24" s="132" t="s">
        <v>163</v>
      </c>
      <c r="C24" s="128">
        <v>6512924</v>
      </c>
      <c r="D24" s="128">
        <v>385000</v>
      </c>
      <c r="E24" s="129">
        <f t="shared" si="0"/>
        <v>4.6848178723894024E-4</v>
      </c>
      <c r="F24" s="152"/>
      <c r="G24" s="131"/>
    </row>
    <row r="25" spans="1:7" ht="24.95" customHeight="1" x14ac:dyDescent="0.2">
      <c r="A25" s="127" t="s">
        <v>562</v>
      </c>
      <c r="B25" s="127" t="s">
        <v>89</v>
      </c>
      <c r="C25" s="153">
        <v>66700541</v>
      </c>
      <c r="D25" s="153">
        <v>4150000</v>
      </c>
      <c r="E25" s="129">
        <f t="shared" si="0"/>
        <v>5.0498686156924726E-3</v>
      </c>
      <c r="F25" s="152"/>
      <c r="G25" s="131"/>
    </row>
    <row r="26" spans="1:7" ht="24.95" customHeight="1" x14ac:dyDescent="0.2">
      <c r="A26" s="127" t="s">
        <v>533</v>
      </c>
      <c r="B26" s="127" t="s">
        <v>53</v>
      </c>
      <c r="C26" s="128">
        <v>221156</v>
      </c>
      <c r="D26" s="128">
        <v>221156</v>
      </c>
      <c r="E26" s="129">
        <f t="shared" si="0"/>
        <v>2.6911054061977939E-4</v>
      </c>
      <c r="F26" s="152"/>
      <c r="G26" s="131"/>
    </row>
    <row r="27" spans="1:7" ht="24.95" customHeight="1" x14ac:dyDescent="0.2">
      <c r="A27" s="127" t="s">
        <v>613</v>
      </c>
      <c r="B27" s="127" t="s">
        <v>147</v>
      </c>
      <c r="C27" s="128">
        <v>27500000</v>
      </c>
      <c r="D27" s="128">
        <v>500000</v>
      </c>
      <c r="E27" s="129">
        <f t="shared" si="0"/>
        <v>6.0841790550511716E-4</v>
      </c>
      <c r="F27" s="152"/>
      <c r="G27" s="131"/>
    </row>
    <row r="28" spans="1:7" ht="24.95" customHeight="1" x14ac:dyDescent="0.2">
      <c r="A28" s="127" t="s">
        <v>656</v>
      </c>
      <c r="B28" s="127" t="s">
        <v>44</v>
      </c>
      <c r="C28" s="128">
        <v>36308036</v>
      </c>
      <c r="D28" s="128">
        <v>5910000</v>
      </c>
      <c r="E28" s="129">
        <f t="shared" si="0"/>
        <v>7.1914996430704854E-3</v>
      </c>
      <c r="F28" s="152"/>
      <c r="G28" s="131"/>
    </row>
    <row r="29" spans="1:7" ht="24.95" customHeight="1" x14ac:dyDescent="0.2">
      <c r="A29" s="132" t="s">
        <v>647</v>
      </c>
      <c r="B29" s="132" t="s">
        <v>62</v>
      </c>
      <c r="C29" s="128">
        <v>1083761</v>
      </c>
      <c r="D29" s="128">
        <v>550000</v>
      </c>
      <c r="E29" s="129">
        <f t="shared" si="0"/>
        <v>6.6925969605562889E-4</v>
      </c>
      <c r="F29" s="152"/>
      <c r="G29" s="131"/>
    </row>
    <row r="30" spans="1:7" ht="24.95" customHeight="1" x14ac:dyDescent="0.2">
      <c r="A30" s="127" t="s">
        <v>583</v>
      </c>
      <c r="B30" s="127" t="s">
        <v>68</v>
      </c>
      <c r="C30" s="128">
        <v>19574122</v>
      </c>
      <c r="D30" s="128">
        <v>2886000</v>
      </c>
      <c r="E30" s="129">
        <f t="shared" si="0"/>
        <v>3.5117881505755365E-3</v>
      </c>
      <c r="F30" s="152"/>
      <c r="G30" s="131"/>
    </row>
    <row r="31" spans="1:7" ht="24.95" customHeight="1" x14ac:dyDescent="0.2">
      <c r="A31" s="127" t="s">
        <v>525</v>
      </c>
      <c r="B31" s="127" t="s">
        <v>98</v>
      </c>
      <c r="C31" s="128">
        <v>957333</v>
      </c>
      <c r="D31" s="128">
        <v>46625</v>
      </c>
      <c r="E31" s="129">
        <f t="shared" si="0"/>
        <v>5.673496968835218E-5</v>
      </c>
      <c r="F31" s="152"/>
      <c r="G31" s="131"/>
    </row>
    <row r="32" spans="1:7" ht="24.95" customHeight="1" x14ac:dyDescent="0.2">
      <c r="A32" s="127" t="s">
        <v>564</v>
      </c>
      <c r="B32" s="127" t="s">
        <v>89</v>
      </c>
      <c r="C32" s="128">
        <v>407612468</v>
      </c>
      <c r="D32" s="128">
        <v>11126682.5</v>
      </c>
      <c r="E32" s="129">
        <f t="shared" si="0"/>
        <v>1.3539345723740883E-2</v>
      </c>
      <c r="F32" s="152"/>
      <c r="G32" s="131"/>
    </row>
    <row r="33" spans="1:7" ht="24.95" customHeight="1" x14ac:dyDescent="0.2">
      <c r="A33" s="127" t="s">
        <v>487</v>
      </c>
      <c r="B33" s="127" t="s">
        <v>72</v>
      </c>
      <c r="C33" s="128">
        <v>33753052</v>
      </c>
      <c r="D33" s="128">
        <v>25000000</v>
      </c>
      <c r="E33" s="129">
        <f t="shared" si="0"/>
        <v>3.042089527525586E-2</v>
      </c>
      <c r="F33" s="152"/>
      <c r="G33" s="131"/>
    </row>
    <row r="34" spans="1:7" ht="24.95" customHeight="1" x14ac:dyDescent="0.2">
      <c r="A34" s="127" t="s">
        <v>657</v>
      </c>
      <c r="B34" s="127" t="s">
        <v>44</v>
      </c>
      <c r="C34" s="128">
        <v>750000</v>
      </c>
      <c r="D34" s="128">
        <v>650000</v>
      </c>
      <c r="E34" s="129">
        <f t="shared" si="0"/>
        <v>7.9094327715665234E-4</v>
      </c>
      <c r="F34" s="152"/>
      <c r="G34" s="131"/>
    </row>
    <row r="35" spans="1:7" ht="24.95" customHeight="1" x14ac:dyDescent="0.2">
      <c r="A35" s="127" t="s">
        <v>621</v>
      </c>
      <c r="B35" s="133" t="s">
        <v>101</v>
      </c>
      <c r="C35" s="128">
        <v>463258484</v>
      </c>
      <c r="D35" s="128">
        <v>47991010</v>
      </c>
      <c r="E35" s="129">
        <f t="shared" ref="E35:E65" si="1">D35/$D$74</f>
        <v>5.8397179574550269E-2</v>
      </c>
      <c r="F35" s="152"/>
      <c r="G35" s="131"/>
    </row>
    <row r="36" spans="1:7" ht="24.95" customHeight="1" x14ac:dyDescent="0.2">
      <c r="A36" s="127" t="s">
        <v>667</v>
      </c>
      <c r="B36" s="133" t="s">
        <v>77</v>
      </c>
      <c r="C36" s="128">
        <v>400000</v>
      </c>
      <c r="D36" s="128">
        <v>117500</v>
      </c>
      <c r="E36" s="129">
        <f t="shared" si="1"/>
        <v>1.4297820779370253E-4</v>
      </c>
      <c r="F36" s="152"/>
      <c r="G36" s="131"/>
    </row>
    <row r="37" spans="1:7" ht="24.95" customHeight="1" x14ac:dyDescent="0.2">
      <c r="A37" s="127" t="s">
        <v>584</v>
      </c>
      <c r="B37" s="127" t="s">
        <v>68</v>
      </c>
      <c r="C37" s="128">
        <v>7200000</v>
      </c>
      <c r="D37" s="128">
        <v>842000</v>
      </c>
      <c r="E37" s="129">
        <f t="shared" si="1"/>
        <v>1.0245757528706174E-3</v>
      </c>
      <c r="F37" s="152"/>
      <c r="G37" s="131"/>
    </row>
    <row r="38" spans="1:7" ht="24.95" customHeight="1" x14ac:dyDescent="0.2">
      <c r="A38" s="127" t="s">
        <v>614</v>
      </c>
      <c r="B38" s="127" t="s">
        <v>147</v>
      </c>
      <c r="C38" s="153">
        <v>2124498</v>
      </c>
      <c r="D38" s="153">
        <v>868298</v>
      </c>
      <c r="E38" s="129">
        <f t="shared" si="1"/>
        <v>1.0565761010285645E-3</v>
      </c>
      <c r="F38" s="152"/>
      <c r="G38" s="131"/>
    </row>
    <row r="39" spans="1:7" ht="24.95" customHeight="1" x14ac:dyDescent="0.2">
      <c r="A39" s="127" t="s">
        <v>90</v>
      </c>
      <c r="B39" s="127" t="s">
        <v>50</v>
      </c>
      <c r="C39" s="128">
        <v>6000000</v>
      </c>
      <c r="D39" s="128">
        <v>6000000</v>
      </c>
      <c r="E39" s="129">
        <f t="shared" si="1"/>
        <v>7.3010148660614064E-3</v>
      </c>
      <c r="F39" s="152"/>
      <c r="G39" s="131"/>
    </row>
    <row r="40" spans="1:7" ht="24.95" customHeight="1" x14ac:dyDescent="0.2">
      <c r="A40" s="127" t="s">
        <v>615</v>
      </c>
      <c r="B40" s="127" t="s">
        <v>147</v>
      </c>
      <c r="C40" s="128">
        <v>29019002</v>
      </c>
      <c r="D40" s="128">
        <v>3874002</v>
      </c>
      <c r="E40" s="129">
        <f t="shared" si="1"/>
        <v>4.7140243655252705E-3</v>
      </c>
      <c r="F40" s="152"/>
      <c r="G40" s="131"/>
    </row>
    <row r="41" spans="1:7" ht="24.95" customHeight="1" x14ac:dyDescent="0.2">
      <c r="A41" s="127" t="s">
        <v>555</v>
      </c>
      <c r="B41" s="127" t="s">
        <v>163</v>
      </c>
      <c r="C41" s="128">
        <v>1353478</v>
      </c>
      <c r="D41" s="128">
        <v>200000</v>
      </c>
      <c r="E41" s="129">
        <f t="shared" si="1"/>
        <v>2.4336716220204688E-4</v>
      </c>
      <c r="F41" s="152"/>
      <c r="G41" s="131"/>
    </row>
    <row r="42" spans="1:7" ht="24.95" customHeight="1" x14ac:dyDescent="0.2">
      <c r="A42" s="127" t="s">
        <v>447</v>
      </c>
      <c r="B42" s="127" t="s">
        <v>82</v>
      </c>
      <c r="C42" s="128">
        <v>33282855</v>
      </c>
      <c r="D42" s="128">
        <v>600000</v>
      </c>
      <c r="E42" s="129">
        <f t="shared" si="1"/>
        <v>7.3010148660614062E-4</v>
      </c>
      <c r="F42" s="152"/>
      <c r="G42" s="131"/>
    </row>
    <row r="43" spans="1:7" ht="24.95" customHeight="1" x14ac:dyDescent="0.2">
      <c r="A43" s="127" t="s">
        <v>544</v>
      </c>
      <c r="B43" s="132" t="s">
        <v>128</v>
      </c>
      <c r="C43" s="128">
        <v>99535525</v>
      </c>
      <c r="D43" s="128">
        <v>5500000</v>
      </c>
      <c r="E43" s="129">
        <f t="shared" si="1"/>
        <v>6.6925969605562893E-3</v>
      </c>
      <c r="F43" s="152"/>
      <c r="G43" s="131"/>
    </row>
    <row r="44" spans="1:7" ht="24.95" customHeight="1" x14ac:dyDescent="0.2">
      <c r="A44" s="127" t="s">
        <v>649</v>
      </c>
      <c r="B44" s="127" t="s">
        <v>62</v>
      </c>
      <c r="C44" s="128">
        <v>13249194</v>
      </c>
      <c r="D44" s="128">
        <v>2800000</v>
      </c>
      <c r="E44" s="129">
        <f t="shared" si="1"/>
        <v>3.4071402708286563E-3</v>
      </c>
      <c r="F44" s="152"/>
      <c r="G44" s="131"/>
    </row>
    <row r="45" spans="1:7" ht="24.95" customHeight="1" x14ac:dyDescent="0.2">
      <c r="A45" s="127" t="s">
        <v>685</v>
      </c>
      <c r="B45" s="127" t="s">
        <v>65</v>
      </c>
      <c r="C45" s="128">
        <v>489000</v>
      </c>
      <c r="D45" s="128">
        <v>307000</v>
      </c>
      <c r="E45" s="129">
        <f t="shared" si="1"/>
        <v>3.7356859398014199E-4</v>
      </c>
      <c r="F45" s="152"/>
      <c r="G45" s="131"/>
    </row>
    <row r="46" spans="1:7" ht="24.95" customHeight="1" x14ac:dyDescent="0.2">
      <c r="A46" s="127" t="s">
        <v>497</v>
      </c>
      <c r="B46" s="127" t="s">
        <v>117</v>
      </c>
      <c r="C46" s="128">
        <v>44150025</v>
      </c>
      <c r="D46" s="128">
        <v>900000</v>
      </c>
      <c r="E46" s="129">
        <f t="shared" si="1"/>
        <v>1.0951522299092111E-3</v>
      </c>
      <c r="F46" s="152"/>
      <c r="G46" s="131"/>
    </row>
    <row r="47" spans="1:7" ht="24.95" customHeight="1" x14ac:dyDescent="0.2">
      <c r="A47" s="127" t="s">
        <v>69</v>
      </c>
      <c r="B47" s="127" t="s">
        <v>68</v>
      </c>
      <c r="C47" s="128">
        <v>340000000</v>
      </c>
      <c r="D47" s="128">
        <v>7250000</v>
      </c>
      <c r="E47" s="129">
        <f t="shared" si="1"/>
        <v>8.8220596298241999E-3</v>
      </c>
      <c r="F47" s="152"/>
      <c r="G47" s="131"/>
    </row>
    <row r="48" spans="1:7" ht="24.95" customHeight="1" x14ac:dyDescent="0.2">
      <c r="A48" s="127" t="s">
        <v>669</v>
      </c>
      <c r="B48" s="127" t="s">
        <v>77</v>
      </c>
      <c r="C48" s="128">
        <v>1700000</v>
      </c>
      <c r="D48" s="128">
        <v>130000</v>
      </c>
      <c r="E48" s="129">
        <f t="shared" si="1"/>
        <v>1.5818865543133046E-4</v>
      </c>
      <c r="F48" s="152"/>
      <c r="G48" s="131"/>
    </row>
    <row r="49" spans="1:7" ht="24.95" customHeight="1" x14ac:dyDescent="0.2">
      <c r="A49" s="127" t="s">
        <v>515</v>
      </c>
      <c r="B49" s="127" t="s">
        <v>92</v>
      </c>
      <c r="C49" s="128">
        <v>15248000</v>
      </c>
      <c r="D49" s="128">
        <v>1887000</v>
      </c>
      <c r="E49" s="129">
        <f t="shared" si="1"/>
        <v>2.2961691753763122E-3</v>
      </c>
      <c r="F49" s="152"/>
      <c r="G49" s="131"/>
    </row>
    <row r="50" spans="1:7" ht="24.95" customHeight="1" x14ac:dyDescent="0.2">
      <c r="A50" s="127" t="s">
        <v>565</v>
      </c>
      <c r="B50" s="127" t="s">
        <v>89</v>
      </c>
      <c r="C50" s="128">
        <v>286477216</v>
      </c>
      <c r="D50" s="128">
        <v>11300298.73</v>
      </c>
      <c r="E50" s="129">
        <f t="shared" si="1"/>
        <v>1.3750608169777473E-2</v>
      </c>
      <c r="F50" s="152"/>
      <c r="G50" s="131"/>
    </row>
    <row r="51" spans="1:7" ht="24.95" customHeight="1" x14ac:dyDescent="0.2">
      <c r="A51" s="127" t="s">
        <v>529</v>
      </c>
      <c r="B51" s="127" t="s">
        <v>98</v>
      </c>
      <c r="C51" s="128">
        <v>523195</v>
      </c>
      <c r="D51" s="128">
        <v>46712</v>
      </c>
      <c r="E51" s="129">
        <f t="shared" si="1"/>
        <v>5.6840834403910073E-5</v>
      </c>
      <c r="F51" s="152"/>
      <c r="G51" s="131"/>
    </row>
    <row r="52" spans="1:7" ht="24.95" customHeight="1" x14ac:dyDescent="0.2">
      <c r="A52" s="132" t="s">
        <v>545</v>
      </c>
      <c r="B52" s="132" t="s">
        <v>128</v>
      </c>
      <c r="C52" s="128">
        <v>1447158</v>
      </c>
      <c r="D52" s="128">
        <v>100000</v>
      </c>
      <c r="E52" s="129">
        <f t="shared" si="1"/>
        <v>1.2168358110102344E-4</v>
      </c>
      <c r="F52" s="152"/>
      <c r="G52" s="131"/>
    </row>
    <row r="53" spans="1:7" ht="24.95" customHeight="1" x14ac:dyDescent="0.2">
      <c r="A53" s="127" t="s">
        <v>538</v>
      </c>
      <c r="B53" s="127" t="s">
        <v>53</v>
      </c>
      <c r="C53" s="128">
        <v>464850000</v>
      </c>
      <c r="D53" s="128">
        <v>17020706</v>
      </c>
      <c r="E53" s="129">
        <f t="shared" si="1"/>
        <v>2.0711404589476762E-2</v>
      </c>
      <c r="F53" s="152"/>
      <c r="G53" s="131"/>
    </row>
    <row r="54" spans="1:7" ht="24.95" customHeight="1" x14ac:dyDescent="0.2">
      <c r="A54" s="127" t="s">
        <v>499</v>
      </c>
      <c r="B54" s="127" t="s">
        <v>117</v>
      </c>
      <c r="C54" s="128">
        <v>8500000</v>
      </c>
      <c r="D54" s="128">
        <v>360000</v>
      </c>
      <c r="E54" s="129">
        <f t="shared" si="1"/>
        <v>4.3806089196368438E-4</v>
      </c>
      <c r="F54" s="152"/>
      <c r="G54" s="131"/>
    </row>
    <row r="55" spans="1:7" ht="24.95" customHeight="1" x14ac:dyDescent="0.2">
      <c r="A55" s="127" t="s">
        <v>557</v>
      </c>
      <c r="B55" s="127" t="s">
        <v>163</v>
      </c>
      <c r="C55" s="128">
        <v>24643525</v>
      </c>
      <c r="D55" s="128">
        <v>1233525</v>
      </c>
      <c r="E55" s="129">
        <f t="shared" si="1"/>
        <v>1.5009973937763995E-3</v>
      </c>
      <c r="F55" s="152"/>
      <c r="G55" s="131"/>
    </row>
    <row r="56" spans="1:7" ht="24.95" customHeight="1" x14ac:dyDescent="0.2">
      <c r="A56" s="127" t="s">
        <v>592</v>
      </c>
      <c r="B56" s="127" t="s">
        <v>50</v>
      </c>
      <c r="C56" s="128">
        <v>452000</v>
      </c>
      <c r="D56" s="128">
        <v>400000</v>
      </c>
      <c r="E56" s="129">
        <f t="shared" si="1"/>
        <v>4.8673432440409376E-4</v>
      </c>
      <c r="F56" s="152"/>
      <c r="G56" s="131"/>
    </row>
    <row r="57" spans="1:7" ht="24.95" customHeight="1" x14ac:dyDescent="0.2">
      <c r="A57" s="127" t="s">
        <v>658</v>
      </c>
      <c r="B57" s="127" t="s">
        <v>44</v>
      </c>
      <c r="C57" s="128">
        <v>46720000</v>
      </c>
      <c r="D57" s="128">
        <v>480000</v>
      </c>
      <c r="E57" s="129">
        <f t="shared" si="1"/>
        <v>5.8408118928491247E-4</v>
      </c>
      <c r="F57" s="152"/>
      <c r="G57" s="131"/>
    </row>
    <row r="58" spans="1:7" ht="24.95" customHeight="1" x14ac:dyDescent="0.2">
      <c r="A58" s="127" t="s">
        <v>540</v>
      </c>
      <c r="B58" s="127" t="s">
        <v>53</v>
      </c>
      <c r="C58" s="128">
        <v>405450000</v>
      </c>
      <c r="D58" s="128">
        <v>12295000</v>
      </c>
      <c r="E58" s="129">
        <f t="shared" si="1"/>
        <v>1.4960996296370833E-2</v>
      </c>
      <c r="F58" s="152"/>
      <c r="G58" s="131"/>
    </row>
    <row r="59" spans="1:7" ht="24.95" customHeight="1" x14ac:dyDescent="0.2">
      <c r="A59" s="127" t="s">
        <v>596</v>
      </c>
      <c r="B59" s="127" t="s">
        <v>50</v>
      </c>
      <c r="C59" s="128">
        <v>475000</v>
      </c>
      <c r="D59" s="128">
        <v>475000</v>
      </c>
      <c r="E59" s="129">
        <f t="shared" si="1"/>
        <v>5.7799701022986135E-4</v>
      </c>
      <c r="F59" s="152"/>
      <c r="G59" s="131"/>
    </row>
    <row r="60" spans="1:7" ht="24.95" customHeight="1" x14ac:dyDescent="0.2">
      <c r="A60" s="127" t="s">
        <v>472</v>
      </c>
      <c r="B60" s="127" t="s">
        <v>59</v>
      </c>
      <c r="C60" s="128">
        <v>150000</v>
      </c>
      <c r="D60" s="128">
        <v>125000</v>
      </c>
      <c r="E60" s="129">
        <f t="shared" si="1"/>
        <v>1.5210447637627929E-4</v>
      </c>
      <c r="F60" s="152"/>
      <c r="G60" s="131"/>
    </row>
    <row r="61" spans="1:7" ht="24.95" customHeight="1" x14ac:dyDescent="0.2">
      <c r="A61" s="127" t="s">
        <v>659</v>
      </c>
      <c r="B61" s="127" t="s">
        <v>44</v>
      </c>
      <c r="C61" s="128">
        <v>203247264</v>
      </c>
      <c r="D61" s="128">
        <v>42984376</v>
      </c>
      <c r="E61" s="129">
        <f t="shared" si="1"/>
        <v>5.2304928030728857E-2</v>
      </c>
      <c r="F61" s="152"/>
      <c r="G61" s="131"/>
    </row>
    <row r="62" spans="1:7" ht="24.95" customHeight="1" x14ac:dyDescent="0.2">
      <c r="A62" s="127" t="s">
        <v>624</v>
      </c>
      <c r="B62" s="127" t="s">
        <v>101</v>
      </c>
      <c r="C62" s="128">
        <v>18390879</v>
      </c>
      <c r="D62" s="128">
        <v>2269100</v>
      </c>
      <c r="E62" s="129">
        <f t="shared" si="1"/>
        <v>2.7611221387633228E-3</v>
      </c>
      <c r="F62" s="152"/>
      <c r="G62" s="131"/>
    </row>
    <row r="63" spans="1:7" ht="24.95" customHeight="1" x14ac:dyDescent="0.2">
      <c r="A63" s="127" t="s">
        <v>559</v>
      </c>
      <c r="B63" s="127" t="s">
        <v>163</v>
      </c>
      <c r="C63" s="128">
        <v>10500000</v>
      </c>
      <c r="D63" s="128">
        <v>857189</v>
      </c>
      <c r="E63" s="129">
        <f t="shared" si="1"/>
        <v>1.0430582720040518E-3</v>
      </c>
      <c r="F63" s="152"/>
      <c r="G63" s="131"/>
    </row>
    <row r="64" spans="1:7" ht="24.95" customHeight="1" x14ac:dyDescent="0.2">
      <c r="A64" s="127" t="s">
        <v>454</v>
      </c>
      <c r="B64" s="127" t="s">
        <v>82</v>
      </c>
      <c r="C64" s="128">
        <v>5256235</v>
      </c>
      <c r="D64" s="128">
        <v>707960</v>
      </c>
      <c r="E64" s="129">
        <f t="shared" si="1"/>
        <v>8.6147108076280556E-4</v>
      </c>
      <c r="F64" s="152"/>
      <c r="G64" s="131"/>
    </row>
    <row r="65" spans="1:7" ht="24.95" customHeight="1" x14ac:dyDescent="0.2">
      <c r="A65" s="127" t="s">
        <v>491</v>
      </c>
      <c r="B65" s="127" t="s">
        <v>72</v>
      </c>
      <c r="C65" s="128">
        <v>1367350000</v>
      </c>
      <c r="D65" s="128">
        <v>61610000</v>
      </c>
      <c r="E65" s="129">
        <f t="shared" si="1"/>
        <v>7.4969254316340536E-2</v>
      </c>
      <c r="F65" s="152"/>
      <c r="G65" s="131"/>
    </row>
    <row r="66" spans="1:7" ht="24.95" customHeight="1" x14ac:dyDescent="0.2">
      <c r="A66" s="127" t="s">
        <v>597</v>
      </c>
      <c r="B66" s="127" t="s">
        <v>50</v>
      </c>
      <c r="C66" s="128">
        <v>959887</v>
      </c>
      <c r="D66" s="128">
        <v>49950</v>
      </c>
      <c r="E66" s="129">
        <f t="shared" ref="E66:E72" si="2">D66/$D$74</f>
        <v>6.078094875996121E-5</v>
      </c>
      <c r="F66" s="152"/>
      <c r="G66" s="131"/>
    </row>
    <row r="67" spans="1:7" ht="24.95" customHeight="1" x14ac:dyDescent="0.2">
      <c r="A67" s="127" t="s">
        <v>573</v>
      </c>
      <c r="B67" s="127" t="s">
        <v>153</v>
      </c>
      <c r="C67" s="128">
        <v>287997784</v>
      </c>
      <c r="D67" s="128">
        <v>33631859</v>
      </c>
      <c r="E67" s="129">
        <f t="shared" si="2"/>
        <v>4.092445042204685E-2</v>
      </c>
      <c r="F67" s="152"/>
      <c r="G67" s="131"/>
    </row>
    <row r="68" spans="1:7" ht="24.95" customHeight="1" x14ac:dyDescent="0.2">
      <c r="A68" s="127" t="s">
        <v>688</v>
      </c>
      <c r="B68" s="127" t="s">
        <v>65</v>
      </c>
      <c r="C68" s="128">
        <v>168365253</v>
      </c>
      <c r="D68" s="128">
        <v>28500000</v>
      </c>
      <c r="E68" s="129">
        <f t="shared" si="2"/>
        <v>3.4679820613791684E-2</v>
      </c>
      <c r="F68" s="152"/>
      <c r="G68" s="131"/>
    </row>
    <row r="69" spans="1:7" ht="24.95" customHeight="1" x14ac:dyDescent="0.2">
      <c r="A69" s="127" t="s">
        <v>492</v>
      </c>
      <c r="B69" s="127" t="s">
        <v>72</v>
      </c>
      <c r="C69" s="128">
        <v>657561730</v>
      </c>
      <c r="D69" s="128">
        <v>81138190</v>
      </c>
      <c r="E69" s="129">
        <f t="shared" si="2"/>
        <v>9.8731855232552498E-2</v>
      </c>
      <c r="F69" s="152"/>
      <c r="G69" s="131"/>
    </row>
    <row r="70" spans="1:7" ht="24.95" customHeight="1" x14ac:dyDescent="0.2">
      <c r="A70" s="127" t="s">
        <v>560</v>
      </c>
      <c r="B70" s="127" t="s">
        <v>163</v>
      </c>
      <c r="C70" s="128">
        <v>34652200</v>
      </c>
      <c r="D70" s="128">
        <v>4150000</v>
      </c>
      <c r="E70" s="129">
        <f t="shared" si="2"/>
        <v>5.0498686156924726E-3</v>
      </c>
      <c r="F70" s="152"/>
      <c r="G70" s="131"/>
    </row>
    <row r="71" spans="1:7" ht="24.95" customHeight="1" x14ac:dyDescent="0.2">
      <c r="A71" s="127" t="s">
        <v>661</v>
      </c>
      <c r="B71" s="127" t="s">
        <v>44</v>
      </c>
      <c r="C71" s="128">
        <v>331700</v>
      </c>
      <c r="D71" s="128">
        <v>331700</v>
      </c>
      <c r="E71" s="129">
        <f t="shared" si="2"/>
        <v>4.0362443851209474E-4</v>
      </c>
      <c r="F71" s="152"/>
      <c r="G71" s="131"/>
    </row>
    <row r="72" spans="1:7" ht="24.95" customHeight="1" x14ac:dyDescent="0.2">
      <c r="A72" s="127" t="s">
        <v>626</v>
      </c>
      <c r="B72" s="127" t="s">
        <v>101</v>
      </c>
      <c r="C72" s="128">
        <v>31117441</v>
      </c>
      <c r="D72" s="128">
        <v>3688000</v>
      </c>
      <c r="E72" s="129">
        <f t="shared" si="2"/>
        <v>4.4876904710057447E-3</v>
      </c>
      <c r="F72" s="152"/>
      <c r="G72" s="131"/>
    </row>
    <row r="73" spans="1:7" ht="9.9499999999999993" customHeight="1" x14ac:dyDescent="0.2">
      <c r="A73" s="127"/>
      <c r="B73" s="127"/>
      <c r="C73" s="128"/>
      <c r="D73" s="128"/>
      <c r="E73" s="154"/>
      <c r="F73" s="152"/>
      <c r="G73" s="131"/>
    </row>
    <row r="74" spans="1:7" ht="24.95" customHeight="1" x14ac:dyDescent="0.2">
      <c r="A74" s="162" t="s">
        <v>439</v>
      </c>
      <c r="B74" s="162"/>
      <c r="C74" s="163">
        <f>SUM(C3:C72)</f>
        <v>8597273096.5</v>
      </c>
      <c r="D74" s="163">
        <f>SUM(D3:D72)</f>
        <v>821803558.83000004</v>
      </c>
      <c r="E74" s="168">
        <f>SUM(E3:E72)</f>
        <v>0.99999999999999967</v>
      </c>
      <c r="F74" s="152"/>
      <c r="G74" s="131"/>
    </row>
    <row r="75" spans="1:7" x14ac:dyDescent="0.2">
      <c r="C75" s="135"/>
      <c r="F75" s="152"/>
      <c r="G75" s="131"/>
    </row>
    <row r="76" spans="1:7" x14ac:dyDescent="0.2">
      <c r="A76" s="110"/>
      <c r="B76" s="110"/>
      <c r="C76" s="110"/>
      <c r="D76" s="110"/>
      <c r="E76" s="110"/>
      <c r="F76" s="152"/>
      <c r="G76" s="131"/>
    </row>
    <row r="77" spans="1:7" x14ac:dyDescent="0.2">
      <c r="F77" s="152"/>
      <c r="G77" s="131"/>
    </row>
    <row r="78" spans="1:7" x14ac:dyDescent="0.2">
      <c r="C78" s="135"/>
      <c r="F78" s="152"/>
      <c r="G78" s="131"/>
    </row>
    <row r="79" spans="1:7" x14ac:dyDescent="0.2">
      <c r="D79" s="134" t="s">
        <v>777</v>
      </c>
      <c r="F79" s="152"/>
      <c r="G79" s="131"/>
    </row>
    <row r="80" spans="1:7" x14ac:dyDescent="0.2">
      <c r="A80" s="137"/>
      <c r="B80" s="137"/>
      <c r="C80" s="155"/>
      <c r="D80" s="138" t="s">
        <v>777</v>
      </c>
      <c r="F80" s="152"/>
      <c r="G80" s="131"/>
    </row>
    <row r="81" spans="3:6" x14ac:dyDescent="0.2">
      <c r="C81" s="155"/>
    </row>
    <row r="82" spans="3:6" x14ac:dyDescent="0.2">
      <c r="C82" s="155"/>
    </row>
    <row r="83" spans="3:6" x14ac:dyDescent="0.2">
      <c r="C83" s="155"/>
    </row>
    <row r="84" spans="3:6" x14ac:dyDescent="0.2">
      <c r="C84" s="155"/>
    </row>
    <row r="85" spans="3:6" x14ac:dyDescent="0.2">
      <c r="C85" s="155"/>
      <c r="F85" s="152"/>
    </row>
    <row r="86" spans="3:6" x14ac:dyDescent="0.2">
      <c r="C86" s="155"/>
    </row>
    <row r="87" spans="3:6" x14ac:dyDescent="0.2">
      <c r="C87" s="155"/>
    </row>
    <row r="88" spans="3:6" x14ac:dyDescent="0.2">
      <c r="C88" s="155"/>
    </row>
    <row r="89" spans="3:6" x14ac:dyDescent="0.2">
      <c r="C89" s="155"/>
    </row>
    <row r="90" spans="3:6" x14ac:dyDescent="0.2">
      <c r="C90" s="155"/>
    </row>
    <row r="91" spans="3:6" x14ac:dyDescent="0.2">
      <c r="C91" s="155"/>
    </row>
    <row r="92" spans="3:6" x14ac:dyDescent="0.2">
      <c r="C92" s="155"/>
    </row>
    <row r="93" spans="3:6" x14ac:dyDescent="0.2">
      <c r="C93" s="155"/>
    </row>
    <row r="94" spans="3:6" x14ac:dyDescent="0.2">
      <c r="C94" s="155"/>
    </row>
    <row r="95" spans="3:6" x14ac:dyDescent="0.2">
      <c r="C95" s="155"/>
    </row>
    <row r="96" spans="3:6" x14ac:dyDescent="0.2">
      <c r="C96" s="155"/>
    </row>
    <row r="97" spans="3:3" x14ac:dyDescent="0.2">
      <c r="C97" s="155"/>
    </row>
    <row r="98" spans="3:3" x14ac:dyDescent="0.2">
      <c r="C98" s="155"/>
    </row>
    <row r="99" spans="3:3" x14ac:dyDescent="0.2">
      <c r="C99" s="155"/>
    </row>
    <row r="100" spans="3:3" x14ac:dyDescent="0.2">
      <c r="C100" s="155"/>
    </row>
    <row r="101" spans="3:3" x14ac:dyDescent="0.2">
      <c r="C101" s="155"/>
    </row>
    <row r="102" spans="3:3" x14ac:dyDescent="0.2">
      <c r="C102" s="155"/>
    </row>
    <row r="103" spans="3:3" x14ac:dyDescent="0.2">
      <c r="C103" s="155"/>
    </row>
    <row r="104" spans="3:3" x14ac:dyDescent="0.2">
      <c r="C104" s="155"/>
    </row>
    <row r="105" spans="3:3" x14ac:dyDescent="0.2">
      <c r="C105" s="155"/>
    </row>
    <row r="106" spans="3:3" x14ac:dyDescent="0.2">
      <c r="C106" s="155"/>
    </row>
    <row r="107" spans="3:3" x14ac:dyDescent="0.2">
      <c r="C107" s="155"/>
    </row>
    <row r="108" spans="3:3" x14ac:dyDescent="0.2">
      <c r="C108" s="155"/>
    </row>
    <row r="109" spans="3:3" x14ac:dyDescent="0.2">
      <c r="C109" s="155"/>
    </row>
    <row r="110" spans="3:3" x14ac:dyDescent="0.2">
      <c r="C110" s="155"/>
    </row>
    <row r="111" spans="3:3" x14ac:dyDescent="0.2">
      <c r="C111" s="155"/>
    </row>
    <row r="112" spans="3:3" x14ac:dyDescent="0.2">
      <c r="C112" s="155"/>
    </row>
    <row r="113" spans="3:3" x14ac:dyDescent="0.2">
      <c r="C113" s="155"/>
    </row>
    <row r="114" spans="3:3" x14ac:dyDescent="0.2">
      <c r="C114" s="155"/>
    </row>
    <row r="115" spans="3:3" x14ac:dyDescent="0.2">
      <c r="C115" s="155"/>
    </row>
    <row r="116" spans="3:3" x14ac:dyDescent="0.2">
      <c r="C116" s="155"/>
    </row>
    <row r="117" spans="3:3" x14ac:dyDescent="0.2">
      <c r="C117" s="155"/>
    </row>
    <row r="118" spans="3:3" x14ac:dyDescent="0.2">
      <c r="C118" s="155"/>
    </row>
    <row r="119" spans="3:3" x14ac:dyDescent="0.2">
      <c r="C119" s="155"/>
    </row>
    <row r="120" spans="3:3" x14ac:dyDescent="0.2">
      <c r="C120" s="155"/>
    </row>
    <row r="121" spans="3:3" x14ac:dyDescent="0.2">
      <c r="C121" s="155"/>
    </row>
    <row r="122" spans="3:3" x14ac:dyDescent="0.2">
      <c r="C122" s="155"/>
    </row>
    <row r="123" spans="3:3" x14ac:dyDescent="0.2">
      <c r="C123" s="155"/>
    </row>
    <row r="124" spans="3:3" x14ac:dyDescent="0.2">
      <c r="C124" s="155"/>
    </row>
    <row r="125" spans="3:3" x14ac:dyDescent="0.2">
      <c r="C125" s="155"/>
    </row>
    <row r="126" spans="3:3" x14ac:dyDescent="0.2">
      <c r="C126" s="155"/>
    </row>
    <row r="127" spans="3:3" x14ac:dyDescent="0.2">
      <c r="C127" s="155"/>
    </row>
    <row r="128" spans="3:3" x14ac:dyDescent="0.2">
      <c r="C128" s="155"/>
    </row>
    <row r="129" spans="3:3" x14ac:dyDescent="0.2">
      <c r="C129" s="155"/>
    </row>
    <row r="130" spans="3:3" x14ac:dyDescent="0.2">
      <c r="C130" s="155"/>
    </row>
    <row r="131" spans="3:3" x14ac:dyDescent="0.2">
      <c r="C131" s="155"/>
    </row>
    <row r="132" spans="3:3" x14ac:dyDescent="0.2">
      <c r="C132" s="155"/>
    </row>
    <row r="133" spans="3:3" x14ac:dyDescent="0.2">
      <c r="C133" s="155"/>
    </row>
    <row r="134" spans="3:3" x14ac:dyDescent="0.2">
      <c r="C134" s="155"/>
    </row>
    <row r="135" spans="3:3" x14ac:dyDescent="0.2">
      <c r="C135" s="155"/>
    </row>
    <row r="136" spans="3:3" x14ac:dyDescent="0.2">
      <c r="C136" s="155"/>
    </row>
  </sheetData>
  <printOptions horizontalCentered="1"/>
  <pageMargins left="1" right="1" top="1" bottom="1" header="0.3" footer="0.3"/>
  <pageSetup fitToHeight="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G13"/>
  <sheetViews>
    <sheetView showGridLines="0" zoomScaleNormal="100" workbookViewId="0"/>
  </sheetViews>
  <sheetFormatPr defaultColWidth="9.140625" defaultRowHeight="12.75" x14ac:dyDescent="0.2"/>
  <cols>
    <col min="1" max="1" width="20.140625" style="126" customWidth="1"/>
    <col min="2" max="2" width="15.7109375" style="126" customWidth="1"/>
    <col min="3" max="3" width="22.28515625" style="136" customWidth="1"/>
    <col min="4" max="4" width="20.5703125" style="136" customWidth="1"/>
    <col min="5" max="5" width="13.7109375" style="136" customWidth="1"/>
    <col min="6" max="6" width="6.5703125" style="126" customWidth="1"/>
    <col min="7" max="7" width="9.140625" style="126"/>
    <col min="8" max="8" width="16.5703125" style="126" bestFit="1" customWidth="1"/>
    <col min="9" max="252" width="9.140625" style="126"/>
    <col min="253" max="253" width="1.7109375" style="126" customWidth="1"/>
    <col min="254" max="254" width="20.140625" style="126" customWidth="1"/>
    <col min="255" max="255" width="9.7109375" style="126" customWidth="1"/>
    <col min="256" max="256" width="14.7109375" style="126" customWidth="1"/>
    <col min="257" max="257" width="1.7109375" style="126" customWidth="1"/>
    <col min="258" max="258" width="14.7109375" style="126" customWidth="1"/>
    <col min="259" max="259" width="1.7109375" style="126" customWidth="1"/>
    <col min="260" max="260" width="11.5703125" style="126" bestFit="1" customWidth="1"/>
    <col min="261" max="261" width="2.85546875" style="126" customWidth="1"/>
    <col min="262" max="262" width="6.5703125" style="126" customWidth="1"/>
    <col min="263" max="263" width="9.140625" style="126"/>
    <col min="264" max="264" width="16.5703125" style="126" bestFit="1" customWidth="1"/>
    <col min="265" max="508" width="9.140625" style="126"/>
    <col min="509" max="509" width="1.7109375" style="126" customWidth="1"/>
    <col min="510" max="510" width="20.140625" style="126" customWidth="1"/>
    <col min="511" max="511" width="9.7109375" style="126" customWidth="1"/>
    <col min="512" max="512" width="14.7109375" style="126" customWidth="1"/>
    <col min="513" max="513" width="1.7109375" style="126" customWidth="1"/>
    <col min="514" max="514" width="14.7109375" style="126" customWidth="1"/>
    <col min="515" max="515" width="1.7109375" style="126" customWidth="1"/>
    <col min="516" max="516" width="11.5703125" style="126" bestFit="1" customWidth="1"/>
    <col min="517" max="517" width="2.85546875" style="126" customWidth="1"/>
    <col min="518" max="518" width="6.5703125" style="126" customWidth="1"/>
    <col min="519" max="519" width="9.140625" style="126"/>
    <col min="520" max="520" width="16.5703125" style="126" bestFit="1" customWidth="1"/>
    <col min="521" max="764" width="9.140625" style="126"/>
    <col min="765" max="765" width="1.7109375" style="126" customWidth="1"/>
    <col min="766" max="766" width="20.140625" style="126" customWidth="1"/>
    <col min="767" max="767" width="9.7109375" style="126" customWidth="1"/>
    <col min="768" max="768" width="14.7109375" style="126" customWidth="1"/>
    <col min="769" max="769" width="1.7109375" style="126" customWidth="1"/>
    <col min="770" max="770" width="14.7109375" style="126" customWidth="1"/>
    <col min="771" max="771" width="1.7109375" style="126" customWidth="1"/>
    <col min="772" max="772" width="11.5703125" style="126" bestFit="1" customWidth="1"/>
    <col min="773" max="773" width="2.85546875" style="126" customWidth="1"/>
    <col min="774" max="774" width="6.5703125" style="126" customWidth="1"/>
    <col min="775" max="775" width="9.140625" style="126"/>
    <col min="776" max="776" width="16.5703125" style="126" bestFit="1" customWidth="1"/>
    <col min="777" max="1020" width="9.140625" style="126"/>
    <col min="1021" max="1021" width="1.7109375" style="126" customWidth="1"/>
    <col min="1022" max="1022" width="20.140625" style="126" customWidth="1"/>
    <col min="1023" max="1023" width="9.7109375" style="126" customWidth="1"/>
    <col min="1024" max="1024" width="14.7109375" style="126" customWidth="1"/>
    <col min="1025" max="1025" width="1.7109375" style="126" customWidth="1"/>
    <col min="1026" max="1026" width="14.7109375" style="126" customWidth="1"/>
    <col min="1027" max="1027" width="1.7109375" style="126" customWidth="1"/>
    <col min="1028" max="1028" width="11.5703125" style="126" bestFit="1" customWidth="1"/>
    <col min="1029" max="1029" width="2.85546875" style="126" customWidth="1"/>
    <col min="1030" max="1030" width="6.5703125" style="126" customWidth="1"/>
    <col min="1031" max="1031" width="9.140625" style="126"/>
    <col min="1032" max="1032" width="16.5703125" style="126" bestFit="1" customWidth="1"/>
    <col min="1033" max="1276" width="9.140625" style="126"/>
    <col min="1277" max="1277" width="1.7109375" style="126" customWidth="1"/>
    <col min="1278" max="1278" width="20.140625" style="126" customWidth="1"/>
    <col min="1279" max="1279" width="9.7109375" style="126" customWidth="1"/>
    <col min="1280" max="1280" width="14.7109375" style="126" customWidth="1"/>
    <col min="1281" max="1281" width="1.7109375" style="126" customWidth="1"/>
    <col min="1282" max="1282" width="14.7109375" style="126" customWidth="1"/>
    <col min="1283" max="1283" width="1.7109375" style="126" customWidth="1"/>
    <col min="1284" max="1284" width="11.5703125" style="126" bestFit="1" customWidth="1"/>
    <col min="1285" max="1285" width="2.85546875" style="126" customWidth="1"/>
    <col min="1286" max="1286" width="6.5703125" style="126" customWidth="1"/>
    <col min="1287" max="1287" width="9.140625" style="126"/>
    <col min="1288" max="1288" width="16.5703125" style="126" bestFit="1" customWidth="1"/>
    <col min="1289" max="1532" width="9.140625" style="126"/>
    <col min="1533" max="1533" width="1.7109375" style="126" customWidth="1"/>
    <col min="1534" max="1534" width="20.140625" style="126" customWidth="1"/>
    <col min="1535" max="1535" width="9.7109375" style="126" customWidth="1"/>
    <col min="1536" max="1536" width="14.7109375" style="126" customWidth="1"/>
    <col min="1537" max="1537" width="1.7109375" style="126" customWidth="1"/>
    <col min="1538" max="1538" width="14.7109375" style="126" customWidth="1"/>
    <col min="1539" max="1539" width="1.7109375" style="126" customWidth="1"/>
    <col min="1540" max="1540" width="11.5703125" style="126" bestFit="1" customWidth="1"/>
    <col min="1541" max="1541" width="2.85546875" style="126" customWidth="1"/>
    <col min="1542" max="1542" width="6.5703125" style="126" customWidth="1"/>
    <col min="1543" max="1543" width="9.140625" style="126"/>
    <col min="1544" max="1544" width="16.5703125" style="126" bestFit="1" customWidth="1"/>
    <col min="1545" max="1788" width="9.140625" style="126"/>
    <col min="1789" max="1789" width="1.7109375" style="126" customWidth="1"/>
    <col min="1790" max="1790" width="20.140625" style="126" customWidth="1"/>
    <col min="1791" max="1791" width="9.7109375" style="126" customWidth="1"/>
    <col min="1792" max="1792" width="14.7109375" style="126" customWidth="1"/>
    <col min="1793" max="1793" width="1.7109375" style="126" customWidth="1"/>
    <col min="1794" max="1794" width="14.7109375" style="126" customWidth="1"/>
    <col min="1795" max="1795" width="1.7109375" style="126" customWidth="1"/>
    <col min="1796" max="1796" width="11.5703125" style="126" bestFit="1" customWidth="1"/>
    <col min="1797" max="1797" width="2.85546875" style="126" customWidth="1"/>
    <col min="1798" max="1798" width="6.5703125" style="126" customWidth="1"/>
    <col min="1799" max="1799" width="9.140625" style="126"/>
    <col min="1800" max="1800" width="16.5703125" style="126" bestFit="1" customWidth="1"/>
    <col min="1801" max="2044" width="9.140625" style="126"/>
    <col min="2045" max="2045" width="1.7109375" style="126" customWidth="1"/>
    <col min="2046" max="2046" width="20.140625" style="126" customWidth="1"/>
    <col min="2047" max="2047" width="9.7109375" style="126" customWidth="1"/>
    <col min="2048" max="2048" width="14.7109375" style="126" customWidth="1"/>
    <col min="2049" max="2049" width="1.7109375" style="126" customWidth="1"/>
    <col min="2050" max="2050" width="14.7109375" style="126" customWidth="1"/>
    <col min="2051" max="2051" width="1.7109375" style="126" customWidth="1"/>
    <col min="2052" max="2052" width="11.5703125" style="126" bestFit="1" customWidth="1"/>
    <col min="2053" max="2053" width="2.85546875" style="126" customWidth="1"/>
    <col min="2054" max="2054" width="6.5703125" style="126" customWidth="1"/>
    <col min="2055" max="2055" width="9.140625" style="126"/>
    <col min="2056" max="2056" width="16.5703125" style="126" bestFit="1" customWidth="1"/>
    <col min="2057" max="2300" width="9.140625" style="126"/>
    <col min="2301" max="2301" width="1.7109375" style="126" customWidth="1"/>
    <col min="2302" max="2302" width="20.140625" style="126" customWidth="1"/>
    <col min="2303" max="2303" width="9.7109375" style="126" customWidth="1"/>
    <col min="2304" max="2304" width="14.7109375" style="126" customWidth="1"/>
    <col min="2305" max="2305" width="1.7109375" style="126" customWidth="1"/>
    <col min="2306" max="2306" width="14.7109375" style="126" customWidth="1"/>
    <col min="2307" max="2307" width="1.7109375" style="126" customWidth="1"/>
    <col min="2308" max="2308" width="11.5703125" style="126" bestFit="1" customWidth="1"/>
    <col min="2309" max="2309" width="2.85546875" style="126" customWidth="1"/>
    <col min="2310" max="2310" width="6.5703125" style="126" customWidth="1"/>
    <col min="2311" max="2311" width="9.140625" style="126"/>
    <col min="2312" max="2312" width="16.5703125" style="126" bestFit="1" customWidth="1"/>
    <col min="2313" max="2556" width="9.140625" style="126"/>
    <col min="2557" max="2557" width="1.7109375" style="126" customWidth="1"/>
    <col min="2558" max="2558" width="20.140625" style="126" customWidth="1"/>
    <col min="2559" max="2559" width="9.7109375" style="126" customWidth="1"/>
    <col min="2560" max="2560" width="14.7109375" style="126" customWidth="1"/>
    <col min="2561" max="2561" width="1.7109375" style="126" customWidth="1"/>
    <col min="2562" max="2562" width="14.7109375" style="126" customWidth="1"/>
    <col min="2563" max="2563" width="1.7109375" style="126" customWidth="1"/>
    <col min="2564" max="2564" width="11.5703125" style="126" bestFit="1" customWidth="1"/>
    <col min="2565" max="2565" width="2.85546875" style="126" customWidth="1"/>
    <col min="2566" max="2566" width="6.5703125" style="126" customWidth="1"/>
    <col min="2567" max="2567" width="9.140625" style="126"/>
    <col min="2568" max="2568" width="16.5703125" style="126" bestFit="1" customWidth="1"/>
    <col min="2569" max="2812" width="9.140625" style="126"/>
    <col min="2813" max="2813" width="1.7109375" style="126" customWidth="1"/>
    <col min="2814" max="2814" width="20.140625" style="126" customWidth="1"/>
    <col min="2815" max="2815" width="9.7109375" style="126" customWidth="1"/>
    <col min="2816" max="2816" width="14.7109375" style="126" customWidth="1"/>
    <col min="2817" max="2817" width="1.7109375" style="126" customWidth="1"/>
    <col min="2818" max="2818" width="14.7109375" style="126" customWidth="1"/>
    <col min="2819" max="2819" width="1.7109375" style="126" customWidth="1"/>
    <col min="2820" max="2820" width="11.5703125" style="126" bestFit="1" customWidth="1"/>
    <col min="2821" max="2821" width="2.85546875" style="126" customWidth="1"/>
    <col min="2822" max="2822" width="6.5703125" style="126" customWidth="1"/>
    <col min="2823" max="2823" width="9.140625" style="126"/>
    <col min="2824" max="2824" width="16.5703125" style="126" bestFit="1" customWidth="1"/>
    <col min="2825" max="3068" width="9.140625" style="126"/>
    <col min="3069" max="3069" width="1.7109375" style="126" customWidth="1"/>
    <col min="3070" max="3070" width="20.140625" style="126" customWidth="1"/>
    <col min="3071" max="3071" width="9.7109375" style="126" customWidth="1"/>
    <col min="3072" max="3072" width="14.7109375" style="126" customWidth="1"/>
    <col min="3073" max="3073" width="1.7109375" style="126" customWidth="1"/>
    <col min="3074" max="3074" width="14.7109375" style="126" customWidth="1"/>
    <col min="3075" max="3075" width="1.7109375" style="126" customWidth="1"/>
    <col min="3076" max="3076" width="11.5703125" style="126" bestFit="1" customWidth="1"/>
    <col min="3077" max="3077" width="2.85546875" style="126" customWidth="1"/>
    <col min="3078" max="3078" width="6.5703125" style="126" customWidth="1"/>
    <col min="3079" max="3079" width="9.140625" style="126"/>
    <col min="3080" max="3080" width="16.5703125" style="126" bestFit="1" customWidth="1"/>
    <col min="3081" max="3324" width="9.140625" style="126"/>
    <col min="3325" max="3325" width="1.7109375" style="126" customWidth="1"/>
    <col min="3326" max="3326" width="20.140625" style="126" customWidth="1"/>
    <col min="3327" max="3327" width="9.7109375" style="126" customWidth="1"/>
    <col min="3328" max="3328" width="14.7109375" style="126" customWidth="1"/>
    <col min="3329" max="3329" width="1.7109375" style="126" customWidth="1"/>
    <col min="3330" max="3330" width="14.7109375" style="126" customWidth="1"/>
    <col min="3331" max="3331" width="1.7109375" style="126" customWidth="1"/>
    <col min="3332" max="3332" width="11.5703125" style="126" bestFit="1" customWidth="1"/>
    <col min="3333" max="3333" width="2.85546875" style="126" customWidth="1"/>
    <col min="3334" max="3334" width="6.5703125" style="126" customWidth="1"/>
    <col min="3335" max="3335" width="9.140625" style="126"/>
    <col min="3336" max="3336" width="16.5703125" style="126" bestFit="1" customWidth="1"/>
    <col min="3337" max="3580" width="9.140625" style="126"/>
    <col min="3581" max="3581" width="1.7109375" style="126" customWidth="1"/>
    <col min="3582" max="3582" width="20.140625" style="126" customWidth="1"/>
    <col min="3583" max="3583" width="9.7109375" style="126" customWidth="1"/>
    <col min="3584" max="3584" width="14.7109375" style="126" customWidth="1"/>
    <col min="3585" max="3585" width="1.7109375" style="126" customWidth="1"/>
    <col min="3586" max="3586" width="14.7109375" style="126" customWidth="1"/>
    <col min="3587" max="3587" width="1.7109375" style="126" customWidth="1"/>
    <col min="3588" max="3588" width="11.5703125" style="126" bestFit="1" customWidth="1"/>
    <col min="3589" max="3589" width="2.85546875" style="126" customWidth="1"/>
    <col min="3590" max="3590" width="6.5703125" style="126" customWidth="1"/>
    <col min="3591" max="3591" width="9.140625" style="126"/>
    <col min="3592" max="3592" width="16.5703125" style="126" bestFit="1" customWidth="1"/>
    <col min="3593" max="3836" width="9.140625" style="126"/>
    <col min="3837" max="3837" width="1.7109375" style="126" customWidth="1"/>
    <col min="3838" max="3838" width="20.140625" style="126" customWidth="1"/>
    <col min="3839" max="3839" width="9.7109375" style="126" customWidth="1"/>
    <col min="3840" max="3840" width="14.7109375" style="126" customWidth="1"/>
    <col min="3841" max="3841" width="1.7109375" style="126" customWidth="1"/>
    <col min="3842" max="3842" width="14.7109375" style="126" customWidth="1"/>
    <col min="3843" max="3843" width="1.7109375" style="126" customWidth="1"/>
    <col min="3844" max="3844" width="11.5703125" style="126" bestFit="1" customWidth="1"/>
    <col min="3845" max="3845" width="2.85546875" style="126" customWidth="1"/>
    <col min="3846" max="3846" width="6.5703125" style="126" customWidth="1"/>
    <col min="3847" max="3847" width="9.140625" style="126"/>
    <col min="3848" max="3848" width="16.5703125" style="126" bestFit="1" customWidth="1"/>
    <col min="3849" max="4092" width="9.140625" style="126"/>
    <col min="4093" max="4093" width="1.7109375" style="126" customWidth="1"/>
    <col min="4094" max="4094" width="20.140625" style="126" customWidth="1"/>
    <col min="4095" max="4095" width="9.7109375" style="126" customWidth="1"/>
    <col min="4096" max="4096" width="14.7109375" style="126" customWidth="1"/>
    <col min="4097" max="4097" width="1.7109375" style="126" customWidth="1"/>
    <col min="4098" max="4098" width="14.7109375" style="126" customWidth="1"/>
    <col min="4099" max="4099" width="1.7109375" style="126" customWidth="1"/>
    <col min="4100" max="4100" width="11.5703125" style="126" bestFit="1" customWidth="1"/>
    <col min="4101" max="4101" width="2.85546875" style="126" customWidth="1"/>
    <col min="4102" max="4102" width="6.5703125" style="126" customWidth="1"/>
    <col min="4103" max="4103" width="9.140625" style="126"/>
    <col min="4104" max="4104" width="16.5703125" style="126" bestFit="1" customWidth="1"/>
    <col min="4105" max="4348" width="9.140625" style="126"/>
    <col min="4349" max="4349" width="1.7109375" style="126" customWidth="1"/>
    <col min="4350" max="4350" width="20.140625" style="126" customWidth="1"/>
    <col min="4351" max="4351" width="9.7109375" style="126" customWidth="1"/>
    <col min="4352" max="4352" width="14.7109375" style="126" customWidth="1"/>
    <col min="4353" max="4353" width="1.7109375" style="126" customWidth="1"/>
    <col min="4354" max="4354" width="14.7109375" style="126" customWidth="1"/>
    <col min="4355" max="4355" width="1.7109375" style="126" customWidth="1"/>
    <col min="4356" max="4356" width="11.5703125" style="126" bestFit="1" customWidth="1"/>
    <col min="4357" max="4357" width="2.85546875" style="126" customWidth="1"/>
    <col min="4358" max="4358" width="6.5703125" style="126" customWidth="1"/>
    <col min="4359" max="4359" width="9.140625" style="126"/>
    <col min="4360" max="4360" width="16.5703125" style="126" bestFit="1" customWidth="1"/>
    <col min="4361" max="4604" width="9.140625" style="126"/>
    <col min="4605" max="4605" width="1.7109375" style="126" customWidth="1"/>
    <col min="4606" max="4606" width="20.140625" style="126" customWidth="1"/>
    <col min="4607" max="4607" width="9.7109375" style="126" customWidth="1"/>
    <col min="4608" max="4608" width="14.7109375" style="126" customWidth="1"/>
    <col min="4609" max="4609" width="1.7109375" style="126" customWidth="1"/>
    <col min="4610" max="4610" width="14.7109375" style="126" customWidth="1"/>
    <col min="4611" max="4611" width="1.7109375" style="126" customWidth="1"/>
    <col min="4612" max="4612" width="11.5703125" style="126" bestFit="1" customWidth="1"/>
    <col min="4613" max="4613" width="2.85546875" style="126" customWidth="1"/>
    <col min="4614" max="4614" width="6.5703125" style="126" customWidth="1"/>
    <col min="4615" max="4615" width="9.140625" style="126"/>
    <col min="4616" max="4616" width="16.5703125" style="126" bestFit="1" customWidth="1"/>
    <col min="4617" max="4860" width="9.140625" style="126"/>
    <col min="4861" max="4861" width="1.7109375" style="126" customWidth="1"/>
    <col min="4862" max="4862" width="20.140625" style="126" customWidth="1"/>
    <col min="4863" max="4863" width="9.7109375" style="126" customWidth="1"/>
    <col min="4864" max="4864" width="14.7109375" style="126" customWidth="1"/>
    <col min="4865" max="4865" width="1.7109375" style="126" customWidth="1"/>
    <col min="4866" max="4866" width="14.7109375" style="126" customWidth="1"/>
    <col min="4867" max="4867" width="1.7109375" style="126" customWidth="1"/>
    <col min="4868" max="4868" width="11.5703125" style="126" bestFit="1" customWidth="1"/>
    <col min="4869" max="4869" width="2.85546875" style="126" customWidth="1"/>
    <col min="4870" max="4870" width="6.5703125" style="126" customWidth="1"/>
    <col min="4871" max="4871" width="9.140625" style="126"/>
    <col min="4872" max="4872" width="16.5703125" style="126" bestFit="1" customWidth="1"/>
    <col min="4873" max="5116" width="9.140625" style="126"/>
    <col min="5117" max="5117" width="1.7109375" style="126" customWidth="1"/>
    <col min="5118" max="5118" width="20.140625" style="126" customWidth="1"/>
    <col min="5119" max="5119" width="9.7109375" style="126" customWidth="1"/>
    <col min="5120" max="5120" width="14.7109375" style="126" customWidth="1"/>
    <col min="5121" max="5121" width="1.7109375" style="126" customWidth="1"/>
    <col min="5122" max="5122" width="14.7109375" style="126" customWidth="1"/>
    <col min="5123" max="5123" width="1.7109375" style="126" customWidth="1"/>
    <col min="5124" max="5124" width="11.5703125" style="126" bestFit="1" customWidth="1"/>
    <col min="5125" max="5125" width="2.85546875" style="126" customWidth="1"/>
    <col min="5126" max="5126" width="6.5703125" style="126" customWidth="1"/>
    <col min="5127" max="5127" width="9.140625" style="126"/>
    <col min="5128" max="5128" width="16.5703125" style="126" bestFit="1" customWidth="1"/>
    <col min="5129" max="5372" width="9.140625" style="126"/>
    <col min="5373" max="5373" width="1.7109375" style="126" customWidth="1"/>
    <col min="5374" max="5374" width="20.140625" style="126" customWidth="1"/>
    <col min="5375" max="5375" width="9.7109375" style="126" customWidth="1"/>
    <col min="5376" max="5376" width="14.7109375" style="126" customWidth="1"/>
    <col min="5377" max="5377" width="1.7109375" style="126" customWidth="1"/>
    <col min="5378" max="5378" width="14.7109375" style="126" customWidth="1"/>
    <col min="5379" max="5379" width="1.7109375" style="126" customWidth="1"/>
    <col min="5380" max="5380" width="11.5703125" style="126" bestFit="1" customWidth="1"/>
    <col min="5381" max="5381" width="2.85546875" style="126" customWidth="1"/>
    <col min="5382" max="5382" width="6.5703125" style="126" customWidth="1"/>
    <col min="5383" max="5383" width="9.140625" style="126"/>
    <col min="5384" max="5384" width="16.5703125" style="126" bestFit="1" customWidth="1"/>
    <col min="5385" max="5628" width="9.140625" style="126"/>
    <col min="5629" max="5629" width="1.7109375" style="126" customWidth="1"/>
    <col min="5630" max="5630" width="20.140625" style="126" customWidth="1"/>
    <col min="5631" max="5631" width="9.7109375" style="126" customWidth="1"/>
    <col min="5632" max="5632" width="14.7109375" style="126" customWidth="1"/>
    <col min="5633" max="5633" width="1.7109375" style="126" customWidth="1"/>
    <col min="5634" max="5634" width="14.7109375" style="126" customWidth="1"/>
    <col min="5635" max="5635" width="1.7109375" style="126" customWidth="1"/>
    <col min="5636" max="5636" width="11.5703125" style="126" bestFit="1" customWidth="1"/>
    <col min="5637" max="5637" width="2.85546875" style="126" customWidth="1"/>
    <col min="5638" max="5638" width="6.5703125" style="126" customWidth="1"/>
    <col min="5639" max="5639" width="9.140625" style="126"/>
    <col min="5640" max="5640" width="16.5703125" style="126" bestFit="1" customWidth="1"/>
    <col min="5641" max="5884" width="9.140625" style="126"/>
    <col min="5885" max="5885" width="1.7109375" style="126" customWidth="1"/>
    <col min="5886" max="5886" width="20.140625" style="126" customWidth="1"/>
    <col min="5887" max="5887" width="9.7109375" style="126" customWidth="1"/>
    <col min="5888" max="5888" width="14.7109375" style="126" customWidth="1"/>
    <col min="5889" max="5889" width="1.7109375" style="126" customWidth="1"/>
    <col min="5890" max="5890" width="14.7109375" style="126" customWidth="1"/>
    <col min="5891" max="5891" width="1.7109375" style="126" customWidth="1"/>
    <col min="5892" max="5892" width="11.5703125" style="126" bestFit="1" customWidth="1"/>
    <col min="5893" max="5893" width="2.85546875" style="126" customWidth="1"/>
    <col min="5894" max="5894" width="6.5703125" style="126" customWidth="1"/>
    <col min="5895" max="5895" width="9.140625" style="126"/>
    <col min="5896" max="5896" width="16.5703125" style="126" bestFit="1" customWidth="1"/>
    <col min="5897" max="6140" width="9.140625" style="126"/>
    <col min="6141" max="6141" width="1.7109375" style="126" customWidth="1"/>
    <col min="6142" max="6142" width="20.140625" style="126" customWidth="1"/>
    <col min="6143" max="6143" width="9.7109375" style="126" customWidth="1"/>
    <col min="6144" max="6144" width="14.7109375" style="126" customWidth="1"/>
    <col min="6145" max="6145" width="1.7109375" style="126" customWidth="1"/>
    <col min="6146" max="6146" width="14.7109375" style="126" customWidth="1"/>
    <col min="6147" max="6147" width="1.7109375" style="126" customWidth="1"/>
    <col min="6148" max="6148" width="11.5703125" style="126" bestFit="1" customWidth="1"/>
    <col min="6149" max="6149" width="2.85546875" style="126" customWidth="1"/>
    <col min="6150" max="6150" width="6.5703125" style="126" customWidth="1"/>
    <col min="6151" max="6151" width="9.140625" style="126"/>
    <col min="6152" max="6152" width="16.5703125" style="126" bestFit="1" customWidth="1"/>
    <col min="6153" max="6396" width="9.140625" style="126"/>
    <col min="6397" max="6397" width="1.7109375" style="126" customWidth="1"/>
    <col min="6398" max="6398" width="20.140625" style="126" customWidth="1"/>
    <col min="6399" max="6399" width="9.7109375" style="126" customWidth="1"/>
    <col min="6400" max="6400" width="14.7109375" style="126" customWidth="1"/>
    <col min="6401" max="6401" width="1.7109375" style="126" customWidth="1"/>
    <col min="6402" max="6402" width="14.7109375" style="126" customWidth="1"/>
    <col min="6403" max="6403" width="1.7109375" style="126" customWidth="1"/>
    <col min="6404" max="6404" width="11.5703125" style="126" bestFit="1" customWidth="1"/>
    <col min="6405" max="6405" width="2.85546875" style="126" customWidth="1"/>
    <col min="6406" max="6406" width="6.5703125" style="126" customWidth="1"/>
    <col min="6407" max="6407" width="9.140625" style="126"/>
    <col min="6408" max="6408" width="16.5703125" style="126" bestFit="1" customWidth="1"/>
    <col min="6409" max="6652" width="9.140625" style="126"/>
    <col min="6653" max="6653" width="1.7109375" style="126" customWidth="1"/>
    <col min="6654" max="6654" width="20.140625" style="126" customWidth="1"/>
    <col min="6655" max="6655" width="9.7109375" style="126" customWidth="1"/>
    <col min="6656" max="6656" width="14.7109375" style="126" customWidth="1"/>
    <col min="6657" max="6657" width="1.7109375" style="126" customWidth="1"/>
    <col min="6658" max="6658" width="14.7109375" style="126" customWidth="1"/>
    <col min="6659" max="6659" width="1.7109375" style="126" customWidth="1"/>
    <col min="6660" max="6660" width="11.5703125" style="126" bestFit="1" customWidth="1"/>
    <col min="6661" max="6661" width="2.85546875" style="126" customWidth="1"/>
    <col min="6662" max="6662" width="6.5703125" style="126" customWidth="1"/>
    <col min="6663" max="6663" width="9.140625" style="126"/>
    <col min="6664" max="6664" width="16.5703125" style="126" bestFit="1" customWidth="1"/>
    <col min="6665" max="6908" width="9.140625" style="126"/>
    <col min="6909" max="6909" width="1.7109375" style="126" customWidth="1"/>
    <col min="6910" max="6910" width="20.140625" style="126" customWidth="1"/>
    <col min="6911" max="6911" width="9.7109375" style="126" customWidth="1"/>
    <col min="6912" max="6912" width="14.7109375" style="126" customWidth="1"/>
    <col min="6913" max="6913" width="1.7109375" style="126" customWidth="1"/>
    <col min="6914" max="6914" width="14.7109375" style="126" customWidth="1"/>
    <col min="6915" max="6915" width="1.7109375" style="126" customWidth="1"/>
    <col min="6916" max="6916" width="11.5703125" style="126" bestFit="1" customWidth="1"/>
    <col min="6917" max="6917" width="2.85546875" style="126" customWidth="1"/>
    <col min="6918" max="6918" width="6.5703125" style="126" customWidth="1"/>
    <col min="6919" max="6919" width="9.140625" style="126"/>
    <col min="6920" max="6920" width="16.5703125" style="126" bestFit="1" customWidth="1"/>
    <col min="6921" max="7164" width="9.140625" style="126"/>
    <col min="7165" max="7165" width="1.7109375" style="126" customWidth="1"/>
    <col min="7166" max="7166" width="20.140625" style="126" customWidth="1"/>
    <col min="7167" max="7167" width="9.7109375" style="126" customWidth="1"/>
    <col min="7168" max="7168" width="14.7109375" style="126" customWidth="1"/>
    <col min="7169" max="7169" width="1.7109375" style="126" customWidth="1"/>
    <col min="7170" max="7170" width="14.7109375" style="126" customWidth="1"/>
    <col min="7171" max="7171" width="1.7109375" style="126" customWidth="1"/>
    <col min="7172" max="7172" width="11.5703125" style="126" bestFit="1" customWidth="1"/>
    <col min="7173" max="7173" width="2.85546875" style="126" customWidth="1"/>
    <col min="7174" max="7174" width="6.5703125" style="126" customWidth="1"/>
    <col min="7175" max="7175" width="9.140625" style="126"/>
    <col min="7176" max="7176" width="16.5703125" style="126" bestFit="1" customWidth="1"/>
    <col min="7177" max="7420" width="9.140625" style="126"/>
    <col min="7421" max="7421" width="1.7109375" style="126" customWidth="1"/>
    <col min="7422" max="7422" width="20.140625" style="126" customWidth="1"/>
    <col min="7423" max="7423" width="9.7109375" style="126" customWidth="1"/>
    <col min="7424" max="7424" width="14.7109375" style="126" customWidth="1"/>
    <col min="7425" max="7425" width="1.7109375" style="126" customWidth="1"/>
    <col min="7426" max="7426" width="14.7109375" style="126" customWidth="1"/>
    <col min="7427" max="7427" width="1.7109375" style="126" customWidth="1"/>
    <col min="7428" max="7428" width="11.5703125" style="126" bestFit="1" customWidth="1"/>
    <col min="7429" max="7429" width="2.85546875" style="126" customWidth="1"/>
    <col min="7430" max="7430" width="6.5703125" style="126" customWidth="1"/>
    <col min="7431" max="7431" width="9.140625" style="126"/>
    <col min="7432" max="7432" width="16.5703125" style="126" bestFit="1" customWidth="1"/>
    <col min="7433" max="7676" width="9.140625" style="126"/>
    <col min="7677" max="7677" width="1.7109375" style="126" customWidth="1"/>
    <col min="7678" max="7678" width="20.140625" style="126" customWidth="1"/>
    <col min="7679" max="7679" width="9.7109375" style="126" customWidth="1"/>
    <col min="7680" max="7680" width="14.7109375" style="126" customWidth="1"/>
    <col min="7681" max="7681" width="1.7109375" style="126" customWidth="1"/>
    <col min="7682" max="7682" width="14.7109375" style="126" customWidth="1"/>
    <col min="7683" max="7683" width="1.7109375" style="126" customWidth="1"/>
    <col min="7684" max="7684" width="11.5703125" style="126" bestFit="1" customWidth="1"/>
    <col min="7685" max="7685" width="2.85546875" style="126" customWidth="1"/>
    <col min="7686" max="7686" width="6.5703125" style="126" customWidth="1"/>
    <col min="7687" max="7687" width="9.140625" style="126"/>
    <col min="7688" max="7688" width="16.5703125" style="126" bestFit="1" customWidth="1"/>
    <col min="7689" max="7932" width="9.140625" style="126"/>
    <col min="7933" max="7933" width="1.7109375" style="126" customWidth="1"/>
    <col min="7934" max="7934" width="20.140625" style="126" customWidth="1"/>
    <col min="7935" max="7935" width="9.7109375" style="126" customWidth="1"/>
    <col min="7936" max="7936" width="14.7109375" style="126" customWidth="1"/>
    <col min="7937" max="7937" width="1.7109375" style="126" customWidth="1"/>
    <col min="7938" max="7938" width="14.7109375" style="126" customWidth="1"/>
    <col min="7939" max="7939" width="1.7109375" style="126" customWidth="1"/>
    <col min="7940" max="7940" width="11.5703125" style="126" bestFit="1" customWidth="1"/>
    <col min="7941" max="7941" width="2.85546875" style="126" customWidth="1"/>
    <col min="7942" max="7942" width="6.5703125" style="126" customWidth="1"/>
    <col min="7943" max="7943" width="9.140625" style="126"/>
    <col min="7944" max="7944" width="16.5703125" style="126" bestFit="1" customWidth="1"/>
    <col min="7945" max="8188" width="9.140625" style="126"/>
    <col min="8189" max="8189" width="1.7109375" style="126" customWidth="1"/>
    <col min="8190" max="8190" width="20.140625" style="126" customWidth="1"/>
    <col min="8191" max="8191" width="9.7109375" style="126" customWidth="1"/>
    <col min="8192" max="8192" width="14.7109375" style="126" customWidth="1"/>
    <col min="8193" max="8193" width="1.7109375" style="126" customWidth="1"/>
    <col min="8194" max="8194" width="14.7109375" style="126" customWidth="1"/>
    <col min="8195" max="8195" width="1.7109375" style="126" customWidth="1"/>
    <col min="8196" max="8196" width="11.5703125" style="126" bestFit="1" customWidth="1"/>
    <col min="8197" max="8197" width="2.85546875" style="126" customWidth="1"/>
    <col min="8198" max="8198" width="6.5703125" style="126" customWidth="1"/>
    <col min="8199" max="8199" width="9.140625" style="126"/>
    <col min="8200" max="8200" width="16.5703125" style="126" bestFit="1" customWidth="1"/>
    <col min="8201" max="8444" width="9.140625" style="126"/>
    <col min="8445" max="8445" width="1.7109375" style="126" customWidth="1"/>
    <col min="8446" max="8446" width="20.140625" style="126" customWidth="1"/>
    <col min="8447" max="8447" width="9.7109375" style="126" customWidth="1"/>
    <col min="8448" max="8448" width="14.7109375" style="126" customWidth="1"/>
    <col min="8449" max="8449" width="1.7109375" style="126" customWidth="1"/>
    <col min="8450" max="8450" width="14.7109375" style="126" customWidth="1"/>
    <col min="8451" max="8451" width="1.7109375" style="126" customWidth="1"/>
    <col min="8452" max="8452" width="11.5703125" style="126" bestFit="1" customWidth="1"/>
    <col min="8453" max="8453" width="2.85546875" style="126" customWidth="1"/>
    <col min="8454" max="8454" width="6.5703125" style="126" customWidth="1"/>
    <col min="8455" max="8455" width="9.140625" style="126"/>
    <col min="8456" max="8456" width="16.5703125" style="126" bestFit="1" customWidth="1"/>
    <col min="8457" max="8700" width="9.140625" style="126"/>
    <col min="8701" max="8701" width="1.7109375" style="126" customWidth="1"/>
    <col min="8702" max="8702" width="20.140625" style="126" customWidth="1"/>
    <col min="8703" max="8703" width="9.7109375" style="126" customWidth="1"/>
    <col min="8704" max="8704" width="14.7109375" style="126" customWidth="1"/>
    <col min="8705" max="8705" width="1.7109375" style="126" customWidth="1"/>
    <col min="8706" max="8706" width="14.7109375" style="126" customWidth="1"/>
    <col min="8707" max="8707" width="1.7109375" style="126" customWidth="1"/>
    <col min="8708" max="8708" width="11.5703125" style="126" bestFit="1" customWidth="1"/>
    <col min="8709" max="8709" width="2.85546875" style="126" customWidth="1"/>
    <col min="8710" max="8710" width="6.5703125" style="126" customWidth="1"/>
    <col min="8711" max="8711" width="9.140625" style="126"/>
    <col min="8712" max="8712" width="16.5703125" style="126" bestFit="1" customWidth="1"/>
    <col min="8713" max="8956" width="9.140625" style="126"/>
    <col min="8957" max="8957" width="1.7109375" style="126" customWidth="1"/>
    <col min="8958" max="8958" width="20.140625" style="126" customWidth="1"/>
    <col min="8959" max="8959" width="9.7109375" style="126" customWidth="1"/>
    <col min="8960" max="8960" width="14.7109375" style="126" customWidth="1"/>
    <col min="8961" max="8961" width="1.7109375" style="126" customWidth="1"/>
    <col min="8962" max="8962" width="14.7109375" style="126" customWidth="1"/>
    <col min="8963" max="8963" width="1.7109375" style="126" customWidth="1"/>
    <col min="8964" max="8964" width="11.5703125" style="126" bestFit="1" customWidth="1"/>
    <col min="8965" max="8965" width="2.85546875" style="126" customWidth="1"/>
    <col min="8966" max="8966" width="6.5703125" style="126" customWidth="1"/>
    <col min="8967" max="8967" width="9.140625" style="126"/>
    <col min="8968" max="8968" width="16.5703125" style="126" bestFit="1" customWidth="1"/>
    <col min="8969" max="9212" width="9.140625" style="126"/>
    <col min="9213" max="9213" width="1.7109375" style="126" customWidth="1"/>
    <col min="9214" max="9214" width="20.140625" style="126" customWidth="1"/>
    <col min="9215" max="9215" width="9.7109375" style="126" customWidth="1"/>
    <col min="9216" max="9216" width="14.7109375" style="126" customWidth="1"/>
    <col min="9217" max="9217" width="1.7109375" style="126" customWidth="1"/>
    <col min="9218" max="9218" width="14.7109375" style="126" customWidth="1"/>
    <col min="9219" max="9219" width="1.7109375" style="126" customWidth="1"/>
    <col min="9220" max="9220" width="11.5703125" style="126" bestFit="1" customWidth="1"/>
    <col min="9221" max="9221" width="2.85546875" style="126" customWidth="1"/>
    <col min="9222" max="9222" width="6.5703125" style="126" customWidth="1"/>
    <col min="9223" max="9223" width="9.140625" style="126"/>
    <col min="9224" max="9224" width="16.5703125" style="126" bestFit="1" customWidth="1"/>
    <col min="9225" max="9468" width="9.140625" style="126"/>
    <col min="9469" max="9469" width="1.7109375" style="126" customWidth="1"/>
    <col min="9470" max="9470" width="20.140625" style="126" customWidth="1"/>
    <col min="9471" max="9471" width="9.7109375" style="126" customWidth="1"/>
    <col min="9472" max="9472" width="14.7109375" style="126" customWidth="1"/>
    <col min="9473" max="9473" width="1.7109375" style="126" customWidth="1"/>
    <col min="9474" max="9474" width="14.7109375" style="126" customWidth="1"/>
    <col min="9475" max="9475" width="1.7109375" style="126" customWidth="1"/>
    <col min="9476" max="9476" width="11.5703125" style="126" bestFit="1" customWidth="1"/>
    <col min="9477" max="9477" width="2.85546875" style="126" customWidth="1"/>
    <col min="9478" max="9478" width="6.5703125" style="126" customWidth="1"/>
    <col min="9479" max="9479" width="9.140625" style="126"/>
    <col min="9480" max="9480" width="16.5703125" style="126" bestFit="1" customWidth="1"/>
    <col min="9481" max="9724" width="9.140625" style="126"/>
    <col min="9725" max="9725" width="1.7109375" style="126" customWidth="1"/>
    <col min="9726" max="9726" width="20.140625" style="126" customWidth="1"/>
    <col min="9727" max="9727" width="9.7109375" style="126" customWidth="1"/>
    <col min="9728" max="9728" width="14.7109375" style="126" customWidth="1"/>
    <col min="9729" max="9729" width="1.7109375" style="126" customWidth="1"/>
    <col min="9730" max="9730" width="14.7109375" style="126" customWidth="1"/>
    <col min="9731" max="9731" width="1.7109375" style="126" customWidth="1"/>
    <col min="9732" max="9732" width="11.5703125" style="126" bestFit="1" customWidth="1"/>
    <col min="9733" max="9733" width="2.85546875" style="126" customWidth="1"/>
    <col min="9734" max="9734" width="6.5703125" style="126" customWidth="1"/>
    <col min="9735" max="9735" width="9.140625" style="126"/>
    <col min="9736" max="9736" width="16.5703125" style="126" bestFit="1" customWidth="1"/>
    <col min="9737" max="9980" width="9.140625" style="126"/>
    <col min="9981" max="9981" width="1.7109375" style="126" customWidth="1"/>
    <col min="9982" max="9982" width="20.140625" style="126" customWidth="1"/>
    <col min="9983" max="9983" width="9.7109375" style="126" customWidth="1"/>
    <col min="9984" max="9984" width="14.7109375" style="126" customWidth="1"/>
    <col min="9985" max="9985" width="1.7109375" style="126" customWidth="1"/>
    <col min="9986" max="9986" width="14.7109375" style="126" customWidth="1"/>
    <col min="9987" max="9987" width="1.7109375" style="126" customWidth="1"/>
    <col min="9988" max="9988" width="11.5703125" style="126" bestFit="1" customWidth="1"/>
    <col min="9989" max="9989" width="2.85546875" style="126" customWidth="1"/>
    <col min="9990" max="9990" width="6.5703125" style="126" customWidth="1"/>
    <col min="9991" max="9991" width="9.140625" style="126"/>
    <col min="9992" max="9992" width="16.5703125" style="126" bestFit="1" customWidth="1"/>
    <col min="9993" max="10236" width="9.140625" style="126"/>
    <col min="10237" max="10237" width="1.7109375" style="126" customWidth="1"/>
    <col min="10238" max="10238" width="20.140625" style="126" customWidth="1"/>
    <col min="10239" max="10239" width="9.7109375" style="126" customWidth="1"/>
    <col min="10240" max="10240" width="14.7109375" style="126" customWidth="1"/>
    <col min="10241" max="10241" width="1.7109375" style="126" customWidth="1"/>
    <col min="10242" max="10242" width="14.7109375" style="126" customWidth="1"/>
    <col min="10243" max="10243" width="1.7109375" style="126" customWidth="1"/>
    <col min="10244" max="10244" width="11.5703125" style="126" bestFit="1" customWidth="1"/>
    <col min="10245" max="10245" width="2.85546875" style="126" customWidth="1"/>
    <col min="10246" max="10246" width="6.5703125" style="126" customWidth="1"/>
    <col min="10247" max="10247" width="9.140625" style="126"/>
    <col min="10248" max="10248" width="16.5703125" style="126" bestFit="1" customWidth="1"/>
    <col min="10249" max="10492" width="9.140625" style="126"/>
    <col min="10493" max="10493" width="1.7109375" style="126" customWidth="1"/>
    <col min="10494" max="10494" width="20.140625" style="126" customWidth="1"/>
    <col min="10495" max="10495" width="9.7109375" style="126" customWidth="1"/>
    <col min="10496" max="10496" width="14.7109375" style="126" customWidth="1"/>
    <col min="10497" max="10497" width="1.7109375" style="126" customWidth="1"/>
    <col min="10498" max="10498" width="14.7109375" style="126" customWidth="1"/>
    <col min="10499" max="10499" width="1.7109375" style="126" customWidth="1"/>
    <col min="10500" max="10500" width="11.5703125" style="126" bestFit="1" customWidth="1"/>
    <col min="10501" max="10501" width="2.85546875" style="126" customWidth="1"/>
    <col min="10502" max="10502" width="6.5703125" style="126" customWidth="1"/>
    <col min="10503" max="10503" width="9.140625" style="126"/>
    <col min="10504" max="10504" width="16.5703125" style="126" bestFit="1" customWidth="1"/>
    <col min="10505" max="10748" width="9.140625" style="126"/>
    <col min="10749" max="10749" width="1.7109375" style="126" customWidth="1"/>
    <col min="10750" max="10750" width="20.140625" style="126" customWidth="1"/>
    <col min="10751" max="10751" width="9.7109375" style="126" customWidth="1"/>
    <col min="10752" max="10752" width="14.7109375" style="126" customWidth="1"/>
    <col min="10753" max="10753" width="1.7109375" style="126" customWidth="1"/>
    <col min="10754" max="10754" width="14.7109375" style="126" customWidth="1"/>
    <col min="10755" max="10755" width="1.7109375" style="126" customWidth="1"/>
    <col min="10756" max="10756" width="11.5703125" style="126" bestFit="1" customWidth="1"/>
    <col min="10757" max="10757" width="2.85546875" style="126" customWidth="1"/>
    <col min="10758" max="10758" width="6.5703125" style="126" customWidth="1"/>
    <col min="10759" max="10759" width="9.140625" style="126"/>
    <col min="10760" max="10760" width="16.5703125" style="126" bestFit="1" customWidth="1"/>
    <col min="10761" max="11004" width="9.140625" style="126"/>
    <col min="11005" max="11005" width="1.7109375" style="126" customWidth="1"/>
    <col min="11006" max="11006" width="20.140625" style="126" customWidth="1"/>
    <col min="11007" max="11007" width="9.7109375" style="126" customWidth="1"/>
    <col min="11008" max="11008" width="14.7109375" style="126" customWidth="1"/>
    <col min="11009" max="11009" width="1.7109375" style="126" customWidth="1"/>
    <col min="11010" max="11010" width="14.7109375" style="126" customWidth="1"/>
    <col min="11011" max="11011" width="1.7109375" style="126" customWidth="1"/>
    <col min="11012" max="11012" width="11.5703125" style="126" bestFit="1" customWidth="1"/>
    <col min="11013" max="11013" width="2.85546875" style="126" customWidth="1"/>
    <col min="11014" max="11014" width="6.5703125" style="126" customWidth="1"/>
    <col min="11015" max="11015" width="9.140625" style="126"/>
    <col min="11016" max="11016" width="16.5703125" style="126" bestFit="1" customWidth="1"/>
    <col min="11017" max="11260" width="9.140625" style="126"/>
    <col min="11261" max="11261" width="1.7109375" style="126" customWidth="1"/>
    <col min="11262" max="11262" width="20.140625" style="126" customWidth="1"/>
    <col min="11263" max="11263" width="9.7109375" style="126" customWidth="1"/>
    <col min="11264" max="11264" width="14.7109375" style="126" customWidth="1"/>
    <col min="11265" max="11265" width="1.7109375" style="126" customWidth="1"/>
    <col min="11266" max="11266" width="14.7109375" style="126" customWidth="1"/>
    <col min="11267" max="11267" width="1.7109375" style="126" customWidth="1"/>
    <col min="11268" max="11268" width="11.5703125" style="126" bestFit="1" customWidth="1"/>
    <col min="11269" max="11269" width="2.85546875" style="126" customWidth="1"/>
    <col min="11270" max="11270" width="6.5703125" style="126" customWidth="1"/>
    <col min="11271" max="11271" width="9.140625" style="126"/>
    <col min="11272" max="11272" width="16.5703125" style="126" bestFit="1" customWidth="1"/>
    <col min="11273" max="11516" width="9.140625" style="126"/>
    <col min="11517" max="11517" width="1.7109375" style="126" customWidth="1"/>
    <col min="11518" max="11518" width="20.140625" style="126" customWidth="1"/>
    <col min="11519" max="11519" width="9.7109375" style="126" customWidth="1"/>
    <col min="11520" max="11520" width="14.7109375" style="126" customWidth="1"/>
    <col min="11521" max="11521" width="1.7109375" style="126" customWidth="1"/>
    <col min="11522" max="11522" width="14.7109375" style="126" customWidth="1"/>
    <col min="11523" max="11523" width="1.7109375" style="126" customWidth="1"/>
    <col min="11524" max="11524" width="11.5703125" style="126" bestFit="1" customWidth="1"/>
    <col min="11525" max="11525" width="2.85546875" style="126" customWidth="1"/>
    <col min="11526" max="11526" width="6.5703125" style="126" customWidth="1"/>
    <col min="11527" max="11527" width="9.140625" style="126"/>
    <col min="11528" max="11528" width="16.5703125" style="126" bestFit="1" customWidth="1"/>
    <col min="11529" max="11772" width="9.140625" style="126"/>
    <col min="11773" max="11773" width="1.7109375" style="126" customWidth="1"/>
    <col min="11774" max="11774" width="20.140625" style="126" customWidth="1"/>
    <col min="11775" max="11775" width="9.7109375" style="126" customWidth="1"/>
    <col min="11776" max="11776" width="14.7109375" style="126" customWidth="1"/>
    <col min="11777" max="11777" width="1.7109375" style="126" customWidth="1"/>
    <col min="11778" max="11778" width="14.7109375" style="126" customWidth="1"/>
    <col min="11779" max="11779" width="1.7109375" style="126" customWidth="1"/>
    <col min="11780" max="11780" width="11.5703125" style="126" bestFit="1" customWidth="1"/>
    <col min="11781" max="11781" width="2.85546875" style="126" customWidth="1"/>
    <col min="11782" max="11782" width="6.5703125" style="126" customWidth="1"/>
    <col min="11783" max="11783" width="9.140625" style="126"/>
    <col min="11784" max="11784" width="16.5703125" style="126" bestFit="1" customWidth="1"/>
    <col min="11785" max="12028" width="9.140625" style="126"/>
    <col min="12029" max="12029" width="1.7109375" style="126" customWidth="1"/>
    <col min="12030" max="12030" width="20.140625" style="126" customWidth="1"/>
    <col min="12031" max="12031" width="9.7109375" style="126" customWidth="1"/>
    <col min="12032" max="12032" width="14.7109375" style="126" customWidth="1"/>
    <col min="12033" max="12033" width="1.7109375" style="126" customWidth="1"/>
    <col min="12034" max="12034" width="14.7109375" style="126" customWidth="1"/>
    <col min="12035" max="12035" width="1.7109375" style="126" customWidth="1"/>
    <col min="12036" max="12036" width="11.5703125" style="126" bestFit="1" customWidth="1"/>
    <col min="12037" max="12037" width="2.85546875" style="126" customWidth="1"/>
    <col min="12038" max="12038" width="6.5703125" style="126" customWidth="1"/>
    <col min="12039" max="12039" width="9.140625" style="126"/>
    <col min="12040" max="12040" width="16.5703125" style="126" bestFit="1" customWidth="1"/>
    <col min="12041" max="12284" width="9.140625" style="126"/>
    <col min="12285" max="12285" width="1.7109375" style="126" customWidth="1"/>
    <col min="12286" max="12286" width="20.140625" style="126" customWidth="1"/>
    <col min="12287" max="12287" width="9.7109375" style="126" customWidth="1"/>
    <col min="12288" max="12288" width="14.7109375" style="126" customWidth="1"/>
    <col min="12289" max="12289" width="1.7109375" style="126" customWidth="1"/>
    <col min="12290" max="12290" width="14.7109375" style="126" customWidth="1"/>
    <col min="12291" max="12291" width="1.7109375" style="126" customWidth="1"/>
    <col min="12292" max="12292" width="11.5703125" style="126" bestFit="1" customWidth="1"/>
    <col min="12293" max="12293" width="2.85546875" style="126" customWidth="1"/>
    <col min="12294" max="12294" width="6.5703125" style="126" customWidth="1"/>
    <col min="12295" max="12295" width="9.140625" style="126"/>
    <col min="12296" max="12296" width="16.5703125" style="126" bestFit="1" customWidth="1"/>
    <col min="12297" max="12540" width="9.140625" style="126"/>
    <col min="12541" max="12541" width="1.7109375" style="126" customWidth="1"/>
    <col min="12542" max="12542" width="20.140625" style="126" customWidth="1"/>
    <col min="12543" max="12543" width="9.7109375" style="126" customWidth="1"/>
    <col min="12544" max="12544" width="14.7109375" style="126" customWidth="1"/>
    <col min="12545" max="12545" width="1.7109375" style="126" customWidth="1"/>
    <col min="12546" max="12546" width="14.7109375" style="126" customWidth="1"/>
    <col min="12547" max="12547" width="1.7109375" style="126" customWidth="1"/>
    <col min="12548" max="12548" width="11.5703125" style="126" bestFit="1" customWidth="1"/>
    <col min="12549" max="12549" width="2.85546875" style="126" customWidth="1"/>
    <col min="12550" max="12550" width="6.5703125" style="126" customWidth="1"/>
    <col min="12551" max="12551" width="9.140625" style="126"/>
    <col min="12552" max="12552" width="16.5703125" style="126" bestFit="1" customWidth="1"/>
    <col min="12553" max="12796" width="9.140625" style="126"/>
    <col min="12797" max="12797" width="1.7109375" style="126" customWidth="1"/>
    <col min="12798" max="12798" width="20.140625" style="126" customWidth="1"/>
    <col min="12799" max="12799" width="9.7109375" style="126" customWidth="1"/>
    <col min="12800" max="12800" width="14.7109375" style="126" customWidth="1"/>
    <col min="12801" max="12801" width="1.7109375" style="126" customWidth="1"/>
    <col min="12802" max="12802" width="14.7109375" style="126" customWidth="1"/>
    <col min="12803" max="12803" width="1.7109375" style="126" customWidth="1"/>
    <col min="12804" max="12804" width="11.5703125" style="126" bestFit="1" customWidth="1"/>
    <col min="12805" max="12805" width="2.85546875" style="126" customWidth="1"/>
    <col min="12806" max="12806" width="6.5703125" style="126" customWidth="1"/>
    <col min="12807" max="12807" width="9.140625" style="126"/>
    <col min="12808" max="12808" width="16.5703125" style="126" bestFit="1" customWidth="1"/>
    <col min="12809" max="13052" width="9.140625" style="126"/>
    <col min="13053" max="13053" width="1.7109375" style="126" customWidth="1"/>
    <col min="13054" max="13054" width="20.140625" style="126" customWidth="1"/>
    <col min="13055" max="13055" width="9.7109375" style="126" customWidth="1"/>
    <col min="13056" max="13056" width="14.7109375" style="126" customWidth="1"/>
    <col min="13057" max="13057" width="1.7109375" style="126" customWidth="1"/>
    <col min="13058" max="13058" width="14.7109375" style="126" customWidth="1"/>
    <col min="13059" max="13059" width="1.7109375" style="126" customWidth="1"/>
    <col min="13060" max="13060" width="11.5703125" style="126" bestFit="1" customWidth="1"/>
    <col min="13061" max="13061" width="2.85546875" style="126" customWidth="1"/>
    <col min="13062" max="13062" width="6.5703125" style="126" customWidth="1"/>
    <col min="13063" max="13063" width="9.140625" style="126"/>
    <col min="13064" max="13064" width="16.5703125" style="126" bestFit="1" customWidth="1"/>
    <col min="13065" max="13308" width="9.140625" style="126"/>
    <col min="13309" max="13309" width="1.7109375" style="126" customWidth="1"/>
    <col min="13310" max="13310" width="20.140625" style="126" customWidth="1"/>
    <col min="13311" max="13311" width="9.7109375" style="126" customWidth="1"/>
    <col min="13312" max="13312" width="14.7109375" style="126" customWidth="1"/>
    <col min="13313" max="13313" width="1.7109375" style="126" customWidth="1"/>
    <col min="13314" max="13314" width="14.7109375" style="126" customWidth="1"/>
    <col min="13315" max="13315" width="1.7109375" style="126" customWidth="1"/>
    <col min="13316" max="13316" width="11.5703125" style="126" bestFit="1" customWidth="1"/>
    <col min="13317" max="13317" width="2.85546875" style="126" customWidth="1"/>
    <col min="13318" max="13318" width="6.5703125" style="126" customWidth="1"/>
    <col min="13319" max="13319" width="9.140625" style="126"/>
    <col min="13320" max="13320" width="16.5703125" style="126" bestFit="1" customWidth="1"/>
    <col min="13321" max="13564" width="9.140625" style="126"/>
    <col min="13565" max="13565" width="1.7109375" style="126" customWidth="1"/>
    <col min="13566" max="13566" width="20.140625" style="126" customWidth="1"/>
    <col min="13567" max="13567" width="9.7109375" style="126" customWidth="1"/>
    <col min="13568" max="13568" width="14.7109375" style="126" customWidth="1"/>
    <col min="13569" max="13569" width="1.7109375" style="126" customWidth="1"/>
    <col min="13570" max="13570" width="14.7109375" style="126" customWidth="1"/>
    <col min="13571" max="13571" width="1.7109375" style="126" customWidth="1"/>
    <col min="13572" max="13572" width="11.5703125" style="126" bestFit="1" customWidth="1"/>
    <col min="13573" max="13573" width="2.85546875" style="126" customWidth="1"/>
    <col min="13574" max="13574" width="6.5703125" style="126" customWidth="1"/>
    <col min="13575" max="13575" width="9.140625" style="126"/>
    <col min="13576" max="13576" width="16.5703125" style="126" bestFit="1" customWidth="1"/>
    <col min="13577" max="13820" width="9.140625" style="126"/>
    <col min="13821" max="13821" width="1.7109375" style="126" customWidth="1"/>
    <col min="13822" max="13822" width="20.140625" style="126" customWidth="1"/>
    <col min="13823" max="13823" width="9.7109375" style="126" customWidth="1"/>
    <col min="13824" max="13824" width="14.7109375" style="126" customWidth="1"/>
    <col min="13825" max="13825" width="1.7109375" style="126" customWidth="1"/>
    <col min="13826" max="13826" width="14.7109375" style="126" customWidth="1"/>
    <col min="13827" max="13827" width="1.7109375" style="126" customWidth="1"/>
    <col min="13828" max="13828" width="11.5703125" style="126" bestFit="1" customWidth="1"/>
    <col min="13829" max="13829" width="2.85546875" style="126" customWidth="1"/>
    <col min="13830" max="13830" width="6.5703125" style="126" customWidth="1"/>
    <col min="13831" max="13831" width="9.140625" style="126"/>
    <col min="13832" max="13832" width="16.5703125" style="126" bestFit="1" customWidth="1"/>
    <col min="13833" max="14076" width="9.140625" style="126"/>
    <col min="14077" max="14077" width="1.7109375" style="126" customWidth="1"/>
    <col min="14078" max="14078" width="20.140625" style="126" customWidth="1"/>
    <col min="14079" max="14079" width="9.7109375" style="126" customWidth="1"/>
    <col min="14080" max="14080" width="14.7109375" style="126" customWidth="1"/>
    <col min="14081" max="14081" width="1.7109375" style="126" customWidth="1"/>
    <col min="14082" max="14082" width="14.7109375" style="126" customWidth="1"/>
    <col min="14083" max="14083" width="1.7109375" style="126" customWidth="1"/>
    <col min="14084" max="14084" width="11.5703125" style="126" bestFit="1" customWidth="1"/>
    <col min="14085" max="14085" width="2.85546875" style="126" customWidth="1"/>
    <col min="14086" max="14086" width="6.5703125" style="126" customWidth="1"/>
    <col min="14087" max="14087" width="9.140625" style="126"/>
    <col min="14088" max="14088" width="16.5703125" style="126" bestFit="1" customWidth="1"/>
    <col min="14089" max="14332" width="9.140625" style="126"/>
    <col min="14333" max="14333" width="1.7109375" style="126" customWidth="1"/>
    <col min="14334" max="14334" width="20.140625" style="126" customWidth="1"/>
    <col min="14335" max="14335" width="9.7109375" style="126" customWidth="1"/>
    <col min="14336" max="14336" width="14.7109375" style="126" customWidth="1"/>
    <col min="14337" max="14337" width="1.7109375" style="126" customWidth="1"/>
    <col min="14338" max="14338" width="14.7109375" style="126" customWidth="1"/>
    <col min="14339" max="14339" width="1.7109375" style="126" customWidth="1"/>
    <col min="14340" max="14340" width="11.5703125" style="126" bestFit="1" customWidth="1"/>
    <col min="14341" max="14341" width="2.85546875" style="126" customWidth="1"/>
    <col min="14342" max="14342" width="6.5703125" style="126" customWidth="1"/>
    <col min="14343" max="14343" width="9.140625" style="126"/>
    <col min="14344" max="14344" width="16.5703125" style="126" bestFit="1" customWidth="1"/>
    <col min="14345" max="14588" width="9.140625" style="126"/>
    <col min="14589" max="14589" width="1.7109375" style="126" customWidth="1"/>
    <col min="14590" max="14590" width="20.140625" style="126" customWidth="1"/>
    <col min="14591" max="14591" width="9.7109375" style="126" customWidth="1"/>
    <col min="14592" max="14592" width="14.7109375" style="126" customWidth="1"/>
    <col min="14593" max="14593" width="1.7109375" style="126" customWidth="1"/>
    <col min="14594" max="14594" width="14.7109375" style="126" customWidth="1"/>
    <col min="14595" max="14595" width="1.7109375" style="126" customWidth="1"/>
    <col min="14596" max="14596" width="11.5703125" style="126" bestFit="1" customWidth="1"/>
    <col min="14597" max="14597" width="2.85546875" style="126" customWidth="1"/>
    <col min="14598" max="14598" width="6.5703125" style="126" customWidth="1"/>
    <col min="14599" max="14599" width="9.140625" style="126"/>
    <col min="14600" max="14600" width="16.5703125" style="126" bestFit="1" customWidth="1"/>
    <col min="14601" max="14844" width="9.140625" style="126"/>
    <col min="14845" max="14845" width="1.7109375" style="126" customWidth="1"/>
    <col min="14846" max="14846" width="20.140625" style="126" customWidth="1"/>
    <col min="14847" max="14847" width="9.7109375" style="126" customWidth="1"/>
    <col min="14848" max="14848" width="14.7109375" style="126" customWidth="1"/>
    <col min="14849" max="14849" width="1.7109375" style="126" customWidth="1"/>
    <col min="14850" max="14850" width="14.7109375" style="126" customWidth="1"/>
    <col min="14851" max="14851" width="1.7109375" style="126" customWidth="1"/>
    <col min="14852" max="14852" width="11.5703125" style="126" bestFit="1" customWidth="1"/>
    <col min="14853" max="14853" width="2.85546875" style="126" customWidth="1"/>
    <col min="14854" max="14854" width="6.5703125" style="126" customWidth="1"/>
    <col min="14855" max="14855" width="9.140625" style="126"/>
    <col min="14856" max="14856" width="16.5703125" style="126" bestFit="1" customWidth="1"/>
    <col min="14857" max="15100" width="9.140625" style="126"/>
    <col min="15101" max="15101" width="1.7109375" style="126" customWidth="1"/>
    <col min="15102" max="15102" width="20.140625" style="126" customWidth="1"/>
    <col min="15103" max="15103" width="9.7109375" style="126" customWidth="1"/>
    <col min="15104" max="15104" width="14.7109375" style="126" customWidth="1"/>
    <col min="15105" max="15105" width="1.7109375" style="126" customWidth="1"/>
    <col min="15106" max="15106" width="14.7109375" style="126" customWidth="1"/>
    <col min="15107" max="15107" width="1.7109375" style="126" customWidth="1"/>
    <col min="15108" max="15108" width="11.5703125" style="126" bestFit="1" customWidth="1"/>
    <col min="15109" max="15109" width="2.85546875" style="126" customWidth="1"/>
    <col min="15110" max="15110" width="6.5703125" style="126" customWidth="1"/>
    <col min="15111" max="15111" width="9.140625" style="126"/>
    <col min="15112" max="15112" width="16.5703125" style="126" bestFit="1" customWidth="1"/>
    <col min="15113" max="15356" width="9.140625" style="126"/>
    <col min="15357" max="15357" width="1.7109375" style="126" customWidth="1"/>
    <col min="15358" max="15358" width="20.140625" style="126" customWidth="1"/>
    <col min="15359" max="15359" width="9.7109375" style="126" customWidth="1"/>
    <col min="15360" max="15360" width="14.7109375" style="126" customWidth="1"/>
    <col min="15361" max="15361" width="1.7109375" style="126" customWidth="1"/>
    <col min="15362" max="15362" width="14.7109375" style="126" customWidth="1"/>
    <col min="15363" max="15363" width="1.7109375" style="126" customWidth="1"/>
    <col min="15364" max="15364" width="11.5703125" style="126" bestFit="1" customWidth="1"/>
    <col min="15365" max="15365" width="2.85546875" style="126" customWidth="1"/>
    <col min="15366" max="15366" width="6.5703125" style="126" customWidth="1"/>
    <col min="15367" max="15367" width="9.140625" style="126"/>
    <col min="15368" max="15368" width="16.5703125" style="126" bestFit="1" customWidth="1"/>
    <col min="15369" max="15612" width="9.140625" style="126"/>
    <col min="15613" max="15613" width="1.7109375" style="126" customWidth="1"/>
    <col min="15614" max="15614" width="20.140625" style="126" customWidth="1"/>
    <col min="15615" max="15615" width="9.7109375" style="126" customWidth="1"/>
    <col min="15616" max="15616" width="14.7109375" style="126" customWidth="1"/>
    <col min="15617" max="15617" width="1.7109375" style="126" customWidth="1"/>
    <col min="15618" max="15618" width="14.7109375" style="126" customWidth="1"/>
    <col min="15619" max="15619" width="1.7109375" style="126" customWidth="1"/>
    <col min="15620" max="15620" width="11.5703125" style="126" bestFit="1" customWidth="1"/>
    <col min="15621" max="15621" width="2.85546875" style="126" customWidth="1"/>
    <col min="15622" max="15622" width="6.5703125" style="126" customWidth="1"/>
    <col min="15623" max="15623" width="9.140625" style="126"/>
    <col min="15624" max="15624" width="16.5703125" style="126" bestFit="1" customWidth="1"/>
    <col min="15625" max="15868" width="9.140625" style="126"/>
    <col min="15869" max="15869" width="1.7109375" style="126" customWidth="1"/>
    <col min="15870" max="15870" width="20.140625" style="126" customWidth="1"/>
    <col min="15871" max="15871" width="9.7109375" style="126" customWidth="1"/>
    <col min="15872" max="15872" width="14.7109375" style="126" customWidth="1"/>
    <col min="15873" max="15873" width="1.7109375" style="126" customWidth="1"/>
    <col min="15874" max="15874" width="14.7109375" style="126" customWidth="1"/>
    <col min="15875" max="15875" width="1.7109375" style="126" customWidth="1"/>
    <col min="15876" max="15876" width="11.5703125" style="126" bestFit="1" customWidth="1"/>
    <col min="15877" max="15877" width="2.85546875" style="126" customWidth="1"/>
    <col min="15878" max="15878" width="6.5703125" style="126" customWidth="1"/>
    <col min="15879" max="15879" width="9.140625" style="126"/>
    <col min="15880" max="15880" width="16.5703125" style="126" bestFit="1" customWidth="1"/>
    <col min="15881" max="16124" width="9.140625" style="126"/>
    <col min="16125" max="16125" width="1.7109375" style="126" customWidth="1"/>
    <col min="16126" max="16126" width="20.140625" style="126" customWidth="1"/>
    <col min="16127" max="16127" width="9.7109375" style="126" customWidth="1"/>
    <col min="16128" max="16128" width="14.7109375" style="126" customWidth="1"/>
    <col min="16129" max="16129" width="1.7109375" style="126" customWidth="1"/>
    <col min="16130" max="16130" width="14.7109375" style="126" customWidth="1"/>
    <col min="16131" max="16131" width="1.7109375" style="126" customWidth="1"/>
    <col min="16132" max="16132" width="11.5703125" style="126" bestFit="1" customWidth="1"/>
    <col min="16133" max="16133" width="2.85546875" style="126" customWidth="1"/>
    <col min="16134" max="16134" width="6.5703125" style="126" customWidth="1"/>
    <col min="16135" max="16135" width="9.140625" style="126"/>
    <col min="16136" max="16136" width="16.5703125" style="126" bestFit="1" customWidth="1"/>
    <col min="16137" max="16384" width="9.140625" style="126"/>
  </cols>
  <sheetData>
    <row r="1" spans="1:7" s="142" customFormat="1" ht="45.75" customHeight="1" x14ac:dyDescent="0.2">
      <c r="A1" s="165" t="s">
        <v>1206</v>
      </c>
      <c r="B1" s="139"/>
      <c r="C1" s="139"/>
      <c r="D1" s="139"/>
      <c r="E1" s="139"/>
      <c r="F1" s="140"/>
      <c r="G1" s="141"/>
    </row>
    <row r="2" spans="1:7" ht="45.75" customHeight="1" x14ac:dyDescent="0.2">
      <c r="A2" s="143" t="s">
        <v>351</v>
      </c>
      <c r="B2" s="144" t="s">
        <v>358</v>
      </c>
      <c r="C2" s="124" t="s">
        <v>1042</v>
      </c>
      <c r="D2" s="125" t="s">
        <v>1041</v>
      </c>
      <c r="E2" s="125" t="s">
        <v>33</v>
      </c>
    </row>
    <row r="3" spans="1:7" ht="24.95" customHeight="1" x14ac:dyDescent="0.2">
      <c r="A3" s="145" t="s">
        <v>73</v>
      </c>
      <c r="B3" s="145" t="s">
        <v>72</v>
      </c>
      <c r="C3" s="146">
        <v>18853824.5</v>
      </c>
      <c r="D3" s="146">
        <v>2871600</v>
      </c>
      <c r="E3" s="147">
        <f t="shared" ref="E3:E8" si="0">D3/$D$10</f>
        <v>4.056074452441602E-2</v>
      </c>
    </row>
    <row r="4" spans="1:7" ht="24.95" customHeight="1" x14ac:dyDescent="0.2">
      <c r="A4" s="145" t="s">
        <v>118</v>
      </c>
      <c r="B4" s="145" t="s">
        <v>117</v>
      </c>
      <c r="C4" s="148">
        <v>44150025</v>
      </c>
      <c r="D4" s="148">
        <v>900000</v>
      </c>
      <c r="E4" s="147">
        <f t="shared" si="0"/>
        <v>1.2712310235399923E-2</v>
      </c>
    </row>
    <row r="5" spans="1:7" ht="24.95" customHeight="1" x14ac:dyDescent="0.2">
      <c r="A5" s="145" t="s">
        <v>129</v>
      </c>
      <c r="B5" s="145" t="s">
        <v>128</v>
      </c>
      <c r="C5" s="146">
        <v>207728719</v>
      </c>
      <c r="D5" s="146">
        <v>56393000</v>
      </c>
      <c r="E5" s="147">
        <f t="shared" si="0"/>
        <v>0.79653923456100872</v>
      </c>
    </row>
    <row r="6" spans="1:7" ht="24.95" customHeight="1" x14ac:dyDescent="0.2">
      <c r="A6" s="145" t="s">
        <v>96</v>
      </c>
      <c r="B6" s="145" t="s">
        <v>95</v>
      </c>
      <c r="C6" s="148">
        <v>16543116</v>
      </c>
      <c r="D6" s="148">
        <v>638650</v>
      </c>
      <c r="E6" s="147">
        <f t="shared" si="0"/>
        <v>9.0207965909312893E-3</v>
      </c>
    </row>
    <row r="7" spans="1:7" ht="24.95" customHeight="1" x14ac:dyDescent="0.2">
      <c r="A7" s="145" t="s">
        <v>102</v>
      </c>
      <c r="B7" s="145" t="s">
        <v>101</v>
      </c>
      <c r="C7" s="146">
        <v>33843506</v>
      </c>
      <c r="D7" s="146">
        <v>9269100</v>
      </c>
      <c r="E7" s="147">
        <f t="shared" si="0"/>
        <v>0.1309240831143838</v>
      </c>
    </row>
    <row r="8" spans="1:7" ht="24.95" customHeight="1" x14ac:dyDescent="0.2">
      <c r="A8" s="145" t="s">
        <v>57</v>
      </c>
      <c r="B8" s="145" t="s">
        <v>56</v>
      </c>
      <c r="C8" s="148">
        <v>193341480</v>
      </c>
      <c r="D8" s="148">
        <v>725167</v>
      </c>
      <c r="E8" s="147">
        <f t="shared" si="0"/>
        <v>1.0242830973860284E-2</v>
      </c>
    </row>
    <row r="9" spans="1:7" ht="9.9499999999999993" customHeight="1" x14ac:dyDescent="0.2">
      <c r="A9" s="149"/>
      <c r="B9" s="149"/>
      <c r="C9" s="150"/>
      <c r="D9" s="150"/>
      <c r="E9" s="151"/>
    </row>
    <row r="10" spans="1:7" ht="24.95" customHeight="1" x14ac:dyDescent="0.2">
      <c r="A10" s="166" t="s">
        <v>439</v>
      </c>
      <c r="B10" s="167"/>
      <c r="C10" s="163">
        <f>SUM(C3:C8)</f>
        <v>514460670.5</v>
      </c>
      <c r="D10" s="163">
        <f>SUM(D3:D8)</f>
        <v>70797517</v>
      </c>
      <c r="E10" s="164">
        <f>SUM(E3:E8)</f>
        <v>1</v>
      </c>
    </row>
    <row r="11" spans="1:7" ht="15" x14ac:dyDescent="0.2">
      <c r="A11" s="149"/>
      <c r="B11" s="149"/>
      <c r="C11" s="151"/>
      <c r="D11" s="151"/>
      <c r="E11" s="151"/>
    </row>
    <row r="12" spans="1:7" ht="15" x14ac:dyDescent="0.2">
      <c r="A12" s="110"/>
      <c r="B12" s="110"/>
      <c r="C12" s="110"/>
      <c r="D12" s="110"/>
      <c r="E12" s="151"/>
    </row>
    <row r="13" spans="1:7" ht="15" x14ac:dyDescent="0.2">
      <c r="A13" s="145"/>
      <c r="B13" s="145"/>
      <c r="C13" s="151"/>
      <c r="D13" s="151"/>
      <c r="E13" s="151"/>
    </row>
  </sheetData>
  <printOptions horizontalCentered="1"/>
  <pageMargins left="1" right="1" top="1" bottom="1"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33"/>
  <sheetViews>
    <sheetView showGridLines="0" zoomScaleNormal="100" workbookViewId="0"/>
  </sheetViews>
  <sheetFormatPr defaultColWidth="9.140625" defaultRowHeight="12.75" x14ac:dyDescent="0.2"/>
  <cols>
    <col min="1" max="1" width="20.140625" style="132" bestFit="1" customWidth="1"/>
    <col min="2" max="2" width="15" style="132" customWidth="1"/>
    <col min="3" max="3" width="22.28515625" style="136" customWidth="1"/>
    <col min="4" max="4" width="20.5703125" style="136" customWidth="1"/>
    <col min="5" max="5" width="13.7109375" style="136" customWidth="1"/>
    <col min="6" max="6" width="14.85546875" style="126" bestFit="1" customWidth="1"/>
    <col min="7" max="7" width="15.28515625" style="126" customWidth="1"/>
    <col min="8" max="8" width="13.42578125" style="126" bestFit="1" customWidth="1"/>
    <col min="9" max="251" width="9.140625" style="126"/>
    <col min="252" max="252" width="1.7109375" style="126" customWidth="1"/>
    <col min="253" max="253" width="20.140625" style="126" bestFit="1" customWidth="1"/>
    <col min="254" max="254" width="9.7109375" style="126" customWidth="1"/>
    <col min="255" max="255" width="14.7109375" style="126" customWidth="1"/>
    <col min="256" max="256" width="2.7109375" style="126" customWidth="1"/>
    <col min="257" max="257" width="14.7109375" style="126" customWidth="1"/>
    <col min="258" max="258" width="1.7109375" style="126" customWidth="1"/>
    <col min="259" max="259" width="11.5703125" style="126" bestFit="1" customWidth="1"/>
    <col min="260" max="260" width="2.7109375" style="126" customWidth="1"/>
    <col min="261" max="261" width="9.140625" style="126"/>
    <col min="262" max="262" width="14.85546875" style="126" bestFit="1" customWidth="1"/>
    <col min="263" max="263" width="15.28515625" style="126" customWidth="1"/>
    <col min="264" max="264" width="13.42578125" style="126" bestFit="1" customWidth="1"/>
    <col min="265" max="507" width="9.140625" style="126"/>
    <col min="508" max="508" width="1.7109375" style="126" customWidth="1"/>
    <col min="509" max="509" width="20.140625" style="126" bestFit="1" customWidth="1"/>
    <col min="510" max="510" width="9.7109375" style="126" customWidth="1"/>
    <col min="511" max="511" width="14.7109375" style="126" customWidth="1"/>
    <col min="512" max="512" width="2.7109375" style="126" customWidth="1"/>
    <col min="513" max="513" width="14.7109375" style="126" customWidth="1"/>
    <col min="514" max="514" width="1.7109375" style="126" customWidth="1"/>
    <col min="515" max="515" width="11.5703125" style="126" bestFit="1" customWidth="1"/>
    <col min="516" max="516" width="2.7109375" style="126" customWidth="1"/>
    <col min="517" max="517" width="9.140625" style="126"/>
    <col min="518" max="518" width="14.85546875" style="126" bestFit="1" customWidth="1"/>
    <col min="519" max="519" width="15.28515625" style="126" customWidth="1"/>
    <col min="520" max="520" width="13.42578125" style="126" bestFit="1" customWidth="1"/>
    <col min="521" max="763" width="9.140625" style="126"/>
    <col min="764" max="764" width="1.7109375" style="126" customWidth="1"/>
    <col min="765" max="765" width="20.140625" style="126" bestFit="1" customWidth="1"/>
    <col min="766" max="766" width="9.7109375" style="126" customWidth="1"/>
    <col min="767" max="767" width="14.7109375" style="126" customWidth="1"/>
    <col min="768" max="768" width="2.7109375" style="126" customWidth="1"/>
    <col min="769" max="769" width="14.7109375" style="126" customWidth="1"/>
    <col min="770" max="770" width="1.7109375" style="126" customWidth="1"/>
    <col min="771" max="771" width="11.5703125" style="126" bestFit="1" customWidth="1"/>
    <col min="772" max="772" width="2.7109375" style="126" customWidth="1"/>
    <col min="773" max="773" width="9.140625" style="126"/>
    <col min="774" max="774" width="14.85546875" style="126" bestFit="1" customWidth="1"/>
    <col min="775" max="775" width="15.28515625" style="126" customWidth="1"/>
    <col min="776" max="776" width="13.42578125" style="126" bestFit="1" customWidth="1"/>
    <col min="777" max="1019" width="9.140625" style="126"/>
    <col min="1020" max="1020" width="1.7109375" style="126" customWidth="1"/>
    <col min="1021" max="1021" width="20.140625" style="126" bestFit="1" customWidth="1"/>
    <col min="1022" max="1022" width="9.7109375" style="126" customWidth="1"/>
    <col min="1023" max="1023" width="14.7109375" style="126" customWidth="1"/>
    <col min="1024" max="1024" width="2.7109375" style="126" customWidth="1"/>
    <col min="1025" max="1025" width="14.7109375" style="126" customWidth="1"/>
    <col min="1026" max="1026" width="1.7109375" style="126" customWidth="1"/>
    <col min="1027" max="1027" width="11.5703125" style="126" bestFit="1" customWidth="1"/>
    <col min="1028" max="1028" width="2.7109375" style="126" customWidth="1"/>
    <col min="1029" max="1029" width="9.140625" style="126"/>
    <col min="1030" max="1030" width="14.85546875" style="126" bestFit="1" customWidth="1"/>
    <col min="1031" max="1031" width="15.28515625" style="126" customWidth="1"/>
    <col min="1032" max="1032" width="13.42578125" style="126" bestFit="1" customWidth="1"/>
    <col min="1033" max="1275" width="9.140625" style="126"/>
    <col min="1276" max="1276" width="1.7109375" style="126" customWidth="1"/>
    <col min="1277" max="1277" width="20.140625" style="126" bestFit="1" customWidth="1"/>
    <col min="1278" max="1278" width="9.7109375" style="126" customWidth="1"/>
    <col min="1279" max="1279" width="14.7109375" style="126" customWidth="1"/>
    <col min="1280" max="1280" width="2.7109375" style="126" customWidth="1"/>
    <col min="1281" max="1281" width="14.7109375" style="126" customWidth="1"/>
    <col min="1282" max="1282" width="1.7109375" style="126" customWidth="1"/>
    <col min="1283" max="1283" width="11.5703125" style="126" bestFit="1" customWidth="1"/>
    <col min="1284" max="1284" width="2.7109375" style="126" customWidth="1"/>
    <col min="1285" max="1285" width="9.140625" style="126"/>
    <col min="1286" max="1286" width="14.85546875" style="126" bestFit="1" customWidth="1"/>
    <col min="1287" max="1287" width="15.28515625" style="126" customWidth="1"/>
    <col min="1288" max="1288" width="13.42578125" style="126" bestFit="1" customWidth="1"/>
    <col min="1289" max="1531" width="9.140625" style="126"/>
    <col min="1532" max="1532" width="1.7109375" style="126" customWidth="1"/>
    <col min="1533" max="1533" width="20.140625" style="126" bestFit="1" customWidth="1"/>
    <col min="1534" max="1534" width="9.7109375" style="126" customWidth="1"/>
    <col min="1535" max="1535" width="14.7109375" style="126" customWidth="1"/>
    <col min="1536" max="1536" width="2.7109375" style="126" customWidth="1"/>
    <col min="1537" max="1537" width="14.7109375" style="126" customWidth="1"/>
    <col min="1538" max="1538" width="1.7109375" style="126" customWidth="1"/>
    <col min="1539" max="1539" width="11.5703125" style="126" bestFit="1" customWidth="1"/>
    <col min="1540" max="1540" width="2.7109375" style="126" customWidth="1"/>
    <col min="1541" max="1541" width="9.140625" style="126"/>
    <col min="1542" max="1542" width="14.85546875" style="126" bestFit="1" customWidth="1"/>
    <col min="1543" max="1543" width="15.28515625" style="126" customWidth="1"/>
    <col min="1544" max="1544" width="13.42578125" style="126" bestFit="1" customWidth="1"/>
    <col min="1545" max="1787" width="9.140625" style="126"/>
    <col min="1788" max="1788" width="1.7109375" style="126" customWidth="1"/>
    <col min="1789" max="1789" width="20.140625" style="126" bestFit="1" customWidth="1"/>
    <col min="1790" max="1790" width="9.7109375" style="126" customWidth="1"/>
    <col min="1791" max="1791" width="14.7109375" style="126" customWidth="1"/>
    <col min="1792" max="1792" width="2.7109375" style="126" customWidth="1"/>
    <col min="1793" max="1793" width="14.7109375" style="126" customWidth="1"/>
    <col min="1794" max="1794" width="1.7109375" style="126" customWidth="1"/>
    <col min="1795" max="1795" width="11.5703125" style="126" bestFit="1" customWidth="1"/>
    <col min="1796" max="1796" width="2.7109375" style="126" customWidth="1"/>
    <col min="1797" max="1797" width="9.140625" style="126"/>
    <col min="1798" max="1798" width="14.85546875" style="126" bestFit="1" customWidth="1"/>
    <col min="1799" max="1799" width="15.28515625" style="126" customWidth="1"/>
    <col min="1800" max="1800" width="13.42578125" style="126" bestFit="1" customWidth="1"/>
    <col min="1801" max="2043" width="9.140625" style="126"/>
    <col min="2044" max="2044" width="1.7109375" style="126" customWidth="1"/>
    <col min="2045" max="2045" width="20.140625" style="126" bestFit="1" customWidth="1"/>
    <col min="2046" max="2046" width="9.7109375" style="126" customWidth="1"/>
    <col min="2047" max="2047" width="14.7109375" style="126" customWidth="1"/>
    <col min="2048" max="2048" width="2.7109375" style="126" customWidth="1"/>
    <col min="2049" max="2049" width="14.7109375" style="126" customWidth="1"/>
    <col min="2050" max="2050" width="1.7109375" style="126" customWidth="1"/>
    <col min="2051" max="2051" width="11.5703125" style="126" bestFit="1" customWidth="1"/>
    <col min="2052" max="2052" width="2.7109375" style="126" customWidth="1"/>
    <col min="2053" max="2053" width="9.140625" style="126"/>
    <col min="2054" max="2054" width="14.85546875" style="126" bestFit="1" customWidth="1"/>
    <col min="2055" max="2055" width="15.28515625" style="126" customWidth="1"/>
    <col min="2056" max="2056" width="13.42578125" style="126" bestFit="1" customWidth="1"/>
    <col min="2057" max="2299" width="9.140625" style="126"/>
    <col min="2300" max="2300" width="1.7109375" style="126" customWidth="1"/>
    <col min="2301" max="2301" width="20.140625" style="126" bestFit="1" customWidth="1"/>
    <col min="2302" max="2302" width="9.7109375" style="126" customWidth="1"/>
    <col min="2303" max="2303" width="14.7109375" style="126" customWidth="1"/>
    <col min="2304" max="2304" width="2.7109375" style="126" customWidth="1"/>
    <col min="2305" max="2305" width="14.7109375" style="126" customWidth="1"/>
    <col min="2306" max="2306" width="1.7109375" style="126" customWidth="1"/>
    <col min="2307" max="2307" width="11.5703125" style="126" bestFit="1" customWidth="1"/>
    <col min="2308" max="2308" width="2.7109375" style="126" customWidth="1"/>
    <col min="2309" max="2309" width="9.140625" style="126"/>
    <col min="2310" max="2310" width="14.85546875" style="126" bestFit="1" customWidth="1"/>
    <col min="2311" max="2311" width="15.28515625" style="126" customWidth="1"/>
    <col min="2312" max="2312" width="13.42578125" style="126" bestFit="1" customWidth="1"/>
    <col min="2313" max="2555" width="9.140625" style="126"/>
    <col min="2556" max="2556" width="1.7109375" style="126" customWidth="1"/>
    <col min="2557" max="2557" width="20.140625" style="126" bestFit="1" customWidth="1"/>
    <col min="2558" max="2558" width="9.7109375" style="126" customWidth="1"/>
    <col min="2559" max="2559" width="14.7109375" style="126" customWidth="1"/>
    <col min="2560" max="2560" width="2.7109375" style="126" customWidth="1"/>
    <col min="2561" max="2561" width="14.7109375" style="126" customWidth="1"/>
    <col min="2562" max="2562" width="1.7109375" style="126" customWidth="1"/>
    <col min="2563" max="2563" width="11.5703125" style="126" bestFit="1" customWidth="1"/>
    <col min="2564" max="2564" width="2.7109375" style="126" customWidth="1"/>
    <col min="2565" max="2565" width="9.140625" style="126"/>
    <col min="2566" max="2566" width="14.85546875" style="126" bestFit="1" customWidth="1"/>
    <col min="2567" max="2567" width="15.28515625" style="126" customWidth="1"/>
    <col min="2568" max="2568" width="13.42578125" style="126" bestFit="1" customWidth="1"/>
    <col min="2569" max="2811" width="9.140625" style="126"/>
    <col min="2812" max="2812" width="1.7109375" style="126" customWidth="1"/>
    <col min="2813" max="2813" width="20.140625" style="126" bestFit="1" customWidth="1"/>
    <col min="2814" max="2814" width="9.7109375" style="126" customWidth="1"/>
    <col min="2815" max="2815" width="14.7109375" style="126" customWidth="1"/>
    <col min="2816" max="2816" width="2.7109375" style="126" customWidth="1"/>
    <col min="2817" max="2817" width="14.7109375" style="126" customWidth="1"/>
    <col min="2818" max="2818" width="1.7109375" style="126" customWidth="1"/>
    <col min="2819" max="2819" width="11.5703125" style="126" bestFit="1" customWidth="1"/>
    <col min="2820" max="2820" width="2.7109375" style="126" customWidth="1"/>
    <col min="2821" max="2821" width="9.140625" style="126"/>
    <col min="2822" max="2822" width="14.85546875" style="126" bestFit="1" customWidth="1"/>
    <col min="2823" max="2823" width="15.28515625" style="126" customWidth="1"/>
    <col min="2824" max="2824" width="13.42578125" style="126" bestFit="1" customWidth="1"/>
    <col min="2825" max="3067" width="9.140625" style="126"/>
    <col min="3068" max="3068" width="1.7109375" style="126" customWidth="1"/>
    <col min="3069" max="3069" width="20.140625" style="126" bestFit="1" customWidth="1"/>
    <col min="3070" max="3070" width="9.7109375" style="126" customWidth="1"/>
    <col min="3071" max="3071" width="14.7109375" style="126" customWidth="1"/>
    <col min="3072" max="3072" width="2.7109375" style="126" customWidth="1"/>
    <col min="3073" max="3073" width="14.7109375" style="126" customWidth="1"/>
    <col min="3074" max="3074" width="1.7109375" style="126" customWidth="1"/>
    <col min="3075" max="3075" width="11.5703125" style="126" bestFit="1" customWidth="1"/>
    <col min="3076" max="3076" width="2.7109375" style="126" customWidth="1"/>
    <col min="3077" max="3077" width="9.140625" style="126"/>
    <col min="3078" max="3078" width="14.85546875" style="126" bestFit="1" customWidth="1"/>
    <col min="3079" max="3079" width="15.28515625" style="126" customWidth="1"/>
    <col min="3080" max="3080" width="13.42578125" style="126" bestFit="1" customWidth="1"/>
    <col min="3081" max="3323" width="9.140625" style="126"/>
    <col min="3324" max="3324" width="1.7109375" style="126" customWidth="1"/>
    <col min="3325" max="3325" width="20.140625" style="126" bestFit="1" customWidth="1"/>
    <col min="3326" max="3326" width="9.7109375" style="126" customWidth="1"/>
    <col min="3327" max="3327" width="14.7109375" style="126" customWidth="1"/>
    <col min="3328" max="3328" width="2.7109375" style="126" customWidth="1"/>
    <col min="3329" max="3329" width="14.7109375" style="126" customWidth="1"/>
    <col min="3330" max="3330" width="1.7109375" style="126" customWidth="1"/>
    <col min="3331" max="3331" width="11.5703125" style="126" bestFit="1" customWidth="1"/>
    <col min="3332" max="3332" width="2.7109375" style="126" customWidth="1"/>
    <col min="3333" max="3333" width="9.140625" style="126"/>
    <col min="3334" max="3334" width="14.85546875" style="126" bestFit="1" customWidth="1"/>
    <col min="3335" max="3335" width="15.28515625" style="126" customWidth="1"/>
    <col min="3336" max="3336" width="13.42578125" style="126" bestFit="1" customWidth="1"/>
    <col min="3337" max="3579" width="9.140625" style="126"/>
    <col min="3580" max="3580" width="1.7109375" style="126" customWidth="1"/>
    <col min="3581" max="3581" width="20.140625" style="126" bestFit="1" customWidth="1"/>
    <col min="3582" max="3582" width="9.7109375" style="126" customWidth="1"/>
    <col min="3583" max="3583" width="14.7109375" style="126" customWidth="1"/>
    <col min="3584" max="3584" width="2.7109375" style="126" customWidth="1"/>
    <col min="3585" max="3585" width="14.7109375" style="126" customWidth="1"/>
    <col min="3586" max="3586" width="1.7109375" style="126" customWidth="1"/>
    <col min="3587" max="3587" width="11.5703125" style="126" bestFit="1" customWidth="1"/>
    <col min="3588" max="3588" width="2.7109375" style="126" customWidth="1"/>
    <col min="3589" max="3589" width="9.140625" style="126"/>
    <col min="3590" max="3590" width="14.85546875" style="126" bestFit="1" customWidth="1"/>
    <col min="3591" max="3591" width="15.28515625" style="126" customWidth="1"/>
    <col min="3592" max="3592" width="13.42578125" style="126" bestFit="1" customWidth="1"/>
    <col min="3593" max="3835" width="9.140625" style="126"/>
    <col min="3836" max="3836" width="1.7109375" style="126" customWidth="1"/>
    <col min="3837" max="3837" width="20.140625" style="126" bestFit="1" customWidth="1"/>
    <col min="3838" max="3838" width="9.7109375" style="126" customWidth="1"/>
    <col min="3839" max="3839" width="14.7109375" style="126" customWidth="1"/>
    <col min="3840" max="3840" width="2.7109375" style="126" customWidth="1"/>
    <col min="3841" max="3841" width="14.7109375" style="126" customWidth="1"/>
    <col min="3842" max="3842" width="1.7109375" style="126" customWidth="1"/>
    <col min="3843" max="3843" width="11.5703125" style="126" bestFit="1" customWidth="1"/>
    <col min="3844" max="3844" width="2.7109375" style="126" customWidth="1"/>
    <col min="3845" max="3845" width="9.140625" style="126"/>
    <col min="3846" max="3846" width="14.85546875" style="126" bestFit="1" customWidth="1"/>
    <col min="3847" max="3847" width="15.28515625" style="126" customWidth="1"/>
    <col min="3848" max="3848" width="13.42578125" style="126" bestFit="1" customWidth="1"/>
    <col min="3849" max="4091" width="9.140625" style="126"/>
    <col min="4092" max="4092" width="1.7109375" style="126" customWidth="1"/>
    <col min="4093" max="4093" width="20.140625" style="126" bestFit="1" customWidth="1"/>
    <col min="4094" max="4094" width="9.7109375" style="126" customWidth="1"/>
    <col min="4095" max="4095" width="14.7109375" style="126" customWidth="1"/>
    <col min="4096" max="4096" width="2.7109375" style="126" customWidth="1"/>
    <col min="4097" max="4097" width="14.7109375" style="126" customWidth="1"/>
    <col min="4098" max="4098" width="1.7109375" style="126" customWidth="1"/>
    <col min="4099" max="4099" width="11.5703125" style="126" bestFit="1" customWidth="1"/>
    <col min="4100" max="4100" width="2.7109375" style="126" customWidth="1"/>
    <col min="4101" max="4101" width="9.140625" style="126"/>
    <col min="4102" max="4102" width="14.85546875" style="126" bestFit="1" customWidth="1"/>
    <col min="4103" max="4103" width="15.28515625" style="126" customWidth="1"/>
    <col min="4104" max="4104" width="13.42578125" style="126" bestFit="1" customWidth="1"/>
    <col min="4105" max="4347" width="9.140625" style="126"/>
    <col min="4348" max="4348" width="1.7109375" style="126" customWidth="1"/>
    <col min="4349" max="4349" width="20.140625" style="126" bestFit="1" customWidth="1"/>
    <col min="4350" max="4350" width="9.7109375" style="126" customWidth="1"/>
    <col min="4351" max="4351" width="14.7109375" style="126" customWidth="1"/>
    <col min="4352" max="4352" width="2.7109375" style="126" customWidth="1"/>
    <col min="4353" max="4353" width="14.7109375" style="126" customWidth="1"/>
    <col min="4354" max="4354" width="1.7109375" style="126" customWidth="1"/>
    <col min="4355" max="4355" width="11.5703125" style="126" bestFit="1" customWidth="1"/>
    <col min="4356" max="4356" width="2.7109375" style="126" customWidth="1"/>
    <col min="4357" max="4357" width="9.140625" style="126"/>
    <col min="4358" max="4358" width="14.85546875" style="126" bestFit="1" customWidth="1"/>
    <col min="4359" max="4359" width="15.28515625" style="126" customWidth="1"/>
    <col min="4360" max="4360" width="13.42578125" style="126" bestFit="1" customWidth="1"/>
    <col min="4361" max="4603" width="9.140625" style="126"/>
    <col min="4604" max="4604" width="1.7109375" style="126" customWidth="1"/>
    <col min="4605" max="4605" width="20.140625" style="126" bestFit="1" customWidth="1"/>
    <col min="4606" max="4606" width="9.7109375" style="126" customWidth="1"/>
    <col min="4607" max="4607" width="14.7109375" style="126" customWidth="1"/>
    <col min="4608" max="4608" width="2.7109375" style="126" customWidth="1"/>
    <col min="4609" max="4609" width="14.7109375" style="126" customWidth="1"/>
    <col min="4610" max="4610" width="1.7109375" style="126" customWidth="1"/>
    <col min="4611" max="4611" width="11.5703125" style="126" bestFit="1" customWidth="1"/>
    <col min="4612" max="4612" width="2.7109375" style="126" customWidth="1"/>
    <col min="4613" max="4613" width="9.140625" style="126"/>
    <col min="4614" max="4614" width="14.85546875" style="126" bestFit="1" customWidth="1"/>
    <col min="4615" max="4615" width="15.28515625" style="126" customWidth="1"/>
    <col min="4616" max="4616" width="13.42578125" style="126" bestFit="1" customWidth="1"/>
    <col min="4617" max="4859" width="9.140625" style="126"/>
    <col min="4860" max="4860" width="1.7109375" style="126" customWidth="1"/>
    <col min="4861" max="4861" width="20.140625" style="126" bestFit="1" customWidth="1"/>
    <col min="4862" max="4862" width="9.7109375" style="126" customWidth="1"/>
    <col min="4863" max="4863" width="14.7109375" style="126" customWidth="1"/>
    <col min="4864" max="4864" width="2.7109375" style="126" customWidth="1"/>
    <col min="4865" max="4865" width="14.7109375" style="126" customWidth="1"/>
    <col min="4866" max="4866" width="1.7109375" style="126" customWidth="1"/>
    <col min="4867" max="4867" width="11.5703125" style="126" bestFit="1" customWidth="1"/>
    <col min="4868" max="4868" width="2.7109375" style="126" customWidth="1"/>
    <col min="4869" max="4869" width="9.140625" style="126"/>
    <col min="4870" max="4870" width="14.85546875" style="126" bestFit="1" customWidth="1"/>
    <col min="4871" max="4871" width="15.28515625" style="126" customWidth="1"/>
    <col min="4872" max="4872" width="13.42578125" style="126" bestFit="1" customWidth="1"/>
    <col min="4873" max="5115" width="9.140625" style="126"/>
    <col min="5116" max="5116" width="1.7109375" style="126" customWidth="1"/>
    <col min="5117" max="5117" width="20.140625" style="126" bestFit="1" customWidth="1"/>
    <col min="5118" max="5118" width="9.7109375" style="126" customWidth="1"/>
    <col min="5119" max="5119" width="14.7109375" style="126" customWidth="1"/>
    <col min="5120" max="5120" width="2.7109375" style="126" customWidth="1"/>
    <col min="5121" max="5121" width="14.7109375" style="126" customWidth="1"/>
    <col min="5122" max="5122" width="1.7109375" style="126" customWidth="1"/>
    <col min="5123" max="5123" width="11.5703125" style="126" bestFit="1" customWidth="1"/>
    <col min="5124" max="5124" width="2.7109375" style="126" customWidth="1"/>
    <col min="5125" max="5125" width="9.140625" style="126"/>
    <col min="5126" max="5126" width="14.85546875" style="126" bestFit="1" customWidth="1"/>
    <col min="5127" max="5127" width="15.28515625" style="126" customWidth="1"/>
    <col min="5128" max="5128" width="13.42578125" style="126" bestFit="1" customWidth="1"/>
    <col min="5129" max="5371" width="9.140625" style="126"/>
    <col min="5372" max="5372" width="1.7109375" style="126" customWidth="1"/>
    <col min="5373" max="5373" width="20.140625" style="126" bestFit="1" customWidth="1"/>
    <col min="5374" max="5374" width="9.7109375" style="126" customWidth="1"/>
    <col min="5375" max="5375" width="14.7109375" style="126" customWidth="1"/>
    <col min="5376" max="5376" width="2.7109375" style="126" customWidth="1"/>
    <col min="5377" max="5377" width="14.7109375" style="126" customWidth="1"/>
    <col min="5378" max="5378" width="1.7109375" style="126" customWidth="1"/>
    <col min="5379" max="5379" width="11.5703125" style="126" bestFit="1" customWidth="1"/>
    <col min="5380" max="5380" width="2.7109375" style="126" customWidth="1"/>
    <col min="5381" max="5381" width="9.140625" style="126"/>
    <col min="5382" max="5382" width="14.85546875" style="126" bestFit="1" customWidth="1"/>
    <col min="5383" max="5383" width="15.28515625" style="126" customWidth="1"/>
    <col min="5384" max="5384" width="13.42578125" style="126" bestFit="1" customWidth="1"/>
    <col min="5385" max="5627" width="9.140625" style="126"/>
    <col min="5628" max="5628" width="1.7109375" style="126" customWidth="1"/>
    <col min="5629" max="5629" width="20.140625" style="126" bestFit="1" customWidth="1"/>
    <col min="5630" max="5630" width="9.7109375" style="126" customWidth="1"/>
    <col min="5631" max="5631" width="14.7109375" style="126" customWidth="1"/>
    <col min="5632" max="5632" width="2.7109375" style="126" customWidth="1"/>
    <col min="5633" max="5633" width="14.7109375" style="126" customWidth="1"/>
    <col min="5634" max="5634" width="1.7109375" style="126" customWidth="1"/>
    <col min="5635" max="5635" width="11.5703125" style="126" bestFit="1" customWidth="1"/>
    <col min="5636" max="5636" width="2.7109375" style="126" customWidth="1"/>
    <col min="5637" max="5637" width="9.140625" style="126"/>
    <col min="5638" max="5638" width="14.85546875" style="126" bestFit="1" customWidth="1"/>
    <col min="5639" max="5639" width="15.28515625" style="126" customWidth="1"/>
    <col min="5640" max="5640" width="13.42578125" style="126" bestFit="1" customWidth="1"/>
    <col min="5641" max="5883" width="9.140625" style="126"/>
    <col min="5884" max="5884" width="1.7109375" style="126" customWidth="1"/>
    <col min="5885" max="5885" width="20.140625" style="126" bestFit="1" customWidth="1"/>
    <col min="5886" max="5886" width="9.7109375" style="126" customWidth="1"/>
    <col min="5887" max="5887" width="14.7109375" style="126" customWidth="1"/>
    <col min="5888" max="5888" width="2.7109375" style="126" customWidth="1"/>
    <col min="5889" max="5889" width="14.7109375" style="126" customWidth="1"/>
    <col min="5890" max="5890" width="1.7109375" style="126" customWidth="1"/>
    <col min="5891" max="5891" width="11.5703125" style="126" bestFit="1" customWidth="1"/>
    <col min="5892" max="5892" width="2.7109375" style="126" customWidth="1"/>
    <col min="5893" max="5893" width="9.140625" style="126"/>
    <col min="5894" max="5894" width="14.85546875" style="126" bestFit="1" customWidth="1"/>
    <col min="5895" max="5895" width="15.28515625" style="126" customWidth="1"/>
    <col min="5896" max="5896" width="13.42578125" style="126" bestFit="1" customWidth="1"/>
    <col min="5897" max="6139" width="9.140625" style="126"/>
    <col min="6140" max="6140" width="1.7109375" style="126" customWidth="1"/>
    <col min="6141" max="6141" width="20.140625" style="126" bestFit="1" customWidth="1"/>
    <col min="6142" max="6142" width="9.7109375" style="126" customWidth="1"/>
    <col min="6143" max="6143" width="14.7109375" style="126" customWidth="1"/>
    <col min="6144" max="6144" width="2.7109375" style="126" customWidth="1"/>
    <col min="6145" max="6145" width="14.7109375" style="126" customWidth="1"/>
    <col min="6146" max="6146" width="1.7109375" style="126" customWidth="1"/>
    <col min="6147" max="6147" width="11.5703125" style="126" bestFit="1" customWidth="1"/>
    <col min="6148" max="6148" width="2.7109375" style="126" customWidth="1"/>
    <col min="6149" max="6149" width="9.140625" style="126"/>
    <col min="6150" max="6150" width="14.85546875" style="126" bestFit="1" customWidth="1"/>
    <col min="6151" max="6151" width="15.28515625" style="126" customWidth="1"/>
    <col min="6152" max="6152" width="13.42578125" style="126" bestFit="1" customWidth="1"/>
    <col min="6153" max="6395" width="9.140625" style="126"/>
    <col min="6396" max="6396" width="1.7109375" style="126" customWidth="1"/>
    <col min="6397" max="6397" width="20.140625" style="126" bestFit="1" customWidth="1"/>
    <col min="6398" max="6398" width="9.7109375" style="126" customWidth="1"/>
    <col min="6399" max="6399" width="14.7109375" style="126" customWidth="1"/>
    <col min="6400" max="6400" width="2.7109375" style="126" customWidth="1"/>
    <col min="6401" max="6401" width="14.7109375" style="126" customWidth="1"/>
    <col min="6402" max="6402" width="1.7109375" style="126" customWidth="1"/>
    <col min="6403" max="6403" width="11.5703125" style="126" bestFit="1" customWidth="1"/>
    <col min="6404" max="6404" width="2.7109375" style="126" customWidth="1"/>
    <col min="6405" max="6405" width="9.140625" style="126"/>
    <col min="6406" max="6406" width="14.85546875" style="126" bestFit="1" customWidth="1"/>
    <col min="6407" max="6407" width="15.28515625" style="126" customWidth="1"/>
    <col min="6408" max="6408" width="13.42578125" style="126" bestFit="1" customWidth="1"/>
    <col min="6409" max="6651" width="9.140625" style="126"/>
    <col min="6652" max="6652" width="1.7109375" style="126" customWidth="1"/>
    <col min="6653" max="6653" width="20.140625" style="126" bestFit="1" customWidth="1"/>
    <col min="6654" max="6654" width="9.7109375" style="126" customWidth="1"/>
    <col min="6655" max="6655" width="14.7109375" style="126" customWidth="1"/>
    <col min="6656" max="6656" width="2.7109375" style="126" customWidth="1"/>
    <col min="6657" max="6657" width="14.7109375" style="126" customWidth="1"/>
    <col min="6658" max="6658" width="1.7109375" style="126" customWidth="1"/>
    <col min="6659" max="6659" width="11.5703125" style="126" bestFit="1" customWidth="1"/>
    <col min="6660" max="6660" width="2.7109375" style="126" customWidth="1"/>
    <col min="6661" max="6661" width="9.140625" style="126"/>
    <col min="6662" max="6662" width="14.85546875" style="126" bestFit="1" customWidth="1"/>
    <col min="6663" max="6663" width="15.28515625" style="126" customWidth="1"/>
    <col min="6664" max="6664" width="13.42578125" style="126" bestFit="1" customWidth="1"/>
    <col min="6665" max="6907" width="9.140625" style="126"/>
    <col min="6908" max="6908" width="1.7109375" style="126" customWidth="1"/>
    <col min="6909" max="6909" width="20.140625" style="126" bestFit="1" customWidth="1"/>
    <col min="6910" max="6910" width="9.7109375" style="126" customWidth="1"/>
    <col min="6911" max="6911" width="14.7109375" style="126" customWidth="1"/>
    <col min="6912" max="6912" width="2.7109375" style="126" customWidth="1"/>
    <col min="6913" max="6913" width="14.7109375" style="126" customWidth="1"/>
    <col min="6914" max="6914" width="1.7109375" style="126" customWidth="1"/>
    <col min="6915" max="6915" width="11.5703125" style="126" bestFit="1" customWidth="1"/>
    <col min="6916" max="6916" width="2.7109375" style="126" customWidth="1"/>
    <col min="6917" max="6917" width="9.140625" style="126"/>
    <col min="6918" max="6918" width="14.85546875" style="126" bestFit="1" customWidth="1"/>
    <col min="6919" max="6919" width="15.28515625" style="126" customWidth="1"/>
    <col min="6920" max="6920" width="13.42578125" style="126" bestFit="1" customWidth="1"/>
    <col min="6921" max="7163" width="9.140625" style="126"/>
    <col min="7164" max="7164" width="1.7109375" style="126" customWidth="1"/>
    <col min="7165" max="7165" width="20.140625" style="126" bestFit="1" customWidth="1"/>
    <col min="7166" max="7166" width="9.7109375" style="126" customWidth="1"/>
    <col min="7167" max="7167" width="14.7109375" style="126" customWidth="1"/>
    <col min="7168" max="7168" width="2.7109375" style="126" customWidth="1"/>
    <col min="7169" max="7169" width="14.7109375" style="126" customWidth="1"/>
    <col min="7170" max="7170" width="1.7109375" style="126" customWidth="1"/>
    <col min="7171" max="7171" width="11.5703125" style="126" bestFit="1" customWidth="1"/>
    <col min="7172" max="7172" width="2.7109375" style="126" customWidth="1"/>
    <col min="7173" max="7173" width="9.140625" style="126"/>
    <col min="7174" max="7174" width="14.85546875" style="126" bestFit="1" customWidth="1"/>
    <col min="7175" max="7175" width="15.28515625" style="126" customWidth="1"/>
    <col min="7176" max="7176" width="13.42578125" style="126" bestFit="1" customWidth="1"/>
    <col min="7177" max="7419" width="9.140625" style="126"/>
    <col min="7420" max="7420" width="1.7109375" style="126" customWidth="1"/>
    <col min="7421" max="7421" width="20.140625" style="126" bestFit="1" customWidth="1"/>
    <col min="7422" max="7422" width="9.7109375" style="126" customWidth="1"/>
    <col min="7423" max="7423" width="14.7109375" style="126" customWidth="1"/>
    <col min="7424" max="7424" width="2.7109375" style="126" customWidth="1"/>
    <col min="7425" max="7425" width="14.7109375" style="126" customWidth="1"/>
    <col min="7426" max="7426" width="1.7109375" style="126" customWidth="1"/>
    <col min="7427" max="7427" width="11.5703125" style="126" bestFit="1" customWidth="1"/>
    <col min="7428" max="7428" width="2.7109375" style="126" customWidth="1"/>
    <col min="7429" max="7429" width="9.140625" style="126"/>
    <col min="7430" max="7430" width="14.85546875" style="126" bestFit="1" customWidth="1"/>
    <col min="7431" max="7431" width="15.28515625" style="126" customWidth="1"/>
    <col min="7432" max="7432" width="13.42578125" style="126" bestFit="1" customWidth="1"/>
    <col min="7433" max="7675" width="9.140625" style="126"/>
    <col min="7676" max="7676" width="1.7109375" style="126" customWidth="1"/>
    <col min="7677" max="7677" width="20.140625" style="126" bestFit="1" customWidth="1"/>
    <col min="7678" max="7678" width="9.7109375" style="126" customWidth="1"/>
    <col min="7679" max="7679" width="14.7109375" style="126" customWidth="1"/>
    <col min="7680" max="7680" width="2.7109375" style="126" customWidth="1"/>
    <col min="7681" max="7681" width="14.7109375" style="126" customWidth="1"/>
    <col min="7682" max="7682" width="1.7109375" style="126" customWidth="1"/>
    <col min="7683" max="7683" width="11.5703125" style="126" bestFit="1" customWidth="1"/>
    <col min="7684" max="7684" width="2.7109375" style="126" customWidth="1"/>
    <col min="7685" max="7685" width="9.140625" style="126"/>
    <col min="7686" max="7686" width="14.85546875" style="126" bestFit="1" customWidth="1"/>
    <col min="7687" max="7687" width="15.28515625" style="126" customWidth="1"/>
    <col min="7688" max="7688" width="13.42578125" style="126" bestFit="1" customWidth="1"/>
    <col min="7689" max="7931" width="9.140625" style="126"/>
    <col min="7932" max="7932" width="1.7109375" style="126" customWidth="1"/>
    <col min="7933" max="7933" width="20.140625" style="126" bestFit="1" customWidth="1"/>
    <col min="7934" max="7934" width="9.7109375" style="126" customWidth="1"/>
    <col min="7935" max="7935" width="14.7109375" style="126" customWidth="1"/>
    <col min="7936" max="7936" width="2.7109375" style="126" customWidth="1"/>
    <col min="7937" max="7937" width="14.7109375" style="126" customWidth="1"/>
    <col min="7938" max="7938" width="1.7109375" style="126" customWidth="1"/>
    <col min="7939" max="7939" width="11.5703125" style="126" bestFit="1" customWidth="1"/>
    <col min="7940" max="7940" width="2.7109375" style="126" customWidth="1"/>
    <col min="7941" max="7941" width="9.140625" style="126"/>
    <col min="7942" max="7942" width="14.85546875" style="126" bestFit="1" customWidth="1"/>
    <col min="7943" max="7943" width="15.28515625" style="126" customWidth="1"/>
    <col min="7944" max="7944" width="13.42578125" style="126" bestFit="1" customWidth="1"/>
    <col min="7945" max="8187" width="9.140625" style="126"/>
    <col min="8188" max="8188" width="1.7109375" style="126" customWidth="1"/>
    <col min="8189" max="8189" width="20.140625" style="126" bestFit="1" customWidth="1"/>
    <col min="8190" max="8190" width="9.7109375" style="126" customWidth="1"/>
    <col min="8191" max="8191" width="14.7109375" style="126" customWidth="1"/>
    <col min="8192" max="8192" width="2.7109375" style="126" customWidth="1"/>
    <col min="8193" max="8193" width="14.7109375" style="126" customWidth="1"/>
    <col min="8194" max="8194" width="1.7109375" style="126" customWidth="1"/>
    <col min="8195" max="8195" width="11.5703125" style="126" bestFit="1" customWidth="1"/>
    <col min="8196" max="8196" width="2.7109375" style="126" customWidth="1"/>
    <col min="8197" max="8197" width="9.140625" style="126"/>
    <col min="8198" max="8198" width="14.85546875" style="126" bestFit="1" customWidth="1"/>
    <col min="8199" max="8199" width="15.28515625" style="126" customWidth="1"/>
    <col min="8200" max="8200" width="13.42578125" style="126" bestFit="1" customWidth="1"/>
    <col min="8201" max="8443" width="9.140625" style="126"/>
    <col min="8444" max="8444" width="1.7109375" style="126" customWidth="1"/>
    <col min="8445" max="8445" width="20.140625" style="126" bestFit="1" customWidth="1"/>
    <col min="8446" max="8446" width="9.7109375" style="126" customWidth="1"/>
    <col min="8447" max="8447" width="14.7109375" style="126" customWidth="1"/>
    <col min="8448" max="8448" width="2.7109375" style="126" customWidth="1"/>
    <col min="8449" max="8449" width="14.7109375" style="126" customWidth="1"/>
    <col min="8450" max="8450" width="1.7109375" style="126" customWidth="1"/>
    <col min="8451" max="8451" width="11.5703125" style="126" bestFit="1" customWidth="1"/>
    <col min="8452" max="8452" width="2.7109375" style="126" customWidth="1"/>
    <col min="8453" max="8453" width="9.140625" style="126"/>
    <col min="8454" max="8454" width="14.85546875" style="126" bestFit="1" customWidth="1"/>
    <col min="8455" max="8455" width="15.28515625" style="126" customWidth="1"/>
    <col min="8456" max="8456" width="13.42578125" style="126" bestFit="1" customWidth="1"/>
    <col min="8457" max="8699" width="9.140625" style="126"/>
    <col min="8700" max="8700" width="1.7109375" style="126" customWidth="1"/>
    <col min="8701" max="8701" width="20.140625" style="126" bestFit="1" customWidth="1"/>
    <col min="8702" max="8702" width="9.7109375" style="126" customWidth="1"/>
    <col min="8703" max="8703" width="14.7109375" style="126" customWidth="1"/>
    <col min="8704" max="8704" width="2.7109375" style="126" customWidth="1"/>
    <col min="8705" max="8705" width="14.7109375" style="126" customWidth="1"/>
    <col min="8706" max="8706" width="1.7109375" style="126" customWidth="1"/>
    <col min="8707" max="8707" width="11.5703125" style="126" bestFit="1" customWidth="1"/>
    <col min="8708" max="8708" width="2.7109375" style="126" customWidth="1"/>
    <col min="8709" max="8709" width="9.140625" style="126"/>
    <col min="8710" max="8710" width="14.85546875" style="126" bestFit="1" customWidth="1"/>
    <col min="8711" max="8711" width="15.28515625" style="126" customWidth="1"/>
    <col min="8712" max="8712" width="13.42578125" style="126" bestFit="1" customWidth="1"/>
    <col min="8713" max="8955" width="9.140625" style="126"/>
    <col min="8956" max="8956" width="1.7109375" style="126" customWidth="1"/>
    <col min="8957" max="8957" width="20.140625" style="126" bestFit="1" customWidth="1"/>
    <col min="8958" max="8958" width="9.7109375" style="126" customWidth="1"/>
    <col min="8959" max="8959" width="14.7109375" style="126" customWidth="1"/>
    <col min="8960" max="8960" width="2.7109375" style="126" customWidth="1"/>
    <col min="8961" max="8961" width="14.7109375" style="126" customWidth="1"/>
    <col min="8962" max="8962" width="1.7109375" style="126" customWidth="1"/>
    <col min="8963" max="8963" width="11.5703125" style="126" bestFit="1" customWidth="1"/>
    <col min="8964" max="8964" width="2.7109375" style="126" customWidth="1"/>
    <col min="8965" max="8965" width="9.140625" style="126"/>
    <col min="8966" max="8966" width="14.85546875" style="126" bestFit="1" customWidth="1"/>
    <col min="8967" max="8967" width="15.28515625" style="126" customWidth="1"/>
    <col min="8968" max="8968" width="13.42578125" style="126" bestFit="1" customWidth="1"/>
    <col min="8969" max="9211" width="9.140625" style="126"/>
    <col min="9212" max="9212" width="1.7109375" style="126" customWidth="1"/>
    <col min="9213" max="9213" width="20.140625" style="126" bestFit="1" customWidth="1"/>
    <col min="9214" max="9214" width="9.7109375" style="126" customWidth="1"/>
    <col min="9215" max="9215" width="14.7109375" style="126" customWidth="1"/>
    <col min="9216" max="9216" width="2.7109375" style="126" customWidth="1"/>
    <col min="9217" max="9217" width="14.7109375" style="126" customWidth="1"/>
    <col min="9218" max="9218" width="1.7109375" style="126" customWidth="1"/>
    <col min="9219" max="9219" width="11.5703125" style="126" bestFit="1" customWidth="1"/>
    <col min="9220" max="9220" width="2.7109375" style="126" customWidth="1"/>
    <col min="9221" max="9221" width="9.140625" style="126"/>
    <col min="9222" max="9222" width="14.85546875" style="126" bestFit="1" customWidth="1"/>
    <col min="9223" max="9223" width="15.28515625" style="126" customWidth="1"/>
    <col min="9224" max="9224" width="13.42578125" style="126" bestFit="1" customWidth="1"/>
    <col min="9225" max="9467" width="9.140625" style="126"/>
    <col min="9468" max="9468" width="1.7109375" style="126" customWidth="1"/>
    <col min="9469" max="9469" width="20.140625" style="126" bestFit="1" customWidth="1"/>
    <col min="9470" max="9470" width="9.7109375" style="126" customWidth="1"/>
    <col min="9471" max="9471" width="14.7109375" style="126" customWidth="1"/>
    <col min="9472" max="9472" width="2.7109375" style="126" customWidth="1"/>
    <col min="9473" max="9473" width="14.7109375" style="126" customWidth="1"/>
    <col min="9474" max="9474" width="1.7109375" style="126" customWidth="1"/>
    <col min="9475" max="9475" width="11.5703125" style="126" bestFit="1" customWidth="1"/>
    <col min="9476" max="9476" width="2.7109375" style="126" customWidth="1"/>
    <col min="9477" max="9477" width="9.140625" style="126"/>
    <col min="9478" max="9478" width="14.85546875" style="126" bestFit="1" customWidth="1"/>
    <col min="9479" max="9479" width="15.28515625" style="126" customWidth="1"/>
    <col min="9480" max="9480" width="13.42578125" style="126" bestFit="1" customWidth="1"/>
    <col min="9481" max="9723" width="9.140625" style="126"/>
    <col min="9724" max="9724" width="1.7109375" style="126" customWidth="1"/>
    <col min="9725" max="9725" width="20.140625" style="126" bestFit="1" customWidth="1"/>
    <col min="9726" max="9726" width="9.7109375" style="126" customWidth="1"/>
    <col min="9727" max="9727" width="14.7109375" style="126" customWidth="1"/>
    <col min="9728" max="9728" width="2.7109375" style="126" customWidth="1"/>
    <col min="9729" max="9729" width="14.7109375" style="126" customWidth="1"/>
    <col min="9730" max="9730" width="1.7109375" style="126" customWidth="1"/>
    <col min="9731" max="9731" width="11.5703125" style="126" bestFit="1" customWidth="1"/>
    <col min="9732" max="9732" width="2.7109375" style="126" customWidth="1"/>
    <col min="9733" max="9733" width="9.140625" style="126"/>
    <col min="9734" max="9734" width="14.85546875" style="126" bestFit="1" customWidth="1"/>
    <col min="9735" max="9735" width="15.28515625" style="126" customWidth="1"/>
    <col min="9736" max="9736" width="13.42578125" style="126" bestFit="1" customWidth="1"/>
    <col min="9737" max="9979" width="9.140625" style="126"/>
    <col min="9980" max="9980" width="1.7109375" style="126" customWidth="1"/>
    <col min="9981" max="9981" width="20.140625" style="126" bestFit="1" customWidth="1"/>
    <col min="9982" max="9982" width="9.7109375" style="126" customWidth="1"/>
    <col min="9983" max="9983" width="14.7109375" style="126" customWidth="1"/>
    <col min="9984" max="9984" width="2.7109375" style="126" customWidth="1"/>
    <col min="9985" max="9985" width="14.7109375" style="126" customWidth="1"/>
    <col min="9986" max="9986" width="1.7109375" style="126" customWidth="1"/>
    <col min="9987" max="9987" width="11.5703125" style="126" bestFit="1" customWidth="1"/>
    <col min="9988" max="9988" width="2.7109375" style="126" customWidth="1"/>
    <col min="9989" max="9989" width="9.140625" style="126"/>
    <col min="9990" max="9990" width="14.85546875" style="126" bestFit="1" customWidth="1"/>
    <col min="9991" max="9991" width="15.28515625" style="126" customWidth="1"/>
    <col min="9992" max="9992" width="13.42578125" style="126" bestFit="1" customWidth="1"/>
    <col min="9993" max="10235" width="9.140625" style="126"/>
    <col min="10236" max="10236" width="1.7109375" style="126" customWidth="1"/>
    <col min="10237" max="10237" width="20.140625" style="126" bestFit="1" customWidth="1"/>
    <col min="10238" max="10238" width="9.7109375" style="126" customWidth="1"/>
    <col min="10239" max="10239" width="14.7109375" style="126" customWidth="1"/>
    <col min="10240" max="10240" width="2.7109375" style="126" customWidth="1"/>
    <col min="10241" max="10241" width="14.7109375" style="126" customWidth="1"/>
    <col min="10242" max="10242" width="1.7109375" style="126" customWidth="1"/>
    <col min="10243" max="10243" width="11.5703125" style="126" bestFit="1" customWidth="1"/>
    <col min="10244" max="10244" width="2.7109375" style="126" customWidth="1"/>
    <col min="10245" max="10245" width="9.140625" style="126"/>
    <col min="10246" max="10246" width="14.85546875" style="126" bestFit="1" customWidth="1"/>
    <col min="10247" max="10247" width="15.28515625" style="126" customWidth="1"/>
    <col min="10248" max="10248" width="13.42578125" style="126" bestFit="1" customWidth="1"/>
    <col min="10249" max="10491" width="9.140625" style="126"/>
    <col min="10492" max="10492" width="1.7109375" style="126" customWidth="1"/>
    <col min="10493" max="10493" width="20.140625" style="126" bestFit="1" customWidth="1"/>
    <col min="10494" max="10494" width="9.7109375" style="126" customWidth="1"/>
    <col min="10495" max="10495" width="14.7109375" style="126" customWidth="1"/>
    <col min="10496" max="10496" width="2.7109375" style="126" customWidth="1"/>
    <col min="10497" max="10497" width="14.7109375" style="126" customWidth="1"/>
    <col min="10498" max="10498" width="1.7109375" style="126" customWidth="1"/>
    <col min="10499" max="10499" width="11.5703125" style="126" bestFit="1" customWidth="1"/>
    <col min="10500" max="10500" width="2.7109375" style="126" customWidth="1"/>
    <col min="10501" max="10501" width="9.140625" style="126"/>
    <col min="10502" max="10502" width="14.85546875" style="126" bestFit="1" customWidth="1"/>
    <col min="10503" max="10503" width="15.28515625" style="126" customWidth="1"/>
    <col min="10504" max="10504" width="13.42578125" style="126" bestFit="1" customWidth="1"/>
    <col min="10505" max="10747" width="9.140625" style="126"/>
    <col min="10748" max="10748" width="1.7109375" style="126" customWidth="1"/>
    <col min="10749" max="10749" width="20.140625" style="126" bestFit="1" customWidth="1"/>
    <col min="10750" max="10750" width="9.7109375" style="126" customWidth="1"/>
    <col min="10751" max="10751" width="14.7109375" style="126" customWidth="1"/>
    <col min="10752" max="10752" width="2.7109375" style="126" customWidth="1"/>
    <col min="10753" max="10753" width="14.7109375" style="126" customWidth="1"/>
    <col min="10754" max="10754" width="1.7109375" style="126" customWidth="1"/>
    <col min="10755" max="10755" width="11.5703125" style="126" bestFit="1" customWidth="1"/>
    <col min="10756" max="10756" width="2.7109375" style="126" customWidth="1"/>
    <col min="10757" max="10757" width="9.140625" style="126"/>
    <col min="10758" max="10758" width="14.85546875" style="126" bestFit="1" customWidth="1"/>
    <col min="10759" max="10759" width="15.28515625" style="126" customWidth="1"/>
    <col min="10760" max="10760" width="13.42578125" style="126" bestFit="1" customWidth="1"/>
    <col min="10761" max="11003" width="9.140625" style="126"/>
    <col min="11004" max="11004" width="1.7109375" style="126" customWidth="1"/>
    <col min="11005" max="11005" width="20.140625" style="126" bestFit="1" customWidth="1"/>
    <col min="11006" max="11006" width="9.7109375" style="126" customWidth="1"/>
    <col min="11007" max="11007" width="14.7109375" style="126" customWidth="1"/>
    <col min="11008" max="11008" width="2.7109375" style="126" customWidth="1"/>
    <col min="11009" max="11009" width="14.7109375" style="126" customWidth="1"/>
    <col min="11010" max="11010" width="1.7109375" style="126" customWidth="1"/>
    <col min="11011" max="11011" width="11.5703125" style="126" bestFit="1" customWidth="1"/>
    <col min="11012" max="11012" width="2.7109375" style="126" customWidth="1"/>
    <col min="11013" max="11013" width="9.140625" style="126"/>
    <col min="11014" max="11014" width="14.85546875" style="126" bestFit="1" customWidth="1"/>
    <col min="11015" max="11015" width="15.28515625" style="126" customWidth="1"/>
    <col min="11016" max="11016" width="13.42578125" style="126" bestFit="1" customWidth="1"/>
    <col min="11017" max="11259" width="9.140625" style="126"/>
    <col min="11260" max="11260" width="1.7109375" style="126" customWidth="1"/>
    <col min="11261" max="11261" width="20.140625" style="126" bestFit="1" customWidth="1"/>
    <col min="11262" max="11262" width="9.7109375" style="126" customWidth="1"/>
    <col min="11263" max="11263" width="14.7109375" style="126" customWidth="1"/>
    <col min="11264" max="11264" width="2.7109375" style="126" customWidth="1"/>
    <col min="11265" max="11265" width="14.7109375" style="126" customWidth="1"/>
    <col min="11266" max="11266" width="1.7109375" style="126" customWidth="1"/>
    <col min="11267" max="11267" width="11.5703125" style="126" bestFit="1" customWidth="1"/>
    <col min="11268" max="11268" width="2.7109375" style="126" customWidth="1"/>
    <col min="11269" max="11269" width="9.140625" style="126"/>
    <col min="11270" max="11270" width="14.85546875" style="126" bestFit="1" customWidth="1"/>
    <col min="11271" max="11271" width="15.28515625" style="126" customWidth="1"/>
    <col min="11272" max="11272" width="13.42578125" style="126" bestFit="1" customWidth="1"/>
    <col min="11273" max="11515" width="9.140625" style="126"/>
    <col min="11516" max="11516" width="1.7109375" style="126" customWidth="1"/>
    <col min="11517" max="11517" width="20.140625" style="126" bestFit="1" customWidth="1"/>
    <col min="11518" max="11518" width="9.7109375" style="126" customWidth="1"/>
    <col min="11519" max="11519" width="14.7109375" style="126" customWidth="1"/>
    <col min="11520" max="11520" width="2.7109375" style="126" customWidth="1"/>
    <col min="11521" max="11521" width="14.7109375" style="126" customWidth="1"/>
    <col min="11522" max="11522" width="1.7109375" style="126" customWidth="1"/>
    <col min="11523" max="11523" width="11.5703125" style="126" bestFit="1" customWidth="1"/>
    <col min="11524" max="11524" width="2.7109375" style="126" customWidth="1"/>
    <col min="11525" max="11525" width="9.140625" style="126"/>
    <col min="11526" max="11526" width="14.85546875" style="126" bestFit="1" customWidth="1"/>
    <col min="11527" max="11527" width="15.28515625" style="126" customWidth="1"/>
    <col min="11528" max="11528" width="13.42578125" style="126" bestFit="1" customWidth="1"/>
    <col min="11529" max="11771" width="9.140625" style="126"/>
    <col min="11772" max="11772" width="1.7109375" style="126" customWidth="1"/>
    <col min="11773" max="11773" width="20.140625" style="126" bestFit="1" customWidth="1"/>
    <col min="11774" max="11774" width="9.7109375" style="126" customWidth="1"/>
    <col min="11775" max="11775" width="14.7109375" style="126" customWidth="1"/>
    <col min="11776" max="11776" width="2.7109375" style="126" customWidth="1"/>
    <col min="11777" max="11777" width="14.7109375" style="126" customWidth="1"/>
    <col min="11778" max="11778" width="1.7109375" style="126" customWidth="1"/>
    <col min="11779" max="11779" width="11.5703125" style="126" bestFit="1" customWidth="1"/>
    <col min="11780" max="11780" width="2.7109375" style="126" customWidth="1"/>
    <col min="11781" max="11781" width="9.140625" style="126"/>
    <col min="11782" max="11782" width="14.85546875" style="126" bestFit="1" customWidth="1"/>
    <col min="11783" max="11783" width="15.28515625" style="126" customWidth="1"/>
    <col min="11784" max="11784" width="13.42578125" style="126" bestFit="1" customWidth="1"/>
    <col min="11785" max="12027" width="9.140625" style="126"/>
    <col min="12028" max="12028" width="1.7109375" style="126" customWidth="1"/>
    <col min="12029" max="12029" width="20.140625" style="126" bestFit="1" customWidth="1"/>
    <col min="12030" max="12030" width="9.7109375" style="126" customWidth="1"/>
    <col min="12031" max="12031" width="14.7109375" style="126" customWidth="1"/>
    <col min="12032" max="12032" width="2.7109375" style="126" customWidth="1"/>
    <col min="12033" max="12033" width="14.7109375" style="126" customWidth="1"/>
    <col min="12034" max="12034" width="1.7109375" style="126" customWidth="1"/>
    <col min="12035" max="12035" width="11.5703125" style="126" bestFit="1" customWidth="1"/>
    <col min="12036" max="12036" width="2.7109375" style="126" customWidth="1"/>
    <col min="12037" max="12037" width="9.140625" style="126"/>
    <col min="12038" max="12038" width="14.85546875" style="126" bestFit="1" customWidth="1"/>
    <col min="12039" max="12039" width="15.28515625" style="126" customWidth="1"/>
    <col min="12040" max="12040" width="13.42578125" style="126" bestFit="1" customWidth="1"/>
    <col min="12041" max="12283" width="9.140625" style="126"/>
    <col min="12284" max="12284" width="1.7109375" style="126" customWidth="1"/>
    <col min="12285" max="12285" width="20.140625" style="126" bestFit="1" customWidth="1"/>
    <col min="12286" max="12286" width="9.7109375" style="126" customWidth="1"/>
    <col min="12287" max="12287" width="14.7109375" style="126" customWidth="1"/>
    <col min="12288" max="12288" width="2.7109375" style="126" customWidth="1"/>
    <col min="12289" max="12289" width="14.7109375" style="126" customWidth="1"/>
    <col min="12290" max="12290" width="1.7109375" style="126" customWidth="1"/>
    <col min="12291" max="12291" width="11.5703125" style="126" bestFit="1" customWidth="1"/>
    <col min="12292" max="12292" width="2.7109375" style="126" customWidth="1"/>
    <col min="12293" max="12293" width="9.140625" style="126"/>
    <col min="12294" max="12294" width="14.85546875" style="126" bestFit="1" customWidth="1"/>
    <col min="12295" max="12295" width="15.28515625" style="126" customWidth="1"/>
    <col min="12296" max="12296" width="13.42578125" style="126" bestFit="1" customWidth="1"/>
    <col min="12297" max="12539" width="9.140625" style="126"/>
    <col min="12540" max="12540" width="1.7109375" style="126" customWidth="1"/>
    <col min="12541" max="12541" width="20.140625" style="126" bestFit="1" customWidth="1"/>
    <col min="12542" max="12542" width="9.7109375" style="126" customWidth="1"/>
    <col min="12543" max="12543" width="14.7109375" style="126" customWidth="1"/>
    <col min="12544" max="12544" width="2.7109375" style="126" customWidth="1"/>
    <col min="12545" max="12545" width="14.7109375" style="126" customWidth="1"/>
    <col min="12546" max="12546" width="1.7109375" style="126" customWidth="1"/>
    <col min="12547" max="12547" width="11.5703125" style="126" bestFit="1" customWidth="1"/>
    <col min="12548" max="12548" width="2.7109375" style="126" customWidth="1"/>
    <col min="12549" max="12549" width="9.140625" style="126"/>
    <col min="12550" max="12550" width="14.85546875" style="126" bestFit="1" customWidth="1"/>
    <col min="12551" max="12551" width="15.28515625" style="126" customWidth="1"/>
    <col min="12552" max="12552" width="13.42578125" style="126" bestFit="1" customWidth="1"/>
    <col min="12553" max="12795" width="9.140625" style="126"/>
    <col min="12796" max="12796" width="1.7109375" style="126" customWidth="1"/>
    <col min="12797" max="12797" width="20.140625" style="126" bestFit="1" customWidth="1"/>
    <col min="12798" max="12798" width="9.7109375" style="126" customWidth="1"/>
    <col min="12799" max="12799" width="14.7109375" style="126" customWidth="1"/>
    <col min="12800" max="12800" width="2.7109375" style="126" customWidth="1"/>
    <col min="12801" max="12801" width="14.7109375" style="126" customWidth="1"/>
    <col min="12802" max="12802" width="1.7109375" style="126" customWidth="1"/>
    <col min="12803" max="12803" width="11.5703125" style="126" bestFit="1" customWidth="1"/>
    <col min="12804" max="12804" width="2.7109375" style="126" customWidth="1"/>
    <col min="12805" max="12805" width="9.140625" style="126"/>
    <col min="12806" max="12806" width="14.85546875" style="126" bestFit="1" customWidth="1"/>
    <col min="12807" max="12807" width="15.28515625" style="126" customWidth="1"/>
    <col min="12808" max="12808" width="13.42578125" style="126" bestFit="1" customWidth="1"/>
    <col min="12809" max="13051" width="9.140625" style="126"/>
    <col min="13052" max="13052" width="1.7109375" style="126" customWidth="1"/>
    <col min="13053" max="13053" width="20.140625" style="126" bestFit="1" customWidth="1"/>
    <col min="13054" max="13054" width="9.7109375" style="126" customWidth="1"/>
    <col min="13055" max="13055" width="14.7109375" style="126" customWidth="1"/>
    <col min="13056" max="13056" width="2.7109375" style="126" customWidth="1"/>
    <col min="13057" max="13057" width="14.7109375" style="126" customWidth="1"/>
    <col min="13058" max="13058" width="1.7109375" style="126" customWidth="1"/>
    <col min="13059" max="13059" width="11.5703125" style="126" bestFit="1" customWidth="1"/>
    <col min="13060" max="13060" width="2.7109375" style="126" customWidth="1"/>
    <col min="13061" max="13061" width="9.140625" style="126"/>
    <col min="13062" max="13062" width="14.85546875" style="126" bestFit="1" customWidth="1"/>
    <col min="13063" max="13063" width="15.28515625" style="126" customWidth="1"/>
    <col min="13064" max="13064" width="13.42578125" style="126" bestFit="1" customWidth="1"/>
    <col min="13065" max="13307" width="9.140625" style="126"/>
    <col min="13308" max="13308" width="1.7109375" style="126" customWidth="1"/>
    <col min="13309" max="13309" width="20.140625" style="126" bestFit="1" customWidth="1"/>
    <col min="13310" max="13310" width="9.7109375" style="126" customWidth="1"/>
    <col min="13311" max="13311" width="14.7109375" style="126" customWidth="1"/>
    <col min="13312" max="13312" width="2.7109375" style="126" customWidth="1"/>
    <col min="13313" max="13313" width="14.7109375" style="126" customWidth="1"/>
    <col min="13314" max="13314" width="1.7109375" style="126" customWidth="1"/>
    <col min="13315" max="13315" width="11.5703125" style="126" bestFit="1" customWidth="1"/>
    <col min="13316" max="13316" width="2.7109375" style="126" customWidth="1"/>
    <col min="13317" max="13317" width="9.140625" style="126"/>
    <col min="13318" max="13318" width="14.85546875" style="126" bestFit="1" customWidth="1"/>
    <col min="13319" max="13319" width="15.28515625" style="126" customWidth="1"/>
    <col min="13320" max="13320" width="13.42578125" style="126" bestFit="1" customWidth="1"/>
    <col min="13321" max="13563" width="9.140625" style="126"/>
    <col min="13564" max="13564" width="1.7109375" style="126" customWidth="1"/>
    <col min="13565" max="13565" width="20.140625" style="126" bestFit="1" customWidth="1"/>
    <col min="13566" max="13566" width="9.7109375" style="126" customWidth="1"/>
    <col min="13567" max="13567" width="14.7109375" style="126" customWidth="1"/>
    <col min="13568" max="13568" width="2.7109375" style="126" customWidth="1"/>
    <col min="13569" max="13569" width="14.7109375" style="126" customWidth="1"/>
    <col min="13570" max="13570" width="1.7109375" style="126" customWidth="1"/>
    <col min="13571" max="13571" width="11.5703125" style="126" bestFit="1" customWidth="1"/>
    <col min="13572" max="13572" width="2.7109375" style="126" customWidth="1"/>
    <col min="13573" max="13573" width="9.140625" style="126"/>
    <col min="13574" max="13574" width="14.85546875" style="126" bestFit="1" customWidth="1"/>
    <col min="13575" max="13575" width="15.28515625" style="126" customWidth="1"/>
    <col min="13576" max="13576" width="13.42578125" style="126" bestFit="1" customWidth="1"/>
    <col min="13577" max="13819" width="9.140625" style="126"/>
    <col min="13820" max="13820" width="1.7109375" style="126" customWidth="1"/>
    <col min="13821" max="13821" width="20.140625" style="126" bestFit="1" customWidth="1"/>
    <col min="13822" max="13822" width="9.7109375" style="126" customWidth="1"/>
    <col min="13823" max="13823" width="14.7109375" style="126" customWidth="1"/>
    <col min="13824" max="13824" width="2.7109375" style="126" customWidth="1"/>
    <col min="13825" max="13825" width="14.7109375" style="126" customWidth="1"/>
    <col min="13826" max="13826" width="1.7109375" style="126" customWidth="1"/>
    <col min="13827" max="13827" width="11.5703125" style="126" bestFit="1" customWidth="1"/>
    <col min="13828" max="13828" width="2.7109375" style="126" customWidth="1"/>
    <col min="13829" max="13829" width="9.140625" style="126"/>
    <col min="13830" max="13830" width="14.85546875" style="126" bestFit="1" customWidth="1"/>
    <col min="13831" max="13831" width="15.28515625" style="126" customWidth="1"/>
    <col min="13832" max="13832" width="13.42578125" style="126" bestFit="1" customWidth="1"/>
    <col min="13833" max="14075" width="9.140625" style="126"/>
    <col min="14076" max="14076" width="1.7109375" style="126" customWidth="1"/>
    <col min="14077" max="14077" width="20.140625" style="126" bestFit="1" customWidth="1"/>
    <col min="14078" max="14078" width="9.7109375" style="126" customWidth="1"/>
    <col min="14079" max="14079" width="14.7109375" style="126" customWidth="1"/>
    <col min="14080" max="14080" width="2.7109375" style="126" customWidth="1"/>
    <col min="14081" max="14081" width="14.7109375" style="126" customWidth="1"/>
    <col min="14082" max="14082" width="1.7109375" style="126" customWidth="1"/>
    <col min="14083" max="14083" width="11.5703125" style="126" bestFit="1" customWidth="1"/>
    <col min="14084" max="14084" width="2.7109375" style="126" customWidth="1"/>
    <col min="14085" max="14085" width="9.140625" style="126"/>
    <col min="14086" max="14086" width="14.85546875" style="126" bestFit="1" customWidth="1"/>
    <col min="14087" max="14087" width="15.28515625" style="126" customWidth="1"/>
    <col min="14088" max="14088" width="13.42578125" style="126" bestFit="1" customWidth="1"/>
    <col min="14089" max="14331" width="9.140625" style="126"/>
    <col min="14332" max="14332" width="1.7109375" style="126" customWidth="1"/>
    <col min="14333" max="14333" width="20.140625" style="126" bestFit="1" customWidth="1"/>
    <col min="14334" max="14334" width="9.7109375" style="126" customWidth="1"/>
    <col min="14335" max="14335" width="14.7109375" style="126" customWidth="1"/>
    <col min="14336" max="14336" width="2.7109375" style="126" customWidth="1"/>
    <col min="14337" max="14337" width="14.7109375" style="126" customWidth="1"/>
    <col min="14338" max="14338" width="1.7109375" style="126" customWidth="1"/>
    <col min="14339" max="14339" width="11.5703125" style="126" bestFit="1" customWidth="1"/>
    <col min="14340" max="14340" width="2.7109375" style="126" customWidth="1"/>
    <col min="14341" max="14341" width="9.140625" style="126"/>
    <col min="14342" max="14342" width="14.85546875" style="126" bestFit="1" customWidth="1"/>
    <col min="14343" max="14343" width="15.28515625" style="126" customWidth="1"/>
    <col min="14344" max="14344" width="13.42578125" style="126" bestFit="1" customWidth="1"/>
    <col min="14345" max="14587" width="9.140625" style="126"/>
    <col min="14588" max="14588" width="1.7109375" style="126" customWidth="1"/>
    <col min="14589" max="14589" width="20.140625" style="126" bestFit="1" customWidth="1"/>
    <col min="14590" max="14590" width="9.7109375" style="126" customWidth="1"/>
    <col min="14591" max="14591" width="14.7109375" style="126" customWidth="1"/>
    <col min="14592" max="14592" width="2.7109375" style="126" customWidth="1"/>
    <col min="14593" max="14593" width="14.7109375" style="126" customWidth="1"/>
    <col min="14594" max="14594" width="1.7109375" style="126" customWidth="1"/>
    <col min="14595" max="14595" width="11.5703125" style="126" bestFit="1" customWidth="1"/>
    <col min="14596" max="14596" width="2.7109375" style="126" customWidth="1"/>
    <col min="14597" max="14597" width="9.140625" style="126"/>
    <col min="14598" max="14598" width="14.85546875" style="126" bestFit="1" customWidth="1"/>
    <col min="14599" max="14599" width="15.28515625" style="126" customWidth="1"/>
    <col min="14600" max="14600" width="13.42578125" style="126" bestFit="1" customWidth="1"/>
    <col min="14601" max="14843" width="9.140625" style="126"/>
    <col min="14844" max="14844" width="1.7109375" style="126" customWidth="1"/>
    <col min="14845" max="14845" width="20.140625" style="126" bestFit="1" customWidth="1"/>
    <col min="14846" max="14846" width="9.7109375" style="126" customWidth="1"/>
    <col min="14847" max="14847" width="14.7109375" style="126" customWidth="1"/>
    <col min="14848" max="14848" width="2.7109375" style="126" customWidth="1"/>
    <col min="14849" max="14849" width="14.7109375" style="126" customWidth="1"/>
    <col min="14850" max="14850" width="1.7109375" style="126" customWidth="1"/>
    <col min="14851" max="14851" width="11.5703125" style="126" bestFit="1" customWidth="1"/>
    <col min="14852" max="14852" width="2.7109375" style="126" customWidth="1"/>
    <col min="14853" max="14853" width="9.140625" style="126"/>
    <col min="14854" max="14854" width="14.85546875" style="126" bestFit="1" customWidth="1"/>
    <col min="14855" max="14855" width="15.28515625" style="126" customWidth="1"/>
    <col min="14856" max="14856" width="13.42578125" style="126" bestFit="1" customWidth="1"/>
    <col min="14857" max="15099" width="9.140625" style="126"/>
    <col min="15100" max="15100" width="1.7109375" style="126" customWidth="1"/>
    <col min="15101" max="15101" width="20.140625" style="126" bestFit="1" customWidth="1"/>
    <col min="15102" max="15102" width="9.7109375" style="126" customWidth="1"/>
    <col min="15103" max="15103" width="14.7109375" style="126" customWidth="1"/>
    <col min="15104" max="15104" width="2.7109375" style="126" customWidth="1"/>
    <col min="15105" max="15105" width="14.7109375" style="126" customWidth="1"/>
    <col min="15106" max="15106" width="1.7109375" style="126" customWidth="1"/>
    <col min="15107" max="15107" width="11.5703125" style="126" bestFit="1" customWidth="1"/>
    <col min="15108" max="15108" width="2.7109375" style="126" customWidth="1"/>
    <col min="15109" max="15109" width="9.140625" style="126"/>
    <col min="15110" max="15110" width="14.85546875" style="126" bestFit="1" customWidth="1"/>
    <col min="15111" max="15111" width="15.28515625" style="126" customWidth="1"/>
    <col min="15112" max="15112" width="13.42578125" style="126" bestFit="1" customWidth="1"/>
    <col min="15113" max="15355" width="9.140625" style="126"/>
    <col min="15356" max="15356" width="1.7109375" style="126" customWidth="1"/>
    <col min="15357" max="15357" width="20.140625" style="126" bestFit="1" customWidth="1"/>
    <col min="15358" max="15358" width="9.7109375" style="126" customWidth="1"/>
    <col min="15359" max="15359" width="14.7109375" style="126" customWidth="1"/>
    <col min="15360" max="15360" width="2.7109375" style="126" customWidth="1"/>
    <col min="15361" max="15361" width="14.7109375" style="126" customWidth="1"/>
    <col min="15362" max="15362" width="1.7109375" style="126" customWidth="1"/>
    <col min="15363" max="15363" width="11.5703125" style="126" bestFit="1" customWidth="1"/>
    <col min="15364" max="15364" width="2.7109375" style="126" customWidth="1"/>
    <col min="15365" max="15365" width="9.140625" style="126"/>
    <col min="15366" max="15366" width="14.85546875" style="126" bestFit="1" customWidth="1"/>
    <col min="15367" max="15367" width="15.28515625" style="126" customWidth="1"/>
    <col min="15368" max="15368" width="13.42578125" style="126" bestFit="1" customWidth="1"/>
    <col min="15369" max="15611" width="9.140625" style="126"/>
    <col min="15612" max="15612" width="1.7109375" style="126" customWidth="1"/>
    <col min="15613" max="15613" width="20.140625" style="126" bestFit="1" customWidth="1"/>
    <col min="15614" max="15614" width="9.7109375" style="126" customWidth="1"/>
    <col min="15615" max="15615" width="14.7109375" style="126" customWidth="1"/>
    <col min="15616" max="15616" width="2.7109375" style="126" customWidth="1"/>
    <col min="15617" max="15617" width="14.7109375" style="126" customWidth="1"/>
    <col min="15618" max="15618" width="1.7109375" style="126" customWidth="1"/>
    <col min="15619" max="15619" width="11.5703125" style="126" bestFit="1" customWidth="1"/>
    <col min="15620" max="15620" width="2.7109375" style="126" customWidth="1"/>
    <col min="15621" max="15621" width="9.140625" style="126"/>
    <col min="15622" max="15622" width="14.85546875" style="126" bestFit="1" customWidth="1"/>
    <col min="15623" max="15623" width="15.28515625" style="126" customWidth="1"/>
    <col min="15624" max="15624" width="13.42578125" style="126" bestFit="1" customWidth="1"/>
    <col min="15625" max="15867" width="9.140625" style="126"/>
    <col min="15868" max="15868" width="1.7109375" style="126" customWidth="1"/>
    <col min="15869" max="15869" width="20.140625" style="126" bestFit="1" customWidth="1"/>
    <col min="15870" max="15870" width="9.7109375" style="126" customWidth="1"/>
    <col min="15871" max="15871" width="14.7109375" style="126" customWidth="1"/>
    <col min="15872" max="15872" width="2.7109375" style="126" customWidth="1"/>
    <col min="15873" max="15873" width="14.7109375" style="126" customWidth="1"/>
    <col min="15874" max="15874" width="1.7109375" style="126" customWidth="1"/>
    <col min="15875" max="15875" width="11.5703125" style="126" bestFit="1" customWidth="1"/>
    <col min="15876" max="15876" width="2.7109375" style="126" customWidth="1"/>
    <col min="15877" max="15877" width="9.140625" style="126"/>
    <col min="15878" max="15878" width="14.85546875" style="126" bestFit="1" customWidth="1"/>
    <col min="15879" max="15879" width="15.28515625" style="126" customWidth="1"/>
    <col min="15880" max="15880" width="13.42578125" style="126" bestFit="1" customWidth="1"/>
    <col min="15881" max="16123" width="9.140625" style="126"/>
    <col min="16124" max="16124" width="1.7109375" style="126" customWidth="1"/>
    <col min="16125" max="16125" width="20.140625" style="126" bestFit="1" customWidth="1"/>
    <col min="16126" max="16126" width="9.7109375" style="126" customWidth="1"/>
    <col min="16127" max="16127" width="14.7109375" style="126" customWidth="1"/>
    <col min="16128" max="16128" width="2.7109375" style="126" customWidth="1"/>
    <col min="16129" max="16129" width="14.7109375" style="126" customWidth="1"/>
    <col min="16130" max="16130" width="1.7109375" style="126" customWidth="1"/>
    <col min="16131" max="16131" width="11.5703125" style="126" bestFit="1" customWidth="1"/>
    <col min="16132" max="16132" width="2.7109375" style="126" customWidth="1"/>
    <col min="16133" max="16133" width="9.140625" style="126"/>
    <col min="16134" max="16134" width="14.85546875" style="126" bestFit="1" customWidth="1"/>
    <col min="16135" max="16135" width="15.28515625" style="126" customWidth="1"/>
    <col min="16136" max="16136" width="13.42578125" style="126" bestFit="1" customWidth="1"/>
    <col min="16137" max="16384" width="9.140625" style="126"/>
  </cols>
  <sheetData>
    <row r="1" spans="1:8" s="121" customFormat="1" ht="45.75" customHeight="1" x14ac:dyDescent="0.2">
      <c r="A1" s="120" t="s">
        <v>1207</v>
      </c>
      <c r="B1" s="113"/>
      <c r="C1" s="113"/>
      <c r="D1" s="113"/>
      <c r="E1" s="113"/>
      <c r="F1" s="113"/>
      <c r="G1" s="113"/>
    </row>
    <row r="2" spans="1:8" ht="45.75" customHeight="1" x14ac:dyDescent="0.2">
      <c r="A2" s="122" t="s">
        <v>351</v>
      </c>
      <c r="B2" s="123" t="s">
        <v>358</v>
      </c>
      <c r="C2" s="124" t="s">
        <v>1042</v>
      </c>
      <c r="D2" s="125" t="s">
        <v>1041</v>
      </c>
      <c r="E2" s="125" t="s">
        <v>33</v>
      </c>
    </row>
    <row r="3" spans="1:8" ht="24.95" customHeight="1" x14ac:dyDescent="0.2">
      <c r="A3" s="127" t="s">
        <v>83</v>
      </c>
      <c r="B3" s="127" t="s">
        <v>82</v>
      </c>
      <c r="C3" s="128">
        <v>46603490</v>
      </c>
      <c r="D3" s="128">
        <v>1427960</v>
      </c>
      <c r="E3" s="129">
        <f>D3/$D$27</f>
        <v>1.7375928649016109E-3</v>
      </c>
      <c r="G3" s="130"/>
      <c r="H3" s="131"/>
    </row>
    <row r="4" spans="1:8" ht="24.95" customHeight="1" x14ac:dyDescent="0.2">
      <c r="A4" s="132" t="s">
        <v>60</v>
      </c>
      <c r="B4" s="132" t="s">
        <v>59</v>
      </c>
      <c r="C4" s="128">
        <v>150000</v>
      </c>
      <c r="D4" s="128">
        <v>125000</v>
      </c>
      <c r="E4" s="129">
        <f t="shared" ref="E4:E25" si="0">D4/$D$27</f>
        <v>1.5210447639478792E-4</v>
      </c>
      <c r="G4" s="130"/>
    </row>
    <row r="5" spans="1:8" ht="24.95" customHeight="1" x14ac:dyDescent="0.2">
      <c r="A5" s="127" t="s">
        <v>87</v>
      </c>
      <c r="B5" s="127" t="s">
        <v>86</v>
      </c>
      <c r="C5" s="128">
        <v>52606372</v>
      </c>
      <c r="D5" s="128">
        <v>2870126</v>
      </c>
      <c r="E5" s="129">
        <f t="shared" si="0"/>
        <v>3.4924720993365368E-3</v>
      </c>
      <c r="G5" s="130"/>
      <c r="H5" s="131"/>
    </row>
    <row r="6" spans="1:8" ht="24.95" customHeight="1" x14ac:dyDescent="0.2">
      <c r="A6" s="127" t="s">
        <v>73</v>
      </c>
      <c r="B6" s="127" t="s">
        <v>72</v>
      </c>
      <c r="C6" s="128">
        <v>2094518606.5</v>
      </c>
      <c r="D6" s="128">
        <v>174219790</v>
      </c>
      <c r="E6" s="129">
        <f t="shared" si="0"/>
        <v>0.21199687948447926</v>
      </c>
      <c r="G6" s="130"/>
      <c r="H6" s="131"/>
    </row>
    <row r="7" spans="1:8" ht="24.95" customHeight="1" x14ac:dyDescent="0.2">
      <c r="A7" s="127" t="s">
        <v>118</v>
      </c>
      <c r="B7" s="127" t="s">
        <v>117</v>
      </c>
      <c r="C7" s="128">
        <v>52650025</v>
      </c>
      <c r="D7" s="128">
        <v>1260000</v>
      </c>
      <c r="E7" s="129">
        <f t="shared" si="0"/>
        <v>1.5332131220594622E-3</v>
      </c>
      <c r="G7" s="130"/>
      <c r="H7" s="131"/>
    </row>
    <row r="8" spans="1:8" ht="24.95" customHeight="1" x14ac:dyDescent="0.2">
      <c r="A8" s="127" t="s">
        <v>105</v>
      </c>
      <c r="B8" s="127" t="s">
        <v>104</v>
      </c>
      <c r="C8" s="128">
        <v>8700000</v>
      </c>
      <c r="D8" s="128">
        <v>252388</v>
      </c>
      <c r="E8" s="129">
        <f t="shared" si="0"/>
        <v>3.0711475670662188E-4</v>
      </c>
      <c r="G8" s="130"/>
    </row>
    <row r="9" spans="1:8" ht="24.95" customHeight="1" x14ac:dyDescent="0.2">
      <c r="A9" s="127" t="s">
        <v>93</v>
      </c>
      <c r="B9" s="127" t="s">
        <v>92</v>
      </c>
      <c r="C9" s="128">
        <v>15248000</v>
      </c>
      <c r="D9" s="128">
        <v>1887000</v>
      </c>
      <c r="E9" s="129">
        <f t="shared" si="0"/>
        <v>2.2961691756557185E-3</v>
      </c>
      <c r="G9" s="130"/>
      <c r="H9" s="131"/>
    </row>
    <row r="10" spans="1:8" ht="24.95" customHeight="1" x14ac:dyDescent="0.2">
      <c r="A10" s="133" t="s">
        <v>99</v>
      </c>
      <c r="B10" s="127" t="s">
        <v>98</v>
      </c>
      <c r="C10" s="128">
        <v>1480528</v>
      </c>
      <c r="D10" s="128">
        <v>93337</v>
      </c>
      <c r="E10" s="129">
        <f t="shared" si="0"/>
        <v>1.1357580410608256E-4</v>
      </c>
      <c r="G10" s="130"/>
      <c r="H10" s="131"/>
    </row>
    <row r="11" spans="1:8" ht="24.95" customHeight="1" x14ac:dyDescent="0.2">
      <c r="A11" s="133" t="s">
        <v>54</v>
      </c>
      <c r="B11" s="127" t="s">
        <v>53</v>
      </c>
      <c r="C11" s="128">
        <v>872313656</v>
      </c>
      <c r="D11" s="128">
        <v>29701112</v>
      </c>
      <c r="E11" s="129">
        <f t="shared" si="0"/>
        <v>3.6141376712823622E-2</v>
      </c>
      <c r="G11" s="130"/>
      <c r="H11" s="131"/>
    </row>
    <row r="12" spans="1:8" ht="24.95" customHeight="1" x14ac:dyDescent="0.2">
      <c r="A12" s="133" t="s">
        <v>129</v>
      </c>
      <c r="B12" s="127" t="s">
        <v>128</v>
      </c>
      <c r="C12" s="128">
        <v>1518634941</v>
      </c>
      <c r="D12" s="128">
        <v>246594787</v>
      </c>
      <c r="E12" s="129">
        <f t="shared" si="0"/>
        <v>0.30006536766655406</v>
      </c>
      <c r="G12" s="130"/>
      <c r="H12" s="131"/>
    </row>
    <row r="13" spans="1:8" ht="24.95" customHeight="1" x14ac:dyDescent="0.2">
      <c r="A13" s="133" t="s">
        <v>96</v>
      </c>
      <c r="B13" s="127" t="s">
        <v>95</v>
      </c>
      <c r="C13" s="128">
        <v>518592509</v>
      </c>
      <c r="D13" s="128">
        <v>119223403</v>
      </c>
      <c r="E13" s="129">
        <f t="shared" si="0"/>
        <v>0.1450753062985583</v>
      </c>
      <c r="G13" s="130"/>
      <c r="H13" s="131"/>
    </row>
    <row r="14" spans="1:8" ht="24.95" customHeight="1" x14ac:dyDescent="0.2">
      <c r="A14" s="133" t="s">
        <v>164</v>
      </c>
      <c r="B14" s="127" t="s">
        <v>163</v>
      </c>
      <c r="C14" s="128">
        <v>77662127</v>
      </c>
      <c r="D14" s="128">
        <v>6825714</v>
      </c>
      <c r="E14" s="129">
        <f t="shared" si="0"/>
        <v>8.3057732319245878E-3</v>
      </c>
      <c r="G14" s="130"/>
      <c r="H14" s="131"/>
    </row>
    <row r="15" spans="1:8" ht="24.95" customHeight="1" x14ac:dyDescent="0.2">
      <c r="A15" s="133" t="s">
        <v>90</v>
      </c>
      <c r="B15" s="127" t="s">
        <v>89</v>
      </c>
      <c r="C15" s="128">
        <v>877604605</v>
      </c>
      <c r="D15" s="128">
        <v>28142719.73</v>
      </c>
      <c r="E15" s="129">
        <f t="shared" si="0"/>
        <v>3.4245069190855341E-2</v>
      </c>
      <c r="G15" s="130"/>
      <c r="H15" s="131"/>
    </row>
    <row r="16" spans="1:8" ht="24.95" customHeight="1" x14ac:dyDescent="0.2">
      <c r="A16" s="133" t="s">
        <v>154</v>
      </c>
      <c r="B16" s="127" t="s">
        <v>153</v>
      </c>
      <c r="C16" s="128">
        <v>287997784</v>
      </c>
      <c r="D16" s="128">
        <v>33631859</v>
      </c>
      <c r="E16" s="129">
        <f t="shared" si="0"/>
        <v>4.0924450427026686E-2</v>
      </c>
      <c r="G16" s="130"/>
      <c r="H16" s="131"/>
    </row>
    <row r="17" spans="1:8" ht="24.95" customHeight="1" x14ac:dyDescent="0.2">
      <c r="A17" s="133" t="s">
        <v>69</v>
      </c>
      <c r="B17" s="127" t="s">
        <v>68</v>
      </c>
      <c r="C17" s="128">
        <v>366774122</v>
      </c>
      <c r="D17" s="128">
        <v>10978000</v>
      </c>
      <c r="E17" s="129">
        <f t="shared" si="0"/>
        <v>1.3358423534895855E-2</v>
      </c>
      <c r="G17" s="130"/>
    </row>
    <row r="18" spans="1:8" ht="24.95" customHeight="1" x14ac:dyDescent="0.2">
      <c r="A18" s="133" t="s">
        <v>51</v>
      </c>
      <c r="B18" s="127" t="s">
        <v>50</v>
      </c>
      <c r="C18" s="128">
        <v>197942878</v>
      </c>
      <c r="D18" s="128">
        <v>7654685</v>
      </c>
      <c r="E18" s="129">
        <f t="shared" si="0"/>
        <v>9.3144948311362982E-3</v>
      </c>
      <c r="G18" s="130"/>
      <c r="H18" s="131"/>
    </row>
    <row r="19" spans="1:8" ht="24.95" customHeight="1" x14ac:dyDescent="0.2">
      <c r="A19" s="133" t="s">
        <v>148</v>
      </c>
      <c r="B19" s="127" t="s">
        <v>147</v>
      </c>
      <c r="C19" s="128">
        <v>98137769</v>
      </c>
      <c r="D19" s="128">
        <v>9153526</v>
      </c>
      <c r="E19" s="129">
        <f t="shared" si="0"/>
        <v>1.113833823516862E-2</v>
      </c>
      <c r="G19" s="130"/>
      <c r="H19" s="131"/>
    </row>
    <row r="20" spans="1:8" ht="24.95" customHeight="1" x14ac:dyDescent="0.2">
      <c r="A20" s="133" t="s">
        <v>1044</v>
      </c>
      <c r="B20" s="127" t="s">
        <v>101</v>
      </c>
      <c r="C20" s="128">
        <v>556766804</v>
      </c>
      <c r="D20" s="128">
        <v>54548109</v>
      </c>
      <c r="E20" s="129">
        <f t="shared" si="0"/>
        <v>6.6376092462166553E-2</v>
      </c>
      <c r="G20" s="130"/>
      <c r="H20" s="131"/>
    </row>
    <row r="21" spans="1:8" ht="24.95" customHeight="1" x14ac:dyDescent="0.2">
      <c r="A21" s="127" t="s">
        <v>63</v>
      </c>
      <c r="B21" s="127" t="s">
        <v>62</v>
      </c>
      <c r="C21" s="128">
        <v>57771033</v>
      </c>
      <c r="D21" s="128">
        <v>8895000</v>
      </c>
      <c r="E21" s="129">
        <f t="shared" si="0"/>
        <v>1.0823754540253109E-2</v>
      </c>
      <c r="G21" s="130"/>
      <c r="H21" s="131"/>
    </row>
    <row r="22" spans="1:8" ht="24.95" customHeight="1" x14ac:dyDescent="0.2">
      <c r="A22" s="133" t="s">
        <v>45</v>
      </c>
      <c r="B22" s="127" t="s">
        <v>44</v>
      </c>
      <c r="C22" s="128">
        <v>528741614</v>
      </c>
      <c r="D22" s="128">
        <v>52848376</v>
      </c>
      <c r="E22" s="129">
        <f t="shared" si="0"/>
        <v>6.4307796478359019E-2</v>
      </c>
      <c r="F22" s="131"/>
      <c r="G22" s="130"/>
      <c r="H22" s="131"/>
    </row>
    <row r="23" spans="1:8" ht="24.95" customHeight="1" x14ac:dyDescent="0.2">
      <c r="A23" s="133" t="s">
        <v>78</v>
      </c>
      <c r="B23" s="127" t="s">
        <v>77</v>
      </c>
      <c r="C23" s="128">
        <v>4180500</v>
      </c>
      <c r="D23" s="128">
        <v>1938500</v>
      </c>
      <c r="E23" s="129">
        <f t="shared" si="0"/>
        <v>2.3588362199303712E-3</v>
      </c>
      <c r="F23" s="131"/>
      <c r="G23" s="130"/>
      <c r="H23" s="131"/>
    </row>
    <row r="24" spans="1:8" ht="24.95" customHeight="1" x14ac:dyDescent="0.2">
      <c r="A24" s="133" t="s">
        <v>57</v>
      </c>
      <c r="B24" s="127" t="s">
        <v>56</v>
      </c>
      <c r="C24" s="128">
        <v>193341480</v>
      </c>
      <c r="D24" s="128">
        <v>725167</v>
      </c>
      <c r="E24" s="129">
        <f t="shared" si="0"/>
        <v>8.8240917467023337E-4</v>
      </c>
      <c r="F24" s="131"/>
      <c r="G24" s="130"/>
      <c r="H24" s="131"/>
    </row>
    <row r="25" spans="1:8" ht="24.95" customHeight="1" x14ac:dyDescent="0.2">
      <c r="A25" s="133" t="s">
        <v>66</v>
      </c>
      <c r="B25" s="127" t="s">
        <v>65</v>
      </c>
      <c r="C25" s="128">
        <v>168854253</v>
      </c>
      <c r="D25" s="128">
        <v>28807000</v>
      </c>
      <c r="E25" s="129">
        <f t="shared" si="0"/>
        <v>3.5053389212037246E-2</v>
      </c>
      <c r="F25" s="131"/>
      <c r="G25" s="130"/>
      <c r="H25" s="131"/>
    </row>
    <row r="26" spans="1:8" ht="9.9499999999999993" customHeight="1" x14ac:dyDescent="0.2">
      <c r="A26" s="133"/>
      <c r="B26" s="127"/>
      <c r="C26" s="128"/>
      <c r="D26" s="128"/>
      <c r="E26" s="134"/>
      <c r="F26" s="131"/>
      <c r="G26" s="130"/>
      <c r="H26" s="131"/>
    </row>
    <row r="27" spans="1:8" ht="24.95" customHeight="1" x14ac:dyDescent="0.2">
      <c r="A27" s="162" t="s">
        <v>439</v>
      </c>
      <c r="B27" s="162"/>
      <c r="C27" s="163">
        <f>SUM(C3:C25)</f>
        <v>8597273096.5</v>
      </c>
      <c r="D27" s="163">
        <f>SUM(D3:D25)</f>
        <v>821803558.73000002</v>
      </c>
      <c r="E27" s="164">
        <f>SUM(E3:E25)</f>
        <v>1</v>
      </c>
      <c r="G27" s="130"/>
      <c r="H27" s="130"/>
    </row>
    <row r="28" spans="1:8" x14ac:dyDescent="0.2">
      <c r="C28" s="135"/>
      <c r="G28" s="130"/>
    </row>
    <row r="29" spans="1:8" x14ac:dyDescent="0.2">
      <c r="G29" s="130"/>
    </row>
    <row r="30" spans="1:8" x14ac:dyDescent="0.2">
      <c r="A30" s="110"/>
      <c r="B30" s="110"/>
      <c r="C30" s="110"/>
      <c r="D30" s="110"/>
      <c r="G30" s="130"/>
    </row>
    <row r="31" spans="1:8" x14ac:dyDescent="0.2">
      <c r="G31" s="130"/>
    </row>
    <row r="32" spans="1:8" x14ac:dyDescent="0.2">
      <c r="G32" s="130"/>
    </row>
    <row r="33" spans="1:7" x14ac:dyDescent="0.2">
      <c r="A33" s="137"/>
      <c r="B33" s="137"/>
      <c r="C33" s="138"/>
      <c r="D33" s="138"/>
      <c r="G33" s="130"/>
    </row>
  </sheetData>
  <phoneticPr fontId="121" type="noConversion"/>
  <printOptions horizontalCentered="1"/>
  <pageMargins left="1" right="1" top="1" bottom="1" header="0.3" footer="0.3"/>
  <pageSetup scale="98"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V22"/>
  <sheetViews>
    <sheetView showGridLines="0" zoomScaleNormal="100" workbookViewId="0"/>
  </sheetViews>
  <sheetFormatPr defaultColWidth="9.7109375" defaultRowHeight="12.75" x14ac:dyDescent="0.2"/>
  <cols>
    <col min="1" max="1" width="83.28515625" style="114" customWidth="1"/>
    <col min="2" max="2" width="9.7109375" style="114"/>
    <col min="3" max="3" width="12.28515625" style="114" customWidth="1"/>
    <col min="4" max="7" width="9.7109375" style="114"/>
    <col min="8" max="8" width="12.140625" style="114" customWidth="1"/>
    <col min="9" max="256" width="9.7109375" style="114"/>
    <col min="257" max="257" width="13.28515625" style="114" customWidth="1"/>
    <col min="258" max="263" width="9.7109375" style="114"/>
    <col min="264" max="264" width="12.140625" style="114" customWidth="1"/>
    <col min="265" max="512" width="9.7109375" style="114"/>
    <col min="513" max="513" width="13.28515625" style="114" customWidth="1"/>
    <col min="514" max="519" width="9.7109375" style="114"/>
    <col min="520" max="520" width="12.140625" style="114" customWidth="1"/>
    <col min="521" max="768" width="9.7109375" style="114"/>
    <col min="769" max="769" width="13.28515625" style="114" customWidth="1"/>
    <col min="770" max="775" width="9.7109375" style="114"/>
    <col min="776" max="776" width="12.140625" style="114" customWidth="1"/>
    <col min="777" max="1024" width="9.7109375" style="114"/>
    <col min="1025" max="1025" width="13.28515625" style="114" customWidth="1"/>
    <col min="1026" max="1031" width="9.7109375" style="114"/>
    <col min="1032" max="1032" width="12.140625" style="114" customWidth="1"/>
    <col min="1033" max="1280" width="9.7109375" style="114"/>
    <col min="1281" max="1281" width="13.28515625" style="114" customWidth="1"/>
    <col min="1282" max="1287" width="9.7109375" style="114"/>
    <col min="1288" max="1288" width="12.140625" style="114" customWidth="1"/>
    <col min="1289" max="1536" width="9.7109375" style="114"/>
    <col min="1537" max="1537" width="13.28515625" style="114" customWidth="1"/>
    <col min="1538" max="1543" width="9.7109375" style="114"/>
    <col min="1544" max="1544" width="12.140625" style="114" customWidth="1"/>
    <col min="1545" max="1792" width="9.7109375" style="114"/>
    <col min="1793" max="1793" width="13.28515625" style="114" customWidth="1"/>
    <col min="1794" max="1799" width="9.7109375" style="114"/>
    <col min="1800" max="1800" width="12.140625" style="114" customWidth="1"/>
    <col min="1801" max="2048" width="9.7109375" style="114"/>
    <col min="2049" max="2049" width="13.28515625" style="114" customWidth="1"/>
    <col min="2050" max="2055" width="9.7109375" style="114"/>
    <col min="2056" max="2056" width="12.140625" style="114" customWidth="1"/>
    <col min="2057" max="2304" width="9.7109375" style="114"/>
    <col min="2305" max="2305" width="13.28515625" style="114" customWidth="1"/>
    <col min="2306" max="2311" width="9.7109375" style="114"/>
    <col min="2312" max="2312" width="12.140625" style="114" customWidth="1"/>
    <col min="2313" max="2560" width="9.7109375" style="114"/>
    <col min="2561" max="2561" width="13.28515625" style="114" customWidth="1"/>
    <col min="2562" max="2567" width="9.7109375" style="114"/>
    <col min="2568" max="2568" width="12.140625" style="114" customWidth="1"/>
    <col min="2569" max="2816" width="9.7109375" style="114"/>
    <col min="2817" max="2817" width="13.28515625" style="114" customWidth="1"/>
    <col min="2818" max="2823" width="9.7109375" style="114"/>
    <col min="2824" max="2824" width="12.140625" style="114" customWidth="1"/>
    <col min="2825" max="3072" width="9.7109375" style="114"/>
    <col min="3073" max="3073" width="13.28515625" style="114" customWidth="1"/>
    <col min="3074" max="3079" width="9.7109375" style="114"/>
    <col min="3080" max="3080" width="12.140625" style="114" customWidth="1"/>
    <col min="3081" max="3328" width="9.7109375" style="114"/>
    <col min="3329" max="3329" width="13.28515625" style="114" customWidth="1"/>
    <col min="3330" max="3335" width="9.7109375" style="114"/>
    <col min="3336" max="3336" width="12.140625" style="114" customWidth="1"/>
    <col min="3337" max="3584" width="9.7109375" style="114"/>
    <col min="3585" max="3585" width="13.28515625" style="114" customWidth="1"/>
    <col min="3586" max="3591" width="9.7109375" style="114"/>
    <col min="3592" max="3592" width="12.140625" style="114" customWidth="1"/>
    <col min="3593" max="3840" width="9.7109375" style="114"/>
    <col min="3841" max="3841" width="13.28515625" style="114" customWidth="1"/>
    <col min="3842" max="3847" width="9.7109375" style="114"/>
    <col min="3848" max="3848" width="12.140625" style="114" customWidth="1"/>
    <col min="3849" max="4096" width="9.7109375" style="114"/>
    <col min="4097" max="4097" width="13.28515625" style="114" customWidth="1"/>
    <col min="4098" max="4103" width="9.7109375" style="114"/>
    <col min="4104" max="4104" width="12.140625" style="114" customWidth="1"/>
    <col min="4105" max="4352" width="9.7109375" style="114"/>
    <col min="4353" max="4353" width="13.28515625" style="114" customWidth="1"/>
    <col min="4354" max="4359" width="9.7109375" style="114"/>
    <col min="4360" max="4360" width="12.140625" style="114" customWidth="1"/>
    <col min="4361" max="4608" width="9.7109375" style="114"/>
    <col min="4609" max="4609" width="13.28515625" style="114" customWidth="1"/>
    <col min="4610" max="4615" width="9.7109375" style="114"/>
    <col min="4616" max="4616" width="12.140625" style="114" customWidth="1"/>
    <col min="4617" max="4864" width="9.7109375" style="114"/>
    <col min="4865" max="4865" width="13.28515625" style="114" customWidth="1"/>
    <col min="4866" max="4871" width="9.7109375" style="114"/>
    <col min="4872" max="4872" width="12.140625" style="114" customWidth="1"/>
    <col min="4873" max="5120" width="9.7109375" style="114"/>
    <col min="5121" max="5121" width="13.28515625" style="114" customWidth="1"/>
    <col min="5122" max="5127" width="9.7109375" style="114"/>
    <col min="5128" max="5128" width="12.140625" style="114" customWidth="1"/>
    <col min="5129" max="5376" width="9.7109375" style="114"/>
    <col min="5377" max="5377" width="13.28515625" style="114" customWidth="1"/>
    <col min="5378" max="5383" width="9.7109375" style="114"/>
    <col min="5384" max="5384" width="12.140625" style="114" customWidth="1"/>
    <col min="5385" max="5632" width="9.7109375" style="114"/>
    <col min="5633" max="5633" width="13.28515625" style="114" customWidth="1"/>
    <col min="5634" max="5639" width="9.7109375" style="114"/>
    <col min="5640" max="5640" width="12.140625" style="114" customWidth="1"/>
    <col min="5641" max="5888" width="9.7109375" style="114"/>
    <col min="5889" max="5889" width="13.28515625" style="114" customWidth="1"/>
    <col min="5890" max="5895" width="9.7109375" style="114"/>
    <col min="5896" max="5896" width="12.140625" style="114" customWidth="1"/>
    <col min="5897" max="6144" width="9.7109375" style="114"/>
    <col min="6145" max="6145" width="13.28515625" style="114" customWidth="1"/>
    <col min="6146" max="6151" width="9.7109375" style="114"/>
    <col min="6152" max="6152" width="12.140625" style="114" customWidth="1"/>
    <col min="6153" max="6400" width="9.7109375" style="114"/>
    <col min="6401" max="6401" width="13.28515625" style="114" customWidth="1"/>
    <col min="6402" max="6407" width="9.7109375" style="114"/>
    <col min="6408" max="6408" width="12.140625" style="114" customWidth="1"/>
    <col min="6409" max="6656" width="9.7109375" style="114"/>
    <col min="6657" max="6657" width="13.28515625" style="114" customWidth="1"/>
    <col min="6658" max="6663" width="9.7109375" style="114"/>
    <col min="6664" max="6664" width="12.140625" style="114" customWidth="1"/>
    <col min="6665" max="6912" width="9.7109375" style="114"/>
    <col min="6913" max="6913" width="13.28515625" style="114" customWidth="1"/>
    <col min="6914" max="6919" width="9.7109375" style="114"/>
    <col min="6920" max="6920" width="12.140625" style="114" customWidth="1"/>
    <col min="6921" max="7168" width="9.7109375" style="114"/>
    <col min="7169" max="7169" width="13.28515625" style="114" customWidth="1"/>
    <col min="7170" max="7175" width="9.7109375" style="114"/>
    <col min="7176" max="7176" width="12.140625" style="114" customWidth="1"/>
    <col min="7177" max="7424" width="9.7109375" style="114"/>
    <col min="7425" max="7425" width="13.28515625" style="114" customWidth="1"/>
    <col min="7426" max="7431" width="9.7109375" style="114"/>
    <col min="7432" max="7432" width="12.140625" style="114" customWidth="1"/>
    <col min="7433" max="7680" width="9.7109375" style="114"/>
    <col min="7681" max="7681" width="13.28515625" style="114" customWidth="1"/>
    <col min="7682" max="7687" width="9.7109375" style="114"/>
    <col min="7688" max="7688" width="12.140625" style="114" customWidth="1"/>
    <col min="7689" max="7936" width="9.7109375" style="114"/>
    <col min="7937" max="7937" width="13.28515625" style="114" customWidth="1"/>
    <col min="7938" max="7943" width="9.7109375" style="114"/>
    <col min="7944" max="7944" width="12.140625" style="114" customWidth="1"/>
    <col min="7945" max="8192" width="9.7109375" style="114"/>
    <col min="8193" max="8193" width="13.28515625" style="114" customWidth="1"/>
    <col min="8194" max="8199" width="9.7109375" style="114"/>
    <col min="8200" max="8200" width="12.140625" style="114" customWidth="1"/>
    <col min="8201" max="8448" width="9.7109375" style="114"/>
    <col min="8449" max="8449" width="13.28515625" style="114" customWidth="1"/>
    <col min="8450" max="8455" width="9.7109375" style="114"/>
    <col min="8456" max="8456" width="12.140625" style="114" customWidth="1"/>
    <col min="8457" max="8704" width="9.7109375" style="114"/>
    <col min="8705" max="8705" width="13.28515625" style="114" customWidth="1"/>
    <col min="8706" max="8711" width="9.7109375" style="114"/>
    <col min="8712" max="8712" width="12.140625" style="114" customWidth="1"/>
    <col min="8713" max="8960" width="9.7109375" style="114"/>
    <col min="8961" max="8961" width="13.28515625" style="114" customWidth="1"/>
    <col min="8962" max="8967" width="9.7109375" style="114"/>
    <col min="8968" max="8968" width="12.140625" style="114" customWidth="1"/>
    <col min="8969" max="9216" width="9.7109375" style="114"/>
    <col min="9217" max="9217" width="13.28515625" style="114" customWidth="1"/>
    <col min="9218" max="9223" width="9.7109375" style="114"/>
    <col min="9224" max="9224" width="12.140625" style="114" customWidth="1"/>
    <col min="9225" max="9472" width="9.7109375" style="114"/>
    <col min="9473" max="9473" width="13.28515625" style="114" customWidth="1"/>
    <col min="9474" max="9479" width="9.7109375" style="114"/>
    <col min="9480" max="9480" width="12.140625" style="114" customWidth="1"/>
    <col min="9481" max="9728" width="9.7109375" style="114"/>
    <col min="9729" max="9729" width="13.28515625" style="114" customWidth="1"/>
    <col min="9730" max="9735" width="9.7109375" style="114"/>
    <col min="9736" max="9736" width="12.140625" style="114" customWidth="1"/>
    <col min="9737" max="9984" width="9.7109375" style="114"/>
    <col min="9985" max="9985" width="13.28515625" style="114" customWidth="1"/>
    <col min="9986" max="9991" width="9.7109375" style="114"/>
    <col min="9992" max="9992" width="12.140625" style="114" customWidth="1"/>
    <col min="9993" max="10240" width="9.7109375" style="114"/>
    <col min="10241" max="10241" width="13.28515625" style="114" customWidth="1"/>
    <col min="10242" max="10247" width="9.7109375" style="114"/>
    <col min="10248" max="10248" width="12.140625" style="114" customWidth="1"/>
    <col min="10249" max="10496" width="9.7109375" style="114"/>
    <col min="10497" max="10497" width="13.28515625" style="114" customWidth="1"/>
    <col min="10498" max="10503" width="9.7109375" style="114"/>
    <col min="10504" max="10504" width="12.140625" style="114" customWidth="1"/>
    <col min="10505" max="10752" width="9.7109375" style="114"/>
    <col min="10753" max="10753" width="13.28515625" style="114" customWidth="1"/>
    <col min="10754" max="10759" width="9.7109375" style="114"/>
    <col min="10760" max="10760" width="12.140625" style="114" customWidth="1"/>
    <col min="10761" max="11008" width="9.7109375" style="114"/>
    <col min="11009" max="11009" width="13.28515625" style="114" customWidth="1"/>
    <col min="11010" max="11015" width="9.7109375" style="114"/>
    <col min="11016" max="11016" width="12.140625" style="114" customWidth="1"/>
    <col min="11017" max="11264" width="9.7109375" style="114"/>
    <col min="11265" max="11265" width="13.28515625" style="114" customWidth="1"/>
    <col min="11266" max="11271" width="9.7109375" style="114"/>
    <col min="11272" max="11272" width="12.140625" style="114" customWidth="1"/>
    <col min="11273" max="11520" width="9.7109375" style="114"/>
    <col min="11521" max="11521" width="13.28515625" style="114" customWidth="1"/>
    <col min="11522" max="11527" width="9.7109375" style="114"/>
    <col min="11528" max="11528" width="12.140625" style="114" customWidth="1"/>
    <col min="11529" max="11776" width="9.7109375" style="114"/>
    <col min="11777" max="11777" width="13.28515625" style="114" customWidth="1"/>
    <col min="11778" max="11783" width="9.7109375" style="114"/>
    <col min="11784" max="11784" width="12.140625" style="114" customWidth="1"/>
    <col min="11785" max="12032" width="9.7109375" style="114"/>
    <col min="12033" max="12033" width="13.28515625" style="114" customWidth="1"/>
    <col min="12034" max="12039" width="9.7109375" style="114"/>
    <col min="12040" max="12040" width="12.140625" style="114" customWidth="1"/>
    <col min="12041" max="12288" width="9.7109375" style="114"/>
    <col min="12289" max="12289" width="13.28515625" style="114" customWidth="1"/>
    <col min="12290" max="12295" width="9.7109375" style="114"/>
    <col min="12296" max="12296" width="12.140625" style="114" customWidth="1"/>
    <col min="12297" max="12544" width="9.7109375" style="114"/>
    <col min="12545" max="12545" width="13.28515625" style="114" customWidth="1"/>
    <col min="12546" max="12551" width="9.7109375" style="114"/>
    <col min="12552" max="12552" width="12.140625" style="114" customWidth="1"/>
    <col min="12553" max="12800" width="9.7109375" style="114"/>
    <col min="12801" max="12801" width="13.28515625" style="114" customWidth="1"/>
    <col min="12802" max="12807" width="9.7109375" style="114"/>
    <col min="12808" max="12808" width="12.140625" style="114" customWidth="1"/>
    <col min="12809" max="13056" width="9.7109375" style="114"/>
    <col min="13057" max="13057" width="13.28515625" style="114" customWidth="1"/>
    <col min="13058" max="13063" width="9.7109375" style="114"/>
    <col min="13064" max="13064" width="12.140625" style="114" customWidth="1"/>
    <col min="13065" max="13312" width="9.7109375" style="114"/>
    <col min="13313" max="13313" width="13.28515625" style="114" customWidth="1"/>
    <col min="13314" max="13319" width="9.7109375" style="114"/>
    <col min="13320" max="13320" width="12.140625" style="114" customWidth="1"/>
    <col min="13321" max="13568" width="9.7109375" style="114"/>
    <col min="13569" max="13569" width="13.28515625" style="114" customWidth="1"/>
    <col min="13570" max="13575" width="9.7109375" style="114"/>
    <col min="13576" max="13576" width="12.140625" style="114" customWidth="1"/>
    <col min="13577" max="13824" width="9.7109375" style="114"/>
    <col min="13825" max="13825" width="13.28515625" style="114" customWidth="1"/>
    <col min="13826" max="13831" width="9.7109375" style="114"/>
    <col min="13832" max="13832" width="12.140625" style="114" customWidth="1"/>
    <col min="13833" max="14080" width="9.7109375" style="114"/>
    <col min="14081" max="14081" width="13.28515625" style="114" customWidth="1"/>
    <col min="14082" max="14087" width="9.7109375" style="114"/>
    <col min="14088" max="14088" width="12.140625" style="114" customWidth="1"/>
    <col min="14089" max="14336" width="9.7109375" style="114"/>
    <col min="14337" max="14337" width="13.28515625" style="114" customWidth="1"/>
    <col min="14338" max="14343" width="9.7109375" style="114"/>
    <col min="14344" max="14344" width="12.140625" style="114" customWidth="1"/>
    <col min="14345" max="14592" width="9.7109375" style="114"/>
    <col min="14593" max="14593" width="13.28515625" style="114" customWidth="1"/>
    <col min="14594" max="14599" width="9.7109375" style="114"/>
    <col min="14600" max="14600" width="12.140625" style="114" customWidth="1"/>
    <col min="14601" max="14848" width="9.7109375" style="114"/>
    <col min="14849" max="14849" width="13.28515625" style="114" customWidth="1"/>
    <col min="14850" max="14855" width="9.7109375" style="114"/>
    <col min="14856" max="14856" width="12.140625" style="114" customWidth="1"/>
    <col min="14857" max="15104" width="9.7109375" style="114"/>
    <col min="15105" max="15105" width="13.28515625" style="114" customWidth="1"/>
    <col min="15106" max="15111" width="9.7109375" style="114"/>
    <col min="15112" max="15112" width="12.140625" style="114" customWidth="1"/>
    <col min="15113" max="15360" width="9.7109375" style="114"/>
    <col min="15361" max="15361" width="13.28515625" style="114" customWidth="1"/>
    <col min="15362" max="15367" width="9.7109375" style="114"/>
    <col min="15368" max="15368" width="12.140625" style="114" customWidth="1"/>
    <col min="15369" max="15616" width="9.7109375" style="114"/>
    <col min="15617" max="15617" width="13.28515625" style="114" customWidth="1"/>
    <col min="15618" max="15623" width="9.7109375" style="114"/>
    <col min="15624" max="15624" width="12.140625" style="114" customWidth="1"/>
    <col min="15625" max="15872" width="9.7109375" style="114"/>
    <col min="15873" max="15873" width="13.28515625" style="114" customWidth="1"/>
    <col min="15874" max="15879" width="9.7109375" style="114"/>
    <col min="15880" max="15880" width="12.140625" style="114" customWidth="1"/>
    <col min="15881" max="16128" width="9.7109375" style="114"/>
    <col min="16129" max="16129" width="13.28515625" style="114" customWidth="1"/>
    <col min="16130" max="16135" width="9.7109375" style="114"/>
    <col min="16136" max="16136" width="12.140625" style="114" customWidth="1"/>
    <col min="16137" max="16384" width="9.7109375" style="114"/>
  </cols>
  <sheetData>
    <row r="1" spans="1:256" ht="45.75" customHeight="1" x14ac:dyDescent="0.2">
      <c r="A1" s="120" t="s">
        <v>1045</v>
      </c>
      <c r="B1" s="113"/>
      <c r="C1" s="113"/>
      <c r="D1" s="113"/>
      <c r="E1" s="113"/>
      <c r="F1" s="113"/>
      <c r="G1" s="113"/>
      <c r="H1" s="113"/>
    </row>
    <row r="2" spans="1:256" s="115" customFormat="1" ht="95.25" customHeight="1" x14ac:dyDescent="0.2">
      <c r="A2" s="115" t="s">
        <v>1631</v>
      </c>
    </row>
    <row r="3" spans="1:256" s="115" customFormat="1" ht="13.5" customHeight="1" x14ac:dyDescent="0.2"/>
    <row r="4" spans="1:256" s="117" customFormat="1" x14ac:dyDescent="0.2">
      <c r="A4" s="116" t="s">
        <v>1046</v>
      </c>
    </row>
    <row r="5" spans="1:256" s="117" customFormat="1" ht="13.5" customHeight="1" x14ac:dyDescent="0.2">
      <c r="A5" s="116"/>
    </row>
    <row r="6" spans="1:256" ht="41.25" customHeight="1" x14ac:dyDescent="0.2">
      <c r="A6" s="118" t="s">
        <v>1611</v>
      </c>
      <c r="B6" s="117"/>
      <c r="C6" s="570"/>
      <c r="D6" s="119"/>
      <c r="E6" s="117"/>
      <c r="F6" s="117"/>
      <c r="G6" s="119"/>
      <c r="H6" s="117"/>
      <c r="I6" s="117"/>
      <c r="J6" s="119"/>
      <c r="K6" s="117"/>
      <c r="L6" s="117"/>
      <c r="M6" s="119"/>
      <c r="N6" s="117"/>
      <c r="O6" s="117"/>
      <c r="P6" s="119"/>
      <c r="Q6" s="117"/>
      <c r="R6" s="117"/>
      <c r="S6" s="119"/>
      <c r="T6" s="117"/>
      <c r="U6" s="117"/>
      <c r="V6" s="119"/>
      <c r="W6" s="117"/>
      <c r="X6" s="117"/>
      <c r="Y6" s="119"/>
      <c r="Z6" s="117"/>
      <c r="AA6" s="117"/>
      <c r="AB6" s="119"/>
      <c r="AC6" s="117"/>
      <c r="AD6" s="117"/>
      <c r="AE6" s="119"/>
      <c r="AF6" s="117"/>
      <c r="AG6" s="117"/>
      <c r="AH6" s="119"/>
      <c r="AI6" s="117"/>
      <c r="AJ6" s="117"/>
      <c r="AK6" s="119"/>
      <c r="AL6" s="117"/>
      <c r="AM6" s="117"/>
      <c r="AN6" s="119"/>
      <c r="AO6" s="117"/>
      <c r="AP6" s="117"/>
      <c r="AQ6" s="119"/>
      <c r="AR6" s="117"/>
      <c r="AS6" s="117"/>
      <c r="AT6" s="119"/>
      <c r="AU6" s="117"/>
      <c r="AV6" s="117"/>
      <c r="AW6" s="119"/>
      <c r="AX6" s="117"/>
      <c r="AY6" s="117"/>
      <c r="AZ6" s="119"/>
      <c r="BA6" s="117"/>
      <c r="BB6" s="117"/>
      <c r="BC6" s="119"/>
      <c r="BD6" s="117"/>
      <c r="BE6" s="117"/>
      <c r="BF6" s="119"/>
      <c r="BG6" s="117"/>
      <c r="BH6" s="117"/>
      <c r="BI6" s="119"/>
      <c r="BJ6" s="117"/>
      <c r="BK6" s="117"/>
      <c r="BL6" s="119"/>
      <c r="BM6" s="117"/>
      <c r="BN6" s="117"/>
      <c r="BO6" s="119"/>
      <c r="BP6" s="117"/>
      <c r="BQ6" s="117"/>
      <c r="BR6" s="119"/>
      <c r="BS6" s="117"/>
      <c r="BT6" s="117"/>
      <c r="BU6" s="119"/>
      <c r="BV6" s="117"/>
      <c r="BW6" s="117"/>
      <c r="BX6" s="119"/>
      <c r="BY6" s="117"/>
      <c r="BZ6" s="117"/>
      <c r="CA6" s="119"/>
      <c r="CB6" s="117"/>
      <c r="CC6" s="117"/>
      <c r="CD6" s="119"/>
      <c r="CE6" s="117"/>
      <c r="CF6" s="117"/>
      <c r="CG6" s="119"/>
      <c r="CH6" s="117"/>
      <c r="CI6" s="117"/>
      <c r="CJ6" s="119"/>
      <c r="CK6" s="117"/>
      <c r="CL6" s="117"/>
      <c r="CM6" s="119"/>
      <c r="CN6" s="117"/>
      <c r="CO6" s="117"/>
      <c r="CP6" s="119"/>
      <c r="CQ6" s="117"/>
      <c r="CR6" s="117"/>
      <c r="CS6" s="119"/>
      <c r="CT6" s="117"/>
      <c r="CU6" s="117"/>
      <c r="CV6" s="119"/>
      <c r="CW6" s="117"/>
      <c r="CX6" s="117"/>
      <c r="CY6" s="119"/>
      <c r="CZ6" s="117"/>
      <c r="DA6" s="117"/>
      <c r="DB6" s="119"/>
      <c r="DC6" s="117"/>
      <c r="DD6" s="117"/>
      <c r="DE6" s="119"/>
      <c r="DF6" s="117"/>
      <c r="DG6" s="117"/>
      <c r="DH6" s="119"/>
      <c r="DI6" s="117"/>
      <c r="DJ6" s="117"/>
      <c r="DK6" s="119"/>
      <c r="DL6" s="117"/>
      <c r="DM6" s="117"/>
      <c r="DN6" s="119"/>
      <c r="DO6" s="117"/>
      <c r="DP6" s="117"/>
      <c r="DQ6" s="119"/>
      <c r="DR6" s="117"/>
      <c r="DS6" s="117"/>
      <c r="DT6" s="119"/>
      <c r="DU6" s="117"/>
      <c r="DV6" s="117"/>
      <c r="DW6" s="119"/>
      <c r="DX6" s="117"/>
      <c r="DY6" s="117"/>
      <c r="DZ6" s="119"/>
      <c r="EA6" s="117"/>
      <c r="EB6" s="117"/>
      <c r="EC6" s="119"/>
      <c r="ED6" s="117"/>
      <c r="EE6" s="117"/>
      <c r="EF6" s="119"/>
      <c r="EG6" s="117"/>
      <c r="EH6" s="117"/>
      <c r="EI6" s="119"/>
      <c r="EJ6" s="117"/>
      <c r="EK6" s="117"/>
      <c r="EL6" s="119"/>
      <c r="EM6" s="117"/>
      <c r="EN6" s="117"/>
      <c r="EO6" s="119"/>
      <c r="EP6" s="117"/>
      <c r="EQ6" s="117"/>
      <c r="ER6" s="119"/>
      <c r="ES6" s="117"/>
      <c r="ET6" s="117"/>
      <c r="EU6" s="119"/>
      <c r="EV6" s="117"/>
      <c r="EW6" s="117"/>
      <c r="EX6" s="119"/>
      <c r="EY6" s="117"/>
      <c r="EZ6" s="117"/>
      <c r="FA6" s="119"/>
      <c r="FB6" s="117"/>
      <c r="FC6" s="117"/>
      <c r="FD6" s="119"/>
      <c r="FE6" s="117"/>
      <c r="FF6" s="117"/>
      <c r="FG6" s="119"/>
      <c r="FH6" s="117"/>
      <c r="FI6" s="117"/>
      <c r="FJ6" s="119"/>
      <c r="FK6" s="117"/>
      <c r="FL6" s="117"/>
      <c r="FM6" s="119"/>
      <c r="FN6" s="117"/>
      <c r="FO6" s="117"/>
      <c r="FP6" s="119"/>
      <c r="FQ6" s="117"/>
      <c r="FR6" s="117"/>
      <c r="FS6" s="119"/>
      <c r="FT6" s="117"/>
      <c r="FU6" s="117"/>
      <c r="FV6" s="119"/>
      <c r="FW6" s="117"/>
      <c r="FX6" s="117"/>
      <c r="FY6" s="119"/>
      <c r="FZ6" s="117"/>
      <c r="GA6" s="117"/>
      <c r="GB6" s="119"/>
      <c r="GC6" s="117"/>
      <c r="GD6" s="117"/>
      <c r="GE6" s="119"/>
      <c r="GF6" s="117"/>
      <c r="GG6" s="117"/>
      <c r="GH6" s="119"/>
      <c r="GI6" s="117"/>
      <c r="GJ6" s="117"/>
      <c r="GK6" s="119"/>
      <c r="GL6" s="117"/>
      <c r="GM6" s="117"/>
      <c r="GN6" s="119"/>
      <c r="GO6" s="117"/>
      <c r="GP6" s="117"/>
      <c r="GQ6" s="119"/>
      <c r="GR6" s="117"/>
      <c r="GS6" s="117"/>
      <c r="GT6" s="119"/>
      <c r="GU6" s="117"/>
      <c r="GV6" s="117"/>
      <c r="GW6" s="119"/>
      <c r="GX6" s="117"/>
      <c r="GY6" s="117"/>
      <c r="GZ6" s="119"/>
      <c r="HA6" s="117"/>
      <c r="HB6" s="117"/>
      <c r="HC6" s="119"/>
      <c r="HD6" s="117"/>
      <c r="HE6" s="117"/>
      <c r="HF6" s="119"/>
      <c r="HG6" s="117"/>
      <c r="HH6" s="117"/>
      <c r="HI6" s="119"/>
      <c r="HJ6" s="117"/>
      <c r="HK6" s="117"/>
      <c r="HL6" s="119"/>
      <c r="HM6" s="117"/>
      <c r="HN6" s="117"/>
      <c r="HO6" s="119"/>
      <c r="HP6" s="117"/>
      <c r="HQ6" s="117"/>
      <c r="HR6" s="119"/>
      <c r="HS6" s="117"/>
      <c r="HT6" s="117"/>
      <c r="HU6" s="119"/>
      <c r="HV6" s="117"/>
      <c r="HW6" s="117"/>
      <c r="HX6" s="119"/>
      <c r="HY6" s="117"/>
      <c r="HZ6" s="117"/>
      <c r="IA6" s="119"/>
      <c r="IB6" s="117"/>
      <c r="IC6" s="117"/>
      <c r="ID6" s="119"/>
      <c r="IE6" s="117"/>
      <c r="IF6" s="117"/>
      <c r="IG6" s="119"/>
      <c r="IH6" s="117"/>
      <c r="II6" s="117"/>
      <c r="IJ6" s="119"/>
      <c r="IK6" s="117"/>
      <c r="IL6" s="117"/>
      <c r="IM6" s="119"/>
      <c r="IN6" s="117"/>
      <c r="IO6" s="117"/>
      <c r="IP6" s="119"/>
      <c r="IQ6" s="117"/>
      <c r="IR6" s="117"/>
      <c r="IS6" s="119"/>
      <c r="IT6" s="117"/>
      <c r="IU6" s="117"/>
      <c r="IV6" s="119"/>
    </row>
    <row r="7" spans="1:256" ht="13.5" customHeight="1" x14ac:dyDescent="0.2">
      <c r="A7" s="118"/>
      <c r="B7" s="117"/>
      <c r="C7" s="570"/>
      <c r="D7" s="119"/>
      <c r="E7" s="117"/>
      <c r="F7" s="117"/>
      <c r="G7" s="119"/>
      <c r="H7" s="117"/>
      <c r="I7" s="117"/>
      <c r="J7" s="119"/>
      <c r="K7" s="117"/>
      <c r="L7" s="117"/>
      <c r="M7" s="119"/>
      <c r="N7" s="117"/>
      <c r="O7" s="117"/>
      <c r="P7" s="119"/>
      <c r="Q7" s="117"/>
      <c r="R7" s="117"/>
      <c r="S7" s="119"/>
      <c r="T7" s="117"/>
      <c r="U7" s="117"/>
      <c r="V7" s="119"/>
      <c r="W7" s="117"/>
      <c r="X7" s="117"/>
      <c r="Y7" s="119"/>
      <c r="Z7" s="117"/>
      <c r="AA7" s="117"/>
      <c r="AB7" s="119"/>
      <c r="AC7" s="117"/>
      <c r="AD7" s="117"/>
      <c r="AE7" s="119"/>
      <c r="AF7" s="117"/>
      <c r="AG7" s="117"/>
      <c r="AH7" s="119"/>
      <c r="AI7" s="117"/>
      <c r="AJ7" s="117"/>
      <c r="AK7" s="119"/>
      <c r="AL7" s="117"/>
      <c r="AM7" s="117"/>
      <c r="AN7" s="119"/>
      <c r="AO7" s="117"/>
      <c r="AP7" s="117"/>
      <c r="AQ7" s="119"/>
      <c r="AR7" s="117"/>
      <c r="AS7" s="117"/>
      <c r="AT7" s="119"/>
      <c r="AU7" s="117"/>
      <c r="AV7" s="117"/>
      <c r="AW7" s="119"/>
      <c r="AX7" s="117"/>
      <c r="AY7" s="117"/>
      <c r="AZ7" s="119"/>
      <c r="BA7" s="117"/>
      <c r="BB7" s="117"/>
      <c r="BC7" s="119"/>
      <c r="BD7" s="117"/>
      <c r="BE7" s="117"/>
      <c r="BF7" s="119"/>
      <c r="BG7" s="117"/>
      <c r="BH7" s="117"/>
      <c r="BI7" s="119"/>
      <c r="BJ7" s="117"/>
      <c r="BK7" s="117"/>
      <c r="BL7" s="119"/>
      <c r="BM7" s="117"/>
      <c r="BN7" s="117"/>
      <c r="BO7" s="119"/>
      <c r="BP7" s="117"/>
      <c r="BQ7" s="117"/>
      <c r="BR7" s="119"/>
      <c r="BS7" s="117"/>
      <c r="BT7" s="117"/>
      <c r="BU7" s="119"/>
      <c r="BV7" s="117"/>
      <c r="BW7" s="117"/>
      <c r="BX7" s="119"/>
      <c r="BY7" s="117"/>
      <c r="BZ7" s="117"/>
      <c r="CA7" s="119"/>
      <c r="CB7" s="117"/>
      <c r="CC7" s="117"/>
      <c r="CD7" s="119"/>
      <c r="CE7" s="117"/>
      <c r="CF7" s="117"/>
      <c r="CG7" s="119"/>
      <c r="CH7" s="117"/>
      <c r="CI7" s="117"/>
      <c r="CJ7" s="119"/>
      <c r="CK7" s="117"/>
      <c r="CL7" s="117"/>
      <c r="CM7" s="119"/>
      <c r="CN7" s="117"/>
      <c r="CO7" s="117"/>
      <c r="CP7" s="119"/>
      <c r="CQ7" s="117"/>
      <c r="CR7" s="117"/>
      <c r="CS7" s="119"/>
      <c r="CT7" s="117"/>
      <c r="CU7" s="117"/>
      <c r="CV7" s="119"/>
      <c r="CW7" s="117"/>
      <c r="CX7" s="117"/>
      <c r="CY7" s="119"/>
      <c r="CZ7" s="117"/>
      <c r="DA7" s="117"/>
      <c r="DB7" s="119"/>
      <c r="DC7" s="117"/>
      <c r="DD7" s="117"/>
      <c r="DE7" s="119"/>
      <c r="DF7" s="117"/>
      <c r="DG7" s="117"/>
      <c r="DH7" s="119"/>
      <c r="DI7" s="117"/>
      <c r="DJ7" s="117"/>
      <c r="DK7" s="119"/>
      <c r="DL7" s="117"/>
      <c r="DM7" s="117"/>
      <c r="DN7" s="119"/>
      <c r="DO7" s="117"/>
      <c r="DP7" s="117"/>
      <c r="DQ7" s="119"/>
      <c r="DR7" s="117"/>
      <c r="DS7" s="117"/>
      <c r="DT7" s="119"/>
      <c r="DU7" s="117"/>
      <c r="DV7" s="117"/>
      <c r="DW7" s="119"/>
      <c r="DX7" s="117"/>
      <c r="DY7" s="117"/>
      <c r="DZ7" s="119"/>
      <c r="EA7" s="117"/>
      <c r="EB7" s="117"/>
      <c r="EC7" s="119"/>
      <c r="ED7" s="117"/>
      <c r="EE7" s="117"/>
      <c r="EF7" s="119"/>
      <c r="EG7" s="117"/>
      <c r="EH7" s="117"/>
      <c r="EI7" s="119"/>
      <c r="EJ7" s="117"/>
      <c r="EK7" s="117"/>
      <c r="EL7" s="119"/>
      <c r="EM7" s="117"/>
      <c r="EN7" s="117"/>
      <c r="EO7" s="119"/>
      <c r="EP7" s="117"/>
      <c r="EQ7" s="117"/>
      <c r="ER7" s="119"/>
      <c r="ES7" s="117"/>
      <c r="ET7" s="117"/>
      <c r="EU7" s="119"/>
      <c r="EV7" s="117"/>
      <c r="EW7" s="117"/>
      <c r="EX7" s="119"/>
      <c r="EY7" s="117"/>
      <c r="EZ7" s="117"/>
      <c r="FA7" s="119"/>
      <c r="FB7" s="117"/>
      <c r="FC7" s="117"/>
      <c r="FD7" s="119"/>
      <c r="FE7" s="117"/>
      <c r="FF7" s="117"/>
      <c r="FG7" s="119"/>
      <c r="FH7" s="117"/>
      <c r="FI7" s="117"/>
      <c r="FJ7" s="119"/>
      <c r="FK7" s="117"/>
      <c r="FL7" s="117"/>
      <c r="FM7" s="119"/>
      <c r="FN7" s="117"/>
      <c r="FO7" s="117"/>
      <c r="FP7" s="119"/>
      <c r="FQ7" s="117"/>
      <c r="FR7" s="117"/>
      <c r="FS7" s="119"/>
      <c r="FT7" s="117"/>
      <c r="FU7" s="117"/>
      <c r="FV7" s="119"/>
      <c r="FW7" s="117"/>
      <c r="FX7" s="117"/>
      <c r="FY7" s="119"/>
      <c r="FZ7" s="117"/>
      <c r="GA7" s="117"/>
      <c r="GB7" s="119"/>
      <c r="GC7" s="117"/>
      <c r="GD7" s="117"/>
      <c r="GE7" s="119"/>
      <c r="GF7" s="117"/>
      <c r="GG7" s="117"/>
      <c r="GH7" s="119"/>
      <c r="GI7" s="117"/>
      <c r="GJ7" s="117"/>
      <c r="GK7" s="119"/>
      <c r="GL7" s="117"/>
      <c r="GM7" s="117"/>
      <c r="GN7" s="119"/>
      <c r="GO7" s="117"/>
      <c r="GP7" s="117"/>
      <c r="GQ7" s="119"/>
      <c r="GR7" s="117"/>
      <c r="GS7" s="117"/>
      <c r="GT7" s="119"/>
      <c r="GU7" s="117"/>
      <c r="GV7" s="117"/>
      <c r="GW7" s="119"/>
      <c r="GX7" s="117"/>
      <c r="GY7" s="117"/>
      <c r="GZ7" s="119"/>
      <c r="HA7" s="117"/>
      <c r="HB7" s="117"/>
      <c r="HC7" s="119"/>
      <c r="HD7" s="117"/>
      <c r="HE7" s="117"/>
      <c r="HF7" s="119"/>
      <c r="HG7" s="117"/>
      <c r="HH7" s="117"/>
      <c r="HI7" s="119"/>
      <c r="HJ7" s="117"/>
      <c r="HK7" s="117"/>
      <c r="HL7" s="119"/>
      <c r="HM7" s="117"/>
      <c r="HN7" s="117"/>
      <c r="HO7" s="119"/>
      <c r="HP7" s="117"/>
      <c r="HQ7" s="117"/>
      <c r="HR7" s="119"/>
      <c r="HS7" s="117"/>
      <c r="HT7" s="117"/>
      <c r="HU7" s="119"/>
      <c r="HV7" s="117"/>
      <c r="HW7" s="117"/>
      <c r="HX7" s="119"/>
      <c r="HY7" s="117"/>
      <c r="HZ7" s="117"/>
      <c r="IA7" s="119"/>
      <c r="IB7" s="117"/>
      <c r="IC7" s="117"/>
      <c r="ID7" s="119"/>
      <c r="IE7" s="117"/>
      <c r="IF7" s="117"/>
      <c r="IG7" s="119"/>
      <c r="IH7" s="117"/>
      <c r="II7" s="117"/>
      <c r="IJ7" s="119"/>
      <c r="IK7" s="117"/>
      <c r="IL7" s="117"/>
      <c r="IM7" s="119"/>
      <c r="IN7" s="117"/>
      <c r="IO7" s="117"/>
      <c r="IP7" s="119"/>
      <c r="IQ7" s="117"/>
      <c r="IR7" s="117"/>
      <c r="IS7" s="119"/>
      <c r="IT7" s="117"/>
      <c r="IU7" s="117"/>
      <c r="IV7" s="119"/>
    </row>
    <row r="8" spans="1:256" ht="38.25" x14ac:dyDescent="0.2">
      <c r="A8" s="116" t="s">
        <v>1612</v>
      </c>
      <c r="B8" s="117"/>
      <c r="C8" s="570"/>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c r="IL8" s="117"/>
      <c r="IM8" s="117"/>
      <c r="IN8" s="117"/>
      <c r="IO8" s="117"/>
      <c r="IP8" s="117"/>
      <c r="IQ8" s="117"/>
      <c r="IR8" s="117"/>
      <c r="IS8" s="117"/>
      <c r="IT8" s="117"/>
      <c r="IU8" s="117"/>
      <c r="IV8" s="117"/>
    </row>
    <row r="9" spans="1:256" ht="13.5" customHeight="1" x14ac:dyDescent="0.2">
      <c r="A9" s="116"/>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c r="HV9" s="117"/>
      <c r="HW9" s="117"/>
      <c r="HX9" s="117"/>
      <c r="HY9" s="117"/>
      <c r="HZ9" s="117"/>
      <c r="IA9" s="117"/>
      <c r="IB9" s="117"/>
      <c r="IC9" s="117"/>
      <c r="ID9" s="117"/>
      <c r="IE9" s="117"/>
      <c r="IF9" s="117"/>
      <c r="IG9" s="117"/>
      <c r="IH9" s="117"/>
      <c r="II9" s="117"/>
      <c r="IJ9" s="117"/>
      <c r="IK9" s="117"/>
      <c r="IL9" s="117"/>
      <c r="IM9" s="117"/>
      <c r="IN9" s="117"/>
      <c r="IO9" s="117"/>
      <c r="IP9" s="117"/>
      <c r="IQ9" s="117"/>
      <c r="IR9" s="117"/>
      <c r="IS9" s="117"/>
      <c r="IT9" s="117"/>
      <c r="IU9" s="117"/>
      <c r="IV9" s="117"/>
    </row>
    <row r="10" spans="1:256" ht="51" x14ac:dyDescent="0.2">
      <c r="A10" s="116" t="s">
        <v>1632</v>
      </c>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row>
    <row r="11" spans="1:256" ht="13.5" customHeight="1" x14ac:dyDescent="0.2">
      <c r="A11" s="116"/>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row>
    <row r="12" spans="1:256" ht="38.25" x14ac:dyDescent="0.2">
      <c r="A12" s="116" t="s">
        <v>1633</v>
      </c>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117"/>
      <c r="FX12" s="117"/>
      <c r="FY12" s="117"/>
      <c r="FZ12" s="117"/>
      <c r="GA12" s="117"/>
      <c r="GB12" s="117"/>
      <c r="GC12" s="117"/>
      <c r="GD12" s="117"/>
      <c r="GE12" s="117"/>
      <c r="GF12" s="117"/>
      <c r="GG12" s="117"/>
      <c r="GH12" s="117"/>
      <c r="GI12" s="117"/>
      <c r="GJ12" s="117"/>
      <c r="GK12" s="117"/>
      <c r="GL12" s="117"/>
      <c r="GM12" s="117"/>
      <c r="GN12" s="117"/>
      <c r="GO12" s="117"/>
      <c r="GP12" s="117"/>
      <c r="GQ12" s="117"/>
      <c r="GR12" s="117"/>
      <c r="GS12" s="117"/>
      <c r="GT12" s="117"/>
      <c r="GU12" s="117"/>
      <c r="GV12" s="117"/>
      <c r="GW12" s="117"/>
      <c r="GX12" s="117"/>
      <c r="GY12" s="117"/>
      <c r="GZ12" s="117"/>
      <c r="HA12" s="117"/>
      <c r="HB12" s="117"/>
      <c r="HC12" s="117"/>
      <c r="HD12" s="117"/>
      <c r="HE12" s="117"/>
      <c r="HF12" s="117"/>
      <c r="HG12" s="117"/>
      <c r="HH12" s="117"/>
      <c r="HI12" s="117"/>
      <c r="HJ12" s="117"/>
      <c r="HK12" s="117"/>
      <c r="HL12" s="117"/>
      <c r="HM12" s="117"/>
      <c r="HN12" s="117"/>
      <c r="HO12" s="117"/>
      <c r="HP12" s="117"/>
      <c r="HQ12" s="117"/>
      <c r="HR12" s="117"/>
      <c r="HS12" s="117"/>
      <c r="HT12" s="117"/>
      <c r="HU12" s="117"/>
      <c r="HV12" s="117"/>
      <c r="HW12" s="117"/>
      <c r="HX12" s="117"/>
      <c r="HY12" s="117"/>
      <c r="HZ12" s="117"/>
      <c r="IA12" s="117"/>
      <c r="IB12" s="117"/>
      <c r="IC12" s="117"/>
      <c r="ID12" s="117"/>
      <c r="IE12" s="117"/>
      <c r="IF12" s="117"/>
      <c r="IG12" s="117"/>
      <c r="IH12" s="117"/>
      <c r="II12" s="117"/>
      <c r="IJ12" s="117"/>
      <c r="IK12" s="117"/>
      <c r="IL12" s="117"/>
      <c r="IM12" s="117"/>
      <c r="IN12" s="117"/>
      <c r="IO12" s="117"/>
      <c r="IP12" s="117"/>
      <c r="IQ12" s="117"/>
      <c r="IR12" s="117"/>
      <c r="IS12" s="117"/>
      <c r="IT12" s="117"/>
      <c r="IU12" s="117"/>
      <c r="IV12" s="117"/>
    </row>
    <row r="13" spans="1:256" ht="13.5" customHeight="1" x14ac:dyDescent="0.2">
      <c r="A13" s="116"/>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row>
    <row r="14" spans="1:256" ht="51" x14ac:dyDescent="0.2">
      <c r="A14" s="116" t="s">
        <v>1634</v>
      </c>
      <c r="B14" s="117"/>
      <c r="C14" s="117"/>
      <c r="D14" s="119"/>
      <c r="E14" s="117"/>
      <c r="F14" s="117"/>
      <c r="G14" s="119"/>
      <c r="H14" s="117"/>
      <c r="I14" s="117"/>
      <c r="J14" s="119"/>
      <c r="K14" s="117"/>
      <c r="L14" s="117"/>
      <c r="M14" s="119"/>
      <c r="N14" s="117"/>
      <c r="O14" s="117"/>
      <c r="P14" s="119"/>
      <c r="Q14" s="117"/>
      <c r="R14" s="117"/>
      <c r="S14" s="119"/>
      <c r="T14" s="117"/>
      <c r="U14" s="117"/>
      <c r="V14" s="119"/>
      <c r="W14" s="117"/>
      <c r="X14" s="117"/>
      <c r="Y14" s="119"/>
      <c r="Z14" s="117"/>
      <c r="AA14" s="117"/>
      <c r="AB14" s="119"/>
      <c r="AC14" s="117"/>
      <c r="AD14" s="117"/>
      <c r="AE14" s="119"/>
      <c r="AF14" s="117"/>
      <c r="AG14" s="117"/>
      <c r="AH14" s="119"/>
      <c r="AI14" s="117"/>
      <c r="AJ14" s="117"/>
      <c r="AK14" s="119"/>
      <c r="AL14" s="117"/>
      <c r="AM14" s="117"/>
      <c r="AN14" s="119"/>
      <c r="AO14" s="117"/>
      <c r="AP14" s="117"/>
      <c r="AQ14" s="119"/>
      <c r="AR14" s="117"/>
      <c r="AS14" s="117"/>
      <c r="AT14" s="119"/>
      <c r="AU14" s="117"/>
      <c r="AV14" s="117"/>
      <c r="AW14" s="119"/>
      <c r="AX14" s="117"/>
      <c r="AY14" s="117"/>
      <c r="AZ14" s="119"/>
      <c r="BA14" s="117"/>
      <c r="BB14" s="117"/>
      <c r="BC14" s="119"/>
      <c r="BD14" s="117"/>
      <c r="BE14" s="117"/>
      <c r="BF14" s="119"/>
      <c r="BG14" s="117"/>
      <c r="BH14" s="117"/>
      <c r="BI14" s="119"/>
      <c r="BJ14" s="117"/>
      <c r="BK14" s="117"/>
      <c r="BL14" s="119"/>
      <c r="BM14" s="117"/>
      <c r="BN14" s="117"/>
      <c r="BO14" s="119"/>
      <c r="BP14" s="117"/>
      <c r="BQ14" s="117"/>
      <c r="BR14" s="119"/>
      <c r="BS14" s="117"/>
      <c r="BT14" s="117"/>
      <c r="BU14" s="119"/>
      <c r="BV14" s="117"/>
      <c r="BW14" s="117"/>
      <c r="BX14" s="119"/>
      <c r="BY14" s="117"/>
      <c r="BZ14" s="117"/>
      <c r="CA14" s="119"/>
      <c r="CB14" s="117"/>
      <c r="CC14" s="117"/>
      <c r="CD14" s="119"/>
      <c r="CE14" s="117"/>
      <c r="CF14" s="117"/>
      <c r="CG14" s="119"/>
      <c r="CH14" s="117"/>
      <c r="CI14" s="117"/>
      <c r="CJ14" s="119"/>
      <c r="CK14" s="117"/>
      <c r="CL14" s="117"/>
      <c r="CM14" s="119"/>
      <c r="CN14" s="117"/>
      <c r="CO14" s="117"/>
      <c r="CP14" s="119"/>
      <c r="CQ14" s="117"/>
      <c r="CR14" s="117"/>
      <c r="CS14" s="119"/>
      <c r="CT14" s="117"/>
      <c r="CU14" s="117"/>
      <c r="CV14" s="119"/>
      <c r="CW14" s="117"/>
      <c r="CX14" s="117"/>
      <c r="CY14" s="119"/>
      <c r="CZ14" s="117"/>
      <c r="DA14" s="117"/>
      <c r="DB14" s="119"/>
      <c r="DC14" s="117"/>
      <c r="DD14" s="117"/>
      <c r="DE14" s="119"/>
      <c r="DF14" s="117"/>
      <c r="DG14" s="117"/>
      <c r="DH14" s="119"/>
      <c r="DI14" s="117"/>
      <c r="DJ14" s="117"/>
      <c r="DK14" s="119"/>
      <c r="DL14" s="117"/>
      <c r="DM14" s="117"/>
      <c r="DN14" s="119"/>
      <c r="DO14" s="117"/>
      <c r="DP14" s="117"/>
      <c r="DQ14" s="119"/>
      <c r="DR14" s="117"/>
      <c r="DS14" s="117"/>
      <c r="DT14" s="119"/>
      <c r="DU14" s="117"/>
      <c r="DV14" s="117"/>
      <c r="DW14" s="119"/>
      <c r="DX14" s="117"/>
      <c r="DY14" s="117"/>
      <c r="DZ14" s="119"/>
      <c r="EA14" s="117"/>
      <c r="EB14" s="117"/>
      <c r="EC14" s="119"/>
      <c r="ED14" s="117"/>
      <c r="EE14" s="117"/>
      <c r="EF14" s="119"/>
      <c r="EG14" s="117"/>
      <c r="EH14" s="117"/>
      <c r="EI14" s="119"/>
      <c r="EJ14" s="117"/>
      <c r="EK14" s="117"/>
      <c r="EL14" s="119"/>
      <c r="EM14" s="117"/>
      <c r="EN14" s="117"/>
      <c r="EO14" s="119"/>
      <c r="EP14" s="117"/>
      <c r="EQ14" s="117"/>
      <c r="ER14" s="119"/>
      <c r="ES14" s="117"/>
      <c r="ET14" s="117"/>
      <c r="EU14" s="119"/>
      <c r="EV14" s="117"/>
      <c r="EW14" s="117"/>
      <c r="EX14" s="119"/>
      <c r="EY14" s="117"/>
      <c r="EZ14" s="117"/>
      <c r="FA14" s="119"/>
      <c r="FB14" s="117"/>
      <c r="FC14" s="117"/>
      <c r="FD14" s="119"/>
      <c r="FE14" s="117"/>
      <c r="FF14" s="117"/>
      <c r="FG14" s="119"/>
      <c r="FH14" s="117"/>
      <c r="FI14" s="117"/>
      <c r="FJ14" s="119"/>
      <c r="FK14" s="117"/>
      <c r="FL14" s="117"/>
      <c r="FM14" s="119"/>
      <c r="FN14" s="117"/>
      <c r="FO14" s="117"/>
      <c r="FP14" s="119"/>
      <c r="FQ14" s="117"/>
      <c r="FR14" s="117"/>
      <c r="FS14" s="119"/>
      <c r="FT14" s="117"/>
      <c r="FU14" s="117"/>
      <c r="FV14" s="119"/>
      <c r="FW14" s="117"/>
      <c r="FX14" s="117"/>
      <c r="FY14" s="119"/>
      <c r="FZ14" s="117"/>
      <c r="GA14" s="117"/>
      <c r="GB14" s="119"/>
      <c r="GC14" s="117"/>
      <c r="GD14" s="117"/>
      <c r="GE14" s="119"/>
      <c r="GF14" s="117"/>
      <c r="GG14" s="117"/>
      <c r="GH14" s="119"/>
      <c r="GI14" s="117"/>
      <c r="GJ14" s="117"/>
      <c r="GK14" s="119"/>
      <c r="GL14" s="117"/>
      <c r="GM14" s="117"/>
      <c r="GN14" s="119"/>
      <c r="GO14" s="117"/>
      <c r="GP14" s="117"/>
      <c r="GQ14" s="119"/>
      <c r="GR14" s="117"/>
      <c r="GS14" s="117"/>
      <c r="GT14" s="119"/>
      <c r="GU14" s="117"/>
      <c r="GV14" s="117"/>
      <c r="GW14" s="119"/>
      <c r="GX14" s="117"/>
      <c r="GY14" s="117"/>
      <c r="GZ14" s="119"/>
      <c r="HA14" s="117"/>
      <c r="HB14" s="117"/>
      <c r="HC14" s="119"/>
      <c r="HD14" s="117"/>
      <c r="HE14" s="117"/>
      <c r="HF14" s="119"/>
      <c r="HG14" s="117"/>
      <c r="HH14" s="117"/>
      <c r="HI14" s="119"/>
      <c r="HJ14" s="117"/>
      <c r="HK14" s="117"/>
      <c r="HL14" s="119"/>
      <c r="HM14" s="117"/>
      <c r="HN14" s="117"/>
      <c r="HO14" s="119"/>
      <c r="HP14" s="117"/>
      <c r="HQ14" s="117"/>
      <c r="HR14" s="119"/>
      <c r="HS14" s="117"/>
      <c r="HT14" s="117"/>
      <c r="HU14" s="119"/>
      <c r="HV14" s="117"/>
      <c r="HW14" s="117"/>
      <c r="HX14" s="119"/>
      <c r="HY14" s="117"/>
      <c r="HZ14" s="117"/>
      <c r="IA14" s="119"/>
      <c r="IB14" s="117"/>
      <c r="IC14" s="117"/>
      <c r="ID14" s="119"/>
      <c r="IE14" s="117"/>
      <c r="IF14" s="117"/>
      <c r="IG14" s="119"/>
      <c r="IH14" s="117"/>
      <c r="II14" s="117"/>
      <c r="IJ14" s="119"/>
      <c r="IK14" s="117"/>
      <c r="IL14" s="117"/>
      <c r="IM14" s="119"/>
      <c r="IN14" s="117"/>
      <c r="IO14" s="117"/>
      <c r="IP14" s="119"/>
      <c r="IQ14" s="117"/>
      <c r="IR14" s="117"/>
      <c r="IS14" s="119"/>
      <c r="IT14" s="117"/>
      <c r="IU14" s="117"/>
      <c r="IV14" s="119"/>
    </row>
    <row r="15" spans="1:256" ht="13.5" customHeight="1" x14ac:dyDescent="0.2">
      <c r="A15" s="116"/>
      <c r="B15" s="117"/>
      <c r="C15" s="117"/>
      <c r="D15" s="119"/>
      <c r="E15" s="117"/>
      <c r="F15" s="117"/>
      <c r="G15" s="119"/>
      <c r="H15" s="117"/>
      <c r="I15" s="117"/>
      <c r="J15" s="119"/>
      <c r="K15" s="117"/>
      <c r="L15" s="117"/>
      <c r="M15" s="119"/>
      <c r="N15" s="117"/>
      <c r="O15" s="117"/>
      <c r="P15" s="119"/>
      <c r="Q15" s="117"/>
      <c r="R15" s="117"/>
      <c r="S15" s="119"/>
      <c r="T15" s="117"/>
      <c r="U15" s="117"/>
      <c r="V15" s="119"/>
      <c r="W15" s="117"/>
      <c r="X15" s="117"/>
      <c r="Y15" s="119"/>
      <c r="Z15" s="117"/>
      <c r="AA15" s="117"/>
      <c r="AB15" s="119"/>
      <c r="AC15" s="117"/>
      <c r="AD15" s="117"/>
      <c r="AE15" s="119"/>
      <c r="AF15" s="117"/>
      <c r="AG15" s="117"/>
      <c r="AH15" s="119"/>
      <c r="AI15" s="117"/>
      <c r="AJ15" s="117"/>
      <c r="AK15" s="119"/>
      <c r="AL15" s="117"/>
      <c r="AM15" s="117"/>
      <c r="AN15" s="119"/>
      <c r="AO15" s="117"/>
      <c r="AP15" s="117"/>
      <c r="AQ15" s="119"/>
      <c r="AR15" s="117"/>
      <c r="AS15" s="117"/>
      <c r="AT15" s="119"/>
      <c r="AU15" s="117"/>
      <c r="AV15" s="117"/>
      <c r="AW15" s="119"/>
      <c r="AX15" s="117"/>
      <c r="AY15" s="117"/>
      <c r="AZ15" s="119"/>
      <c r="BA15" s="117"/>
      <c r="BB15" s="117"/>
      <c r="BC15" s="119"/>
      <c r="BD15" s="117"/>
      <c r="BE15" s="117"/>
      <c r="BF15" s="119"/>
      <c r="BG15" s="117"/>
      <c r="BH15" s="117"/>
      <c r="BI15" s="119"/>
      <c r="BJ15" s="117"/>
      <c r="BK15" s="117"/>
      <c r="BL15" s="119"/>
      <c r="BM15" s="117"/>
      <c r="BN15" s="117"/>
      <c r="BO15" s="119"/>
      <c r="BP15" s="117"/>
      <c r="BQ15" s="117"/>
      <c r="BR15" s="119"/>
      <c r="BS15" s="117"/>
      <c r="BT15" s="117"/>
      <c r="BU15" s="119"/>
      <c r="BV15" s="117"/>
      <c r="BW15" s="117"/>
      <c r="BX15" s="119"/>
      <c r="BY15" s="117"/>
      <c r="BZ15" s="117"/>
      <c r="CA15" s="119"/>
      <c r="CB15" s="117"/>
      <c r="CC15" s="117"/>
      <c r="CD15" s="119"/>
      <c r="CE15" s="117"/>
      <c r="CF15" s="117"/>
      <c r="CG15" s="119"/>
      <c r="CH15" s="117"/>
      <c r="CI15" s="117"/>
      <c r="CJ15" s="119"/>
      <c r="CK15" s="117"/>
      <c r="CL15" s="117"/>
      <c r="CM15" s="119"/>
      <c r="CN15" s="117"/>
      <c r="CO15" s="117"/>
      <c r="CP15" s="119"/>
      <c r="CQ15" s="117"/>
      <c r="CR15" s="117"/>
      <c r="CS15" s="119"/>
      <c r="CT15" s="117"/>
      <c r="CU15" s="117"/>
      <c r="CV15" s="119"/>
      <c r="CW15" s="117"/>
      <c r="CX15" s="117"/>
      <c r="CY15" s="119"/>
      <c r="CZ15" s="117"/>
      <c r="DA15" s="117"/>
      <c r="DB15" s="119"/>
      <c r="DC15" s="117"/>
      <c r="DD15" s="117"/>
      <c r="DE15" s="119"/>
      <c r="DF15" s="117"/>
      <c r="DG15" s="117"/>
      <c r="DH15" s="119"/>
      <c r="DI15" s="117"/>
      <c r="DJ15" s="117"/>
      <c r="DK15" s="119"/>
      <c r="DL15" s="117"/>
      <c r="DM15" s="117"/>
      <c r="DN15" s="119"/>
      <c r="DO15" s="117"/>
      <c r="DP15" s="117"/>
      <c r="DQ15" s="119"/>
      <c r="DR15" s="117"/>
      <c r="DS15" s="117"/>
      <c r="DT15" s="119"/>
      <c r="DU15" s="117"/>
      <c r="DV15" s="117"/>
      <c r="DW15" s="119"/>
      <c r="DX15" s="117"/>
      <c r="DY15" s="117"/>
      <c r="DZ15" s="119"/>
      <c r="EA15" s="117"/>
      <c r="EB15" s="117"/>
      <c r="EC15" s="119"/>
      <c r="ED15" s="117"/>
      <c r="EE15" s="117"/>
      <c r="EF15" s="119"/>
      <c r="EG15" s="117"/>
      <c r="EH15" s="117"/>
      <c r="EI15" s="119"/>
      <c r="EJ15" s="117"/>
      <c r="EK15" s="117"/>
      <c r="EL15" s="119"/>
      <c r="EM15" s="117"/>
      <c r="EN15" s="117"/>
      <c r="EO15" s="119"/>
      <c r="EP15" s="117"/>
      <c r="EQ15" s="117"/>
      <c r="ER15" s="119"/>
      <c r="ES15" s="117"/>
      <c r="ET15" s="117"/>
      <c r="EU15" s="119"/>
      <c r="EV15" s="117"/>
      <c r="EW15" s="117"/>
      <c r="EX15" s="119"/>
      <c r="EY15" s="117"/>
      <c r="EZ15" s="117"/>
      <c r="FA15" s="119"/>
      <c r="FB15" s="117"/>
      <c r="FC15" s="117"/>
      <c r="FD15" s="119"/>
      <c r="FE15" s="117"/>
      <c r="FF15" s="117"/>
      <c r="FG15" s="119"/>
      <c r="FH15" s="117"/>
      <c r="FI15" s="117"/>
      <c r="FJ15" s="119"/>
      <c r="FK15" s="117"/>
      <c r="FL15" s="117"/>
      <c r="FM15" s="119"/>
      <c r="FN15" s="117"/>
      <c r="FO15" s="117"/>
      <c r="FP15" s="119"/>
      <c r="FQ15" s="117"/>
      <c r="FR15" s="117"/>
      <c r="FS15" s="119"/>
      <c r="FT15" s="117"/>
      <c r="FU15" s="117"/>
      <c r="FV15" s="119"/>
      <c r="FW15" s="117"/>
      <c r="FX15" s="117"/>
      <c r="FY15" s="119"/>
      <c r="FZ15" s="117"/>
      <c r="GA15" s="117"/>
      <c r="GB15" s="119"/>
      <c r="GC15" s="117"/>
      <c r="GD15" s="117"/>
      <c r="GE15" s="119"/>
      <c r="GF15" s="117"/>
      <c r="GG15" s="117"/>
      <c r="GH15" s="119"/>
      <c r="GI15" s="117"/>
      <c r="GJ15" s="117"/>
      <c r="GK15" s="119"/>
      <c r="GL15" s="117"/>
      <c r="GM15" s="117"/>
      <c r="GN15" s="119"/>
      <c r="GO15" s="117"/>
      <c r="GP15" s="117"/>
      <c r="GQ15" s="119"/>
      <c r="GR15" s="117"/>
      <c r="GS15" s="117"/>
      <c r="GT15" s="119"/>
      <c r="GU15" s="117"/>
      <c r="GV15" s="117"/>
      <c r="GW15" s="119"/>
      <c r="GX15" s="117"/>
      <c r="GY15" s="117"/>
      <c r="GZ15" s="119"/>
      <c r="HA15" s="117"/>
      <c r="HB15" s="117"/>
      <c r="HC15" s="119"/>
      <c r="HD15" s="117"/>
      <c r="HE15" s="117"/>
      <c r="HF15" s="119"/>
      <c r="HG15" s="117"/>
      <c r="HH15" s="117"/>
      <c r="HI15" s="119"/>
      <c r="HJ15" s="117"/>
      <c r="HK15" s="117"/>
      <c r="HL15" s="119"/>
      <c r="HM15" s="117"/>
      <c r="HN15" s="117"/>
      <c r="HO15" s="119"/>
      <c r="HP15" s="117"/>
      <c r="HQ15" s="117"/>
      <c r="HR15" s="119"/>
      <c r="HS15" s="117"/>
      <c r="HT15" s="117"/>
      <c r="HU15" s="119"/>
      <c r="HV15" s="117"/>
      <c r="HW15" s="117"/>
      <c r="HX15" s="119"/>
      <c r="HY15" s="117"/>
      <c r="HZ15" s="117"/>
      <c r="IA15" s="119"/>
      <c r="IB15" s="117"/>
      <c r="IC15" s="117"/>
      <c r="ID15" s="119"/>
      <c r="IE15" s="117"/>
      <c r="IF15" s="117"/>
      <c r="IG15" s="119"/>
      <c r="IH15" s="117"/>
      <c r="II15" s="117"/>
      <c r="IJ15" s="119"/>
      <c r="IK15" s="117"/>
      <c r="IL15" s="117"/>
      <c r="IM15" s="119"/>
      <c r="IN15" s="117"/>
      <c r="IO15" s="117"/>
      <c r="IP15" s="119"/>
      <c r="IQ15" s="117"/>
      <c r="IR15" s="117"/>
      <c r="IS15" s="119"/>
      <c r="IT15" s="117"/>
      <c r="IU15" s="117"/>
      <c r="IV15" s="119"/>
    </row>
    <row r="16" spans="1:256" ht="25.5" x14ac:dyDescent="0.2">
      <c r="A16" s="116" t="s">
        <v>1613</v>
      </c>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c r="IR16" s="117"/>
      <c r="IS16" s="117"/>
      <c r="IT16" s="117"/>
      <c r="IU16" s="117"/>
      <c r="IV16" s="117"/>
    </row>
    <row r="17" spans="2:256" x14ac:dyDescent="0.2">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c r="IE17" s="117"/>
      <c r="IF17" s="117"/>
      <c r="IG17" s="117"/>
      <c r="IH17" s="117"/>
      <c r="II17" s="117"/>
      <c r="IJ17" s="117"/>
      <c r="IK17" s="117"/>
      <c r="IL17" s="117"/>
      <c r="IM17" s="117"/>
      <c r="IN17" s="117"/>
      <c r="IO17" s="117"/>
      <c r="IP17" s="117"/>
      <c r="IQ17" s="117"/>
      <c r="IR17" s="117"/>
      <c r="IS17" s="117"/>
      <c r="IT17" s="117"/>
      <c r="IU17" s="117"/>
      <c r="IV17" s="117"/>
    </row>
    <row r="18" spans="2:256" x14ac:dyDescent="0.2">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c r="FA18" s="117"/>
      <c r="FB18" s="117"/>
      <c r="FC18" s="117"/>
      <c r="FD18" s="117"/>
      <c r="FE18" s="117"/>
      <c r="FF18" s="117"/>
      <c r="FG18" s="117"/>
      <c r="FH18" s="117"/>
      <c r="FI18" s="117"/>
      <c r="FJ18" s="117"/>
      <c r="FK18" s="117"/>
      <c r="FL18" s="117"/>
      <c r="FM18" s="117"/>
      <c r="FN18" s="117"/>
      <c r="FO18" s="117"/>
      <c r="FP18" s="117"/>
      <c r="FQ18" s="117"/>
      <c r="FR18" s="117"/>
      <c r="FS18" s="117"/>
      <c r="FT18" s="117"/>
      <c r="FU18" s="117"/>
      <c r="FV18" s="117"/>
      <c r="FW18" s="117"/>
      <c r="FX18" s="117"/>
      <c r="FY18" s="117"/>
      <c r="FZ18" s="117"/>
      <c r="GA18" s="117"/>
      <c r="GB18" s="117"/>
      <c r="GC18" s="117"/>
      <c r="GD18" s="117"/>
      <c r="GE18" s="117"/>
      <c r="GF18" s="117"/>
      <c r="GG18" s="117"/>
      <c r="GH18" s="117"/>
      <c r="GI18" s="117"/>
      <c r="GJ18" s="117"/>
      <c r="GK18" s="117"/>
      <c r="GL18" s="117"/>
      <c r="GM18" s="117"/>
      <c r="GN18" s="117"/>
      <c r="GO18" s="117"/>
      <c r="GP18" s="117"/>
      <c r="GQ18" s="117"/>
      <c r="GR18" s="117"/>
      <c r="GS18" s="117"/>
      <c r="GT18" s="117"/>
      <c r="GU18" s="117"/>
      <c r="GV18" s="117"/>
      <c r="GW18" s="117"/>
      <c r="GX18" s="117"/>
      <c r="GY18" s="117"/>
      <c r="GZ18" s="117"/>
      <c r="HA18" s="117"/>
      <c r="HB18" s="117"/>
      <c r="HC18" s="117"/>
      <c r="HD18" s="117"/>
      <c r="HE18" s="117"/>
      <c r="HF18" s="117"/>
      <c r="HG18" s="117"/>
      <c r="HH18" s="117"/>
      <c r="HI18" s="117"/>
      <c r="HJ18" s="117"/>
      <c r="HK18" s="117"/>
      <c r="HL18" s="117"/>
      <c r="HM18" s="117"/>
      <c r="HN18" s="117"/>
      <c r="HO18" s="117"/>
      <c r="HP18" s="117"/>
      <c r="HQ18" s="117"/>
      <c r="HR18" s="117"/>
      <c r="HS18" s="117"/>
      <c r="HT18" s="117"/>
      <c r="HU18" s="117"/>
      <c r="HV18" s="117"/>
      <c r="HW18" s="117"/>
      <c r="HX18" s="117"/>
      <c r="HY18" s="117"/>
      <c r="HZ18" s="117"/>
      <c r="IA18" s="117"/>
      <c r="IB18" s="117"/>
      <c r="IC18" s="117"/>
      <c r="ID18" s="117"/>
      <c r="IE18" s="117"/>
      <c r="IF18" s="117"/>
      <c r="IG18" s="117"/>
      <c r="IH18" s="117"/>
      <c r="II18" s="117"/>
      <c r="IJ18" s="117"/>
      <c r="IK18" s="117"/>
      <c r="IL18" s="117"/>
      <c r="IM18" s="117"/>
      <c r="IN18" s="117"/>
      <c r="IO18" s="117"/>
      <c r="IP18" s="117"/>
      <c r="IQ18" s="117"/>
      <c r="IR18" s="117"/>
      <c r="IS18" s="117"/>
      <c r="IT18" s="117"/>
      <c r="IU18" s="117"/>
      <c r="IV18" s="117"/>
    </row>
    <row r="19" spans="2:256" x14ac:dyDescent="0.2">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c r="IE19" s="117"/>
      <c r="IF19" s="117"/>
      <c r="IG19" s="117"/>
      <c r="IH19" s="117"/>
      <c r="II19" s="117"/>
      <c r="IJ19" s="117"/>
      <c r="IK19" s="117"/>
      <c r="IL19" s="117"/>
      <c r="IM19" s="117"/>
      <c r="IN19" s="117"/>
      <c r="IO19" s="117"/>
      <c r="IP19" s="117"/>
      <c r="IQ19" s="117"/>
      <c r="IR19" s="117"/>
      <c r="IS19" s="117"/>
      <c r="IT19" s="117"/>
      <c r="IU19" s="117"/>
      <c r="IV19" s="117"/>
    </row>
    <row r="20" spans="2:256" x14ac:dyDescent="0.2">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c r="FK20" s="117"/>
      <c r="FL20" s="117"/>
      <c r="FM20" s="117"/>
      <c r="FN20" s="117"/>
      <c r="FO20" s="117"/>
      <c r="FP20" s="117"/>
      <c r="FQ20" s="117"/>
      <c r="FR20" s="117"/>
      <c r="FS20" s="117"/>
      <c r="FT20" s="117"/>
      <c r="FU20" s="117"/>
      <c r="FV20" s="117"/>
      <c r="FW20" s="117"/>
      <c r="FX20" s="117"/>
      <c r="FY20" s="117"/>
      <c r="FZ20" s="117"/>
      <c r="GA20" s="117"/>
      <c r="GB20" s="117"/>
      <c r="GC20" s="117"/>
      <c r="GD20" s="117"/>
      <c r="GE20" s="117"/>
      <c r="GF20" s="117"/>
      <c r="GG20" s="117"/>
      <c r="GH20" s="117"/>
      <c r="GI20" s="117"/>
      <c r="GJ20" s="117"/>
      <c r="GK20" s="117"/>
      <c r="GL20" s="117"/>
      <c r="GM20" s="117"/>
      <c r="GN20" s="117"/>
      <c r="GO20" s="117"/>
      <c r="GP20" s="117"/>
      <c r="GQ20" s="117"/>
      <c r="GR20" s="117"/>
      <c r="GS20" s="117"/>
      <c r="GT20" s="117"/>
      <c r="GU20" s="117"/>
      <c r="GV20" s="117"/>
      <c r="GW20" s="117"/>
      <c r="GX20" s="117"/>
      <c r="GY20" s="117"/>
      <c r="GZ20" s="117"/>
      <c r="HA20" s="117"/>
      <c r="HB20" s="117"/>
      <c r="HC20" s="117"/>
      <c r="HD20" s="117"/>
      <c r="HE20" s="117"/>
      <c r="HF20" s="117"/>
      <c r="HG20" s="117"/>
      <c r="HH20" s="117"/>
      <c r="HI20" s="117"/>
      <c r="HJ20" s="117"/>
      <c r="HK20" s="117"/>
      <c r="HL20" s="117"/>
      <c r="HM20" s="117"/>
      <c r="HN20" s="117"/>
      <c r="HO20" s="117"/>
      <c r="HP20" s="117"/>
      <c r="HQ20" s="117"/>
      <c r="HR20" s="117"/>
      <c r="HS20" s="117"/>
      <c r="HT20" s="117"/>
      <c r="HU20" s="117"/>
      <c r="HV20" s="117"/>
      <c r="HW20" s="117"/>
      <c r="HX20" s="117"/>
      <c r="HY20" s="117"/>
      <c r="HZ20" s="117"/>
      <c r="IA20" s="117"/>
      <c r="IB20" s="117"/>
      <c r="IC20" s="117"/>
      <c r="ID20" s="117"/>
      <c r="IE20" s="117"/>
      <c r="IF20" s="117"/>
      <c r="IG20" s="117"/>
      <c r="IH20" s="117"/>
      <c r="II20" s="117"/>
      <c r="IJ20" s="117"/>
      <c r="IK20" s="117"/>
      <c r="IL20" s="117"/>
      <c r="IM20" s="117"/>
      <c r="IN20" s="117"/>
      <c r="IO20" s="117"/>
      <c r="IP20" s="117"/>
      <c r="IQ20" s="117"/>
      <c r="IR20" s="117"/>
      <c r="IS20" s="117"/>
      <c r="IT20" s="117"/>
      <c r="IU20" s="117"/>
      <c r="IV20" s="117"/>
    </row>
    <row r="21" spans="2:256" x14ac:dyDescent="0.2">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c r="IE21" s="117"/>
      <c r="IF21" s="117"/>
      <c r="IG21" s="117"/>
      <c r="IH21" s="117"/>
      <c r="II21" s="117"/>
      <c r="IJ21" s="117"/>
      <c r="IK21" s="117"/>
      <c r="IL21" s="117"/>
      <c r="IM21" s="117"/>
      <c r="IN21" s="117"/>
      <c r="IO21" s="117"/>
      <c r="IP21" s="117"/>
      <c r="IQ21" s="117"/>
      <c r="IR21" s="117"/>
      <c r="IS21" s="117"/>
      <c r="IT21" s="117"/>
      <c r="IU21" s="117"/>
      <c r="IV21" s="117"/>
    </row>
    <row r="22" spans="2:256" x14ac:dyDescent="0.2">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117"/>
      <c r="GV22" s="117"/>
      <c r="GW22" s="117"/>
      <c r="GX22" s="117"/>
      <c r="GY22" s="117"/>
      <c r="GZ22" s="117"/>
      <c r="HA22" s="117"/>
      <c r="HB22" s="117"/>
      <c r="HC22" s="117"/>
      <c r="HD22" s="117"/>
      <c r="HE22" s="117"/>
      <c r="HF22" s="117"/>
      <c r="HG22" s="117"/>
      <c r="HH22" s="117"/>
      <c r="HI22" s="117"/>
      <c r="HJ22" s="117"/>
      <c r="HK22" s="117"/>
      <c r="HL22" s="117"/>
      <c r="HM22" s="117"/>
      <c r="HN22" s="117"/>
      <c r="HO22" s="117"/>
      <c r="HP22" s="117"/>
      <c r="HQ22" s="117"/>
      <c r="HR22" s="117"/>
      <c r="HS22" s="117"/>
      <c r="HT22" s="117"/>
      <c r="HU22" s="117"/>
      <c r="HV22" s="117"/>
      <c r="HW22" s="117"/>
      <c r="HX22" s="117"/>
      <c r="HY22" s="117"/>
      <c r="HZ22" s="117"/>
      <c r="IA22" s="117"/>
      <c r="IB22" s="117"/>
      <c r="IC22" s="117"/>
      <c r="ID22" s="117"/>
      <c r="IE22" s="117"/>
      <c r="IF22" s="117"/>
      <c r="IG22" s="117"/>
      <c r="IH22" s="117"/>
      <c r="II22" s="117"/>
      <c r="IJ22" s="117"/>
      <c r="IK22" s="117"/>
      <c r="IL22" s="117"/>
      <c r="IM22" s="117"/>
      <c r="IN22" s="117"/>
      <c r="IO22" s="117"/>
      <c r="IP22" s="117"/>
      <c r="IQ22" s="117"/>
      <c r="IR22" s="117"/>
      <c r="IS22" s="117"/>
      <c r="IT22" s="117"/>
      <c r="IU22" s="117"/>
      <c r="IV22" s="117"/>
    </row>
  </sheetData>
  <printOptions horizontalCentered="1"/>
  <pageMargins left="1" right="1" top="1" bottom="1" header="0.3" footer="0.3"/>
  <pageSetup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E22"/>
  <sheetViews>
    <sheetView showGridLines="0" zoomScaleNormal="100" workbookViewId="0"/>
  </sheetViews>
  <sheetFormatPr defaultRowHeight="12.75" x14ac:dyDescent="0.2"/>
  <cols>
    <col min="1" max="1" width="40.7109375" style="17" customWidth="1"/>
    <col min="2" max="3" width="15.5703125" style="17" customWidth="1"/>
    <col min="4" max="5" width="22.5703125" style="17" customWidth="1"/>
    <col min="6" max="256" width="8.85546875" style="17"/>
    <col min="257" max="257" width="40.28515625" style="17" customWidth="1"/>
    <col min="258" max="258" width="30.28515625" style="17" customWidth="1"/>
    <col min="259" max="259" width="21.7109375" style="17" customWidth="1"/>
    <col min="260" max="261" width="26.7109375" style="17" customWidth="1"/>
    <col min="262" max="512" width="8.85546875" style="17"/>
    <col min="513" max="513" width="40.28515625" style="17" customWidth="1"/>
    <col min="514" max="514" width="30.28515625" style="17" customWidth="1"/>
    <col min="515" max="515" width="21.7109375" style="17" customWidth="1"/>
    <col min="516" max="517" width="26.7109375" style="17" customWidth="1"/>
    <col min="518" max="768" width="8.85546875" style="17"/>
    <col min="769" max="769" width="40.28515625" style="17" customWidth="1"/>
    <col min="770" max="770" width="30.28515625" style="17" customWidth="1"/>
    <col min="771" max="771" width="21.7109375" style="17" customWidth="1"/>
    <col min="772" max="773" width="26.7109375" style="17" customWidth="1"/>
    <col min="774" max="1024" width="8.85546875" style="17"/>
    <col min="1025" max="1025" width="40.28515625" style="17" customWidth="1"/>
    <col min="1026" max="1026" width="30.28515625" style="17" customWidth="1"/>
    <col min="1027" max="1027" width="21.7109375" style="17" customWidth="1"/>
    <col min="1028" max="1029" width="26.7109375" style="17" customWidth="1"/>
    <col min="1030" max="1280" width="8.85546875" style="17"/>
    <col min="1281" max="1281" width="40.28515625" style="17" customWidth="1"/>
    <col min="1282" max="1282" width="30.28515625" style="17" customWidth="1"/>
    <col min="1283" max="1283" width="21.7109375" style="17" customWidth="1"/>
    <col min="1284" max="1285" width="26.7109375" style="17" customWidth="1"/>
    <col min="1286" max="1536" width="8.85546875" style="17"/>
    <col min="1537" max="1537" width="40.28515625" style="17" customWidth="1"/>
    <col min="1538" max="1538" width="30.28515625" style="17" customWidth="1"/>
    <col min="1539" max="1539" width="21.7109375" style="17" customWidth="1"/>
    <col min="1540" max="1541" width="26.7109375" style="17" customWidth="1"/>
    <col min="1542" max="1792" width="8.85546875" style="17"/>
    <col min="1793" max="1793" width="40.28515625" style="17" customWidth="1"/>
    <col min="1794" max="1794" width="30.28515625" style="17" customWidth="1"/>
    <col min="1795" max="1795" width="21.7109375" style="17" customWidth="1"/>
    <col min="1796" max="1797" width="26.7109375" style="17" customWidth="1"/>
    <col min="1798" max="2048" width="8.85546875" style="17"/>
    <col min="2049" max="2049" width="40.28515625" style="17" customWidth="1"/>
    <col min="2050" max="2050" width="30.28515625" style="17" customWidth="1"/>
    <col min="2051" max="2051" width="21.7109375" style="17" customWidth="1"/>
    <col min="2052" max="2053" width="26.7109375" style="17" customWidth="1"/>
    <col min="2054" max="2304" width="8.85546875" style="17"/>
    <col min="2305" max="2305" width="40.28515625" style="17" customWidth="1"/>
    <col min="2306" max="2306" width="30.28515625" style="17" customWidth="1"/>
    <col min="2307" max="2307" width="21.7109375" style="17" customWidth="1"/>
    <col min="2308" max="2309" width="26.7109375" style="17" customWidth="1"/>
    <col min="2310" max="2560" width="8.85546875" style="17"/>
    <col min="2561" max="2561" width="40.28515625" style="17" customWidth="1"/>
    <col min="2562" max="2562" width="30.28515625" style="17" customWidth="1"/>
    <col min="2563" max="2563" width="21.7109375" style="17" customWidth="1"/>
    <col min="2564" max="2565" width="26.7109375" style="17" customWidth="1"/>
    <col min="2566" max="2816" width="8.85546875" style="17"/>
    <col min="2817" max="2817" width="40.28515625" style="17" customWidth="1"/>
    <col min="2818" max="2818" width="30.28515625" style="17" customWidth="1"/>
    <col min="2819" max="2819" width="21.7109375" style="17" customWidth="1"/>
    <col min="2820" max="2821" width="26.7109375" style="17" customWidth="1"/>
    <col min="2822" max="3072" width="8.85546875" style="17"/>
    <col min="3073" max="3073" width="40.28515625" style="17" customWidth="1"/>
    <col min="3074" max="3074" width="30.28515625" style="17" customWidth="1"/>
    <col min="3075" max="3075" width="21.7109375" style="17" customWidth="1"/>
    <col min="3076" max="3077" width="26.7109375" style="17" customWidth="1"/>
    <col min="3078" max="3328" width="8.85546875" style="17"/>
    <col min="3329" max="3329" width="40.28515625" style="17" customWidth="1"/>
    <col min="3330" max="3330" width="30.28515625" style="17" customWidth="1"/>
    <col min="3331" max="3331" width="21.7109375" style="17" customWidth="1"/>
    <col min="3332" max="3333" width="26.7109375" style="17" customWidth="1"/>
    <col min="3334" max="3584" width="8.85546875" style="17"/>
    <col min="3585" max="3585" width="40.28515625" style="17" customWidth="1"/>
    <col min="3586" max="3586" width="30.28515625" style="17" customWidth="1"/>
    <col min="3587" max="3587" width="21.7109375" style="17" customWidth="1"/>
    <col min="3588" max="3589" width="26.7109375" style="17" customWidth="1"/>
    <col min="3590" max="3840" width="8.85546875" style="17"/>
    <col min="3841" max="3841" width="40.28515625" style="17" customWidth="1"/>
    <col min="3842" max="3842" width="30.28515625" style="17" customWidth="1"/>
    <col min="3843" max="3843" width="21.7109375" style="17" customWidth="1"/>
    <col min="3844" max="3845" width="26.7109375" style="17" customWidth="1"/>
    <col min="3846" max="4096" width="8.85546875" style="17"/>
    <col min="4097" max="4097" width="40.28515625" style="17" customWidth="1"/>
    <col min="4098" max="4098" width="30.28515625" style="17" customWidth="1"/>
    <col min="4099" max="4099" width="21.7109375" style="17" customWidth="1"/>
    <col min="4100" max="4101" width="26.7109375" style="17" customWidth="1"/>
    <col min="4102" max="4352" width="8.85546875" style="17"/>
    <col min="4353" max="4353" width="40.28515625" style="17" customWidth="1"/>
    <col min="4354" max="4354" width="30.28515625" style="17" customWidth="1"/>
    <col min="4355" max="4355" width="21.7109375" style="17" customWidth="1"/>
    <col min="4356" max="4357" width="26.7109375" style="17" customWidth="1"/>
    <col min="4358" max="4608" width="8.85546875" style="17"/>
    <col min="4609" max="4609" width="40.28515625" style="17" customWidth="1"/>
    <col min="4610" max="4610" width="30.28515625" style="17" customWidth="1"/>
    <col min="4611" max="4611" width="21.7109375" style="17" customWidth="1"/>
    <col min="4612" max="4613" width="26.7109375" style="17" customWidth="1"/>
    <col min="4614" max="4864" width="8.85546875" style="17"/>
    <col min="4865" max="4865" width="40.28515625" style="17" customWidth="1"/>
    <col min="4866" max="4866" width="30.28515625" style="17" customWidth="1"/>
    <col min="4867" max="4867" width="21.7109375" style="17" customWidth="1"/>
    <col min="4868" max="4869" width="26.7109375" style="17" customWidth="1"/>
    <col min="4870" max="5120" width="8.85546875" style="17"/>
    <col min="5121" max="5121" width="40.28515625" style="17" customWidth="1"/>
    <col min="5122" max="5122" width="30.28515625" style="17" customWidth="1"/>
    <col min="5123" max="5123" width="21.7109375" style="17" customWidth="1"/>
    <col min="5124" max="5125" width="26.7109375" style="17" customWidth="1"/>
    <col min="5126" max="5376" width="8.85546875" style="17"/>
    <col min="5377" max="5377" width="40.28515625" style="17" customWidth="1"/>
    <col min="5378" max="5378" width="30.28515625" style="17" customWidth="1"/>
    <col min="5379" max="5379" width="21.7109375" style="17" customWidth="1"/>
    <col min="5380" max="5381" width="26.7109375" style="17" customWidth="1"/>
    <col min="5382" max="5632" width="8.85546875" style="17"/>
    <col min="5633" max="5633" width="40.28515625" style="17" customWidth="1"/>
    <col min="5634" max="5634" width="30.28515625" style="17" customWidth="1"/>
    <col min="5635" max="5635" width="21.7109375" style="17" customWidth="1"/>
    <col min="5636" max="5637" width="26.7109375" style="17" customWidth="1"/>
    <col min="5638" max="5888" width="8.85546875" style="17"/>
    <col min="5889" max="5889" width="40.28515625" style="17" customWidth="1"/>
    <col min="5890" max="5890" width="30.28515625" style="17" customWidth="1"/>
    <col min="5891" max="5891" width="21.7109375" style="17" customWidth="1"/>
    <col min="5892" max="5893" width="26.7109375" style="17" customWidth="1"/>
    <col min="5894" max="6144" width="8.85546875" style="17"/>
    <col min="6145" max="6145" width="40.28515625" style="17" customWidth="1"/>
    <col min="6146" max="6146" width="30.28515625" style="17" customWidth="1"/>
    <col min="6147" max="6147" width="21.7109375" style="17" customWidth="1"/>
    <col min="6148" max="6149" width="26.7109375" style="17" customWidth="1"/>
    <col min="6150" max="6400" width="8.85546875" style="17"/>
    <col min="6401" max="6401" width="40.28515625" style="17" customWidth="1"/>
    <col min="6402" max="6402" width="30.28515625" style="17" customWidth="1"/>
    <col min="6403" max="6403" width="21.7109375" style="17" customWidth="1"/>
    <col min="6404" max="6405" width="26.7109375" style="17" customWidth="1"/>
    <col min="6406" max="6656" width="8.85546875" style="17"/>
    <col min="6657" max="6657" width="40.28515625" style="17" customWidth="1"/>
    <col min="6658" max="6658" width="30.28515625" style="17" customWidth="1"/>
    <col min="6659" max="6659" width="21.7109375" style="17" customWidth="1"/>
    <col min="6660" max="6661" width="26.7109375" style="17" customWidth="1"/>
    <col min="6662" max="6912" width="8.85546875" style="17"/>
    <col min="6913" max="6913" width="40.28515625" style="17" customWidth="1"/>
    <col min="6914" max="6914" width="30.28515625" style="17" customWidth="1"/>
    <col min="6915" max="6915" width="21.7109375" style="17" customWidth="1"/>
    <col min="6916" max="6917" width="26.7109375" style="17" customWidth="1"/>
    <col min="6918" max="7168" width="8.85546875" style="17"/>
    <col min="7169" max="7169" width="40.28515625" style="17" customWidth="1"/>
    <col min="7170" max="7170" width="30.28515625" style="17" customWidth="1"/>
    <col min="7171" max="7171" width="21.7109375" style="17" customWidth="1"/>
    <col min="7172" max="7173" width="26.7109375" style="17" customWidth="1"/>
    <col min="7174" max="7424" width="8.85546875" style="17"/>
    <col min="7425" max="7425" width="40.28515625" style="17" customWidth="1"/>
    <col min="7426" max="7426" width="30.28515625" style="17" customWidth="1"/>
    <col min="7427" max="7427" width="21.7109375" style="17" customWidth="1"/>
    <col min="7428" max="7429" width="26.7109375" style="17" customWidth="1"/>
    <col min="7430" max="7680" width="8.85546875" style="17"/>
    <col min="7681" max="7681" width="40.28515625" style="17" customWidth="1"/>
    <col min="7682" max="7682" width="30.28515625" style="17" customWidth="1"/>
    <col min="7683" max="7683" width="21.7109375" style="17" customWidth="1"/>
    <col min="7684" max="7685" width="26.7109375" style="17" customWidth="1"/>
    <col min="7686" max="7936" width="8.85546875" style="17"/>
    <col min="7937" max="7937" width="40.28515625" style="17" customWidth="1"/>
    <col min="7938" max="7938" width="30.28515625" style="17" customWidth="1"/>
    <col min="7939" max="7939" width="21.7109375" style="17" customWidth="1"/>
    <col min="7940" max="7941" width="26.7109375" style="17" customWidth="1"/>
    <col min="7942" max="8192" width="8.85546875" style="17"/>
    <col min="8193" max="8193" width="40.28515625" style="17" customWidth="1"/>
    <col min="8194" max="8194" width="30.28515625" style="17" customWidth="1"/>
    <col min="8195" max="8195" width="21.7109375" style="17" customWidth="1"/>
    <col min="8196" max="8197" width="26.7109375" style="17" customWidth="1"/>
    <col min="8198" max="8448" width="8.85546875" style="17"/>
    <col min="8449" max="8449" width="40.28515625" style="17" customWidth="1"/>
    <col min="8450" max="8450" width="30.28515625" style="17" customWidth="1"/>
    <col min="8451" max="8451" width="21.7109375" style="17" customWidth="1"/>
    <col min="8452" max="8453" width="26.7109375" style="17" customWidth="1"/>
    <col min="8454" max="8704" width="8.85546875" style="17"/>
    <col min="8705" max="8705" width="40.28515625" style="17" customWidth="1"/>
    <col min="8706" max="8706" width="30.28515625" style="17" customWidth="1"/>
    <col min="8707" max="8707" width="21.7109375" style="17" customWidth="1"/>
    <col min="8708" max="8709" width="26.7109375" style="17" customWidth="1"/>
    <col min="8710" max="8960" width="8.85546875" style="17"/>
    <col min="8961" max="8961" width="40.28515625" style="17" customWidth="1"/>
    <col min="8962" max="8962" width="30.28515625" style="17" customWidth="1"/>
    <col min="8963" max="8963" width="21.7109375" style="17" customWidth="1"/>
    <col min="8964" max="8965" width="26.7109375" style="17" customWidth="1"/>
    <col min="8966" max="9216" width="8.85546875" style="17"/>
    <col min="9217" max="9217" width="40.28515625" style="17" customWidth="1"/>
    <col min="9218" max="9218" width="30.28515625" style="17" customWidth="1"/>
    <col min="9219" max="9219" width="21.7109375" style="17" customWidth="1"/>
    <col min="9220" max="9221" width="26.7109375" style="17" customWidth="1"/>
    <col min="9222" max="9472" width="8.85546875" style="17"/>
    <col min="9473" max="9473" width="40.28515625" style="17" customWidth="1"/>
    <col min="9474" max="9474" width="30.28515625" style="17" customWidth="1"/>
    <col min="9475" max="9475" width="21.7109375" style="17" customWidth="1"/>
    <col min="9476" max="9477" width="26.7109375" style="17" customWidth="1"/>
    <col min="9478" max="9728" width="8.85546875" style="17"/>
    <col min="9729" max="9729" width="40.28515625" style="17" customWidth="1"/>
    <col min="9730" max="9730" width="30.28515625" style="17" customWidth="1"/>
    <col min="9731" max="9731" width="21.7109375" style="17" customWidth="1"/>
    <col min="9732" max="9733" width="26.7109375" style="17" customWidth="1"/>
    <col min="9734" max="9984" width="8.85546875" style="17"/>
    <col min="9985" max="9985" width="40.28515625" style="17" customWidth="1"/>
    <col min="9986" max="9986" width="30.28515625" style="17" customWidth="1"/>
    <col min="9987" max="9987" width="21.7109375" style="17" customWidth="1"/>
    <col min="9988" max="9989" width="26.7109375" style="17" customWidth="1"/>
    <col min="9990" max="10240" width="8.85546875" style="17"/>
    <col min="10241" max="10241" width="40.28515625" style="17" customWidth="1"/>
    <col min="10242" max="10242" width="30.28515625" style="17" customWidth="1"/>
    <col min="10243" max="10243" width="21.7109375" style="17" customWidth="1"/>
    <col min="10244" max="10245" width="26.7109375" style="17" customWidth="1"/>
    <col min="10246" max="10496" width="8.85546875" style="17"/>
    <col min="10497" max="10497" width="40.28515625" style="17" customWidth="1"/>
    <col min="10498" max="10498" width="30.28515625" style="17" customWidth="1"/>
    <col min="10499" max="10499" width="21.7109375" style="17" customWidth="1"/>
    <col min="10500" max="10501" width="26.7109375" style="17" customWidth="1"/>
    <col min="10502" max="10752" width="8.85546875" style="17"/>
    <col min="10753" max="10753" width="40.28515625" style="17" customWidth="1"/>
    <col min="10754" max="10754" width="30.28515625" style="17" customWidth="1"/>
    <col min="10755" max="10755" width="21.7109375" style="17" customWidth="1"/>
    <col min="10756" max="10757" width="26.7109375" style="17" customWidth="1"/>
    <col min="10758" max="11008" width="8.85546875" style="17"/>
    <col min="11009" max="11009" width="40.28515625" style="17" customWidth="1"/>
    <col min="11010" max="11010" width="30.28515625" style="17" customWidth="1"/>
    <col min="11011" max="11011" width="21.7109375" style="17" customWidth="1"/>
    <col min="11012" max="11013" width="26.7109375" style="17" customWidth="1"/>
    <col min="11014" max="11264" width="8.85546875" style="17"/>
    <col min="11265" max="11265" width="40.28515625" style="17" customWidth="1"/>
    <col min="11266" max="11266" width="30.28515625" style="17" customWidth="1"/>
    <col min="11267" max="11267" width="21.7109375" style="17" customWidth="1"/>
    <col min="11268" max="11269" width="26.7109375" style="17" customWidth="1"/>
    <col min="11270" max="11520" width="8.85546875" style="17"/>
    <col min="11521" max="11521" width="40.28515625" style="17" customWidth="1"/>
    <col min="11522" max="11522" width="30.28515625" style="17" customWidth="1"/>
    <col min="11523" max="11523" width="21.7109375" style="17" customWidth="1"/>
    <col min="11524" max="11525" width="26.7109375" style="17" customWidth="1"/>
    <col min="11526" max="11776" width="8.85546875" style="17"/>
    <col min="11777" max="11777" width="40.28515625" style="17" customWidth="1"/>
    <col min="11778" max="11778" width="30.28515625" style="17" customWidth="1"/>
    <col min="11779" max="11779" width="21.7109375" style="17" customWidth="1"/>
    <col min="11780" max="11781" width="26.7109375" style="17" customWidth="1"/>
    <col min="11782" max="12032" width="8.85546875" style="17"/>
    <col min="12033" max="12033" width="40.28515625" style="17" customWidth="1"/>
    <col min="12034" max="12034" width="30.28515625" style="17" customWidth="1"/>
    <col min="12035" max="12035" width="21.7109375" style="17" customWidth="1"/>
    <col min="12036" max="12037" width="26.7109375" style="17" customWidth="1"/>
    <col min="12038" max="12288" width="8.85546875" style="17"/>
    <col min="12289" max="12289" width="40.28515625" style="17" customWidth="1"/>
    <col min="12290" max="12290" width="30.28515625" style="17" customWidth="1"/>
    <col min="12291" max="12291" width="21.7109375" style="17" customWidth="1"/>
    <col min="12292" max="12293" width="26.7109375" style="17" customWidth="1"/>
    <col min="12294" max="12544" width="8.85546875" style="17"/>
    <col min="12545" max="12545" width="40.28515625" style="17" customWidth="1"/>
    <col min="12546" max="12546" width="30.28515625" style="17" customWidth="1"/>
    <col min="12547" max="12547" width="21.7109375" style="17" customWidth="1"/>
    <col min="12548" max="12549" width="26.7109375" style="17" customWidth="1"/>
    <col min="12550" max="12800" width="8.85546875" style="17"/>
    <col min="12801" max="12801" width="40.28515625" style="17" customWidth="1"/>
    <col min="12802" max="12802" width="30.28515625" style="17" customWidth="1"/>
    <col min="12803" max="12803" width="21.7109375" style="17" customWidth="1"/>
    <col min="12804" max="12805" width="26.7109375" style="17" customWidth="1"/>
    <col min="12806" max="13056" width="8.85546875" style="17"/>
    <col min="13057" max="13057" width="40.28515625" style="17" customWidth="1"/>
    <col min="13058" max="13058" width="30.28515625" style="17" customWidth="1"/>
    <col min="13059" max="13059" width="21.7109375" style="17" customWidth="1"/>
    <col min="13060" max="13061" width="26.7109375" style="17" customWidth="1"/>
    <col min="13062" max="13312" width="8.85546875" style="17"/>
    <col min="13313" max="13313" width="40.28515625" style="17" customWidth="1"/>
    <col min="13314" max="13314" width="30.28515625" style="17" customWidth="1"/>
    <col min="13315" max="13315" width="21.7109375" style="17" customWidth="1"/>
    <col min="13316" max="13317" width="26.7109375" style="17" customWidth="1"/>
    <col min="13318" max="13568" width="8.85546875" style="17"/>
    <col min="13569" max="13569" width="40.28515625" style="17" customWidth="1"/>
    <col min="13570" max="13570" width="30.28515625" style="17" customWidth="1"/>
    <col min="13571" max="13571" width="21.7109375" style="17" customWidth="1"/>
    <col min="13572" max="13573" width="26.7109375" style="17" customWidth="1"/>
    <col min="13574" max="13824" width="8.85546875" style="17"/>
    <col min="13825" max="13825" width="40.28515625" style="17" customWidth="1"/>
    <col min="13826" max="13826" width="30.28515625" style="17" customWidth="1"/>
    <col min="13827" max="13827" width="21.7109375" style="17" customWidth="1"/>
    <col min="13828" max="13829" width="26.7109375" style="17" customWidth="1"/>
    <col min="13830" max="14080" width="8.85546875" style="17"/>
    <col min="14081" max="14081" width="40.28515625" style="17" customWidth="1"/>
    <col min="14082" max="14082" width="30.28515625" style="17" customWidth="1"/>
    <col min="14083" max="14083" width="21.7109375" style="17" customWidth="1"/>
    <col min="14084" max="14085" width="26.7109375" style="17" customWidth="1"/>
    <col min="14086" max="14336" width="8.85546875" style="17"/>
    <col min="14337" max="14337" width="40.28515625" style="17" customWidth="1"/>
    <col min="14338" max="14338" width="30.28515625" style="17" customWidth="1"/>
    <col min="14339" max="14339" width="21.7109375" style="17" customWidth="1"/>
    <col min="14340" max="14341" width="26.7109375" style="17" customWidth="1"/>
    <col min="14342" max="14592" width="8.85546875" style="17"/>
    <col min="14593" max="14593" width="40.28515625" style="17" customWidth="1"/>
    <col min="14594" max="14594" width="30.28515625" style="17" customWidth="1"/>
    <col min="14595" max="14595" width="21.7109375" style="17" customWidth="1"/>
    <col min="14596" max="14597" width="26.7109375" style="17" customWidth="1"/>
    <col min="14598" max="14848" width="8.85546875" style="17"/>
    <col min="14849" max="14849" width="40.28515625" style="17" customWidth="1"/>
    <col min="14850" max="14850" width="30.28515625" style="17" customWidth="1"/>
    <col min="14851" max="14851" width="21.7109375" style="17" customWidth="1"/>
    <col min="14852" max="14853" width="26.7109375" style="17" customWidth="1"/>
    <col min="14854" max="15104" width="8.85546875" style="17"/>
    <col min="15105" max="15105" width="40.28515625" style="17" customWidth="1"/>
    <col min="15106" max="15106" width="30.28515625" style="17" customWidth="1"/>
    <col min="15107" max="15107" width="21.7109375" style="17" customWidth="1"/>
    <col min="15108" max="15109" width="26.7109375" style="17" customWidth="1"/>
    <col min="15110" max="15360" width="8.85546875" style="17"/>
    <col min="15361" max="15361" width="40.28515625" style="17" customWidth="1"/>
    <col min="15362" max="15362" width="30.28515625" style="17" customWidth="1"/>
    <col min="15363" max="15363" width="21.7109375" style="17" customWidth="1"/>
    <col min="15364" max="15365" width="26.7109375" style="17" customWidth="1"/>
    <col min="15366" max="15616" width="8.85546875" style="17"/>
    <col min="15617" max="15617" width="40.28515625" style="17" customWidth="1"/>
    <col min="15618" max="15618" width="30.28515625" style="17" customWidth="1"/>
    <col min="15619" max="15619" width="21.7109375" style="17" customWidth="1"/>
    <col min="15620" max="15621" width="26.7109375" style="17" customWidth="1"/>
    <col min="15622" max="15872" width="8.85546875" style="17"/>
    <col min="15873" max="15873" width="40.28515625" style="17" customWidth="1"/>
    <col min="15874" max="15874" width="30.28515625" style="17" customWidth="1"/>
    <col min="15875" max="15875" width="21.7109375" style="17" customWidth="1"/>
    <col min="15876" max="15877" width="26.7109375" style="17" customWidth="1"/>
    <col min="15878" max="16128" width="8.85546875" style="17"/>
    <col min="16129" max="16129" width="40.28515625" style="17" customWidth="1"/>
    <col min="16130" max="16130" width="30.28515625" style="17" customWidth="1"/>
    <col min="16131" max="16131" width="21.7109375" style="17" customWidth="1"/>
    <col min="16132" max="16133" width="26.7109375" style="17" customWidth="1"/>
    <col min="16134" max="16384" width="8.85546875" style="17"/>
  </cols>
  <sheetData>
    <row r="1" spans="1:5" ht="45.75" customHeight="1" x14ac:dyDescent="0.2">
      <c r="A1" s="24" t="s">
        <v>1047</v>
      </c>
      <c r="B1" s="1"/>
      <c r="C1" s="1"/>
      <c r="D1" s="1"/>
      <c r="E1" s="1"/>
    </row>
    <row r="2" spans="1:5" ht="58.5" customHeight="1" x14ac:dyDescent="0.2">
      <c r="A2" s="104" t="s">
        <v>1048</v>
      </c>
      <c r="B2" s="105" t="s">
        <v>1049</v>
      </c>
      <c r="C2" s="105" t="s">
        <v>1050</v>
      </c>
      <c r="D2" s="106" t="s">
        <v>1051</v>
      </c>
      <c r="E2" s="106" t="s">
        <v>1052</v>
      </c>
    </row>
    <row r="3" spans="1:5" ht="24.95" customHeight="1" x14ac:dyDescent="0.2">
      <c r="A3" s="107" t="s">
        <v>1053</v>
      </c>
      <c r="B3" s="108">
        <v>14831136.110000001</v>
      </c>
      <c r="C3" s="108">
        <v>266528</v>
      </c>
      <c r="D3" s="108">
        <v>15097664.110000001</v>
      </c>
      <c r="E3" s="108">
        <v>12583891.959999997</v>
      </c>
    </row>
    <row r="4" spans="1:5" ht="24.95" customHeight="1" x14ac:dyDescent="0.2">
      <c r="A4" s="107" t="s">
        <v>1054</v>
      </c>
      <c r="B4" s="108">
        <v>3106133.52</v>
      </c>
      <c r="C4" s="108">
        <v>0</v>
      </c>
      <c r="D4" s="108">
        <v>3106133.52</v>
      </c>
      <c r="E4" s="108">
        <v>2848193.61</v>
      </c>
    </row>
    <row r="5" spans="1:5" ht="24.95" customHeight="1" x14ac:dyDescent="0.2">
      <c r="A5" s="107" t="s">
        <v>1055</v>
      </c>
      <c r="B5" s="108">
        <v>313385.53999999998</v>
      </c>
      <c r="C5" s="108">
        <v>206000</v>
      </c>
      <c r="D5" s="108">
        <v>519385.54</v>
      </c>
      <c r="E5" s="108">
        <v>233807.07</v>
      </c>
    </row>
    <row r="6" spans="1:5" ht="24.95" customHeight="1" x14ac:dyDescent="0.2">
      <c r="A6" s="107" t="s">
        <v>1056</v>
      </c>
      <c r="B6" s="108">
        <v>661345.14</v>
      </c>
      <c r="C6" s="108">
        <v>330000</v>
      </c>
      <c r="D6" s="108">
        <v>991345.14</v>
      </c>
      <c r="E6" s="108">
        <v>935749.09</v>
      </c>
    </row>
    <row r="7" spans="1:5" ht="24.95" customHeight="1" x14ac:dyDescent="0.2">
      <c r="A7" s="107" t="s">
        <v>1057</v>
      </c>
      <c r="B7" s="108">
        <v>6314983.6900000013</v>
      </c>
      <c r="C7" s="108">
        <v>0</v>
      </c>
      <c r="D7" s="108">
        <v>6314983.6900000013</v>
      </c>
      <c r="E7" s="108">
        <v>5361831.1000000006</v>
      </c>
    </row>
    <row r="8" spans="1:5" ht="24.95" customHeight="1" x14ac:dyDescent="0.2">
      <c r="A8" s="107" t="s">
        <v>1059</v>
      </c>
      <c r="B8" s="108">
        <v>7075653.3800000008</v>
      </c>
      <c r="C8" s="108">
        <v>0</v>
      </c>
      <c r="D8" s="108">
        <v>7075653.3800000008</v>
      </c>
      <c r="E8" s="108">
        <v>6198129.3900000006</v>
      </c>
    </row>
    <row r="9" spans="1:5" ht="24.95" customHeight="1" x14ac:dyDescent="0.2">
      <c r="A9" s="107" t="s">
        <v>1058</v>
      </c>
      <c r="B9" s="108">
        <v>1426895</v>
      </c>
      <c r="C9" s="108">
        <v>4574948.5600000005</v>
      </c>
      <c r="D9" s="108">
        <v>6001843.5600000005</v>
      </c>
      <c r="E9" s="108">
        <v>5510252</v>
      </c>
    </row>
    <row r="10" spans="1:5" ht="24.95" customHeight="1" x14ac:dyDescent="0.2">
      <c r="A10" s="107" t="s">
        <v>1060</v>
      </c>
      <c r="B10" s="108">
        <v>12127186.019999998</v>
      </c>
      <c r="C10" s="108">
        <v>196200</v>
      </c>
      <c r="D10" s="108">
        <v>12323386.019999998</v>
      </c>
      <c r="E10" s="108">
        <v>9392315.7399999965</v>
      </c>
    </row>
    <row r="11" spans="1:5" ht="24.95" customHeight="1" x14ac:dyDescent="0.2">
      <c r="A11" s="107" t="s">
        <v>1061</v>
      </c>
      <c r="B11" s="108">
        <v>423284.75</v>
      </c>
      <c r="C11" s="108">
        <v>2671000</v>
      </c>
      <c r="D11" s="108">
        <v>3094284.75</v>
      </c>
      <c r="E11" s="108">
        <v>3027942.6799999997</v>
      </c>
    </row>
    <row r="12" spans="1:5" ht="24.95" customHeight="1" x14ac:dyDescent="0.2">
      <c r="A12" s="107" t="s">
        <v>1062</v>
      </c>
      <c r="B12" s="108">
        <v>599783.81000000006</v>
      </c>
      <c r="C12" s="108">
        <v>0</v>
      </c>
      <c r="D12" s="108">
        <v>599783.81000000006</v>
      </c>
      <c r="E12" s="108">
        <v>483060</v>
      </c>
    </row>
    <row r="13" spans="1:5" ht="24.95" customHeight="1" x14ac:dyDescent="0.2">
      <c r="A13" s="107" t="s">
        <v>1063</v>
      </c>
      <c r="B13" s="108">
        <v>182000</v>
      </c>
      <c r="C13" s="108">
        <v>0</v>
      </c>
      <c r="D13" s="108">
        <v>182000</v>
      </c>
      <c r="E13" s="108">
        <v>115320.53</v>
      </c>
    </row>
    <row r="14" spans="1:5" ht="24.95" customHeight="1" x14ac:dyDescent="0.2">
      <c r="A14" s="107" t="s">
        <v>1064</v>
      </c>
      <c r="B14" s="108">
        <v>3456399.49</v>
      </c>
      <c r="C14" s="108">
        <v>0</v>
      </c>
      <c r="D14" s="108">
        <v>3456399.49</v>
      </c>
      <c r="E14" s="108">
        <v>3147934.37</v>
      </c>
    </row>
    <row r="15" spans="1:5" ht="24.95" customHeight="1" x14ac:dyDescent="0.2">
      <c r="A15" s="107" t="s">
        <v>1065</v>
      </c>
      <c r="B15" s="108">
        <v>4923551.3800000008</v>
      </c>
      <c r="C15" s="108">
        <v>2800419</v>
      </c>
      <c r="D15" s="108">
        <v>7723970.3800000008</v>
      </c>
      <c r="E15" s="108">
        <v>7327286.1099999994</v>
      </c>
    </row>
    <row r="16" spans="1:5" ht="9.9499999999999993" customHeight="1" x14ac:dyDescent="0.2">
      <c r="A16" s="107"/>
      <c r="B16" s="108"/>
      <c r="C16" s="108"/>
      <c r="D16" s="108"/>
      <c r="E16" s="108"/>
    </row>
    <row r="17" spans="1:5" ht="24.95" customHeight="1" x14ac:dyDescent="0.2">
      <c r="A17" s="111" t="s">
        <v>1066</v>
      </c>
      <c r="B17" s="112">
        <f>SUM(B3:B15)</f>
        <v>55441737.830000006</v>
      </c>
      <c r="C17" s="112">
        <f>SUM(C3:C15)</f>
        <v>11045095.560000001</v>
      </c>
      <c r="D17" s="112">
        <f>SUM(D3:D15)</f>
        <v>66486833.390000008</v>
      </c>
      <c r="E17" s="112">
        <f>SUM(E3:E15)</f>
        <v>57165713.649999991</v>
      </c>
    </row>
    <row r="18" spans="1:5" x14ac:dyDescent="0.2">
      <c r="E18" s="109"/>
    </row>
    <row r="19" spans="1:5" x14ac:dyDescent="0.2">
      <c r="B19" s="44"/>
      <c r="C19" s="44"/>
      <c r="D19" s="44"/>
      <c r="E19" s="44"/>
    </row>
    <row r="20" spans="1:5" x14ac:dyDescent="0.2">
      <c r="A20" s="110"/>
      <c r="B20" s="110"/>
      <c r="C20" s="110"/>
      <c r="D20" s="110"/>
      <c r="E20" s="110"/>
    </row>
    <row r="22" spans="1:5" x14ac:dyDescent="0.2">
      <c r="E22" s="109"/>
    </row>
  </sheetData>
  <printOptions horizontalCentered="1"/>
  <pageMargins left="1" right="1" top="1" bottom="1" header="0.3" footer="0.3"/>
  <pageSetup scale="78"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pageSetUpPr fitToPage="1"/>
  </sheetPr>
  <dimension ref="A1:F54"/>
  <sheetViews>
    <sheetView showGridLines="0" zoomScaleNormal="100" workbookViewId="0"/>
  </sheetViews>
  <sheetFormatPr defaultColWidth="9.140625" defaultRowHeight="12.75" x14ac:dyDescent="0.2"/>
  <cols>
    <col min="1" max="1" width="15" style="17" customWidth="1"/>
    <col min="2" max="2" width="17.28515625" style="98" customWidth="1"/>
    <col min="3" max="3" width="23.7109375" style="17" customWidth="1"/>
    <col min="4" max="4" width="27.42578125" style="60" customWidth="1"/>
    <col min="5" max="5" width="20.42578125" style="17" customWidth="1"/>
    <col min="6" max="7" width="9.140625" style="17"/>
    <col min="8" max="8" width="13.5703125" style="17" customWidth="1"/>
    <col min="9" max="9" width="29.85546875" style="17" customWidth="1"/>
    <col min="10" max="256" width="9.140625" style="17"/>
    <col min="257" max="257" width="15" style="17" customWidth="1"/>
    <col min="258" max="258" width="23" style="17" customWidth="1"/>
    <col min="259" max="259" width="19.140625" style="17" customWidth="1"/>
    <col min="260" max="260" width="25.7109375" style="17" customWidth="1"/>
    <col min="261" max="261" width="14.42578125" style="17" bestFit="1" customWidth="1"/>
    <col min="262" max="512" width="9.140625" style="17"/>
    <col min="513" max="513" width="15" style="17" customWidth="1"/>
    <col min="514" max="514" width="23" style="17" customWidth="1"/>
    <col min="515" max="515" width="19.140625" style="17" customWidth="1"/>
    <col min="516" max="516" width="25.7109375" style="17" customWidth="1"/>
    <col min="517" max="517" width="14.42578125" style="17" bestFit="1" customWidth="1"/>
    <col min="518" max="768" width="9.140625" style="17"/>
    <col min="769" max="769" width="15" style="17" customWidth="1"/>
    <col min="770" max="770" width="23" style="17" customWidth="1"/>
    <col min="771" max="771" width="19.140625" style="17" customWidth="1"/>
    <col min="772" max="772" width="25.7109375" style="17" customWidth="1"/>
    <col min="773" max="773" width="14.42578125" style="17" bestFit="1" customWidth="1"/>
    <col min="774" max="1024" width="9.140625" style="17"/>
    <col min="1025" max="1025" width="15" style="17" customWidth="1"/>
    <col min="1026" max="1026" width="23" style="17" customWidth="1"/>
    <col min="1027" max="1027" width="19.140625" style="17" customWidth="1"/>
    <col min="1028" max="1028" width="25.7109375" style="17" customWidth="1"/>
    <col min="1029" max="1029" width="14.42578125" style="17" bestFit="1" customWidth="1"/>
    <col min="1030" max="1280" width="9.140625" style="17"/>
    <col min="1281" max="1281" width="15" style="17" customWidth="1"/>
    <col min="1282" max="1282" width="23" style="17" customWidth="1"/>
    <col min="1283" max="1283" width="19.140625" style="17" customWidth="1"/>
    <col min="1284" max="1284" width="25.7109375" style="17" customWidth="1"/>
    <col min="1285" max="1285" width="14.42578125" style="17" bestFit="1" customWidth="1"/>
    <col min="1286" max="1536" width="9.140625" style="17"/>
    <col min="1537" max="1537" width="15" style="17" customWidth="1"/>
    <col min="1538" max="1538" width="23" style="17" customWidth="1"/>
    <col min="1539" max="1539" width="19.140625" style="17" customWidth="1"/>
    <col min="1540" max="1540" width="25.7109375" style="17" customWidth="1"/>
    <col min="1541" max="1541" width="14.42578125" style="17" bestFit="1" customWidth="1"/>
    <col min="1542" max="1792" width="9.140625" style="17"/>
    <col min="1793" max="1793" width="15" style="17" customWidth="1"/>
    <col min="1794" max="1794" width="23" style="17" customWidth="1"/>
    <col min="1795" max="1795" width="19.140625" style="17" customWidth="1"/>
    <col min="1796" max="1796" width="25.7109375" style="17" customWidth="1"/>
    <col min="1797" max="1797" width="14.42578125" style="17" bestFit="1" customWidth="1"/>
    <col min="1798" max="2048" width="9.140625" style="17"/>
    <col min="2049" max="2049" width="15" style="17" customWidth="1"/>
    <col min="2050" max="2050" width="23" style="17" customWidth="1"/>
    <col min="2051" max="2051" width="19.140625" style="17" customWidth="1"/>
    <col min="2052" max="2052" width="25.7109375" style="17" customWidth="1"/>
    <col min="2053" max="2053" width="14.42578125" style="17" bestFit="1" customWidth="1"/>
    <col min="2054" max="2304" width="9.140625" style="17"/>
    <col min="2305" max="2305" width="15" style="17" customWidth="1"/>
    <col min="2306" max="2306" width="23" style="17" customWidth="1"/>
    <col min="2307" max="2307" width="19.140625" style="17" customWidth="1"/>
    <col min="2308" max="2308" width="25.7109375" style="17" customWidth="1"/>
    <col min="2309" max="2309" width="14.42578125" style="17" bestFit="1" customWidth="1"/>
    <col min="2310" max="2560" width="9.140625" style="17"/>
    <col min="2561" max="2561" width="15" style="17" customWidth="1"/>
    <col min="2562" max="2562" width="23" style="17" customWidth="1"/>
    <col min="2563" max="2563" width="19.140625" style="17" customWidth="1"/>
    <col min="2564" max="2564" width="25.7109375" style="17" customWidth="1"/>
    <col min="2565" max="2565" width="14.42578125" style="17" bestFit="1" customWidth="1"/>
    <col min="2566" max="2816" width="9.140625" style="17"/>
    <col min="2817" max="2817" width="15" style="17" customWidth="1"/>
    <col min="2818" max="2818" width="23" style="17" customWidth="1"/>
    <col min="2819" max="2819" width="19.140625" style="17" customWidth="1"/>
    <col min="2820" max="2820" width="25.7109375" style="17" customWidth="1"/>
    <col min="2821" max="2821" width="14.42578125" style="17" bestFit="1" customWidth="1"/>
    <col min="2822" max="3072" width="9.140625" style="17"/>
    <col min="3073" max="3073" width="15" style="17" customWidth="1"/>
    <col min="3074" max="3074" width="23" style="17" customWidth="1"/>
    <col min="3075" max="3075" width="19.140625" style="17" customWidth="1"/>
    <col min="3076" max="3076" width="25.7109375" style="17" customWidth="1"/>
    <col min="3077" max="3077" width="14.42578125" style="17" bestFit="1" customWidth="1"/>
    <col min="3078" max="3328" width="9.140625" style="17"/>
    <col min="3329" max="3329" width="15" style="17" customWidth="1"/>
    <col min="3330" max="3330" width="23" style="17" customWidth="1"/>
    <col min="3331" max="3331" width="19.140625" style="17" customWidth="1"/>
    <col min="3332" max="3332" width="25.7109375" style="17" customWidth="1"/>
    <col min="3333" max="3333" width="14.42578125" style="17" bestFit="1" customWidth="1"/>
    <col min="3334" max="3584" width="9.140625" style="17"/>
    <col min="3585" max="3585" width="15" style="17" customWidth="1"/>
    <col min="3586" max="3586" width="23" style="17" customWidth="1"/>
    <col min="3587" max="3587" width="19.140625" style="17" customWidth="1"/>
    <col min="3588" max="3588" width="25.7109375" style="17" customWidth="1"/>
    <col min="3589" max="3589" width="14.42578125" style="17" bestFit="1" customWidth="1"/>
    <col min="3590" max="3840" width="9.140625" style="17"/>
    <col min="3841" max="3841" width="15" style="17" customWidth="1"/>
    <col min="3842" max="3842" width="23" style="17" customWidth="1"/>
    <col min="3843" max="3843" width="19.140625" style="17" customWidth="1"/>
    <col min="3844" max="3844" width="25.7109375" style="17" customWidth="1"/>
    <col min="3845" max="3845" width="14.42578125" style="17" bestFit="1" customWidth="1"/>
    <col min="3846" max="4096" width="9.140625" style="17"/>
    <col min="4097" max="4097" width="15" style="17" customWidth="1"/>
    <col min="4098" max="4098" width="23" style="17" customWidth="1"/>
    <col min="4099" max="4099" width="19.140625" style="17" customWidth="1"/>
    <col min="4100" max="4100" width="25.7109375" style="17" customWidth="1"/>
    <col min="4101" max="4101" width="14.42578125" style="17" bestFit="1" customWidth="1"/>
    <col min="4102" max="4352" width="9.140625" style="17"/>
    <col min="4353" max="4353" width="15" style="17" customWidth="1"/>
    <col min="4354" max="4354" width="23" style="17" customWidth="1"/>
    <col min="4355" max="4355" width="19.140625" style="17" customWidth="1"/>
    <col min="4356" max="4356" width="25.7109375" style="17" customWidth="1"/>
    <col min="4357" max="4357" width="14.42578125" style="17" bestFit="1" customWidth="1"/>
    <col min="4358" max="4608" width="9.140625" style="17"/>
    <col min="4609" max="4609" width="15" style="17" customWidth="1"/>
    <col min="4610" max="4610" width="23" style="17" customWidth="1"/>
    <col min="4611" max="4611" width="19.140625" style="17" customWidth="1"/>
    <col min="4612" max="4612" width="25.7109375" style="17" customWidth="1"/>
    <col min="4613" max="4613" width="14.42578125" style="17" bestFit="1" customWidth="1"/>
    <col min="4614" max="4864" width="9.140625" style="17"/>
    <col min="4865" max="4865" width="15" style="17" customWidth="1"/>
    <col min="4866" max="4866" width="23" style="17" customWidth="1"/>
    <col min="4867" max="4867" width="19.140625" style="17" customWidth="1"/>
    <col min="4868" max="4868" width="25.7109375" style="17" customWidth="1"/>
    <col min="4869" max="4869" width="14.42578125" style="17" bestFit="1" customWidth="1"/>
    <col min="4870" max="5120" width="9.140625" style="17"/>
    <col min="5121" max="5121" width="15" style="17" customWidth="1"/>
    <col min="5122" max="5122" width="23" style="17" customWidth="1"/>
    <col min="5123" max="5123" width="19.140625" style="17" customWidth="1"/>
    <col min="5124" max="5124" width="25.7109375" style="17" customWidth="1"/>
    <col min="5125" max="5125" width="14.42578125" style="17" bestFit="1" customWidth="1"/>
    <col min="5126" max="5376" width="9.140625" style="17"/>
    <col min="5377" max="5377" width="15" style="17" customWidth="1"/>
    <col min="5378" max="5378" width="23" style="17" customWidth="1"/>
    <col min="5379" max="5379" width="19.140625" style="17" customWidth="1"/>
    <col min="5380" max="5380" width="25.7109375" style="17" customWidth="1"/>
    <col min="5381" max="5381" width="14.42578125" style="17" bestFit="1" customWidth="1"/>
    <col min="5382" max="5632" width="9.140625" style="17"/>
    <col min="5633" max="5633" width="15" style="17" customWidth="1"/>
    <col min="5634" max="5634" width="23" style="17" customWidth="1"/>
    <col min="5635" max="5635" width="19.140625" style="17" customWidth="1"/>
    <col min="5636" max="5636" width="25.7109375" style="17" customWidth="1"/>
    <col min="5637" max="5637" width="14.42578125" style="17" bestFit="1" customWidth="1"/>
    <col min="5638" max="5888" width="9.140625" style="17"/>
    <col min="5889" max="5889" width="15" style="17" customWidth="1"/>
    <col min="5890" max="5890" width="23" style="17" customWidth="1"/>
    <col min="5891" max="5891" width="19.140625" style="17" customWidth="1"/>
    <col min="5892" max="5892" width="25.7109375" style="17" customWidth="1"/>
    <col min="5893" max="5893" width="14.42578125" style="17" bestFit="1" customWidth="1"/>
    <col min="5894" max="6144" width="9.140625" style="17"/>
    <col min="6145" max="6145" width="15" style="17" customWidth="1"/>
    <col min="6146" max="6146" width="23" style="17" customWidth="1"/>
    <col min="6147" max="6147" width="19.140625" style="17" customWidth="1"/>
    <col min="6148" max="6148" width="25.7109375" style="17" customWidth="1"/>
    <col min="6149" max="6149" width="14.42578125" style="17" bestFit="1" customWidth="1"/>
    <col min="6150" max="6400" width="9.140625" style="17"/>
    <col min="6401" max="6401" width="15" style="17" customWidth="1"/>
    <col min="6402" max="6402" width="23" style="17" customWidth="1"/>
    <col min="6403" max="6403" width="19.140625" style="17" customWidth="1"/>
    <col min="6404" max="6404" width="25.7109375" style="17" customWidth="1"/>
    <col min="6405" max="6405" width="14.42578125" style="17" bestFit="1" customWidth="1"/>
    <col min="6406" max="6656" width="9.140625" style="17"/>
    <col min="6657" max="6657" width="15" style="17" customWidth="1"/>
    <col min="6658" max="6658" width="23" style="17" customWidth="1"/>
    <col min="6659" max="6659" width="19.140625" style="17" customWidth="1"/>
    <col min="6660" max="6660" width="25.7109375" style="17" customWidth="1"/>
    <col min="6661" max="6661" width="14.42578125" style="17" bestFit="1" customWidth="1"/>
    <col min="6662" max="6912" width="9.140625" style="17"/>
    <col min="6913" max="6913" width="15" style="17" customWidth="1"/>
    <col min="6914" max="6914" width="23" style="17" customWidth="1"/>
    <col min="6915" max="6915" width="19.140625" style="17" customWidth="1"/>
    <col min="6916" max="6916" width="25.7109375" style="17" customWidth="1"/>
    <col min="6917" max="6917" width="14.42578125" style="17" bestFit="1" customWidth="1"/>
    <col min="6918" max="7168" width="9.140625" style="17"/>
    <col min="7169" max="7169" width="15" style="17" customWidth="1"/>
    <col min="7170" max="7170" width="23" style="17" customWidth="1"/>
    <col min="7171" max="7171" width="19.140625" style="17" customWidth="1"/>
    <col min="7172" max="7172" width="25.7109375" style="17" customWidth="1"/>
    <col min="7173" max="7173" width="14.42578125" style="17" bestFit="1" customWidth="1"/>
    <col min="7174" max="7424" width="9.140625" style="17"/>
    <col min="7425" max="7425" width="15" style="17" customWidth="1"/>
    <col min="7426" max="7426" width="23" style="17" customWidth="1"/>
    <col min="7427" max="7427" width="19.140625" style="17" customWidth="1"/>
    <col min="7428" max="7428" width="25.7109375" style="17" customWidth="1"/>
    <col min="7429" max="7429" width="14.42578125" style="17" bestFit="1" customWidth="1"/>
    <col min="7430" max="7680" width="9.140625" style="17"/>
    <col min="7681" max="7681" width="15" style="17" customWidth="1"/>
    <col min="7682" max="7682" width="23" style="17" customWidth="1"/>
    <col min="7683" max="7683" width="19.140625" style="17" customWidth="1"/>
    <col min="7684" max="7684" width="25.7109375" style="17" customWidth="1"/>
    <col min="7685" max="7685" width="14.42578125" style="17" bestFit="1" customWidth="1"/>
    <col min="7686" max="7936" width="9.140625" style="17"/>
    <col min="7937" max="7937" width="15" style="17" customWidth="1"/>
    <col min="7938" max="7938" width="23" style="17" customWidth="1"/>
    <col min="7939" max="7939" width="19.140625" style="17" customWidth="1"/>
    <col min="7940" max="7940" width="25.7109375" style="17" customWidth="1"/>
    <col min="7941" max="7941" width="14.42578125" style="17" bestFit="1" customWidth="1"/>
    <col min="7942" max="8192" width="9.140625" style="17"/>
    <col min="8193" max="8193" width="15" style="17" customWidth="1"/>
    <col min="8194" max="8194" width="23" style="17" customWidth="1"/>
    <col min="8195" max="8195" width="19.140625" style="17" customWidth="1"/>
    <col min="8196" max="8196" width="25.7109375" style="17" customWidth="1"/>
    <col min="8197" max="8197" width="14.42578125" style="17" bestFit="1" customWidth="1"/>
    <col min="8198" max="8448" width="9.140625" style="17"/>
    <col min="8449" max="8449" width="15" style="17" customWidth="1"/>
    <col min="8450" max="8450" width="23" style="17" customWidth="1"/>
    <col min="8451" max="8451" width="19.140625" style="17" customWidth="1"/>
    <col min="8452" max="8452" width="25.7109375" style="17" customWidth="1"/>
    <col min="8453" max="8453" width="14.42578125" style="17" bestFit="1" customWidth="1"/>
    <col min="8454" max="8704" width="9.140625" style="17"/>
    <col min="8705" max="8705" width="15" style="17" customWidth="1"/>
    <col min="8706" max="8706" width="23" style="17" customWidth="1"/>
    <col min="8707" max="8707" width="19.140625" style="17" customWidth="1"/>
    <col min="8708" max="8708" width="25.7109375" style="17" customWidth="1"/>
    <col min="8709" max="8709" width="14.42578125" style="17" bestFit="1" customWidth="1"/>
    <col min="8710" max="8960" width="9.140625" style="17"/>
    <col min="8961" max="8961" width="15" style="17" customWidth="1"/>
    <col min="8962" max="8962" width="23" style="17" customWidth="1"/>
    <col min="8963" max="8963" width="19.140625" style="17" customWidth="1"/>
    <col min="8964" max="8964" width="25.7109375" style="17" customWidth="1"/>
    <col min="8965" max="8965" width="14.42578125" style="17" bestFit="1" customWidth="1"/>
    <col min="8966" max="9216" width="9.140625" style="17"/>
    <col min="9217" max="9217" width="15" style="17" customWidth="1"/>
    <col min="9218" max="9218" width="23" style="17" customWidth="1"/>
    <col min="9219" max="9219" width="19.140625" style="17" customWidth="1"/>
    <col min="9220" max="9220" width="25.7109375" style="17" customWidth="1"/>
    <col min="9221" max="9221" width="14.42578125" style="17" bestFit="1" customWidth="1"/>
    <col min="9222" max="9472" width="9.140625" style="17"/>
    <col min="9473" max="9473" width="15" style="17" customWidth="1"/>
    <col min="9474" max="9474" width="23" style="17" customWidth="1"/>
    <col min="9475" max="9475" width="19.140625" style="17" customWidth="1"/>
    <col min="9476" max="9476" width="25.7109375" style="17" customWidth="1"/>
    <col min="9477" max="9477" width="14.42578125" style="17" bestFit="1" customWidth="1"/>
    <col min="9478" max="9728" width="9.140625" style="17"/>
    <col min="9729" max="9729" width="15" style="17" customWidth="1"/>
    <col min="9730" max="9730" width="23" style="17" customWidth="1"/>
    <col min="9731" max="9731" width="19.140625" style="17" customWidth="1"/>
    <col min="9732" max="9732" width="25.7109375" style="17" customWidth="1"/>
    <col min="9733" max="9733" width="14.42578125" style="17" bestFit="1" customWidth="1"/>
    <col min="9734" max="9984" width="9.140625" style="17"/>
    <col min="9985" max="9985" width="15" style="17" customWidth="1"/>
    <col min="9986" max="9986" width="23" style="17" customWidth="1"/>
    <col min="9987" max="9987" width="19.140625" style="17" customWidth="1"/>
    <col min="9988" max="9988" width="25.7109375" style="17" customWidth="1"/>
    <col min="9989" max="9989" width="14.42578125" style="17" bestFit="1" customWidth="1"/>
    <col min="9990" max="10240" width="9.140625" style="17"/>
    <col min="10241" max="10241" width="15" style="17" customWidth="1"/>
    <col min="10242" max="10242" width="23" style="17" customWidth="1"/>
    <col min="10243" max="10243" width="19.140625" style="17" customWidth="1"/>
    <col min="10244" max="10244" width="25.7109375" style="17" customWidth="1"/>
    <col min="10245" max="10245" width="14.42578125" style="17" bestFit="1" customWidth="1"/>
    <col min="10246" max="10496" width="9.140625" style="17"/>
    <col min="10497" max="10497" width="15" style="17" customWidth="1"/>
    <col min="10498" max="10498" width="23" style="17" customWidth="1"/>
    <col min="10499" max="10499" width="19.140625" style="17" customWidth="1"/>
    <col min="10500" max="10500" width="25.7109375" style="17" customWidth="1"/>
    <col min="10501" max="10501" width="14.42578125" style="17" bestFit="1" customWidth="1"/>
    <col min="10502" max="10752" width="9.140625" style="17"/>
    <col min="10753" max="10753" width="15" style="17" customWidth="1"/>
    <col min="10754" max="10754" width="23" style="17" customWidth="1"/>
    <col min="10755" max="10755" width="19.140625" style="17" customWidth="1"/>
    <col min="10756" max="10756" width="25.7109375" style="17" customWidth="1"/>
    <col min="10757" max="10757" width="14.42578125" style="17" bestFit="1" customWidth="1"/>
    <col min="10758" max="11008" width="9.140625" style="17"/>
    <col min="11009" max="11009" width="15" style="17" customWidth="1"/>
    <col min="11010" max="11010" width="23" style="17" customWidth="1"/>
    <col min="11011" max="11011" width="19.140625" style="17" customWidth="1"/>
    <col min="11012" max="11012" width="25.7109375" style="17" customWidth="1"/>
    <col min="11013" max="11013" width="14.42578125" style="17" bestFit="1" customWidth="1"/>
    <col min="11014" max="11264" width="9.140625" style="17"/>
    <col min="11265" max="11265" width="15" style="17" customWidth="1"/>
    <col min="11266" max="11266" width="23" style="17" customWidth="1"/>
    <col min="11267" max="11267" width="19.140625" style="17" customWidth="1"/>
    <col min="11268" max="11268" width="25.7109375" style="17" customWidth="1"/>
    <col min="11269" max="11269" width="14.42578125" style="17" bestFit="1" customWidth="1"/>
    <col min="11270" max="11520" width="9.140625" style="17"/>
    <col min="11521" max="11521" width="15" style="17" customWidth="1"/>
    <col min="11522" max="11522" width="23" style="17" customWidth="1"/>
    <col min="11523" max="11523" width="19.140625" style="17" customWidth="1"/>
    <col min="11524" max="11524" width="25.7109375" style="17" customWidth="1"/>
    <col min="11525" max="11525" width="14.42578125" style="17" bestFit="1" customWidth="1"/>
    <col min="11526" max="11776" width="9.140625" style="17"/>
    <col min="11777" max="11777" width="15" style="17" customWidth="1"/>
    <col min="11778" max="11778" width="23" style="17" customWidth="1"/>
    <col min="11779" max="11779" width="19.140625" style="17" customWidth="1"/>
    <col min="11780" max="11780" width="25.7109375" style="17" customWidth="1"/>
    <col min="11781" max="11781" width="14.42578125" style="17" bestFit="1" customWidth="1"/>
    <col min="11782" max="12032" width="9.140625" style="17"/>
    <col min="12033" max="12033" width="15" style="17" customWidth="1"/>
    <col min="12034" max="12034" width="23" style="17" customWidth="1"/>
    <col min="12035" max="12035" width="19.140625" style="17" customWidth="1"/>
    <col min="12036" max="12036" width="25.7109375" style="17" customWidth="1"/>
    <col min="12037" max="12037" width="14.42578125" style="17" bestFit="1" customWidth="1"/>
    <col min="12038" max="12288" width="9.140625" style="17"/>
    <col min="12289" max="12289" width="15" style="17" customWidth="1"/>
    <col min="12290" max="12290" width="23" style="17" customWidth="1"/>
    <col min="12291" max="12291" width="19.140625" style="17" customWidth="1"/>
    <col min="12292" max="12292" width="25.7109375" style="17" customWidth="1"/>
    <col min="12293" max="12293" width="14.42578125" style="17" bestFit="1" customWidth="1"/>
    <col min="12294" max="12544" width="9.140625" style="17"/>
    <col min="12545" max="12545" width="15" style="17" customWidth="1"/>
    <col min="12546" max="12546" width="23" style="17" customWidth="1"/>
    <col min="12547" max="12547" width="19.140625" style="17" customWidth="1"/>
    <col min="12548" max="12548" width="25.7109375" style="17" customWidth="1"/>
    <col min="12549" max="12549" width="14.42578125" style="17" bestFit="1" customWidth="1"/>
    <col min="12550" max="12800" width="9.140625" style="17"/>
    <col min="12801" max="12801" width="15" style="17" customWidth="1"/>
    <col min="12802" max="12802" width="23" style="17" customWidth="1"/>
    <col min="12803" max="12803" width="19.140625" style="17" customWidth="1"/>
    <col min="12804" max="12804" width="25.7109375" style="17" customWidth="1"/>
    <col min="12805" max="12805" width="14.42578125" style="17" bestFit="1" customWidth="1"/>
    <col min="12806" max="13056" width="9.140625" style="17"/>
    <col min="13057" max="13057" width="15" style="17" customWidth="1"/>
    <col min="13058" max="13058" width="23" style="17" customWidth="1"/>
    <col min="13059" max="13059" width="19.140625" style="17" customWidth="1"/>
    <col min="13060" max="13060" width="25.7109375" style="17" customWidth="1"/>
    <col min="13061" max="13061" width="14.42578125" style="17" bestFit="1" customWidth="1"/>
    <col min="13062" max="13312" width="9.140625" style="17"/>
    <col min="13313" max="13313" width="15" style="17" customWidth="1"/>
    <col min="13314" max="13314" width="23" style="17" customWidth="1"/>
    <col min="13315" max="13315" width="19.140625" style="17" customWidth="1"/>
    <col min="13316" max="13316" width="25.7109375" style="17" customWidth="1"/>
    <col min="13317" max="13317" width="14.42578125" style="17" bestFit="1" customWidth="1"/>
    <col min="13318" max="13568" width="9.140625" style="17"/>
    <col min="13569" max="13569" width="15" style="17" customWidth="1"/>
    <col min="13570" max="13570" width="23" style="17" customWidth="1"/>
    <col min="13571" max="13571" width="19.140625" style="17" customWidth="1"/>
    <col min="13572" max="13572" width="25.7109375" style="17" customWidth="1"/>
    <col min="13573" max="13573" width="14.42578125" style="17" bestFit="1" customWidth="1"/>
    <col min="13574" max="13824" width="9.140625" style="17"/>
    <col min="13825" max="13825" width="15" style="17" customWidth="1"/>
    <col min="13826" max="13826" width="23" style="17" customWidth="1"/>
    <col min="13827" max="13827" width="19.140625" style="17" customWidth="1"/>
    <col min="13828" max="13828" width="25.7109375" style="17" customWidth="1"/>
    <col min="13829" max="13829" width="14.42578125" style="17" bestFit="1" customWidth="1"/>
    <col min="13830" max="14080" width="9.140625" style="17"/>
    <col min="14081" max="14081" width="15" style="17" customWidth="1"/>
    <col min="14082" max="14082" width="23" style="17" customWidth="1"/>
    <col min="14083" max="14083" width="19.140625" style="17" customWidth="1"/>
    <col min="14084" max="14084" width="25.7109375" style="17" customWidth="1"/>
    <col min="14085" max="14085" width="14.42578125" style="17" bestFit="1" customWidth="1"/>
    <col min="14086" max="14336" width="9.140625" style="17"/>
    <col min="14337" max="14337" width="15" style="17" customWidth="1"/>
    <col min="14338" max="14338" width="23" style="17" customWidth="1"/>
    <col min="14339" max="14339" width="19.140625" style="17" customWidth="1"/>
    <col min="14340" max="14340" width="25.7109375" style="17" customWidth="1"/>
    <col min="14341" max="14341" width="14.42578125" style="17" bestFit="1" customWidth="1"/>
    <col min="14342" max="14592" width="9.140625" style="17"/>
    <col min="14593" max="14593" width="15" style="17" customWidth="1"/>
    <col min="14594" max="14594" width="23" style="17" customWidth="1"/>
    <col min="14595" max="14595" width="19.140625" style="17" customWidth="1"/>
    <col min="14596" max="14596" width="25.7109375" style="17" customWidth="1"/>
    <col min="14597" max="14597" width="14.42578125" style="17" bestFit="1" customWidth="1"/>
    <col min="14598" max="14848" width="9.140625" style="17"/>
    <col min="14849" max="14849" width="15" style="17" customWidth="1"/>
    <col min="14850" max="14850" width="23" style="17" customWidth="1"/>
    <col min="14851" max="14851" width="19.140625" style="17" customWidth="1"/>
    <col min="14852" max="14852" width="25.7109375" style="17" customWidth="1"/>
    <col min="14853" max="14853" width="14.42578125" style="17" bestFit="1" customWidth="1"/>
    <col min="14854" max="15104" width="9.140625" style="17"/>
    <col min="15105" max="15105" width="15" style="17" customWidth="1"/>
    <col min="15106" max="15106" width="23" style="17" customWidth="1"/>
    <col min="15107" max="15107" width="19.140625" style="17" customWidth="1"/>
    <col min="15108" max="15108" width="25.7109375" style="17" customWidth="1"/>
    <col min="15109" max="15109" width="14.42578125" style="17" bestFit="1" customWidth="1"/>
    <col min="15110" max="15360" width="9.140625" style="17"/>
    <col min="15361" max="15361" width="15" style="17" customWidth="1"/>
    <col min="15362" max="15362" width="23" style="17" customWidth="1"/>
    <col min="15363" max="15363" width="19.140625" style="17" customWidth="1"/>
    <col min="15364" max="15364" width="25.7109375" style="17" customWidth="1"/>
    <col min="15365" max="15365" width="14.42578125" style="17" bestFit="1" customWidth="1"/>
    <col min="15366" max="15616" width="9.140625" style="17"/>
    <col min="15617" max="15617" width="15" style="17" customWidth="1"/>
    <col min="15618" max="15618" width="23" style="17" customWidth="1"/>
    <col min="15619" max="15619" width="19.140625" style="17" customWidth="1"/>
    <col min="15620" max="15620" width="25.7109375" style="17" customWidth="1"/>
    <col min="15621" max="15621" width="14.42578125" style="17" bestFit="1" customWidth="1"/>
    <col min="15622" max="15872" width="9.140625" style="17"/>
    <col min="15873" max="15873" width="15" style="17" customWidth="1"/>
    <col min="15874" max="15874" width="23" style="17" customWidth="1"/>
    <col min="15875" max="15875" width="19.140625" style="17" customWidth="1"/>
    <col min="15876" max="15876" width="25.7109375" style="17" customWidth="1"/>
    <col min="15877" max="15877" width="14.42578125" style="17" bestFit="1" customWidth="1"/>
    <col min="15878" max="16128" width="9.140625" style="17"/>
    <col min="16129" max="16129" width="15" style="17" customWidth="1"/>
    <col min="16130" max="16130" width="23" style="17" customWidth="1"/>
    <col min="16131" max="16131" width="19.140625" style="17" customWidth="1"/>
    <col min="16132" max="16132" width="25.7109375" style="17" customWidth="1"/>
    <col min="16133" max="16133" width="14.42578125" style="17" bestFit="1" customWidth="1"/>
    <col min="16134" max="16384" width="9.140625" style="17"/>
  </cols>
  <sheetData>
    <row r="1" spans="1:5" ht="45.75" customHeight="1" x14ac:dyDescent="0.2">
      <c r="A1" s="24" t="s">
        <v>1067</v>
      </c>
      <c r="B1" s="1"/>
      <c r="C1" s="1"/>
      <c r="D1" s="1"/>
    </row>
    <row r="2" spans="1:5" s="94" customFormat="1" ht="45.75" customHeight="1" x14ac:dyDescent="0.2">
      <c r="A2" s="91" t="s">
        <v>441</v>
      </c>
      <c r="B2" s="92" t="s">
        <v>1068</v>
      </c>
      <c r="C2" s="91" t="s">
        <v>353</v>
      </c>
      <c r="D2" s="93" t="s">
        <v>1069</v>
      </c>
    </row>
    <row r="3" spans="1:5" ht="23.25" customHeight="1" x14ac:dyDescent="0.2">
      <c r="A3" s="95" t="s">
        <v>491</v>
      </c>
      <c r="B3" s="96" t="s">
        <v>72</v>
      </c>
      <c r="C3" s="95" t="s">
        <v>1070</v>
      </c>
      <c r="D3" s="97">
        <v>10164554</v>
      </c>
      <c r="E3" s="17" t="s">
        <v>1084</v>
      </c>
    </row>
    <row r="4" spans="1:5" ht="23.25" customHeight="1" x14ac:dyDescent="0.2">
      <c r="A4" s="95" t="s">
        <v>644</v>
      </c>
      <c r="B4" s="96" t="s">
        <v>62</v>
      </c>
      <c r="C4" s="95" t="s">
        <v>1071</v>
      </c>
      <c r="D4" s="97">
        <v>37527600</v>
      </c>
      <c r="E4" s="17" t="s">
        <v>1072</v>
      </c>
    </row>
    <row r="5" spans="1:5" ht="23.25" customHeight="1" x14ac:dyDescent="0.2">
      <c r="A5" s="17" t="s">
        <v>644</v>
      </c>
      <c r="B5" s="98" t="s">
        <v>62</v>
      </c>
      <c r="C5" s="17" t="s">
        <v>1073</v>
      </c>
      <c r="D5" s="99">
        <v>55600000</v>
      </c>
    </row>
    <row r="6" spans="1:5" ht="23.25" customHeight="1" x14ac:dyDescent="0.2">
      <c r="A6" s="17" t="s">
        <v>644</v>
      </c>
      <c r="B6" s="98" t="s">
        <v>62</v>
      </c>
      <c r="C6" s="17" t="s">
        <v>1074</v>
      </c>
      <c r="D6" s="99">
        <v>23520000</v>
      </c>
    </row>
    <row r="7" spans="1:5" ht="23.25" customHeight="1" x14ac:dyDescent="0.2">
      <c r="A7" s="17" t="s">
        <v>473</v>
      </c>
      <c r="B7" s="98" t="s">
        <v>86</v>
      </c>
      <c r="C7" s="17" t="s">
        <v>796</v>
      </c>
      <c r="D7" s="99">
        <v>26200000</v>
      </c>
    </row>
    <row r="8" spans="1:5" ht="23.25" customHeight="1" x14ac:dyDescent="0.2">
      <c r="A8" s="95" t="s">
        <v>561</v>
      </c>
      <c r="B8" s="96" t="s">
        <v>89</v>
      </c>
      <c r="C8" s="95" t="s">
        <v>787</v>
      </c>
      <c r="D8" s="97">
        <v>15697000</v>
      </c>
      <c r="E8" s="17" t="s">
        <v>1072</v>
      </c>
    </row>
    <row r="9" spans="1:5" ht="23.25" customHeight="1" x14ac:dyDescent="0.2">
      <c r="A9" s="95" t="s">
        <v>518</v>
      </c>
      <c r="B9" s="96" t="s">
        <v>92</v>
      </c>
      <c r="C9" s="95" t="s">
        <v>1075</v>
      </c>
      <c r="D9" s="97">
        <v>15000000</v>
      </c>
      <c r="E9" s="17" t="s">
        <v>1072</v>
      </c>
    </row>
    <row r="10" spans="1:5" ht="23.25" customHeight="1" x14ac:dyDescent="0.2">
      <c r="A10" s="95" t="s">
        <v>620</v>
      </c>
      <c r="B10" s="96" t="s">
        <v>101</v>
      </c>
      <c r="C10" s="95" t="s">
        <v>1076</v>
      </c>
      <c r="D10" s="97">
        <v>34500000</v>
      </c>
      <c r="E10" s="17" t="s">
        <v>1077</v>
      </c>
    </row>
    <row r="11" spans="1:5" ht="23.25" customHeight="1" x14ac:dyDescent="0.2">
      <c r="A11" s="17" t="s">
        <v>492</v>
      </c>
      <c r="B11" s="98" t="s">
        <v>72</v>
      </c>
      <c r="C11" s="17" t="s">
        <v>1078</v>
      </c>
      <c r="D11" s="99">
        <v>13600000</v>
      </c>
    </row>
    <row r="12" spans="1:5" ht="23.25" customHeight="1" x14ac:dyDescent="0.2">
      <c r="A12" s="17" t="s">
        <v>493</v>
      </c>
      <c r="B12" s="98" t="s">
        <v>117</v>
      </c>
      <c r="C12" s="17" t="s">
        <v>797</v>
      </c>
      <c r="D12" s="99">
        <v>20132601</v>
      </c>
    </row>
    <row r="13" spans="1:5" ht="23.25" customHeight="1" x14ac:dyDescent="0.2">
      <c r="A13" s="95" t="s">
        <v>645</v>
      </c>
      <c r="B13" s="96" t="s">
        <v>62</v>
      </c>
      <c r="C13" s="95" t="s">
        <v>798</v>
      </c>
      <c r="D13" s="97">
        <v>16000000</v>
      </c>
      <c r="E13" s="17" t="s">
        <v>1072</v>
      </c>
    </row>
    <row r="14" spans="1:5" ht="23.25" customHeight="1" x14ac:dyDescent="0.2">
      <c r="A14" s="95" t="s">
        <v>645</v>
      </c>
      <c r="B14" s="96" t="s">
        <v>62</v>
      </c>
      <c r="C14" s="95" t="s">
        <v>798</v>
      </c>
      <c r="D14" s="97">
        <v>16000000</v>
      </c>
      <c r="E14" s="17" t="s">
        <v>1072</v>
      </c>
    </row>
    <row r="15" spans="1:5" ht="23.25" customHeight="1" x14ac:dyDescent="0.2">
      <c r="A15" s="95" t="s">
        <v>96</v>
      </c>
      <c r="B15" s="96" t="s">
        <v>95</v>
      </c>
      <c r="C15" s="95" t="s">
        <v>1079</v>
      </c>
      <c r="D15" s="97">
        <v>312450000</v>
      </c>
      <c r="E15" s="17" t="s">
        <v>1072</v>
      </c>
    </row>
    <row r="16" spans="1:5" ht="23.25" customHeight="1" x14ac:dyDescent="0.2">
      <c r="A16" s="95" t="s">
        <v>544</v>
      </c>
      <c r="B16" s="96" t="s">
        <v>128</v>
      </c>
      <c r="C16" s="95" t="s">
        <v>1080</v>
      </c>
      <c r="D16" s="97">
        <v>40191406</v>
      </c>
      <c r="E16" s="17" t="s">
        <v>1072</v>
      </c>
    </row>
    <row r="17" spans="1:5" ht="23.25" customHeight="1" x14ac:dyDescent="0.2">
      <c r="A17" s="95" t="s">
        <v>563</v>
      </c>
      <c r="B17" s="96" t="s">
        <v>89</v>
      </c>
      <c r="C17" s="95" t="s">
        <v>801</v>
      </c>
      <c r="D17" s="97">
        <v>53650000</v>
      </c>
      <c r="E17" s="17" t="s">
        <v>1084</v>
      </c>
    </row>
    <row r="18" spans="1:5" ht="23.25" customHeight="1" x14ac:dyDescent="0.2">
      <c r="A18" s="17" t="s">
        <v>613</v>
      </c>
      <c r="B18" s="98" t="s">
        <v>147</v>
      </c>
      <c r="C18" s="17" t="s">
        <v>802</v>
      </c>
      <c r="D18" s="99">
        <v>84506000</v>
      </c>
    </row>
    <row r="19" spans="1:5" ht="23.25" customHeight="1" x14ac:dyDescent="0.2">
      <c r="A19" s="17" t="s">
        <v>487</v>
      </c>
      <c r="B19" s="98" t="s">
        <v>72</v>
      </c>
      <c r="C19" s="17" t="s">
        <v>788</v>
      </c>
      <c r="D19" s="99">
        <v>133170000</v>
      </c>
    </row>
    <row r="20" spans="1:5" ht="23.25" customHeight="1" x14ac:dyDescent="0.2">
      <c r="A20" s="17" t="s">
        <v>662</v>
      </c>
      <c r="B20" s="98" t="s">
        <v>77</v>
      </c>
      <c r="C20" s="17" t="s">
        <v>1081</v>
      </c>
      <c r="D20" s="99">
        <v>20150000</v>
      </c>
    </row>
    <row r="21" spans="1:5" ht="23.25" customHeight="1" x14ac:dyDescent="0.2">
      <c r="A21" s="17" t="s">
        <v>662</v>
      </c>
      <c r="B21" s="98" t="s">
        <v>77</v>
      </c>
      <c r="C21" s="17" t="s">
        <v>1082</v>
      </c>
      <c r="D21" s="99">
        <v>13537500</v>
      </c>
    </row>
    <row r="22" spans="1:5" ht="23.25" customHeight="1" x14ac:dyDescent="0.2">
      <c r="A22" s="95" t="s">
        <v>543</v>
      </c>
      <c r="B22" s="96" t="s">
        <v>128</v>
      </c>
      <c r="C22" s="95" t="s">
        <v>1083</v>
      </c>
      <c r="D22" s="97">
        <v>9831000</v>
      </c>
      <c r="E22" s="17" t="s">
        <v>1072</v>
      </c>
    </row>
    <row r="23" spans="1:5" ht="23.25" customHeight="1" x14ac:dyDescent="0.2">
      <c r="A23" s="95" t="s">
        <v>543</v>
      </c>
      <c r="B23" s="96" t="s">
        <v>128</v>
      </c>
      <c r="C23" s="95" t="s">
        <v>1083</v>
      </c>
      <c r="D23" s="97">
        <v>2542192</v>
      </c>
      <c r="E23" s="17" t="s">
        <v>1072</v>
      </c>
    </row>
    <row r="24" spans="1:5" ht="23.25" customHeight="1" x14ac:dyDescent="0.2">
      <c r="A24" s="95" t="s">
        <v>565</v>
      </c>
      <c r="B24" s="96" t="s">
        <v>89</v>
      </c>
      <c r="C24" s="95" t="s">
        <v>803</v>
      </c>
      <c r="D24" s="97">
        <v>174473000</v>
      </c>
      <c r="E24" s="17" t="s">
        <v>1084</v>
      </c>
    </row>
    <row r="25" spans="1:5" ht="23.25" customHeight="1" x14ac:dyDescent="0.2">
      <c r="A25" s="17" t="s">
        <v>487</v>
      </c>
      <c r="B25" s="98" t="s">
        <v>72</v>
      </c>
      <c r="C25" s="17" t="s">
        <v>899</v>
      </c>
      <c r="D25" s="99">
        <v>60600000</v>
      </c>
    </row>
    <row r="26" spans="1:5" ht="23.25" customHeight="1" x14ac:dyDescent="0.2">
      <c r="A26" s="17" t="s">
        <v>662</v>
      </c>
      <c r="B26" s="98" t="s">
        <v>77</v>
      </c>
      <c r="C26" s="17" t="s">
        <v>904</v>
      </c>
      <c r="D26" s="99">
        <v>15050000</v>
      </c>
    </row>
    <row r="27" spans="1:5" ht="23.25" customHeight="1" x14ac:dyDescent="0.2">
      <c r="A27" s="17" t="s">
        <v>480</v>
      </c>
      <c r="B27" s="98" t="s">
        <v>86</v>
      </c>
      <c r="C27" s="17" t="s">
        <v>807</v>
      </c>
      <c r="D27" s="99">
        <v>168620000</v>
      </c>
    </row>
    <row r="28" spans="1:5" ht="23.25" customHeight="1" x14ac:dyDescent="0.2">
      <c r="A28" s="95" t="s">
        <v>572</v>
      </c>
      <c r="B28" s="96" t="s">
        <v>153</v>
      </c>
      <c r="C28" s="95" t="s">
        <v>809</v>
      </c>
      <c r="D28" s="97">
        <v>44870083</v>
      </c>
      <c r="E28" s="17" t="s">
        <v>1084</v>
      </c>
    </row>
    <row r="29" spans="1:5" ht="23.25" customHeight="1" x14ac:dyDescent="0.2">
      <c r="A29" s="95" t="s">
        <v>687</v>
      </c>
      <c r="B29" s="96" t="s">
        <v>65</v>
      </c>
      <c r="C29" s="95" t="s">
        <v>1085</v>
      </c>
      <c r="D29" s="97">
        <v>17561000</v>
      </c>
      <c r="E29" s="17" t="s">
        <v>1072</v>
      </c>
    </row>
    <row r="30" spans="1:5" ht="23.25" customHeight="1" x14ac:dyDescent="0.2">
      <c r="A30" s="17" t="s">
        <v>557</v>
      </c>
      <c r="B30" s="98" t="s">
        <v>163</v>
      </c>
      <c r="C30" s="17" t="s">
        <v>1086</v>
      </c>
      <c r="D30" s="99">
        <v>52443517</v>
      </c>
    </row>
    <row r="31" spans="1:5" ht="23.25" customHeight="1" x14ac:dyDescent="0.2">
      <c r="A31" s="95" t="s">
        <v>492</v>
      </c>
      <c r="B31" s="96" t="s">
        <v>72</v>
      </c>
      <c r="C31" s="95" t="s">
        <v>789</v>
      </c>
      <c r="D31" s="97">
        <v>150462000</v>
      </c>
      <c r="E31" s="17" t="s">
        <v>1087</v>
      </c>
    </row>
    <row r="32" spans="1:5" ht="23.25" customHeight="1" x14ac:dyDescent="0.2">
      <c r="A32" s="17" t="s">
        <v>492</v>
      </c>
      <c r="B32" s="98" t="s">
        <v>72</v>
      </c>
      <c r="C32" s="17" t="s">
        <v>789</v>
      </c>
      <c r="D32" s="99">
        <v>10997000</v>
      </c>
    </row>
    <row r="33" spans="1:5" ht="23.25" customHeight="1" x14ac:dyDescent="0.2">
      <c r="A33" s="95" t="s">
        <v>492</v>
      </c>
      <c r="B33" s="96" t="s">
        <v>72</v>
      </c>
      <c r="C33" s="95" t="s">
        <v>1088</v>
      </c>
      <c r="D33" s="97">
        <v>1531855</v>
      </c>
      <c r="E33" s="17" t="s">
        <v>1072</v>
      </c>
    </row>
    <row r="34" spans="1:5" ht="23.25" customHeight="1" x14ac:dyDescent="0.2">
      <c r="A34" s="17" t="s">
        <v>491</v>
      </c>
      <c r="B34" s="98" t="s">
        <v>72</v>
      </c>
      <c r="C34" s="17" t="s">
        <v>808</v>
      </c>
      <c r="D34" s="99">
        <v>9538600</v>
      </c>
    </row>
    <row r="35" spans="1:5" ht="23.25" customHeight="1" x14ac:dyDescent="0.2">
      <c r="A35" s="17" t="s">
        <v>544</v>
      </c>
      <c r="B35" s="98" t="s">
        <v>128</v>
      </c>
      <c r="C35" s="17" t="s">
        <v>1089</v>
      </c>
      <c r="D35" s="99">
        <v>10604000</v>
      </c>
    </row>
    <row r="36" spans="1:5" ht="23.25" customHeight="1" x14ac:dyDescent="0.2">
      <c r="A36" s="95" t="s">
        <v>491</v>
      </c>
      <c r="B36" s="96" t="s">
        <v>72</v>
      </c>
      <c r="C36" s="95" t="s">
        <v>808</v>
      </c>
      <c r="D36" s="97">
        <v>4203300</v>
      </c>
      <c r="E36" s="17" t="s">
        <v>1090</v>
      </c>
    </row>
    <row r="37" spans="1:5" ht="23.25" customHeight="1" x14ac:dyDescent="0.2">
      <c r="A37" s="17" t="s">
        <v>620</v>
      </c>
      <c r="B37" s="98" t="s">
        <v>101</v>
      </c>
      <c r="C37" s="17" t="s">
        <v>1076</v>
      </c>
      <c r="D37" s="99">
        <v>27700000</v>
      </c>
    </row>
    <row r="38" spans="1:5" ht="23.25" customHeight="1" x14ac:dyDescent="0.2">
      <c r="A38" s="95" t="s">
        <v>662</v>
      </c>
      <c r="B38" s="96" t="s">
        <v>77</v>
      </c>
      <c r="C38" s="95" t="s">
        <v>1091</v>
      </c>
      <c r="D38" s="97">
        <v>1700000</v>
      </c>
      <c r="E38" s="17" t="s">
        <v>1072</v>
      </c>
    </row>
    <row r="39" spans="1:5" ht="23.25" customHeight="1" x14ac:dyDescent="0.2">
      <c r="A39" s="17" t="s">
        <v>644</v>
      </c>
      <c r="B39" s="98" t="s">
        <v>62</v>
      </c>
      <c r="C39" s="17" t="s">
        <v>795</v>
      </c>
      <c r="D39" s="99">
        <v>15500000</v>
      </c>
    </row>
    <row r="40" spans="1:5" ht="23.25" customHeight="1" x14ac:dyDescent="0.2">
      <c r="A40" s="17" t="s">
        <v>541</v>
      </c>
      <c r="B40" s="98" t="s">
        <v>128</v>
      </c>
      <c r="C40" s="17" t="s">
        <v>1092</v>
      </c>
      <c r="D40" s="99">
        <v>6113769</v>
      </c>
    </row>
    <row r="41" spans="1:5" ht="23.25" customHeight="1" x14ac:dyDescent="0.2">
      <c r="A41" s="17" t="s">
        <v>544</v>
      </c>
      <c r="B41" s="98" t="s">
        <v>128</v>
      </c>
      <c r="C41" s="17" t="s">
        <v>1093</v>
      </c>
      <c r="D41" s="99">
        <v>13646876</v>
      </c>
    </row>
    <row r="42" spans="1:5" ht="23.25" customHeight="1" x14ac:dyDescent="0.2">
      <c r="A42" s="17" t="s">
        <v>546</v>
      </c>
      <c r="B42" s="98" t="s">
        <v>128</v>
      </c>
      <c r="C42" s="17" t="s">
        <v>805</v>
      </c>
      <c r="D42" s="99">
        <v>20792000</v>
      </c>
    </row>
    <row r="43" spans="1:5" ht="23.25" customHeight="1" x14ac:dyDescent="0.2">
      <c r="A43" s="95" t="s">
        <v>557</v>
      </c>
      <c r="B43" s="96" t="s">
        <v>163</v>
      </c>
      <c r="C43" s="95" t="s">
        <v>1094</v>
      </c>
      <c r="D43" s="97">
        <v>6900000</v>
      </c>
      <c r="E43" s="17" t="s">
        <v>1072</v>
      </c>
    </row>
    <row r="44" spans="1:5" ht="23.25" customHeight="1" x14ac:dyDescent="0.2">
      <c r="A44" s="95" t="s">
        <v>499</v>
      </c>
      <c r="B44" s="96" t="s">
        <v>117</v>
      </c>
      <c r="C44" s="95" t="s">
        <v>804</v>
      </c>
      <c r="D44" s="97">
        <v>34200000</v>
      </c>
      <c r="E44" s="17" t="s">
        <v>1095</v>
      </c>
    </row>
    <row r="45" spans="1:5" ht="9.9499999999999993" customHeight="1" x14ac:dyDescent="0.2">
      <c r="A45" s="95"/>
      <c r="B45" s="96"/>
      <c r="C45" s="95"/>
      <c r="D45" s="97"/>
    </row>
    <row r="46" spans="1:5" ht="23.25" customHeight="1" x14ac:dyDescent="0.2">
      <c r="A46" s="101"/>
      <c r="B46" s="102"/>
      <c r="C46" s="101"/>
      <c r="D46" s="103">
        <f>SUM(D3:D44)</f>
        <v>1801476853</v>
      </c>
      <c r="E46" s="100"/>
    </row>
    <row r="47" spans="1:5" ht="23.25" customHeight="1" x14ac:dyDescent="0.2">
      <c r="D47" s="99"/>
      <c r="E47" s="100"/>
    </row>
    <row r="48" spans="1:5" x14ac:dyDescent="0.2">
      <c r="A48" s="58"/>
      <c r="B48" s="58"/>
      <c r="C48" s="58"/>
      <c r="D48" s="58"/>
      <c r="E48" s="58"/>
    </row>
    <row r="49" spans="4:6" ht="23.25" customHeight="1" x14ac:dyDescent="0.2">
      <c r="D49" s="99"/>
      <c r="F49" s="100"/>
    </row>
    <row r="50" spans="4:6" ht="13.5" customHeight="1" x14ac:dyDescent="0.2">
      <c r="D50" s="99"/>
      <c r="F50" s="100"/>
    </row>
    <row r="51" spans="4:6" ht="13.5" customHeight="1" x14ac:dyDescent="0.2">
      <c r="D51" s="99"/>
      <c r="F51" s="100"/>
    </row>
    <row r="52" spans="4:6" ht="13.5" customHeight="1" x14ac:dyDescent="0.2">
      <c r="D52" s="99"/>
      <c r="F52" s="100"/>
    </row>
    <row r="53" spans="4:6" ht="13.5" customHeight="1" x14ac:dyDescent="0.2">
      <c r="D53" s="99"/>
    </row>
    <row r="54" spans="4:6" ht="13.5" customHeight="1" x14ac:dyDescent="0.2"/>
  </sheetData>
  <customSheetViews>
    <customSheetView guid="{1C674B5A-2465-4FF2-9A99-78FB0834017D}">
      <selection activeCell="E52" sqref="E52"/>
      <pageMargins left="0" right="0" top="0" bottom="0" header="0" footer="0"/>
    </customSheetView>
  </customSheetViews>
  <printOptions horizontalCentered="1"/>
  <pageMargins left="1" right="1" top="1" bottom="1" header="0.3" footer="0.3"/>
  <pageSetup scale="83" fitToHeight="0"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pageSetUpPr fitToPage="1"/>
  </sheetPr>
  <dimension ref="A1:E101"/>
  <sheetViews>
    <sheetView showGridLines="0" zoomScale="110" zoomScaleNormal="110" workbookViewId="0"/>
  </sheetViews>
  <sheetFormatPr defaultColWidth="8.85546875" defaultRowHeight="12.75" x14ac:dyDescent="0.2"/>
  <cols>
    <col min="1" max="1" width="8.85546875" style="17" customWidth="1"/>
    <col min="2" max="2" width="84.5703125" style="17" customWidth="1"/>
    <col min="3" max="3" width="21.85546875" style="17" customWidth="1"/>
    <col min="4" max="4" width="4.28515625" style="17" customWidth="1"/>
    <col min="5" max="8" width="8.85546875" style="17"/>
    <col min="9" max="9" width="11.140625" style="17" customWidth="1"/>
    <col min="10" max="10" width="15.28515625" style="17" customWidth="1"/>
    <col min="11" max="16384" width="8.85546875" style="17"/>
  </cols>
  <sheetData>
    <row r="1" spans="1:5" ht="45.75" customHeight="1" x14ac:dyDescent="0.2">
      <c r="A1" s="195" t="s">
        <v>1096</v>
      </c>
      <c r="B1" s="190"/>
      <c r="C1" s="190"/>
    </row>
    <row r="3" spans="1:5" ht="15" customHeight="1" x14ac:dyDescent="0.2">
      <c r="A3" s="17" t="s">
        <v>1627</v>
      </c>
      <c r="E3" s="191"/>
    </row>
    <row r="4" spans="1:5" ht="15" customHeight="1" x14ac:dyDescent="0.2">
      <c r="A4" s="17" t="s">
        <v>1097</v>
      </c>
    </row>
    <row r="5" spans="1:5" ht="15" customHeight="1" x14ac:dyDescent="0.2">
      <c r="A5" s="17" t="s">
        <v>1098</v>
      </c>
    </row>
    <row r="6" spans="1:5" ht="15" customHeight="1" x14ac:dyDescent="0.2"/>
    <row r="7" spans="1:5" ht="15" customHeight="1" x14ac:dyDescent="0.2">
      <c r="A7" s="101" t="s">
        <v>1628</v>
      </c>
      <c r="B7" s="101"/>
      <c r="C7" s="198">
        <v>10741307718.120001</v>
      </c>
      <c r="E7" s="58"/>
    </row>
    <row r="8" spans="1:5" ht="8.1" customHeight="1" x14ac:dyDescent="0.2">
      <c r="A8" s="94"/>
      <c r="B8" s="94"/>
      <c r="D8" s="192"/>
    </row>
    <row r="9" spans="1:5" ht="29.25" customHeight="1" x14ac:dyDescent="0.2">
      <c r="A9" s="196" t="s">
        <v>1099</v>
      </c>
      <c r="B9" s="196" t="s">
        <v>353</v>
      </c>
      <c r="C9" s="197" t="s">
        <v>1100</v>
      </c>
      <c r="D9" s="192"/>
    </row>
    <row r="10" spans="1:5" ht="15" customHeight="1" x14ac:dyDescent="0.2">
      <c r="A10" s="94" t="s">
        <v>1101</v>
      </c>
      <c r="B10" s="94"/>
      <c r="C10" s="94"/>
      <c r="D10" s="192"/>
    </row>
    <row r="11" spans="1:5" ht="15" customHeight="1" x14ac:dyDescent="0.2">
      <c r="A11" s="98">
        <v>3001</v>
      </c>
      <c r="B11" s="30" t="s">
        <v>2264</v>
      </c>
      <c r="C11" s="44">
        <v>4965368645.3699999</v>
      </c>
      <c r="E11" s="58"/>
    </row>
    <row r="12" spans="1:5" ht="15" customHeight="1" x14ac:dyDescent="0.2">
      <c r="A12" s="98">
        <v>3010</v>
      </c>
      <c r="B12" s="30" t="s">
        <v>2265</v>
      </c>
      <c r="C12" s="44">
        <v>38000000</v>
      </c>
      <c r="E12" s="58"/>
    </row>
    <row r="13" spans="1:5" ht="15" customHeight="1" x14ac:dyDescent="0.2">
      <c r="A13" s="98">
        <v>3012</v>
      </c>
      <c r="B13" s="30" t="s">
        <v>1102</v>
      </c>
      <c r="C13" s="44">
        <v>8412512</v>
      </c>
      <c r="E13" s="58"/>
    </row>
    <row r="14" spans="1:5" ht="15" customHeight="1" x14ac:dyDescent="0.2">
      <c r="A14" s="98">
        <v>3014</v>
      </c>
      <c r="B14" s="30" t="s">
        <v>1103</v>
      </c>
      <c r="C14" s="44">
        <v>1684427479.48</v>
      </c>
      <c r="E14" s="58"/>
    </row>
    <row r="15" spans="1:5" ht="15" customHeight="1" x14ac:dyDescent="0.2">
      <c r="A15" s="98">
        <v>3018</v>
      </c>
      <c r="B15" s="30" t="s">
        <v>2266</v>
      </c>
      <c r="C15" s="44">
        <v>121612540.08</v>
      </c>
      <c r="E15" s="58"/>
    </row>
    <row r="16" spans="1:5" ht="15" customHeight="1" x14ac:dyDescent="0.2">
      <c r="A16" s="98">
        <v>3046</v>
      </c>
      <c r="B16" s="30" t="s">
        <v>2267</v>
      </c>
      <c r="C16" s="44">
        <v>57663413.359999999</v>
      </c>
      <c r="E16" s="58"/>
    </row>
    <row r="17" spans="1:5" ht="25.5" x14ac:dyDescent="0.2">
      <c r="A17" s="98">
        <v>3047</v>
      </c>
      <c r="B17" s="30" t="s">
        <v>2268</v>
      </c>
      <c r="C17" s="44">
        <v>51687430.159999996</v>
      </c>
      <c r="E17" s="58"/>
    </row>
    <row r="18" spans="1:5" x14ac:dyDescent="0.2">
      <c r="A18" s="98">
        <v>3052</v>
      </c>
      <c r="B18" s="30" t="s">
        <v>2269</v>
      </c>
      <c r="C18" s="44">
        <v>1624174.95</v>
      </c>
      <c r="E18" s="58"/>
    </row>
    <row r="19" spans="1:5" ht="15" customHeight="1" x14ac:dyDescent="0.2">
      <c r="A19" s="98">
        <v>3053</v>
      </c>
      <c r="B19" s="30" t="s">
        <v>2270</v>
      </c>
      <c r="C19" s="44">
        <v>13638453.369999999</v>
      </c>
      <c r="E19" s="58"/>
    </row>
    <row r="20" spans="1:5" ht="15" customHeight="1" x14ac:dyDescent="0.2">
      <c r="A20" s="98">
        <v>3062</v>
      </c>
      <c r="B20" s="30" t="s">
        <v>2271</v>
      </c>
      <c r="C20" s="44">
        <v>1630380.87</v>
      </c>
      <c r="E20" s="58"/>
    </row>
    <row r="21" spans="1:5" ht="15" customHeight="1" x14ac:dyDescent="0.2">
      <c r="A21" s="98">
        <v>3315</v>
      </c>
      <c r="B21" s="30" t="s">
        <v>2272</v>
      </c>
      <c r="C21" s="44">
        <v>1029293.54</v>
      </c>
      <c r="E21" s="58"/>
    </row>
    <row r="22" spans="1:5" ht="15" customHeight="1" x14ac:dyDescent="0.2">
      <c r="A22" s="98">
        <v>3321</v>
      </c>
      <c r="B22" s="30" t="s">
        <v>2273</v>
      </c>
      <c r="C22" s="44">
        <v>19598991.75</v>
      </c>
      <c r="D22" s="17" t="s">
        <v>777</v>
      </c>
      <c r="E22" s="58"/>
    </row>
    <row r="23" spans="1:5" ht="15" customHeight="1" x14ac:dyDescent="0.2">
      <c r="A23" s="98">
        <v>3326</v>
      </c>
      <c r="B23" s="30" t="s">
        <v>2274</v>
      </c>
      <c r="C23" s="44">
        <v>5184872.72</v>
      </c>
      <c r="D23" s="17" t="s">
        <v>777</v>
      </c>
      <c r="E23" s="58"/>
    </row>
    <row r="24" spans="1:5" ht="15" customHeight="1" x14ac:dyDescent="0.2">
      <c r="A24" s="98">
        <v>3335</v>
      </c>
      <c r="B24" s="30" t="s">
        <v>2275</v>
      </c>
      <c r="C24" s="44">
        <v>102857.34</v>
      </c>
      <c r="D24" s="17" t="s">
        <v>777</v>
      </c>
      <c r="E24" s="58"/>
    </row>
    <row r="25" spans="1:5" ht="15" customHeight="1" x14ac:dyDescent="0.2">
      <c r="A25" s="98">
        <v>3349</v>
      </c>
      <c r="B25" s="30" t="s">
        <v>2276</v>
      </c>
      <c r="C25" s="44">
        <v>5209112.74</v>
      </c>
      <c r="D25" s="17" t="s">
        <v>777</v>
      </c>
      <c r="E25" s="58"/>
    </row>
    <row r="26" spans="1:5" ht="15" customHeight="1" x14ac:dyDescent="0.2">
      <c r="A26" s="98">
        <v>3704</v>
      </c>
      <c r="B26" s="30" t="s">
        <v>2277</v>
      </c>
      <c r="C26" s="44">
        <v>38055.07</v>
      </c>
      <c r="D26" s="17" t="s">
        <v>777</v>
      </c>
      <c r="E26" s="58"/>
    </row>
    <row r="27" spans="1:5" ht="15" customHeight="1" x14ac:dyDescent="0.2">
      <c r="A27" s="98">
        <v>3714</v>
      </c>
      <c r="B27" s="30" t="s">
        <v>2278</v>
      </c>
      <c r="C27" s="44">
        <v>35713161.850000001</v>
      </c>
      <c r="D27" s="17" t="s">
        <v>777</v>
      </c>
      <c r="E27" s="58"/>
    </row>
    <row r="28" spans="1:5" ht="15" customHeight="1" x14ac:dyDescent="0.2">
      <c r="A28" s="98">
        <v>3719</v>
      </c>
      <c r="B28" s="30" t="s">
        <v>2279</v>
      </c>
      <c r="C28" s="44">
        <v>1676</v>
      </c>
      <c r="E28" s="58"/>
    </row>
    <row r="29" spans="1:5" x14ac:dyDescent="0.2">
      <c r="A29" s="98">
        <v>3727</v>
      </c>
      <c r="B29" s="30" t="s">
        <v>2280</v>
      </c>
      <c r="C29" s="44">
        <v>20404.55</v>
      </c>
      <c r="D29" s="17" t="s">
        <v>777</v>
      </c>
      <c r="E29" s="58"/>
    </row>
    <row r="30" spans="1:5" ht="15" customHeight="1" x14ac:dyDescent="0.2">
      <c r="A30" s="98">
        <v>3745</v>
      </c>
      <c r="B30" s="30" t="s">
        <v>2281</v>
      </c>
      <c r="C30" s="44">
        <v>347.09</v>
      </c>
      <c r="D30" s="17" t="s">
        <v>777</v>
      </c>
      <c r="E30" s="58"/>
    </row>
    <row r="31" spans="1:5" ht="15" customHeight="1" x14ac:dyDescent="0.2">
      <c r="A31" s="98">
        <v>3746</v>
      </c>
      <c r="B31" s="30" t="s">
        <v>2282</v>
      </c>
      <c r="C31" s="44">
        <v>4161888.66</v>
      </c>
      <c r="D31" s="17" t="s">
        <v>777</v>
      </c>
      <c r="E31" s="58"/>
    </row>
    <row r="32" spans="1:5" ht="15" customHeight="1" x14ac:dyDescent="0.2">
      <c r="A32" s="98">
        <v>3752</v>
      </c>
      <c r="B32" s="30" t="s">
        <v>2283</v>
      </c>
      <c r="C32" s="44">
        <v>4318942.22</v>
      </c>
      <c r="D32" s="17" t="s">
        <v>777</v>
      </c>
      <c r="E32" s="58"/>
    </row>
    <row r="33" spans="1:5" ht="15" customHeight="1" x14ac:dyDescent="0.2">
      <c r="A33" s="98">
        <v>3767</v>
      </c>
      <c r="B33" s="30" t="s">
        <v>2284</v>
      </c>
      <c r="C33" s="44">
        <v>3691630.47</v>
      </c>
      <c r="E33" s="58"/>
    </row>
    <row r="34" spans="1:5" ht="15" customHeight="1" x14ac:dyDescent="0.2">
      <c r="A34" s="98">
        <v>3769</v>
      </c>
      <c r="B34" s="30" t="s">
        <v>2285</v>
      </c>
      <c r="C34" s="44">
        <v>15796436.15</v>
      </c>
      <c r="E34" s="58"/>
    </row>
    <row r="35" spans="1:5" ht="15" customHeight="1" x14ac:dyDescent="0.2">
      <c r="A35" s="98">
        <v>3777</v>
      </c>
      <c r="B35" s="30" t="s">
        <v>2286</v>
      </c>
      <c r="C35" s="44">
        <v>2013378.23</v>
      </c>
      <c r="D35" s="17" t="s">
        <v>777</v>
      </c>
      <c r="E35" s="58"/>
    </row>
    <row r="36" spans="1:5" ht="15" customHeight="1" x14ac:dyDescent="0.2">
      <c r="A36" s="98">
        <v>3782</v>
      </c>
      <c r="B36" s="30" t="s">
        <v>2287</v>
      </c>
      <c r="C36" s="44">
        <v>28268920.690000001</v>
      </c>
      <c r="D36" s="17" t="s">
        <v>777</v>
      </c>
      <c r="E36" s="58"/>
    </row>
    <row r="37" spans="1:5" ht="15" customHeight="1" x14ac:dyDescent="0.2">
      <c r="A37" s="98">
        <v>3802</v>
      </c>
      <c r="B37" s="30" t="s">
        <v>2288</v>
      </c>
      <c r="C37" s="44">
        <v>2077011.46</v>
      </c>
      <c r="E37" s="58"/>
    </row>
    <row r="38" spans="1:5" ht="15" customHeight="1" x14ac:dyDescent="0.2">
      <c r="A38" s="98">
        <v>3803</v>
      </c>
      <c r="B38" s="30" t="s">
        <v>2289</v>
      </c>
      <c r="C38" s="44">
        <v>82028.75</v>
      </c>
      <c r="E38" s="58"/>
    </row>
    <row r="39" spans="1:5" ht="15" customHeight="1" x14ac:dyDescent="0.2">
      <c r="A39" s="98">
        <v>3851</v>
      </c>
      <c r="B39" s="30" t="s">
        <v>2290</v>
      </c>
      <c r="C39" s="44">
        <v>524109286.19999999</v>
      </c>
      <c r="E39" s="58"/>
    </row>
    <row r="40" spans="1:5" ht="15" customHeight="1" x14ac:dyDescent="0.2">
      <c r="A40" s="98">
        <v>3854</v>
      </c>
      <c r="B40" s="30" t="s">
        <v>2291</v>
      </c>
      <c r="C40" s="44">
        <v>1216479.48</v>
      </c>
      <c r="E40" s="58"/>
    </row>
    <row r="41" spans="1:5" ht="15" customHeight="1" x14ac:dyDescent="0.2">
      <c r="A41" s="98">
        <v>3879</v>
      </c>
      <c r="B41" s="30" t="s">
        <v>2292</v>
      </c>
      <c r="C41" s="44">
        <v>16022.78</v>
      </c>
      <c r="E41" s="58"/>
    </row>
    <row r="42" spans="1:5" ht="8.1" customHeight="1" x14ac:dyDescent="0.2">
      <c r="A42" s="98"/>
      <c r="B42" s="30"/>
      <c r="C42" s="44"/>
    </row>
    <row r="43" spans="1:5" ht="15" customHeight="1" x14ac:dyDescent="0.2">
      <c r="A43" s="193"/>
      <c r="B43" s="185" t="s">
        <v>1104</v>
      </c>
      <c r="C43" s="198">
        <f>SUM(C11:C41)</f>
        <v>7596715827.3799982</v>
      </c>
      <c r="E43" s="58"/>
    </row>
    <row r="44" spans="1:5" ht="15" customHeight="1" x14ac:dyDescent="0.2">
      <c r="A44" s="193"/>
      <c r="B44" s="30"/>
      <c r="C44" s="193"/>
    </row>
    <row r="45" spans="1:5" ht="15" customHeight="1" x14ac:dyDescent="0.2">
      <c r="A45" s="199" t="s">
        <v>1105</v>
      </c>
      <c r="B45" s="30"/>
      <c r="C45" s="193"/>
    </row>
    <row r="46" spans="1:5" ht="15" customHeight="1" x14ac:dyDescent="0.2">
      <c r="A46" s="98">
        <v>3765</v>
      </c>
      <c r="B46" s="30" t="s">
        <v>1106</v>
      </c>
      <c r="C46" s="44">
        <v>7073846.8399999999</v>
      </c>
      <c r="E46" s="58"/>
    </row>
    <row r="47" spans="1:5" ht="15" customHeight="1" x14ac:dyDescent="0.2">
      <c r="A47" s="98">
        <v>3781</v>
      </c>
      <c r="B47" s="30" t="s">
        <v>2293</v>
      </c>
      <c r="C47" s="44">
        <v>500</v>
      </c>
      <c r="E47" s="58"/>
    </row>
    <row r="48" spans="1:5" ht="15" customHeight="1" x14ac:dyDescent="0.2">
      <c r="A48" s="98">
        <v>3788</v>
      </c>
      <c r="B48" s="30" t="s">
        <v>2294</v>
      </c>
      <c r="C48" s="44">
        <v>159830.41</v>
      </c>
      <c r="E48" s="58"/>
    </row>
    <row r="49" spans="1:5" x14ac:dyDescent="0.2">
      <c r="A49" s="98">
        <v>3789</v>
      </c>
      <c r="B49" s="30" t="s">
        <v>2295</v>
      </c>
      <c r="C49" s="44">
        <v>10166.75</v>
      </c>
      <c r="E49" s="58"/>
    </row>
    <row r="50" spans="1:5" ht="25.5" x14ac:dyDescent="0.2">
      <c r="A50" s="98">
        <v>3901</v>
      </c>
      <c r="B50" s="30" t="s">
        <v>2296</v>
      </c>
      <c r="C50" s="44">
        <v>2812521318.77</v>
      </c>
      <c r="E50" s="58"/>
    </row>
    <row r="51" spans="1:5" ht="15" customHeight="1" x14ac:dyDescent="0.2">
      <c r="A51" s="98">
        <v>3925</v>
      </c>
      <c r="B51" s="30" t="s">
        <v>2297</v>
      </c>
      <c r="C51" s="44">
        <v>2500000000</v>
      </c>
      <c r="E51" s="58"/>
    </row>
    <row r="52" spans="1:5" ht="15" customHeight="1" x14ac:dyDescent="0.2">
      <c r="A52" s="98">
        <v>3928</v>
      </c>
      <c r="B52" s="30" t="s">
        <v>2298</v>
      </c>
      <c r="C52" s="44">
        <v>628770431.71000004</v>
      </c>
      <c r="E52" s="58"/>
    </row>
    <row r="53" spans="1:5" ht="15" customHeight="1" x14ac:dyDescent="0.2">
      <c r="A53" s="98">
        <v>3969</v>
      </c>
      <c r="B53" s="30" t="s">
        <v>2299</v>
      </c>
      <c r="C53" s="44">
        <v>3056162692</v>
      </c>
      <c r="E53" s="58"/>
    </row>
    <row r="54" spans="1:5" ht="25.5" x14ac:dyDescent="0.2">
      <c r="A54" s="98">
        <v>3970</v>
      </c>
      <c r="B54" s="30" t="s">
        <v>2300</v>
      </c>
      <c r="C54" s="44">
        <v>-0.32</v>
      </c>
      <c r="E54" s="58"/>
    </row>
    <row r="55" spans="1:5" ht="15" customHeight="1" x14ac:dyDescent="0.2">
      <c r="A55" s="98">
        <v>3971</v>
      </c>
      <c r="B55" s="30" t="s">
        <v>2301</v>
      </c>
      <c r="C55" s="44">
        <v>-1359844.02</v>
      </c>
      <c r="E55" s="58"/>
    </row>
    <row r="56" spans="1:5" ht="15" customHeight="1" x14ac:dyDescent="0.2">
      <c r="A56" s="98">
        <v>3972</v>
      </c>
      <c r="B56" s="30" t="s">
        <v>2302</v>
      </c>
      <c r="C56" s="44">
        <v>289438225.05000001</v>
      </c>
      <c r="E56" s="58"/>
    </row>
    <row r="57" spans="1:5" ht="15" customHeight="1" x14ac:dyDescent="0.2">
      <c r="A57" s="98">
        <v>3973</v>
      </c>
      <c r="B57" s="30" t="s">
        <v>2303</v>
      </c>
      <c r="C57" s="44">
        <v>1920555.23</v>
      </c>
      <c r="E57" s="58"/>
    </row>
    <row r="58" spans="1:5" ht="8.1" customHeight="1" x14ac:dyDescent="0.2">
      <c r="A58" s="98"/>
      <c r="B58" s="30"/>
      <c r="C58" s="44"/>
    </row>
    <row r="59" spans="1:5" ht="15" customHeight="1" x14ac:dyDescent="0.2">
      <c r="A59" s="98"/>
      <c r="B59" s="185" t="s">
        <v>1107</v>
      </c>
      <c r="C59" s="198">
        <f>SUM(C45:C57)</f>
        <v>9294697722.4199982</v>
      </c>
      <c r="E59" s="58"/>
    </row>
    <row r="60" spans="1:5" ht="8.1" customHeight="1" x14ac:dyDescent="0.2">
      <c r="A60" s="98"/>
      <c r="B60" s="30"/>
      <c r="C60" s="44"/>
    </row>
    <row r="61" spans="1:5" ht="15" customHeight="1" x14ac:dyDescent="0.2">
      <c r="A61" s="101" t="s">
        <v>1108</v>
      </c>
      <c r="B61" s="185"/>
      <c r="C61" s="198">
        <f>C7+C43+C59</f>
        <v>27632721267.919998</v>
      </c>
      <c r="E61" s="58"/>
    </row>
    <row r="62" spans="1:5" ht="15" customHeight="1" x14ac:dyDescent="0.2">
      <c r="A62" s="98"/>
      <c r="B62" s="191"/>
      <c r="C62" s="194"/>
    </row>
    <row r="63" spans="1:5" ht="15" customHeight="1" x14ac:dyDescent="0.2">
      <c r="A63" s="199" t="s">
        <v>1109</v>
      </c>
      <c r="B63" s="191"/>
      <c r="C63" s="194"/>
    </row>
    <row r="64" spans="1:5" ht="15" customHeight="1" x14ac:dyDescent="0.2">
      <c r="A64" s="98"/>
      <c r="B64" s="30" t="s">
        <v>1110</v>
      </c>
      <c r="C64" s="44">
        <v>947524000.75999999</v>
      </c>
      <c r="E64" s="58"/>
    </row>
    <row r="65" spans="1:5" ht="15" customHeight="1" x14ac:dyDescent="0.2">
      <c r="A65" s="98"/>
      <c r="B65" s="30" t="s">
        <v>1111</v>
      </c>
      <c r="C65" s="44">
        <v>440290116</v>
      </c>
      <c r="E65" s="58"/>
    </row>
    <row r="66" spans="1:5" ht="15" customHeight="1" x14ac:dyDescent="0.2">
      <c r="A66" s="98"/>
      <c r="B66" s="30" t="s">
        <v>1112</v>
      </c>
      <c r="C66" s="44">
        <v>372403579.11000001</v>
      </c>
      <c r="E66" s="58"/>
    </row>
    <row r="67" spans="1:5" ht="15" customHeight="1" x14ac:dyDescent="0.2">
      <c r="A67" s="98"/>
      <c r="B67" s="30" t="s">
        <v>1113</v>
      </c>
      <c r="C67" s="44">
        <v>808690760.25999999</v>
      </c>
      <c r="E67" s="58"/>
    </row>
    <row r="68" spans="1:5" ht="15" customHeight="1" x14ac:dyDescent="0.2">
      <c r="A68" s="98"/>
      <c r="B68" s="30" t="s">
        <v>1114</v>
      </c>
      <c r="C68" s="44">
        <v>63017879.409999996</v>
      </c>
      <c r="E68" s="58"/>
    </row>
    <row r="69" spans="1:5" ht="15" customHeight="1" x14ac:dyDescent="0.2">
      <c r="A69" s="98"/>
      <c r="B69" s="30" t="s">
        <v>1115</v>
      </c>
      <c r="C69" s="44">
        <v>267089537.94</v>
      </c>
      <c r="E69" s="58"/>
    </row>
    <row r="70" spans="1:5" ht="15" customHeight="1" x14ac:dyDescent="0.2">
      <c r="A70" s="98"/>
      <c r="B70" s="30" t="s">
        <v>1116</v>
      </c>
      <c r="C70" s="44">
        <v>11039018.85</v>
      </c>
      <c r="E70" s="58"/>
    </row>
    <row r="71" spans="1:5" ht="15" customHeight="1" x14ac:dyDescent="0.2">
      <c r="A71" s="98"/>
      <c r="B71" s="30" t="s">
        <v>1117</v>
      </c>
      <c r="C71" s="44">
        <v>1968191573.5999999</v>
      </c>
      <c r="E71" s="58"/>
    </row>
    <row r="72" spans="1:5" ht="15" customHeight="1" x14ac:dyDescent="0.2">
      <c r="A72" s="98"/>
      <c r="B72" s="30" t="s">
        <v>1118</v>
      </c>
      <c r="C72" s="44">
        <v>25662.76</v>
      </c>
      <c r="E72" s="58"/>
    </row>
    <row r="73" spans="1:5" ht="15" customHeight="1" x14ac:dyDescent="0.2">
      <c r="A73" s="98"/>
      <c r="B73" s="30" t="s">
        <v>1119</v>
      </c>
      <c r="C73" s="44">
        <v>11956321126.030001</v>
      </c>
      <c r="E73" s="58"/>
    </row>
    <row r="74" spans="1:5" ht="15" customHeight="1" x14ac:dyDescent="0.2">
      <c r="A74" s="98"/>
      <c r="B74" s="30" t="s">
        <v>1120</v>
      </c>
      <c r="C74" s="44">
        <v>263230753.99000001</v>
      </c>
      <c r="E74" s="58"/>
    </row>
    <row r="75" spans="1:5" ht="15" customHeight="1" x14ac:dyDescent="0.2">
      <c r="A75" s="98"/>
      <c r="B75" s="30" t="s">
        <v>1121</v>
      </c>
      <c r="C75" s="44">
        <v>1053254728.51</v>
      </c>
      <c r="E75" s="58"/>
    </row>
    <row r="76" spans="1:5" ht="15" customHeight="1" x14ac:dyDescent="0.2">
      <c r="A76" s="98"/>
      <c r="B76" s="30" t="s">
        <v>1122</v>
      </c>
      <c r="C76" s="44">
        <v>53300075.189999998</v>
      </c>
      <c r="E76" s="58"/>
    </row>
    <row r="77" spans="1:5" ht="15" customHeight="1" x14ac:dyDescent="0.2">
      <c r="A77" s="98"/>
      <c r="B77" s="30" t="s">
        <v>1123</v>
      </c>
      <c r="C77" s="44">
        <v>59147598.57</v>
      </c>
      <c r="E77" s="58"/>
    </row>
    <row r="78" spans="1:5" ht="15" customHeight="1" x14ac:dyDescent="0.2">
      <c r="A78" s="98"/>
      <c r="B78" s="30" t="s">
        <v>1124</v>
      </c>
      <c r="C78" s="44">
        <v>4073467.85</v>
      </c>
      <c r="E78" s="58"/>
    </row>
    <row r="79" spans="1:5" ht="15" customHeight="1" x14ac:dyDescent="0.2">
      <c r="A79" s="98"/>
      <c r="B79" s="30" t="s">
        <v>1125</v>
      </c>
      <c r="C79" s="44">
        <v>374.57</v>
      </c>
      <c r="E79" s="58"/>
    </row>
    <row r="80" spans="1:5" ht="15" customHeight="1" x14ac:dyDescent="0.2">
      <c r="A80" s="98"/>
      <c r="B80" s="30" t="s">
        <v>1126</v>
      </c>
      <c r="C80" s="44">
        <v>3112068.76</v>
      </c>
      <c r="E80" s="58"/>
    </row>
    <row r="81" spans="1:5" ht="8.1" customHeight="1" x14ac:dyDescent="0.2">
      <c r="A81" s="98"/>
      <c r="B81" s="30"/>
      <c r="C81" s="44"/>
    </row>
    <row r="82" spans="1:5" ht="15" customHeight="1" x14ac:dyDescent="0.2">
      <c r="B82" s="201" t="s">
        <v>1127</v>
      </c>
      <c r="C82" s="198">
        <f>SUM(C64:C80)</f>
        <v>18270712322.159996</v>
      </c>
      <c r="E82" s="58"/>
    </row>
    <row r="83" spans="1:5" ht="15" customHeight="1" x14ac:dyDescent="0.2">
      <c r="A83" s="98"/>
      <c r="B83" s="191"/>
      <c r="C83" s="194"/>
    </row>
    <row r="84" spans="1:5" ht="15" customHeight="1" x14ac:dyDescent="0.2">
      <c r="A84" s="200" t="s">
        <v>1128</v>
      </c>
      <c r="B84" s="191"/>
      <c r="C84" s="194"/>
    </row>
    <row r="85" spans="1:5" ht="15" customHeight="1" x14ac:dyDescent="0.2">
      <c r="A85" s="98">
        <v>7871</v>
      </c>
      <c r="B85" s="191" t="s">
        <v>2304</v>
      </c>
      <c r="C85" s="44">
        <v>701630.11</v>
      </c>
      <c r="E85" s="58"/>
    </row>
    <row r="86" spans="1:5" ht="15" customHeight="1" x14ac:dyDescent="0.2">
      <c r="A86" s="98">
        <v>7901</v>
      </c>
      <c r="B86" s="191" t="s">
        <v>1129</v>
      </c>
      <c r="C86" s="44">
        <v>83252896.069999993</v>
      </c>
      <c r="E86" s="58"/>
    </row>
    <row r="87" spans="1:5" ht="15" customHeight="1" x14ac:dyDescent="0.2">
      <c r="A87" s="98">
        <v>7953</v>
      </c>
      <c r="B87" s="191" t="s">
        <v>2305</v>
      </c>
      <c r="C87" s="44">
        <v>2111750</v>
      </c>
      <c r="E87" s="58"/>
    </row>
    <row r="88" spans="1:5" ht="15" customHeight="1" x14ac:dyDescent="0.2">
      <c r="A88" s="98">
        <v>7961</v>
      </c>
      <c r="B88" s="191" t="s">
        <v>2306</v>
      </c>
      <c r="C88" s="44">
        <v>19215439.260000002</v>
      </c>
      <c r="E88" s="58"/>
    </row>
    <row r="89" spans="1:5" ht="15" customHeight="1" x14ac:dyDescent="0.2">
      <c r="A89" s="98">
        <v>7962</v>
      </c>
      <c r="B89" s="191" t="s">
        <v>2307</v>
      </c>
      <c r="C89" s="44">
        <v>19948.169999999998</v>
      </c>
      <c r="E89" s="58"/>
    </row>
    <row r="90" spans="1:5" ht="15" customHeight="1" x14ac:dyDescent="0.2">
      <c r="A90" s="98">
        <v>7971</v>
      </c>
      <c r="B90" s="191" t="s">
        <v>2308</v>
      </c>
      <c r="C90" s="44">
        <v>3176941.21</v>
      </c>
      <c r="E90" s="58"/>
    </row>
    <row r="91" spans="1:5" ht="15" customHeight="1" x14ac:dyDescent="0.2">
      <c r="A91" s="98">
        <v>7972</v>
      </c>
      <c r="B91" s="191" t="s">
        <v>2309</v>
      </c>
      <c r="C91" s="44">
        <v>805306153.80999994</v>
      </c>
      <c r="E91" s="58"/>
    </row>
    <row r="92" spans="1:5" x14ac:dyDescent="0.2">
      <c r="A92" s="98">
        <v>7973</v>
      </c>
      <c r="B92" s="191" t="s">
        <v>2310</v>
      </c>
      <c r="C92" s="44">
        <v>1920555.23</v>
      </c>
      <c r="E92" s="58"/>
    </row>
    <row r="93" spans="1:5" ht="15" customHeight="1" x14ac:dyDescent="0.2">
      <c r="A93" s="98">
        <v>7984</v>
      </c>
      <c r="B93" s="191" t="s">
        <v>2311</v>
      </c>
      <c r="C93" s="44">
        <v>129670.04</v>
      </c>
      <c r="E93" s="58"/>
    </row>
    <row r="94" spans="1:5" ht="8.1" customHeight="1" x14ac:dyDescent="0.2">
      <c r="A94" s="98"/>
      <c r="B94" s="98"/>
      <c r="C94" s="44"/>
    </row>
    <row r="95" spans="1:5" ht="15" customHeight="1" x14ac:dyDescent="0.2">
      <c r="A95" s="98"/>
      <c r="B95" s="102" t="s">
        <v>1130</v>
      </c>
      <c r="C95" s="198">
        <f>SUM(C85:C93)</f>
        <v>915834983.89999986</v>
      </c>
      <c r="E95" s="58"/>
    </row>
    <row r="96" spans="1:5" ht="8.1" customHeight="1" x14ac:dyDescent="0.2">
      <c r="C96" s="44"/>
    </row>
    <row r="97" spans="1:5" ht="15" customHeight="1" x14ac:dyDescent="0.2">
      <c r="A97" s="101" t="s">
        <v>1131</v>
      </c>
      <c r="B97" s="101"/>
      <c r="C97" s="198">
        <f>C82+C95</f>
        <v>19186547306.059998</v>
      </c>
      <c r="E97" s="58"/>
    </row>
    <row r="98" spans="1:5" ht="8.1" customHeight="1" x14ac:dyDescent="0.2">
      <c r="C98" s="44"/>
    </row>
    <row r="99" spans="1:5" ht="15" customHeight="1" x14ac:dyDescent="0.2">
      <c r="A99" s="101" t="s">
        <v>1629</v>
      </c>
      <c r="B99" s="101"/>
      <c r="C99" s="198">
        <f>+C61-C97</f>
        <v>8446173961.8600006</v>
      </c>
      <c r="E99" s="58"/>
    </row>
    <row r="101" spans="1:5" x14ac:dyDescent="0.2">
      <c r="A101" s="58"/>
      <c r="B101" s="58"/>
      <c r="C101" s="58"/>
    </row>
  </sheetData>
  <customSheetViews>
    <customSheetView guid="{1C674B5A-2465-4FF2-9A99-78FB0834017D}" fitToPage="1">
      <selection activeCell="L34" sqref="L34"/>
      <pageMargins left="0" right="0" top="0" bottom="0" header="0" footer="0"/>
      <pageSetup fitToHeight="6" orientation="landscape" r:id="rId1"/>
      <headerFooter alignWithMargins="0"/>
    </customSheetView>
  </customSheetViews>
  <phoneticPr fontId="25" type="noConversion"/>
  <conditionalFormatting sqref="A11:C41 A46:C57">
    <cfRule type="expression" dxfId="42" priority="6">
      <formula>ISODD(ROW())</formula>
    </cfRule>
  </conditionalFormatting>
  <conditionalFormatting sqref="A64:C80">
    <cfRule type="expression" dxfId="41" priority="4">
      <formula>ISEVEN(ROW())</formula>
    </cfRule>
  </conditionalFormatting>
  <conditionalFormatting sqref="A85:C93">
    <cfRule type="expression" dxfId="40" priority="3">
      <formula>ISODD(ROW())</formula>
    </cfRule>
  </conditionalFormatting>
  <printOptions horizontalCentered="1"/>
  <pageMargins left="1" right="1" top="1" bottom="1" header="0.3" footer="0.3"/>
  <pageSetup scale="72" fitToHeight="0" orientation="portrait" r:id="rId2"/>
  <rowBreaks count="1" manualBreakCount="1">
    <brk id="43" max="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29"/>
  <sheetViews>
    <sheetView showGridLines="0" zoomScaleNormal="100" zoomScaleSheetLayoutView="91" workbookViewId="0"/>
  </sheetViews>
  <sheetFormatPr defaultColWidth="8.85546875" defaultRowHeight="12.75" x14ac:dyDescent="0.2"/>
  <cols>
    <col min="1" max="1" width="19.42578125" style="2" customWidth="1"/>
    <col min="2" max="2" width="15.28515625" style="2" customWidth="1"/>
    <col min="3" max="3" width="26.42578125" style="2" customWidth="1"/>
    <col min="4" max="4" width="21.7109375" style="283" customWidth="1"/>
    <col min="5" max="5" width="23.85546875" style="283" customWidth="1"/>
    <col min="6" max="16384" width="8.85546875" style="2"/>
  </cols>
  <sheetData>
    <row r="1" spans="1:5" ht="45.75" customHeight="1" x14ac:dyDescent="0.2">
      <c r="A1" s="24" t="s">
        <v>357</v>
      </c>
      <c r="B1" s="98"/>
      <c r="C1" s="98"/>
      <c r="D1" s="98"/>
      <c r="E1" s="98"/>
    </row>
    <row r="2" spans="1:5" ht="45.75" customHeight="1" x14ac:dyDescent="0.2">
      <c r="A2" s="177" t="s">
        <v>351</v>
      </c>
      <c r="B2" s="177" t="s">
        <v>358</v>
      </c>
      <c r="C2" s="177" t="s">
        <v>359</v>
      </c>
      <c r="D2" s="176" t="s">
        <v>360</v>
      </c>
      <c r="E2" s="176" t="s">
        <v>361</v>
      </c>
    </row>
    <row r="3" spans="1:5" ht="24.95" customHeight="1" x14ac:dyDescent="0.2">
      <c r="A3" s="399" t="s">
        <v>83</v>
      </c>
      <c r="B3" s="399" t="s">
        <v>82</v>
      </c>
      <c r="C3" s="399" t="s">
        <v>362</v>
      </c>
      <c r="D3" s="400" t="s">
        <v>363</v>
      </c>
      <c r="E3" s="400" t="s">
        <v>364</v>
      </c>
    </row>
    <row r="4" spans="1:5" ht="24.95" customHeight="1" x14ac:dyDescent="0.2">
      <c r="A4" s="399" t="s">
        <v>60</v>
      </c>
      <c r="B4" s="399" t="s">
        <v>59</v>
      </c>
      <c r="C4" s="399" t="s">
        <v>365</v>
      </c>
      <c r="D4" s="400">
        <v>79110</v>
      </c>
      <c r="E4" s="400" t="s">
        <v>366</v>
      </c>
    </row>
    <row r="5" spans="1:5" ht="24.95" customHeight="1" x14ac:dyDescent="0.2">
      <c r="A5" s="399" t="s">
        <v>87</v>
      </c>
      <c r="B5" s="399" t="s">
        <v>86</v>
      </c>
      <c r="C5" s="399" t="s">
        <v>367</v>
      </c>
      <c r="D5" s="400" t="s">
        <v>368</v>
      </c>
      <c r="E5" s="400" t="s">
        <v>369</v>
      </c>
    </row>
    <row r="6" spans="1:5" ht="24.95" customHeight="1" x14ac:dyDescent="0.2">
      <c r="A6" s="399" t="s">
        <v>73</v>
      </c>
      <c r="B6" s="399" t="s">
        <v>72</v>
      </c>
      <c r="C6" s="399" t="s">
        <v>370</v>
      </c>
      <c r="D6" s="400" t="s">
        <v>371</v>
      </c>
      <c r="E6" s="400" t="s">
        <v>372</v>
      </c>
    </row>
    <row r="7" spans="1:5" ht="24.95" customHeight="1" x14ac:dyDescent="0.2">
      <c r="A7" s="399" t="s">
        <v>118</v>
      </c>
      <c r="B7" s="399" t="s">
        <v>117</v>
      </c>
      <c r="C7" s="399" t="s">
        <v>373</v>
      </c>
      <c r="D7" s="400" t="s">
        <v>374</v>
      </c>
      <c r="E7" s="400" t="s">
        <v>375</v>
      </c>
    </row>
    <row r="8" spans="1:5" ht="24.95" customHeight="1" x14ac:dyDescent="0.2">
      <c r="A8" s="399" t="s">
        <v>105</v>
      </c>
      <c r="B8" s="399" t="s">
        <v>104</v>
      </c>
      <c r="C8" s="399" t="s">
        <v>376</v>
      </c>
      <c r="D8" s="400" t="s">
        <v>377</v>
      </c>
      <c r="E8" s="400" t="s">
        <v>378</v>
      </c>
    </row>
    <row r="9" spans="1:5" ht="24.95" customHeight="1" x14ac:dyDescent="0.2">
      <c r="A9" s="399" t="s">
        <v>93</v>
      </c>
      <c r="B9" s="399" t="s">
        <v>92</v>
      </c>
      <c r="C9" s="399" t="s">
        <v>379</v>
      </c>
      <c r="D9" s="400" t="s">
        <v>380</v>
      </c>
      <c r="E9" s="400" t="s">
        <v>381</v>
      </c>
    </row>
    <row r="10" spans="1:5" ht="24.95" customHeight="1" x14ac:dyDescent="0.2">
      <c r="A10" s="399" t="s">
        <v>99</v>
      </c>
      <c r="B10" s="399" t="s">
        <v>98</v>
      </c>
      <c r="C10" s="399" t="s">
        <v>382</v>
      </c>
      <c r="D10" s="400" t="s">
        <v>383</v>
      </c>
      <c r="E10" s="400" t="s">
        <v>384</v>
      </c>
    </row>
    <row r="11" spans="1:5" ht="24.95" customHeight="1" x14ac:dyDescent="0.2">
      <c r="A11" s="399" t="s">
        <v>54</v>
      </c>
      <c r="B11" s="399" t="s">
        <v>53</v>
      </c>
      <c r="C11" s="399" t="s">
        <v>385</v>
      </c>
      <c r="D11" s="400" t="s">
        <v>386</v>
      </c>
      <c r="E11" s="400" t="s">
        <v>387</v>
      </c>
    </row>
    <row r="12" spans="1:5" ht="24.95" customHeight="1" x14ac:dyDescent="0.2">
      <c r="A12" s="399" t="s">
        <v>129</v>
      </c>
      <c r="B12" s="399" t="s">
        <v>128</v>
      </c>
      <c r="C12" s="399" t="s">
        <v>388</v>
      </c>
      <c r="D12" s="400" t="s">
        <v>389</v>
      </c>
      <c r="E12" s="400" t="s">
        <v>390</v>
      </c>
    </row>
    <row r="13" spans="1:5" ht="24.95" customHeight="1" x14ac:dyDescent="0.2">
      <c r="A13" s="399" t="s">
        <v>96</v>
      </c>
      <c r="B13" s="399" t="s">
        <v>95</v>
      </c>
      <c r="C13" s="399" t="s">
        <v>391</v>
      </c>
      <c r="D13" s="400" t="s">
        <v>392</v>
      </c>
      <c r="E13" s="400" t="s">
        <v>393</v>
      </c>
    </row>
    <row r="14" spans="1:5" ht="24.95" customHeight="1" x14ac:dyDescent="0.2">
      <c r="A14" s="399" t="s">
        <v>164</v>
      </c>
      <c r="B14" s="399" t="s">
        <v>163</v>
      </c>
      <c r="C14" s="399" t="s">
        <v>394</v>
      </c>
      <c r="D14" s="400" t="s">
        <v>395</v>
      </c>
      <c r="E14" s="400" t="s">
        <v>396</v>
      </c>
    </row>
    <row r="15" spans="1:5" ht="24.95" customHeight="1" x14ac:dyDescent="0.2">
      <c r="A15" s="399" t="s">
        <v>90</v>
      </c>
      <c r="B15" s="399" t="s">
        <v>89</v>
      </c>
      <c r="C15" s="399" t="s">
        <v>397</v>
      </c>
      <c r="D15" s="400" t="s">
        <v>398</v>
      </c>
      <c r="E15" s="400" t="s">
        <v>399</v>
      </c>
    </row>
    <row r="16" spans="1:5" ht="24.95" customHeight="1" x14ac:dyDescent="0.2">
      <c r="A16" s="399" t="s">
        <v>154</v>
      </c>
      <c r="B16" s="399" t="s">
        <v>153</v>
      </c>
      <c r="C16" s="399" t="s">
        <v>400</v>
      </c>
      <c r="D16" s="400" t="s">
        <v>401</v>
      </c>
      <c r="E16" s="400" t="s">
        <v>402</v>
      </c>
    </row>
    <row r="17" spans="1:5" ht="24.95" customHeight="1" x14ac:dyDescent="0.2">
      <c r="A17" s="399" t="s">
        <v>69</v>
      </c>
      <c r="B17" s="399" t="s">
        <v>68</v>
      </c>
      <c r="C17" s="399" t="s">
        <v>403</v>
      </c>
      <c r="D17" s="400" t="s">
        <v>404</v>
      </c>
      <c r="E17" s="400" t="s">
        <v>405</v>
      </c>
    </row>
    <row r="18" spans="1:5" ht="24.95" customHeight="1" x14ac:dyDescent="0.2">
      <c r="A18" s="399" t="s">
        <v>51</v>
      </c>
      <c r="B18" s="399" t="s">
        <v>50</v>
      </c>
      <c r="C18" s="399" t="s">
        <v>406</v>
      </c>
      <c r="D18" s="400" t="s">
        <v>407</v>
      </c>
      <c r="E18" s="400" t="s">
        <v>408</v>
      </c>
    </row>
    <row r="19" spans="1:5" ht="24.95" customHeight="1" x14ac:dyDescent="0.2">
      <c r="A19" s="399" t="s">
        <v>48</v>
      </c>
      <c r="B19" s="399" t="s">
        <v>47</v>
      </c>
      <c r="C19" s="399" t="s">
        <v>409</v>
      </c>
      <c r="D19" s="400" t="s">
        <v>410</v>
      </c>
      <c r="E19" s="400" t="s">
        <v>411</v>
      </c>
    </row>
    <row r="20" spans="1:5" ht="24.95" customHeight="1" x14ac:dyDescent="0.2">
      <c r="A20" s="399" t="s">
        <v>148</v>
      </c>
      <c r="B20" s="399" t="s">
        <v>147</v>
      </c>
      <c r="C20" s="399" t="s">
        <v>412</v>
      </c>
      <c r="D20" s="400" t="s">
        <v>413</v>
      </c>
      <c r="E20" s="400" t="s">
        <v>414</v>
      </c>
    </row>
    <row r="21" spans="1:5" ht="24.95" customHeight="1" x14ac:dyDescent="0.2">
      <c r="A21" s="399" t="s">
        <v>102</v>
      </c>
      <c r="B21" s="399" t="s">
        <v>101</v>
      </c>
      <c r="C21" s="29" t="s">
        <v>415</v>
      </c>
      <c r="D21" s="400" t="s">
        <v>416</v>
      </c>
      <c r="E21" s="400" t="s">
        <v>417</v>
      </c>
    </row>
    <row r="22" spans="1:5" ht="24.95" customHeight="1" x14ac:dyDescent="0.2">
      <c r="A22" s="399" t="s">
        <v>125</v>
      </c>
      <c r="B22" s="399" t="s">
        <v>124</v>
      </c>
      <c r="C22" s="399" t="s">
        <v>418</v>
      </c>
      <c r="D22" s="400" t="s">
        <v>419</v>
      </c>
      <c r="E22" s="400" t="s">
        <v>420</v>
      </c>
    </row>
    <row r="23" spans="1:5" ht="24.95" customHeight="1" x14ac:dyDescent="0.2">
      <c r="A23" s="399" t="s">
        <v>63</v>
      </c>
      <c r="B23" s="399" t="s">
        <v>62</v>
      </c>
      <c r="C23" s="29" t="s">
        <v>421</v>
      </c>
      <c r="D23" s="400" t="s">
        <v>422</v>
      </c>
      <c r="E23" s="400" t="s">
        <v>423</v>
      </c>
    </row>
    <row r="24" spans="1:5" ht="24.95" customHeight="1" x14ac:dyDescent="0.2">
      <c r="A24" s="399" t="s">
        <v>45</v>
      </c>
      <c r="B24" s="399" t="s">
        <v>44</v>
      </c>
      <c r="C24" s="399" t="s">
        <v>424</v>
      </c>
      <c r="D24" s="400" t="s">
        <v>425</v>
      </c>
      <c r="E24" s="400" t="s">
        <v>426</v>
      </c>
    </row>
    <row r="25" spans="1:5" ht="24.95" customHeight="1" x14ac:dyDescent="0.2">
      <c r="A25" s="399" t="s">
        <v>78</v>
      </c>
      <c r="B25" s="399" t="s">
        <v>77</v>
      </c>
      <c r="C25" s="399" t="s">
        <v>427</v>
      </c>
      <c r="D25" s="400" t="s">
        <v>428</v>
      </c>
      <c r="E25" s="400" t="s">
        <v>429</v>
      </c>
    </row>
    <row r="26" spans="1:5" ht="24.95" customHeight="1" x14ac:dyDescent="0.2">
      <c r="A26" s="399" t="s">
        <v>57</v>
      </c>
      <c r="B26" s="399" t="s">
        <v>56</v>
      </c>
      <c r="C26" s="399" t="s">
        <v>430</v>
      </c>
      <c r="D26" s="400" t="s">
        <v>431</v>
      </c>
      <c r="E26" s="400" t="s">
        <v>432</v>
      </c>
    </row>
    <row r="27" spans="1:5" ht="24.95" customHeight="1" x14ac:dyDescent="0.2">
      <c r="A27" s="399" t="s">
        <v>66</v>
      </c>
      <c r="B27" s="399" t="s">
        <v>65</v>
      </c>
      <c r="C27" s="399" t="s">
        <v>433</v>
      </c>
      <c r="D27" s="400" t="s">
        <v>434</v>
      </c>
      <c r="E27" s="400" t="s">
        <v>435</v>
      </c>
    </row>
    <row r="29" spans="1:5" x14ac:dyDescent="0.2">
      <c r="A29" s="401"/>
      <c r="B29" s="401"/>
      <c r="C29" s="401"/>
      <c r="D29" s="401"/>
      <c r="E29" s="401"/>
    </row>
  </sheetData>
  <printOptions horizontalCentered="1"/>
  <pageMargins left="1" right="1" top="1" bottom="1" header="0.3" footer="0.3"/>
  <pageSetup scale="78" fitToHeight="0"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pageSetUpPr fitToPage="1"/>
  </sheetPr>
  <dimension ref="A1:E100"/>
  <sheetViews>
    <sheetView showGridLines="0" zoomScaleNormal="100" workbookViewId="0"/>
  </sheetViews>
  <sheetFormatPr defaultColWidth="9.140625" defaultRowHeight="12.75" x14ac:dyDescent="0.2"/>
  <cols>
    <col min="1" max="1" width="8.85546875" style="17" customWidth="1"/>
    <col min="2" max="2" width="67.140625" style="17" customWidth="1"/>
    <col min="3" max="3" width="21.5703125" style="17" customWidth="1"/>
    <col min="4" max="4" width="8.85546875" style="17" customWidth="1"/>
    <col min="5" max="5" width="9.140625" style="17"/>
    <col min="6" max="6" width="6.7109375" style="17" customWidth="1"/>
    <col min="7" max="8" width="9.140625" style="17"/>
    <col min="9" max="9" width="11.140625" style="17" customWidth="1"/>
    <col min="10" max="10" width="15.28515625" style="17" customWidth="1"/>
    <col min="11" max="16384" width="9.140625" style="17"/>
  </cols>
  <sheetData>
    <row r="1" spans="1:5" ht="45.75" customHeight="1" x14ac:dyDescent="0.2">
      <c r="A1" s="24" t="s">
        <v>1132</v>
      </c>
      <c r="B1" s="1"/>
      <c r="C1" s="1"/>
    </row>
    <row r="3" spans="1:5" ht="15" customHeight="1" x14ac:dyDescent="0.2">
      <c r="A3" s="17" t="s">
        <v>1133</v>
      </c>
      <c r="E3" s="191"/>
    </row>
    <row r="4" spans="1:5" ht="15" customHeight="1" x14ac:dyDescent="0.2">
      <c r="A4" s="17" t="s">
        <v>1630</v>
      </c>
      <c r="E4" s="191"/>
    </row>
    <row r="5" spans="1:5" ht="15" customHeight="1" x14ac:dyDescent="0.2">
      <c r="A5" s="17" t="s">
        <v>1134</v>
      </c>
    </row>
    <row r="6" spans="1:5" ht="15" customHeight="1" x14ac:dyDescent="0.2">
      <c r="A6" s="17" t="s">
        <v>1135</v>
      </c>
    </row>
    <row r="7" spans="1:5" ht="15" customHeight="1" x14ac:dyDescent="0.2"/>
    <row r="8" spans="1:5" ht="15" customHeight="1" x14ac:dyDescent="0.2">
      <c r="A8" s="101" t="s">
        <v>1628</v>
      </c>
      <c r="B8" s="101"/>
      <c r="C8" s="198">
        <v>452786285.42000008</v>
      </c>
      <c r="E8" s="58"/>
    </row>
    <row r="9" spans="1:5" ht="8.1" customHeight="1" x14ac:dyDescent="0.2"/>
    <row r="10" spans="1:5" ht="29.25" customHeight="1" x14ac:dyDescent="0.2">
      <c r="A10" s="196" t="s">
        <v>1099</v>
      </c>
      <c r="B10" s="196" t="s">
        <v>353</v>
      </c>
      <c r="C10" s="197" t="s">
        <v>1100</v>
      </c>
      <c r="D10" s="192"/>
    </row>
    <row r="11" spans="1:5" ht="15" customHeight="1" x14ac:dyDescent="0.2">
      <c r="A11" s="94" t="s">
        <v>1101</v>
      </c>
    </row>
    <row r="12" spans="1:5" ht="15" customHeight="1" x14ac:dyDescent="0.2">
      <c r="A12" s="98">
        <v>3001</v>
      </c>
      <c r="B12" s="17" t="s">
        <v>1136</v>
      </c>
      <c r="C12" s="44">
        <v>10927578.109999999</v>
      </c>
      <c r="E12" s="58"/>
    </row>
    <row r="13" spans="1:5" ht="15" customHeight="1" x14ac:dyDescent="0.2">
      <c r="A13" s="98">
        <v>3012</v>
      </c>
      <c r="B13" s="202" t="s">
        <v>1102</v>
      </c>
      <c r="C13" s="44">
        <v>38.5</v>
      </c>
      <c r="E13" s="58"/>
    </row>
    <row r="14" spans="1:5" ht="15" customHeight="1" x14ac:dyDescent="0.2">
      <c r="A14" s="98">
        <v>3014</v>
      </c>
      <c r="B14" s="17" t="s">
        <v>1103</v>
      </c>
      <c r="C14" s="44">
        <v>1847.97</v>
      </c>
      <c r="E14" s="58"/>
    </row>
    <row r="15" spans="1:5" ht="15" customHeight="1" x14ac:dyDescent="0.2">
      <c r="A15" s="98">
        <v>3020</v>
      </c>
      <c r="B15" s="17" t="s">
        <v>1137</v>
      </c>
      <c r="C15" s="44">
        <v>120677690.25</v>
      </c>
      <c r="E15" s="58"/>
    </row>
    <row r="16" spans="1:5" ht="15" customHeight="1" x14ac:dyDescent="0.2">
      <c r="A16" s="98">
        <v>3025</v>
      </c>
      <c r="B16" s="17" t="s">
        <v>1138</v>
      </c>
      <c r="C16" s="44">
        <v>190382901.91</v>
      </c>
      <c r="E16" s="58"/>
    </row>
    <row r="17" spans="1:5" ht="15" customHeight="1" x14ac:dyDescent="0.2">
      <c r="A17" s="98">
        <v>3027</v>
      </c>
      <c r="B17" s="17" t="s">
        <v>1139</v>
      </c>
      <c r="C17" s="44">
        <v>74380049.049999997</v>
      </c>
      <c r="E17" s="58"/>
    </row>
    <row r="18" spans="1:5" ht="15" customHeight="1" x14ac:dyDescent="0.2">
      <c r="A18" s="98">
        <v>3057</v>
      </c>
      <c r="B18" s="17" t="s">
        <v>1140</v>
      </c>
      <c r="C18" s="44">
        <v>1964349.68</v>
      </c>
      <c r="E18" s="58"/>
    </row>
    <row r="19" spans="1:5" ht="15" customHeight="1" x14ac:dyDescent="0.2">
      <c r="A19" s="98">
        <v>3777</v>
      </c>
      <c r="B19" s="17" t="s">
        <v>1141</v>
      </c>
      <c r="C19" s="44">
        <v>14701</v>
      </c>
      <c r="E19" s="58"/>
    </row>
    <row r="20" spans="1:5" ht="15" customHeight="1" x14ac:dyDescent="0.2">
      <c r="A20" s="98">
        <v>3851</v>
      </c>
      <c r="B20" s="17" t="s">
        <v>1142</v>
      </c>
      <c r="C20" s="44">
        <v>17375296.559999999</v>
      </c>
      <c r="E20" s="58"/>
    </row>
    <row r="21" spans="1:5" ht="8.1" customHeight="1" x14ac:dyDescent="0.2">
      <c r="A21" s="98"/>
      <c r="C21" s="203"/>
    </row>
    <row r="22" spans="1:5" ht="15" customHeight="1" x14ac:dyDescent="0.2">
      <c r="A22" s="98"/>
      <c r="B22" s="101" t="s">
        <v>1104</v>
      </c>
      <c r="C22" s="198">
        <f>SUM(C12:C20)</f>
        <v>415724453.03000003</v>
      </c>
      <c r="E22" s="58"/>
    </row>
    <row r="23" spans="1:5" ht="15" customHeight="1" x14ac:dyDescent="0.2">
      <c r="A23" s="98"/>
      <c r="C23" s="203"/>
      <c r="D23" s="204"/>
    </row>
    <row r="24" spans="1:5" ht="15" customHeight="1" x14ac:dyDescent="0.2">
      <c r="A24" s="199" t="s">
        <v>1105</v>
      </c>
      <c r="C24" s="203"/>
      <c r="D24" s="204"/>
    </row>
    <row r="25" spans="1:5" ht="15" customHeight="1" x14ac:dyDescent="0.2">
      <c r="A25" s="98">
        <v>3765</v>
      </c>
      <c r="B25" s="17" t="s">
        <v>1106</v>
      </c>
      <c r="C25" s="44">
        <v>103982</v>
      </c>
      <c r="D25" s="204"/>
      <c r="E25" s="58"/>
    </row>
    <row r="26" spans="1:5" ht="15" customHeight="1" x14ac:dyDescent="0.2">
      <c r="A26" s="98">
        <v>3972</v>
      </c>
      <c r="B26" s="17" t="s">
        <v>1143</v>
      </c>
      <c r="C26" s="44">
        <v>123871895.76000001</v>
      </c>
      <c r="D26" s="204"/>
      <c r="E26" s="58"/>
    </row>
    <row r="27" spans="1:5" ht="8.1" customHeight="1" x14ac:dyDescent="0.2">
      <c r="A27" s="98"/>
      <c r="C27" s="44"/>
      <c r="D27" s="204"/>
    </row>
    <row r="28" spans="1:5" ht="15" customHeight="1" x14ac:dyDescent="0.2">
      <c r="A28" s="98"/>
      <c r="B28" s="101" t="s">
        <v>1107</v>
      </c>
      <c r="C28" s="198">
        <f>SUM(C25:C26)</f>
        <v>123975877.76000001</v>
      </c>
      <c r="E28" s="58"/>
    </row>
    <row r="29" spans="1:5" ht="8.1" customHeight="1" x14ac:dyDescent="0.2">
      <c r="A29" s="98"/>
      <c r="C29" s="203"/>
    </row>
    <row r="30" spans="1:5" ht="15" customHeight="1" x14ac:dyDescent="0.2">
      <c r="A30" s="101" t="s">
        <v>1108</v>
      </c>
      <c r="B30" s="101"/>
      <c r="C30" s="198">
        <f>C8+C22+C28</f>
        <v>992486616.21000004</v>
      </c>
    </row>
    <row r="31" spans="1:5" ht="15" customHeight="1" x14ac:dyDescent="0.2">
      <c r="A31" s="98"/>
      <c r="C31" s="44"/>
    </row>
    <row r="32" spans="1:5" ht="15" customHeight="1" x14ac:dyDescent="0.2">
      <c r="A32" s="199" t="s">
        <v>1109</v>
      </c>
      <c r="C32" s="203"/>
    </row>
    <row r="33" spans="1:5" ht="15" customHeight="1" x14ac:dyDescent="0.2">
      <c r="A33" s="98"/>
      <c r="B33" s="17" t="s">
        <v>1113</v>
      </c>
      <c r="C33" s="203">
        <v>157248.26</v>
      </c>
      <c r="E33" s="58"/>
    </row>
    <row r="34" spans="1:5" ht="15" customHeight="1" x14ac:dyDescent="0.2">
      <c r="A34" s="98"/>
      <c r="B34" s="17" t="s">
        <v>1114</v>
      </c>
      <c r="C34" s="203">
        <v>18053756.129999999</v>
      </c>
      <c r="E34" s="58"/>
    </row>
    <row r="35" spans="1:5" ht="15" customHeight="1" x14ac:dyDescent="0.2">
      <c r="A35" s="98"/>
      <c r="B35" s="17" t="s">
        <v>1115</v>
      </c>
      <c r="C35" s="203">
        <v>65628763.090000004</v>
      </c>
      <c r="E35" s="58"/>
    </row>
    <row r="36" spans="1:5" ht="15" customHeight="1" x14ac:dyDescent="0.2">
      <c r="A36" s="98"/>
      <c r="B36" s="17" t="s">
        <v>1117</v>
      </c>
      <c r="C36" s="203">
        <v>14394483.23</v>
      </c>
      <c r="E36" s="58"/>
    </row>
    <row r="37" spans="1:5" ht="15" customHeight="1" x14ac:dyDescent="0.2">
      <c r="A37" s="98"/>
      <c r="B37" s="17" t="s">
        <v>1144</v>
      </c>
      <c r="C37" s="203">
        <v>228613527.66999999</v>
      </c>
      <c r="E37" s="58"/>
    </row>
    <row r="38" spans="1:5" ht="15" customHeight="1" x14ac:dyDescent="0.2">
      <c r="A38" s="98"/>
      <c r="B38" s="17" t="s">
        <v>1119</v>
      </c>
      <c r="C38" s="203">
        <v>11078367.050000001</v>
      </c>
      <c r="E38" s="58"/>
    </row>
    <row r="39" spans="1:5" ht="15" customHeight="1" x14ac:dyDescent="0.2">
      <c r="A39" s="98"/>
      <c r="B39" s="17" t="s">
        <v>1120</v>
      </c>
      <c r="C39" s="203">
        <v>50620.73</v>
      </c>
      <c r="E39" s="58"/>
    </row>
    <row r="40" spans="1:5" ht="15" customHeight="1" x14ac:dyDescent="0.2">
      <c r="A40" s="98"/>
      <c r="B40" s="17" t="s">
        <v>1123</v>
      </c>
      <c r="C40" s="203">
        <v>0</v>
      </c>
      <c r="E40" s="58"/>
    </row>
    <row r="41" spans="1:5" ht="8.1" customHeight="1" x14ac:dyDescent="0.2">
      <c r="A41" s="205"/>
      <c r="C41" s="203"/>
    </row>
    <row r="42" spans="1:5" ht="15" customHeight="1" x14ac:dyDescent="0.2">
      <c r="A42" s="98"/>
      <c r="B42" s="101" t="s">
        <v>1127</v>
      </c>
      <c r="C42" s="198">
        <f>SUM(C32:C40)</f>
        <v>337976766.16000003</v>
      </c>
      <c r="E42" s="58"/>
    </row>
    <row r="43" spans="1:5" ht="15" customHeight="1" x14ac:dyDescent="0.2">
      <c r="A43" s="98"/>
      <c r="C43" s="203"/>
    </row>
    <row r="44" spans="1:5" ht="15" customHeight="1" x14ac:dyDescent="0.2">
      <c r="A44" s="199" t="s">
        <v>1128</v>
      </c>
      <c r="C44" s="203"/>
    </row>
    <row r="45" spans="1:5" ht="15" customHeight="1" x14ac:dyDescent="0.2">
      <c r="A45" s="98">
        <v>7803</v>
      </c>
      <c r="B45" s="17" t="s">
        <v>1145</v>
      </c>
      <c r="C45" s="203">
        <v>170590000</v>
      </c>
      <c r="E45" s="58"/>
    </row>
    <row r="46" spans="1:5" ht="15" customHeight="1" x14ac:dyDescent="0.2">
      <c r="A46" s="98">
        <v>7901</v>
      </c>
      <c r="B46" s="17" t="s">
        <v>1129</v>
      </c>
      <c r="C46" s="203">
        <v>182192.38</v>
      </c>
      <c r="E46" s="58"/>
    </row>
    <row r="47" spans="1:5" ht="8.1" customHeight="1" x14ac:dyDescent="0.2">
      <c r="A47" s="98"/>
      <c r="C47" s="203"/>
    </row>
    <row r="48" spans="1:5" ht="15" customHeight="1" x14ac:dyDescent="0.2">
      <c r="B48" s="101" t="s">
        <v>1130</v>
      </c>
      <c r="C48" s="198">
        <f>SUM(C45:C46)</f>
        <v>170772192.38</v>
      </c>
      <c r="E48" s="58"/>
    </row>
    <row r="49" spans="1:5" ht="8.1" customHeight="1" x14ac:dyDescent="0.2">
      <c r="C49" s="44"/>
    </row>
    <row r="50" spans="1:5" ht="15" customHeight="1" x14ac:dyDescent="0.2">
      <c r="A50" s="101" t="s">
        <v>1131</v>
      </c>
      <c r="B50" s="101"/>
      <c r="C50" s="198">
        <f>C42+C48</f>
        <v>508748958.54000002</v>
      </c>
      <c r="E50" s="58"/>
    </row>
    <row r="51" spans="1:5" ht="8.1" customHeight="1" x14ac:dyDescent="0.2">
      <c r="C51" s="44"/>
    </row>
    <row r="52" spans="1:5" ht="15" customHeight="1" x14ac:dyDescent="0.2">
      <c r="A52" s="101" t="s">
        <v>1629</v>
      </c>
      <c r="B52" s="101"/>
      <c r="C52" s="198">
        <f>C30-C50</f>
        <v>483737657.67000002</v>
      </c>
      <c r="E52" s="58"/>
    </row>
    <row r="54" spans="1:5" x14ac:dyDescent="0.2">
      <c r="A54" s="58"/>
      <c r="B54" s="58"/>
      <c r="C54" s="58"/>
    </row>
    <row r="99" s="17" customFormat="1" ht="11.45" customHeight="1" x14ac:dyDescent="0.2"/>
    <row r="100" s="17" customFormat="1" ht="11.45" customHeight="1" x14ac:dyDescent="0.2"/>
  </sheetData>
  <customSheetViews>
    <customSheetView guid="{1C674B5A-2465-4FF2-9A99-78FB0834017D}">
      <selection activeCell="G29" sqref="G29"/>
      <pageMargins left="0" right="0" top="0" bottom="0" header="0" footer="0"/>
      <printOptions horizontalCentered="1"/>
      <pageSetup scale="95" orientation="portrait" r:id="rId1"/>
      <headerFooter alignWithMargins="0"/>
    </customSheetView>
  </customSheetViews>
  <phoneticPr fontId="25" type="noConversion"/>
  <conditionalFormatting sqref="A12:C20">
    <cfRule type="expression" dxfId="39" priority="4">
      <formula>ISEVEN(ROW())</formula>
    </cfRule>
  </conditionalFormatting>
  <conditionalFormatting sqref="A25:C26 A45:C46 A33:C40">
    <cfRule type="expression" dxfId="38" priority="3">
      <formula>ISODD(ROW())</formula>
    </cfRule>
  </conditionalFormatting>
  <printOptions horizontalCentered="1"/>
  <pageMargins left="1" right="1" top="1" bottom="1" header="0.3" footer="0.3"/>
  <pageSetup scale="85"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autoPageBreaks="0" fitToPage="1"/>
  </sheetPr>
  <dimension ref="A1:I194"/>
  <sheetViews>
    <sheetView showGridLines="0" zoomScaleNormal="100" zoomScaleSheetLayoutView="100" workbookViewId="0"/>
  </sheetViews>
  <sheetFormatPr defaultColWidth="9.140625" defaultRowHeight="14.25" x14ac:dyDescent="0.2"/>
  <cols>
    <col min="1" max="1" width="12.5703125" style="88" customWidth="1"/>
    <col min="2" max="2" width="18.5703125" style="89" customWidth="1"/>
    <col min="3" max="3" width="16.5703125" style="89" customWidth="1"/>
    <col min="4" max="4" width="17.42578125" style="89" customWidth="1"/>
    <col min="5" max="5" width="31.7109375" style="88" customWidth="1"/>
    <col min="6" max="6" width="29.28515625" style="88" customWidth="1"/>
    <col min="7" max="7" width="15.28515625" style="88" customWidth="1"/>
    <col min="8" max="9" width="9.140625" style="82"/>
    <col min="10" max="10" width="11.140625" style="82" customWidth="1"/>
    <col min="11" max="11" width="15.28515625" style="82" customWidth="1"/>
    <col min="12" max="16384" width="9.140625" style="82"/>
  </cols>
  <sheetData>
    <row r="1" spans="1:9" ht="45.75" customHeight="1" x14ac:dyDescent="0.2">
      <c r="A1" s="90" t="s">
        <v>1146</v>
      </c>
      <c r="B1" s="81"/>
      <c r="C1" s="81"/>
      <c r="D1" s="81"/>
      <c r="E1" s="81"/>
      <c r="F1" s="81"/>
      <c r="G1" s="81"/>
    </row>
    <row r="2" spans="1:9" s="83" customFormat="1" ht="45.75" customHeight="1" x14ac:dyDescent="0.2">
      <c r="A2" s="64" t="s">
        <v>1147</v>
      </c>
      <c r="B2" s="65" t="s">
        <v>441</v>
      </c>
      <c r="C2" s="65" t="s">
        <v>358</v>
      </c>
      <c r="D2" s="65" t="s">
        <v>1148</v>
      </c>
      <c r="E2" s="64" t="s">
        <v>1200</v>
      </c>
      <c r="F2" s="64" t="s">
        <v>1149</v>
      </c>
      <c r="G2" s="66" t="s">
        <v>1150</v>
      </c>
    </row>
    <row r="3" spans="1:9" ht="14.1" customHeight="1" x14ac:dyDescent="0.2">
      <c r="A3" s="69">
        <v>1</v>
      </c>
      <c r="B3" s="84" t="s">
        <v>654</v>
      </c>
      <c r="C3" s="84" t="s">
        <v>44</v>
      </c>
      <c r="D3" s="84" t="s">
        <v>45</v>
      </c>
      <c r="E3" s="69">
        <v>2</v>
      </c>
      <c r="F3" s="69">
        <v>2</v>
      </c>
      <c r="G3" s="85">
        <f t="shared" ref="G3:G34" si="0">F3/E3</f>
        <v>1</v>
      </c>
      <c r="I3" s="86"/>
    </row>
    <row r="4" spans="1:9" ht="14.1" customHeight="1" x14ac:dyDescent="0.2">
      <c r="A4" s="69">
        <v>3</v>
      </c>
      <c r="B4" s="84" t="s">
        <v>590</v>
      </c>
      <c r="C4" s="84" t="s">
        <v>50</v>
      </c>
      <c r="D4" s="84" t="s">
        <v>51</v>
      </c>
      <c r="E4" s="69">
        <v>9</v>
      </c>
      <c r="F4" s="69">
        <v>5</v>
      </c>
      <c r="G4" s="85">
        <f t="shared" si="0"/>
        <v>0.55555555555555558</v>
      </c>
      <c r="I4" s="86"/>
    </row>
    <row r="5" spans="1:9" ht="14.1" customHeight="1" x14ac:dyDescent="0.2">
      <c r="A5" s="69">
        <v>4</v>
      </c>
      <c r="B5" s="84" t="s">
        <v>531</v>
      </c>
      <c r="C5" s="84" t="s">
        <v>53</v>
      </c>
      <c r="D5" s="84" t="s">
        <v>54</v>
      </c>
      <c r="E5" s="69">
        <v>1</v>
      </c>
      <c r="F5" s="69">
        <v>0</v>
      </c>
      <c r="G5" s="85">
        <f t="shared" si="0"/>
        <v>0</v>
      </c>
      <c r="I5" s="86"/>
    </row>
    <row r="6" spans="1:9" ht="14.1" customHeight="1" x14ac:dyDescent="0.2">
      <c r="A6" s="69">
        <v>5</v>
      </c>
      <c r="B6" s="84" t="s">
        <v>670</v>
      </c>
      <c r="C6" s="84" t="s">
        <v>56</v>
      </c>
      <c r="D6" s="84" t="s">
        <v>57</v>
      </c>
      <c r="E6" s="69">
        <v>4</v>
      </c>
      <c r="F6" s="69">
        <v>3</v>
      </c>
      <c r="G6" s="85">
        <f t="shared" si="0"/>
        <v>0.75</v>
      </c>
      <c r="I6" s="86"/>
    </row>
    <row r="7" spans="1:9" ht="14.1" customHeight="1" x14ac:dyDescent="0.2">
      <c r="A7" s="69">
        <v>7</v>
      </c>
      <c r="B7" s="84" t="s">
        <v>642</v>
      </c>
      <c r="C7" s="84" t="s">
        <v>62</v>
      </c>
      <c r="D7" s="84" t="s">
        <v>63</v>
      </c>
      <c r="E7" s="69">
        <v>1</v>
      </c>
      <c r="F7" s="69">
        <v>1</v>
      </c>
      <c r="G7" s="85">
        <f t="shared" si="0"/>
        <v>1</v>
      </c>
      <c r="I7" s="86"/>
    </row>
    <row r="8" spans="1:9" ht="14.1" customHeight="1" x14ac:dyDescent="0.2">
      <c r="A8" s="69">
        <v>8</v>
      </c>
      <c r="B8" s="84" t="s">
        <v>73</v>
      </c>
      <c r="C8" s="84" t="s">
        <v>65</v>
      </c>
      <c r="D8" s="84" t="s">
        <v>66</v>
      </c>
      <c r="E8" s="69">
        <v>2</v>
      </c>
      <c r="F8" s="69">
        <v>2</v>
      </c>
      <c r="G8" s="85">
        <f t="shared" si="0"/>
        <v>1</v>
      </c>
      <c r="I8" s="86"/>
    </row>
    <row r="9" spans="1:9" ht="14.1" customHeight="1" x14ac:dyDescent="0.2">
      <c r="A9" s="69">
        <v>9</v>
      </c>
      <c r="B9" s="84" t="s">
        <v>575</v>
      </c>
      <c r="C9" s="84" t="s">
        <v>68</v>
      </c>
      <c r="D9" s="84" t="s">
        <v>69</v>
      </c>
      <c r="E9" s="69">
        <v>2</v>
      </c>
      <c r="F9" s="69">
        <v>2</v>
      </c>
      <c r="G9" s="85">
        <f t="shared" si="0"/>
        <v>1</v>
      </c>
      <c r="I9" s="86"/>
    </row>
    <row r="10" spans="1:9" ht="14.1" customHeight="1" x14ac:dyDescent="0.2">
      <c r="A10" s="69">
        <v>11</v>
      </c>
      <c r="B10" s="84" t="s">
        <v>482</v>
      </c>
      <c r="C10" s="84" t="s">
        <v>72</v>
      </c>
      <c r="D10" s="84" t="s">
        <v>73</v>
      </c>
      <c r="E10" s="69">
        <v>8</v>
      </c>
      <c r="F10" s="69">
        <v>7</v>
      </c>
      <c r="G10" s="85">
        <f t="shared" si="0"/>
        <v>0.875</v>
      </c>
      <c r="I10" s="86"/>
    </row>
    <row r="11" spans="1:9" ht="14.1" customHeight="1" x14ac:dyDescent="0.2">
      <c r="A11" s="69">
        <v>13</v>
      </c>
      <c r="B11" s="84" t="s">
        <v>532</v>
      </c>
      <c r="C11" s="84" t="s">
        <v>53</v>
      </c>
      <c r="D11" s="84" t="s">
        <v>54</v>
      </c>
      <c r="E11" s="69">
        <v>2</v>
      </c>
      <c r="F11" s="69">
        <v>1</v>
      </c>
      <c r="G11" s="85">
        <f t="shared" si="0"/>
        <v>0.5</v>
      </c>
      <c r="I11" s="86"/>
    </row>
    <row r="12" spans="1:9" ht="14.1" customHeight="1" x14ac:dyDescent="0.2">
      <c r="A12" s="69">
        <v>14</v>
      </c>
      <c r="B12" s="84" t="s">
        <v>662</v>
      </c>
      <c r="C12" s="84" t="s">
        <v>77</v>
      </c>
      <c r="D12" s="84" t="s">
        <v>78</v>
      </c>
      <c r="E12" s="69">
        <v>8</v>
      </c>
      <c r="F12" s="69">
        <v>6</v>
      </c>
      <c r="G12" s="85">
        <f t="shared" si="0"/>
        <v>0.75</v>
      </c>
      <c r="I12" s="86"/>
    </row>
    <row r="13" spans="1:9" ht="14.1" customHeight="1" x14ac:dyDescent="0.2">
      <c r="A13" s="69">
        <v>15</v>
      </c>
      <c r="B13" s="84" t="s">
        <v>644</v>
      </c>
      <c r="C13" s="84" t="s">
        <v>62</v>
      </c>
      <c r="D13" s="84" t="s">
        <v>63</v>
      </c>
      <c r="E13" s="69">
        <v>19</v>
      </c>
      <c r="F13" s="69">
        <v>14</v>
      </c>
      <c r="G13" s="85">
        <f t="shared" si="0"/>
        <v>0.73684210526315785</v>
      </c>
      <c r="I13" s="86"/>
    </row>
    <row r="14" spans="1:9" ht="14.1" customHeight="1" x14ac:dyDescent="0.2">
      <c r="A14" s="69">
        <v>17</v>
      </c>
      <c r="B14" s="84" t="s">
        <v>442</v>
      </c>
      <c r="C14" s="84" t="s">
        <v>82</v>
      </c>
      <c r="D14" s="84" t="s">
        <v>83</v>
      </c>
      <c r="E14" s="69">
        <v>1</v>
      </c>
      <c r="F14" s="69">
        <v>0</v>
      </c>
      <c r="G14" s="85">
        <f t="shared" si="0"/>
        <v>0</v>
      </c>
      <c r="I14" s="86"/>
    </row>
    <row r="15" spans="1:9" ht="14.1" customHeight="1" x14ac:dyDescent="0.2">
      <c r="A15" s="69">
        <v>18</v>
      </c>
      <c r="B15" s="84" t="s">
        <v>663</v>
      </c>
      <c r="C15" s="84" t="s">
        <v>77</v>
      </c>
      <c r="D15" s="84" t="s">
        <v>78</v>
      </c>
      <c r="E15" s="69">
        <v>2</v>
      </c>
      <c r="F15" s="69">
        <v>2</v>
      </c>
      <c r="G15" s="85">
        <f t="shared" si="0"/>
        <v>1</v>
      </c>
      <c r="I15" s="86"/>
    </row>
    <row r="16" spans="1:9" ht="14.1" customHeight="1" x14ac:dyDescent="0.2">
      <c r="A16" s="69">
        <v>19</v>
      </c>
      <c r="B16" s="84" t="s">
        <v>473</v>
      </c>
      <c r="C16" s="84" t="s">
        <v>86</v>
      </c>
      <c r="D16" s="84" t="s">
        <v>87</v>
      </c>
      <c r="E16" s="69">
        <v>3</v>
      </c>
      <c r="F16" s="69">
        <v>3</v>
      </c>
      <c r="G16" s="85">
        <f t="shared" si="0"/>
        <v>1</v>
      </c>
      <c r="I16" s="86"/>
    </row>
    <row r="17" spans="1:9" ht="14.1" customHeight="1" x14ac:dyDescent="0.2">
      <c r="A17" s="69">
        <v>20</v>
      </c>
      <c r="B17" s="84" t="s">
        <v>561</v>
      </c>
      <c r="C17" s="84" t="s">
        <v>89</v>
      </c>
      <c r="D17" s="84" t="s">
        <v>90</v>
      </c>
      <c r="E17" s="69">
        <v>4</v>
      </c>
      <c r="F17" s="69">
        <v>4</v>
      </c>
      <c r="G17" s="85">
        <f t="shared" si="0"/>
        <v>1</v>
      </c>
      <c r="I17" s="86"/>
    </row>
    <row r="18" spans="1:9" ht="14.1" customHeight="1" x14ac:dyDescent="0.2">
      <c r="A18" s="69">
        <v>21</v>
      </c>
      <c r="B18" s="84" t="s">
        <v>509</v>
      </c>
      <c r="C18" s="84" t="s">
        <v>92</v>
      </c>
      <c r="D18" s="84" t="s">
        <v>93</v>
      </c>
      <c r="E18" s="69">
        <v>9</v>
      </c>
      <c r="F18" s="69">
        <v>5</v>
      </c>
      <c r="G18" s="85">
        <f t="shared" si="0"/>
        <v>0.55555555555555558</v>
      </c>
      <c r="I18" s="86"/>
    </row>
    <row r="19" spans="1:9" ht="14.1" customHeight="1" x14ac:dyDescent="0.2">
      <c r="A19" s="69">
        <v>22</v>
      </c>
      <c r="B19" s="84" t="s">
        <v>547</v>
      </c>
      <c r="C19" s="84" t="s">
        <v>95</v>
      </c>
      <c r="D19" s="84" t="s">
        <v>96</v>
      </c>
      <c r="E19" s="69">
        <v>1</v>
      </c>
      <c r="F19" s="69">
        <v>0</v>
      </c>
      <c r="G19" s="85">
        <f t="shared" si="0"/>
        <v>0</v>
      </c>
      <c r="I19" s="86"/>
    </row>
    <row r="20" spans="1:9" ht="14.1" customHeight="1" x14ac:dyDescent="0.2">
      <c r="A20" s="69">
        <v>24</v>
      </c>
      <c r="B20" s="84" t="s">
        <v>619</v>
      </c>
      <c r="C20" s="84" t="s">
        <v>101</v>
      </c>
      <c r="D20" s="84" t="s">
        <v>102</v>
      </c>
      <c r="E20" s="69">
        <v>2</v>
      </c>
      <c r="F20" s="69">
        <v>1</v>
      </c>
      <c r="G20" s="85">
        <f t="shared" si="0"/>
        <v>0.5</v>
      </c>
      <c r="I20" s="86"/>
    </row>
    <row r="21" spans="1:9" ht="14.1" customHeight="1" x14ac:dyDescent="0.2">
      <c r="A21" s="69">
        <v>25</v>
      </c>
      <c r="B21" s="84" t="s">
        <v>500</v>
      </c>
      <c r="C21" s="84" t="s">
        <v>104</v>
      </c>
      <c r="D21" s="84" t="s">
        <v>105</v>
      </c>
      <c r="E21" s="69">
        <v>7</v>
      </c>
      <c r="F21" s="69">
        <v>4</v>
      </c>
      <c r="G21" s="85">
        <f t="shared" si="0"/>
        <v>0.5714285714285714</v>
      </c>
      <c r="I21" s="86"/>
    </row>
    <row r="22" spans="1:9" ht="14.1" customHeight="1" x14ac:dyDescent="0.2">
      <c r="A22" s="69">
        <v>26</v>
      </c>
      <c r="B22" s="84" t="s">
        <v>510</v>
      </c>
      <c r="C22" s="84" t="s">
        <v>92</v>
      </c>
      <c r="D22" s="84" t="s">
        <v>93</v>
      </c>
      <c r="E22" s="69">
        <v>2</v>
      </c>
      <c r="F22" s="69">
        <v>1</v>
      </c>
      <c r="G22" s="85">
        <f t="shared" si="0"/>
        <v>0.5</v>
      </c>
      <c r="I22" s="86"/>
    </row>
    <row r="23" spans="1:9" ht="14.1" customHeight="1" x14ac:dyDescent="0.2">
      <c r="A23" s="69">
        <v>27</v>
      </c>
      <c r="B23" s="84" t="s">
        <v>484</v>
      </c>
      <c r="C23" s="84" t="s">
        <v>72</v>
      </c>
      <c r="D23" s="84" t="s">
        <v>73</v>
      </c>
      <c r="E23" s="69">
        <v>2</v>
      </c>
      <c r="F23" s="69">
        <v>2</v>
      </c>
      <c r="G23" s="85">
        <f t="shared" si="0"/>
        <v>1</v>
      </c>
      <c r="I23" s="86"/>
    </row>
    <row r="24" spans="1:9" ht="14.1" customHeight="1" x14ac:dyDescent="0.2">
      <c r="A24" s="69">
        <v>28</v>
      </c>
      <c r="B24" s="84" t="s">
        <v>485</v>
      </c>
      <c r="C24" s="84" t="s">
        <v>72</v>
      </c>
      <c r="D24" s="84" t="s">
        <v>73</v>
      </c>
      <c r="E24" s="69">
        <v>6</v>
      </c>
      <c r="F24" s="69">
        <v>4</v>
      </c>
      <c r="G24" s="85">
        <f t="shared" si="0"/>
        <v>0.66666666666666663</v>
      </c>
      <c r="I24" s="86"/>
    </row>
    <row r="25" spans="1:9" ht="14.1" customHeight="1" x14ac:dyDescent="0.2">
      <c r="A25" s="69">
        <v>29</v>
      </c>
      <c r="B25" s="84" t="s">
        <v>679</v>
      </c>
      <c r="C25" s="84" t="s">
        <v>65</v>
      </c>
      <c r="D25" s="84" t="s">
        <v>66</v>
      </c>
      <c r="E25" s="69">
        <v>4</v>
      </c>
      <c r="F25" s="69">
        <v>3</v>
      </c>
      <c r="G25" s="85">
        <f t="shared" si="0"/>
        <v>0.75</v>
      </c>
      <c r="I25" s="86"/>
    </row>
    <row r="26" spans="1:9" ht="14.1" customHeight="1" x14ac:dyDescent="0.2">
      <c r="A26" s="69">
        <v>30</v>
      </c>
      <c r="B26" s="84" t="s">
        <v>443</v>
      </c>
      <c r="C26" s="84" t="s">
        <v>82</v>
      </c>
      <c r="D26" s="84" t="s">
        <v>83</v>
      </c>
      <c r="E26" s="69">
        <v>2</v>
      </c>
      <c r="F26" s="69">
        <v>2</v>
      </c>
      <c r="G26" s="85">
        <f t="shared" si="0"/>
        <v>1</v>
      </c>
      <c r="I26" s="86"/>
    </row>
    <row r="27" spans="1:9" ht="14.1" customHeight="1" x14ac:dyDescent="0.2">
      <c r="A27" s="69">
        <v>31</v>
      </c>
      <c r="B27" s="84" t="s">
        <v>620</v>
      </c>
      <c r="C27" s="84" t="s">
        <v>101</v>
      </c>
      <c r="D27" s="84" t="s">
        <v>102</v>
      </c>
      <c r="E27" s="69">
        <v>4</v>
      </c>
      <c r="F27" s="69">
        <v>3</v>
      </c>
      <c r="G27" s="85">
        <f t="shared" si="0"/>
        <v>0.75</v>
      </c>
      <c r="I27" s="86"/>
    </row>
    <row r="28" spans="1:9" ht="14.1" customHeight="1" x14ac:dyDescent="0.2">
      <c r="A28" s="69">
        <v>32</v>
      </c>
      <c r="B28" s="84" t="s">
        <v>474</v>
      </c>
      <c r="C28" s="84" t="s">
        <v>86</v>
      </c>
      <c r="D28" s="84" t="s">
        <v>87</v>
      </c>
      <c r="E28" s="69">
        <v>1</v>
      </c>
      <c r="F28" s="69">
        <v>0</v>
      </c>
      <c r="G28" s="85">
        <f t="shared" si="0"/>
        <v>0</v>
      </c>
      <c r="I28" s="86"/>
    </row>
    <row r="29" spans="1:9" ht="14.1" customHeight="1" x14ac:dyDescent="0.2">
      <c r="A29" s="69">
        <v>33</v>
      </c>
      <c r="B29" s="84" t="s">
        <v>457</v>
      </c>
      <c r="C29" s="84" t="s">
        <v>59</v>
      </c>
      <c r="D29" s="84" t="s">
        <v>60</v>
      </c>
      <c r="E29" s="69">
        <v>1</v>
      </c>
      <c r="F29" s="69">
        <v>1</v>
      </c>
      <c r="G29" s="85">
        <f t="shared" si="0"/>
        <v>1</v>
      </c>
      <c r="I29" s="86"/>
    </row>
    <row r="30" spans="1:9" ht="14.1" customHeight="1" x14ac:dyDescent="0.2">
      <c r="A30" s="69">
        <v>34</v>
      </c>
      <c r="B30" s="84" t="s">
        <v>475</v>
      </c>
      <c r="C30" s="84" t="s">
        <v>86</v>
      </c>
      <c r="D30" s="84" t="s">
        <v>87</v>
      </c>
      <c r="E30" s="69">
        <v>7</v>
      </c>
      <c r="F30" s="69">
        <v>5</v>
      </c>
      <c r="G30" s="85">
        <f t="shared" si="0"/>
        <v>0.7142857142857143</v>
      </c>
      <c r="I30" s="86"/>
    </row>
    <row r="31" spans="1:9" ht="14.1" customHeight="1" x14ac:dyDescent="0.2">
      <c r="A31" s="69">
        <v>35</v>
      </c>
      <c r="B31" s="84" t="s">
        <v>576</v>
      </c>
      <c r="C31" s="84" t="s">
        <v>68</v>
      </c>
      <c r="D31" s="84" t="s">
        <v>69</v>
      </c>
      <c r="E31" s="69">
        <v>1</v>
      </c>
      <c r="F31" s="69">
        <v>1</v>
      </c>
      <c r="G31" s="85">
        <f t="shared" si="0"/>
        <v>1</v>
      </c>
      <c r="I31" s="86"/>
    </row>
    <row r="32" spans="1:9" ht="14.1" customHeight="1" x14ac:dyDescent="0.2">
      <c r="A32" s="69">
        <v>36</v>
      </c>
      <c r="B32" s="84" t="s">
        <v>493</v>
      </c>
      <c r="C32" s="84" t="s">
        <v>117</v>
      </c>
      <c r="D32" s="84" t="s">
        <v>118</v>
      </c>
      <c r="E32" s="69">
        <v>1</v>
      </c>
      <c r="F32" s="69">
        <v>0</v>
      </c>
      <c r="G32" s="85">
        <f t="shared" si="0"/>
        <v>0</v>
      </c>
      <c r="I32" s="86"/>
    </row>
    <row r="33" spans="1:9" ht="14.1" customHeight="1" x14ac:dyDescent="0.2">
      <c r="A33" s="69">
        <v>38</v>
      </c>
      <c r="B33" s="84" t="s">
        <v>99</v>
      </c>
      <c r="C33" s="84" t="s">
        <v>98</v>
      </c>
      <c r="D33" s="84" t="s">
        <v>99</v>
      </c>
      <c r="E33" s="69">
        <v>4</v>
      </c>
      <c r="F33" s="69">
        <v>2</v>
      </c>
      <c r="G33" s="85">
        <f t="shared" si="0"/>
        <v>0.5</v>
      </c>
      <c r="I33" s="86"/>
    </row>
    <row r="34" spans="1:9" ht="14.1" customHeight="1" x14ac:dyDescent="0.2">
      <c r="A34" s="69">
        <v>39</v>
      </c>
      <c r="B34" s="84" t="s">
        <v>672</v>
      </c>
      <c r="C34" s="84" t="s">
        <v>56</v>
      </c>
      <c r="D34" s="84" t="s">
        <v>57</v>
      </c>
      <c r="E34" s="69">
        <v>4</v>
      </c>
      <c r="F34" s="69">
        <v>2</v>
      </c>
      <c r="G34" s="85">
        <f t="shared" si="0"/>
        <v>0.5</v>
      </c>
      <c r="I34" s="86"/>
    </row>
    <row r="35" spans="1:9" ht="14.1" customHeight="1" x14ac:dyDescent="0.2">
      <c r="A35" s="69">
        <v>41</v>
      </c>
      <c r="B35" s="84" t="s">
        <v>627</v>
      </c>
      <c r="C35" s="84" t="s">
        <v>124</v>
      </c>
      <c r="D35" s="84" t="s">
        <v>125</v>
      </c>
      <c r="E35" s="69">
        <v>1</v>
      </c>
      <c r="F35" s="69">
        <v>1</v>
      </c>
      <c r="G35" s="85">
        <f t="shared" ref="G35:G66" si="1">F35/E35</f>
        <v>1</v>
      </c>
      <c r="I35" s="86"/>
    </row>
    <row r="36" spans="1:9" ht="14.1" customHeight="1" x14ac:dyDescent="0.2">
      <c r="A36" s="69">
        <v>42</v>
      </c>
      <c r="B36" s="84" t="s">
        <v>501</v>
      </c>
      <c r="C36" s="84" t="s">
        <v>104</v>
      </c>
      <c r="D36" s="84" t="s">
        <v>105</v>
      </c>
      <c r="E36" s="69">
        <v>2</v>
      </c>
      <c r="F36" s="69">
        <v>2</v>
      </c>
      <c r="G36" s="85">
        <f t="shared" si="1"/>
        <v>1</v>
      </c>
      <c r="I36" s="86"/>
    </row>
    <row r="37" spans="1:9" ht="14.1" customHeight="1" x14ac:dyDescent="0.2">
      <c r="A37" s="69">
        <v>43</v>
      </c>
      <c r="B37" s="84" t="s">
        <v>541</v>
      </c>
      <c r="C37" s="84" t="s">
        <v>128</v>
      </c>
      <c r="D37" s="84" t="s">
        <v>129</v>
      </c>
      <c r="E37" s="69">
        <v>14</v>
      </c>
      <c r="F37" s="69">
        <v>11</v>
      </c>
      <c r="G37" s="85">
        <f t="shared" si="1"/>
        <v>0.7857142857142857</v>
      </c>
      <c r="I37" s="86"/>
    </row>
    <row r="38" spans="1:9" ht="14.1" customHeight="1" x14ac:dyDescent="0.2">
      <c r="A38" s="69">
        <v>45</v>
      </c>
      <c r="B38" s="84" t="s">
        <v>680</v>
      </c>
      <c r="C38" s="84" t="s">
        <v>65</v>
      </c>
      <c r="D38" s="84" t="s">
        <v>66</v>
      </c>
      <c r="E38" s="69">
        <v>5</v>
      </c>
      <c r="F38" s="69">
        <v>5</v>
      </c>
      <c r="G38" s="85">
        <f t="shared" si="1"/>
        <v>1</v>
      </c>
      <c r="I38" s="86"/>
    </row>
    <row r="39" spans="1:9" ht="14.1" customHeight="1" x14ac:dyDescent="0.2">
      <c r="A39" s="69">
        <v>46</v>
      </c>
      <c r="B39" s="84" t="s">
        <v>645</v>
      </c>
      <c r="C39" s="84" t="s">
        <v>62</v>
      </c>
      <c r="D39" s="84" t="s">
        <v>63</v>
      </c>
      <c r="E39" s="69">
        <v>7</v>
      </c>
      <c r="F39" s="69">
        <v>5</v>
      </c>
      <c r="G39" s="85">
        <f t="shared" si="1"/>
        <v>0.7142857142857143</v>
      </c>
      <c r="I39" s="86"/>
    </row>
    <row r="40" spans="1:9" ht="14.1" customHeight="1" x14ac:dyDescent="0.2">
      <c r="A40" s="69">
        <v>47</v>
      </c>
      <c r="B40" s="84" t="s">
        <v>502</v>
      </c>
      <c r="C40" s="84" t="s">
        <v>104</v>
      </c>
      <c r="D40" s="84" t="s">
        <v>105</v>
      </c>
      <c r="E40" s="69">
        <v>2</v>
      </c>
      <c r="F40" s="69">
        <v>2</v>
      </c>
      <c r="G40" s="85">
        <f t="shared" si="1"/>
        <v>1</v>
      </c>
      <c r="I40" s="86"/>
    </row>
    <row r="41" spans="1:9" ht="14.1" customHeight="1" x14ac:dyDescent="0.2">
      <c r="A41" s="69">
        <v>48</v>
      </c>
      <c r="B41" s="84" t="s">
        <v>628</v>
      </c>
      <c r="C41" s="84" t="s">
        <v>124</v>
      </c>
      <c r="D41" s="84" t="s">
        <v>125</v>
      </c>
      <c r="E41" s="69">
        <v>1</v>
      </c>
      <c r="F41" s="69">
        <v>1</v>
      </c>
      <c r="G41" s="85">
        <f t="shared" si="1"/>
        <v>1</v>
      </c>
      <c r="I41" s="86"/>
    </row>
    <row r="42" spans="1:9" ht="14.1" customHeight="1" x14ac:dyDescent="0.2">
      <c r="A42" s="69">
        <v>49</v>
      </c>
      <c r="B42" s="84" t="s">
        <v>673</v>
      </c>
      <c r="C42" s="84" t="s">
        <v>56</v>
      </c>
      <c r="D42" s="84" t="s">
        <v>57</v>
      </c>
      <c r="E42" s="69">
        <v>7</v>
      </c>
      <c r="F42" s="69">
        <v>3</v>
      </c>
      <c r="G42" s="85">
        <f t="shared" si="1"/>
        <v>0.42857142857142855</v>
      </c>
      <c r="I42" s="86"/>
    </row>
    <row r="43" spans="1:9" ht="14.1" customHeight="1" x14ac:dyDescent="0.2">
      <c r="A43" s="69">
        <v>50</v>
      </c>
      <c r="B43" s="84" t="s">
        <v>664</v>
      </c>
      <c r="C43" s="84" t="s">
        <v>77</v>
      </c>
      <c r="D43" s="84" t="s">
        <v>78</v>
      </c>
      <c r="E43" s="69">
        <v>7</v>
      </c>
      <c r="F43" s="69">
        <v>5</v>
      </c>
      <c r="G43" s="85">
        <f t="shared" si="1"/>
        <v>0.7142857142857143</v>
      </c>
      <c r="I43" s="86"/>
    </row>
    <row r="44" spans="1:9" ht="14.1" customHeight="1" x14ac:dyDescent="0.2">
      <c r="A44" s="69">
        <v>55</v>
      </c>
      <c r="B44" s="84" t="s">
        <v>548</v>
      </c>
      <c r="C44" s="84" t="s">
        <v>95</v>
      </c>
      <c r="D44" s="84" t="s">
        <v>96</v>
      </c>
      <c r="E44" s="69">
        <v>5</v>
      </c>
      <c r="F44" s="69">
        <v>3</v>
      </c>
      <c r="G44" s="85">
        <f t="shared" si="1"/>
        <v>0.6</v>
      </c>
      <c r="I44" s="86"/>
    </row>
    <row r="45" spans="1:9" ht="14.1" customHeight="1" x14ac:dyDescent="0.2">
      <c r="A45" s="69">
        <v>56</v>
      </c>
      <c r="B45" s="84" t="s">
        <v>458</v>
      </c>
      <c r="C45" s="84" t="s">
        <v>59</v>
      </c>
      <c r="D45" s="84" t="s">
        <v>60</v>
      </c>
      <c r="E45" s="69">
        <v>2</v>
      </c>
      <c r="F45" s="69">
        <v>2</v>
      </c>
      <c r="G45" s="85">
        <f t="shared" si="1"/>
        <v>1</v>
      </c>
      <c r="I45" s="86"/>
    </row>
    <row r="46" spans="1:9" ht="14.1" customHeight="1" x14ac:dyDescent="0.2">
      <c r="A46" s="69">
        <v>57</v>
      </c>
      <c r="B46" s="84" t="s">
        <v>129</v>
      </c>
      <c r="C46" s="84" t="s">
        <v>128</v>
      </c>
      <c r="D46" s="84" t="s">
        <v>129</v>
      </c>
      <c r="E46" s="69">
        <v>20</v>
      </c>
      <c r="F46" s="69">
        <v>12</v>
      </c>
      <c r="G46" s="85">
        <f t="shared" si="1"/>
        <v>0.6</v>
      </c>
      <c r="I46" s="86"/>
    </row>
    <row r="47" spans="1:9" ht="14.1" customHeight="1" x14ac:dyDescent="0.2">
      <c r="A47" s="69">
        <v>58</v>
      </c>
      <c r="B47" s="84" t="s">
        <v>579</v>
      </c>
      <c r="C47" s="84" t="s">
        <v>68</v>
      </c>
      <c r="D47" s="84" t="s">
        <v>69</v>
      </c>
      <c r="E47" s="69">
        <v>1</v>
      </c>
      <c r="F47" s="69">
        <v>1</v>
      </c>
      <c r="G47" s="85">
        <f t="shared" si="1"/>
        <v>1</v>
      </c>
      <c r="I47" s="86"/>
    </row>
    <row r="48" spans="1:9" ht="14.1" customHeight="1" x14ac:dyDescent="0.2">
      <c r="A48" s="69">
        <v>59</v>
      </c>
      <c r="B48" s="84" t="s">
        <v>459</v>
      </c>
      <c r="C48" s="84" t="s">
        <v>59</v>
      </c>
      <c r="D48" s="84" t="s">
        <v>60</v>
      </c>
      <c r="E48" s="69">
        <v>2</v>
      </c>
      <c r="F48" s="69">
        <v>0</v>
      </c>
      <c r="G48" s="85">
        <f t="shared" si="1"/>
        <v>0</v>
      </c>
      <c r="I48" s="86"/>
    </row>
    <row r="49" spans="1:9" ht="14.1" customHeight="1" x14ac:dyDescent="0.2">
      <c r="A49" s="69">
        <v>60</v>
      </c>
      <c r="B49" s="84" t="s">
        <v>610</v>
      </c>
      <c r="C49" s="84" t="s">
        <v>147</v>
      </c>
      <c r="D49" s="84" t="s">
        <v>148</v>
      </c>
      <c r="E49" s="69">
        <v>2</v>
      </c>
      <c r="F49" s="69">
        <v>0</v>
      </c>
      <c r="G49" s="85">
        <f t="shared" si="1"/>
        <v>0</v>
      </c>
      <c r="I49" s="86"/>
    </row>
    <row r="50" spans="1:9" ht="14.1" customHeight="1" x14ac:dyDescent="0.2">
      <c r="A50" s="69">
        <v>61</v>
      </c>
      <c r="B50" s="84" t="s">
        <v>542</v>
      </c>
      <c r="C50" s="84" t="s">
        <v>128</v>
      </c>
      <c r="D50" s="84" t="s">
        <v>129</v>
      </c>
      <c r="E50" s="69">
        <v>11</v>
      </c>
      <c r="F50" s="69">
        <v>10</v>
      </c>
      <c r="G50" s="85">
        <f t="shared" si="1"/>
        <v>0.90909090909090906</v>
      </c>
      <c r="I50" s="86"/>
    </row>
    <row r="51" spans="1:9" ht="14.1" customHeight="1" x14ac:dyDescent="0.2">
      <c r="A51" s="69">
        <v>62</v>
      </c>
      <c r="B51" s="84" t="s">
        <v>1201</v>
      </c>
      <c r="C51" s="84" t="s">
        <v>65</v>
      </c>
      <c r="D51" s="84" t="s">
        <v>66</v>
      </c>
      <c r="E51" s="69">
        <v>4</v>
      </c>
      <c r="F51" s="69">
        <v>4</v>
      </c>
      <c r="G51" s="85">
        <f t="shared" si="1"/>
        <v>1</v>
      </c>
      <c r="I51" s="86"/>
    </row>
    <row r="52" spans="1:9" ht="14.1" customHeight="1" x14ac:dyDescent="0.2">
      <c r="A52" s="69">
        <v>64</v>
      </c>
      <c r="B52" s="84" t="s">
        <v>567</v>
      </c>
      <c r="C52" s="84" t="s">
        <v>153</v>
      </c>
      <c r="D52" s="84" t="s">
        <v>154</v>
      </c>
      <c r="E52" s="69">
        <v>1</v>
      </c>
      <c r="F52" s="69">
        <v>1</v>
      </c>
      <c r="G52" s="85">
        <f t="shared" si="1"/>
        <v>1</v>
      </c>
      <c r="I52" s="86"/>
    </row>
    <row r="53" spans="1:9" ht="14.1" customHeight="1" x14ac:dyDescent="0.2">
      <c r="A53" s="69">
        <v>68</v>
      </c>
      <c r="B53" s="84" t="s">
        <v>503</v>
      </c>
      <c r="C53" s="84" t="s">
        <v>104</v>
      </c>
      <c r="D53" s="84" t="s">
        <v>105</v>
      </c>
      <c r="E53" s="69">
        <v>5</v>
      </c>
      <c r="F53" s="69">
        <v>3</v>
      </c>
      <c r="G53" s="85">
        <f t="shared" si="1"/>
        <v>0.6</v>
      </c>
      <c r="I53" s="86"/>
    </row>
    <row r="54" spans="1:9" ht="14.1" customHeight="1" x14ac:dyDescent="0.2">
      <c r="A54" s="69">
        <v>69</v>
      </c>
      <c r="B54" s="84" t="s">
        <v>600</v>
      </c>
      <c r="C54" s="84" t="s">
        <v>47</v>
      </c>
      <c r="D54" s="84" t="s">
        <v>48</v>
      </c>
      <c r="E54" s="69">
        <v>4</v>
      </c>
      <c r="F54" s="69">
        <v>2</v>
      </c>
      <c r="G54" s="85">
        <f t="shared" si="1"/>
        <v>0.5</v>
      </c>
      <c r="I54" s="86"/>
    </row>
    <row r="55" spans="1:9" ht="14.1" customHeight="1" x14ac:dyDescent="0.2">
      <c r="A55" s="69">
        <v>72</v>
      </c>
      <c r="B55" s="84" t="s">
        <v>96</v>
      </c>
      <c r="C55" s="84" t="s">
        <v>95</v>
      </c>
      <c r="D55" s="84" t="s">
        <v>96</v>
      </c>
      <c r="E55" s="69">
        <v>22</v>
      </c>
      <c r="F55" s="69">
        <v>12</v>
      </c>
      <c r="G55" s="85">
        <f t="shared" si="1"/>
        <v>0.54545454545454541</v>
      </c>
      <c r="I55" s="86"/>
    </row>
    <row r="56" spans="1:9" ht="14.1" customHeight="1" x14ac:dyDescent="0.2">
      <c r="A56" s="69">
        <v>71</v>
      </c>
      <c r="B56" s="84" t="s">
        <v>543</v>
      </c>
      <c r="C56" s="84" t="s">
        <v>128</v>
      </c>
      <c r="D56" s="84" t="s">
        <v>129</v>
      </c>
      <c r="E56" s="69">
        <v>7</v>
      </c>
      <c r="F56" s="69">
        <v>6</v>
      </c>
      <c r="G56" s="85">
        <f t="shared" si="1"/>
        <v>0.8571428571428571</v>
      </c>
      <c r="I56" s="86"/>
    </row>
    <row r="57" spans="1:9" ht="14.1" customHeight="1" x14ac:dyDescent="0.2">
      <c r="A57" s="69">
        <v>73</v>
      </c>
      <c r="B57" s="84" t="s">
        <v>552</v>
      </c>
      <c r="C57" s="84" t="s">
        <v>163</v>
      </c>
      <c r="D57" s="84" t="s">
        <v>164</v>
      </c>
      <c r="E57" s="69">
        <v>4</v>
      </c>
      <c r="F57" s="69">
        <v>1</v>
      </c>
      <c r="G57" s="85">
        <f t="shared" si="1"/>
        <v>0.25</v>
      </c>
      <c r="I57" s="86"/>
    </row>
    <row r="58" spans="1:9" ht="14.1" customHeight="1" x14ac:dyDescent="0.2">
      <c r="A58" s="69">
        <v>74</v>
      </c>
      <c r="B58" s="84" t="s">
        <v>665</v>
      </c>
      <c r="C58" s="84" t="s">
        <v>77</v>
      </c>
      <c r="D58" s="84" t="s">
        <v>78</v>
      </c>
      <c r="E58" s="69">
        <v>2</v>
      </c>
      <c r="F58" s="69">
        <v>0</v>
      </c>
      <c r="G58" s="85">
        <f t="shared" si="1"/>
        <v>0</v>
      </c>
      <c r="I58" s="86"/>
    </row>
    <row r="59" spans="1:9" ht="14.1" customHeight="1" x14ac:dyDescent="0.2">
      <c r="A59" s="69">
        <v>75</v>
      </c>
      <c r="B59" s="84" t="s">
        <v>611</v>
      </c>
      <c r="C59" s="84" t="s">
        <v>147</v>
      </c>
      <c r="D59" s="84" t="s">
        <v>148</v>
      </c>
      <c r="E59" s="69">
        <v>5</v>
      </c>
      <c r="F59" s="69">
        <v>3</v>
      </c>
      <c r="G59" s="85">
        <f t="shared" si="1"/>
        <v>0.6</v>
      </c>
      <c r="I59" s="86"/>
    </row>
    <row r="60" spans="1:9" ht="14.1" customHeight="1" x14ac:dyDescent="0.2">
      <c r="A60" s="69">
        <v>76</v>
      </c>
      <c r="B60" s="84" t="s">
        <v>682</v>
      </c>
      <c r="C60" s="84" t="s">
        <v>65</v>
      </c>
      <c r="D60" s="84" t="s">
        <v>66</v>
      </c>
      <c r="E60" s="69">
        <v>7</v>
      </c>
      <c r="F60" s="69">
        <v>5</v>
      </c>
      <c r="G60" s="85">
        <f t="shared" si="1"/>
        <v>0.7142857142857143</v>
      </c>
      <c r="I60" s="86"/>
    </row>
    <row r="61" spans="1:9" ht="14.1" customHeight="1" x14ac:dyDescent="0.2">
      <c r="A61" s="69">
        <v>77</v>
      </c>
      <c r="B61" s="84" t="s">
        <v>444</v>
      </c>
      <c r="C61" s="84" t="s">
        <v>82</v>
      </c>
      <c r="D61" s="84" t="s">
        <v>83</v>
      </c>
      <c r="E61" s="69">
        <v>1</v>
      </c>
      <c r="F61" s="69">
        <v>0</v>
      </c>
      <c r="G61" s="85">
        <f t="shared" si="1"/>
        <v>0</v>
      </c>
      <c r="I61" s="86"/>
    </row>
    <row r="62" spans="1:9" ht="14.1" customHeight="1" x14ac:dyDescent="0.2">
      <c r="A62" s="69">
        <v>79</v>
      </c>
      <c r="B62" s="84" t="s">
        <v>524</v>
      </c>
      <c r="C62" s="84" t="s">
        <v>98</v>
      </c>
      <c r="D62" s="84" t="s">
        <v>99</v>
      </c>
      <c r="E62" s="69">
        <v>1</v>
      </c>
      <c r="F62" s="69">
        <v>1</v>
      </c>
      <c r="G62" s="85">
        <f t="shared" si="1"/>
        <v>1</v>
      </c>
      <c r="I62" s="86"/>
    </row>
    <row r="63" spans="1:9" ht="14.1" customHeight="1" x14ac:dyDescent="0.2">
      <c r="A63" s="69">
        <v>80</v>
      </c>
      <c r="B63" s="84" t="s">
        <v>562</v>
      </c>
      <c r="C63" s="84" t="s">
        <v>89</v>
      </c>
      <c r="D63" s="84" t="s">
        <v>90</v>
      </c>
      <c r="E63" s="69">
        <v>5</v>
      </c>
      <c r="F63" s="69">
        <v>3</v>
      </c>
      <c r="G63" s="85">
        <f t="shared" si="1"/>
        <v>0.6</v>
      </c>
      <c r="I63" s="86"/>
    </row>
    <row r="64" spans="1:9" ht="14.1" customHeight="1" x14ac:dyDescent="0.2">
      <c r="A64" s="69">
        <v>82</v>
      </c>
      <c r="B64" s="84" t="s">
        <v>511</v>
      </c>
      <c r="C64" s="84" t="s">
        <v>92</v>
      </c>
      <c r="D64" s="84" t="s">
        <v>93</v>
      </c>
      <c r="E64" s="69">
        <v>2</v>
      </c>
      <c r="F64" s="69">
        <v>1</v>
      </c>
      <c r="G64" s="85">
        <f t="shared" si="1"/>
        <v>0.5</v>
      </c>
      <c r="I64" s="86"/>
    </row>
    <row r="65" spans="1:9" ht="14.1" customHeight="1" x14ac:dyDescent="0.2">
      <c r="A65" s="69">
        <v>83</v>
      </c>
      <c r="B65" s="84" t="s">
        <v>646</v>
      </c>
      <c r="C65" s="84" t="s">
        <v>62</v>
      </c>
      <c r="D65" s="84" t="s">
        <v>63</v>
      </c>
      <c r="E65" s="69">
        <v>2</v>
      </c>
      <c r="F65" s="69">
        <v>2</v>
      </c>
      <c r="G65" s="85">
        <f t="shared" si="1"/>
        <v>1</v>
      </c>
      <c r="I65" s="86"/>
    </row>
    <row r="66" spans="1:9" ht="14.1" customHeight="1" x14ac:dyDescent="0.2">
      <c r="A66" s="69">
        <v>84</v>
      </c>
      <c r="B66" s="84" t="s">
        <v>581</v>
      </c>
      <c r="C66" s="84" t="s">
        <v>68</v>
      </c>
      <c r="D66" s="84" t="s">
        <v>69</v>
      </c>
      <c r="E66" s="69">
        <v>2</v>
      </c>
      <c r="F66" s="69">
        <v>2</v>
      </c>
      <c r="G66" s="85">
        <f t="shared" si="1"/>
        <v>1</v>
      </c>
      <c r="I66" s="86"/>
    </row>
    <row r="67" spans="1:9" ht="14.1" customHeight="1" x14ac:dyDescent="0.2">
      <c r="A67" s="69">
        <v>85</v>
      </c>
      <c r="B67" s="84" t="s">
        <v>563</v>
      </c>
      <c r="C67" s="84" t="s">
        <v>89</v>
      </c>
      <c r="D67" s="84" t="s">
        <v>90</v>
      </c>
      <c r="E67" s="69">
        <v>5</v>
      </c>
      <c r="F67" s="69">
        <v>4</v>
      </c>
      <c r="G67" s="85">
        <f t="shared" ref="G67:G98" si="2">F67/E67</f>
        <v>0.8</v>
      </c>
      <c r="I67" s="86"/>
    </row>
    <row r="68" spans="1:9" ht="14.1" customHeight="1" x14ac:dyDescent="0.2">
      <c r="A68" s="69">
        <v>86</v>
      </c>
      <c r="B68" s="84" t="s">
        <v>582</v>
      </c>
      <c r="C68" s="84" t="s">
        <v>68</v>
      </c>
      <c r="D68" s="84" t="s">
        <v>69</v>
      </c>
      <c r="E68" s="69">
        <v>1</v>
      </c>
      <c r="F68" s="69">
        <v>1</v>
      </c>
      <c r="G68" s="85">
        <f t="shared" si="2"/>
        <v>1</v>
      </c>
      <c r="I68" s="86"/>
    </row>
    <row r="69" spans="1:9" ht="14.1" customHeight="1" x14ac:dyDescent="0.2">
      <c r="A69" s="69">
        <v>89</v>
      </c>
      <c r="B69" s="84" t="s">
        <v>533</v>
      </c>
      <c r="C69" s="84" t="s">
        <v>53</v>
      </c>
      <c r="D69" s="84" t="s">
        <v>54</v>
      </c>
      <c r="E69" s="69">
        <v>3</v>
      </c>
      <c r="F69" s="69">
        <v>3</v>
      </c>
      <c r="G69" s="85">
        <f t="shared" si="2"/>
        <v>1</v>
      </c>
      <c r="I69" s="86"/>
    </row>
    <row r="70" spans="1:9" ht="14.1" customHeight="1" x14ac:dyDescent="0.2">
      <c r="A70" s="69">
        <v>90</v>
      </c>
      <c r="B70" s="84" t="s">
        <v>683</v>
      </c>
      <c r="C70" s="84" t="s">
        <v>65</v>
      </c>
      <c r="D70" s="84" t="s">
        <v>66</v>
      </c>
      <c r="E70" s="69">
        <v>3</v>
      </c>
      <c r="F70" s="69">
        <v>1</v>
      </c>
      <c r="G70" s="85">
        <f t="shared" si="2"/>
        <v>0.33333333333333331</v>
      </c>
      <c r="I70" s="86"/>
    </row>
    <row r="71" spans="1:9" ht="14.1" customHeight="1" x14ac:dyDescent="0.2">
      <c r="A71" s="69">
        <v>91</v>
      </c>
      <c r="B71" s="84" t="s">
        <v>460</v>
      </c>
      <c r="C71" s="84" t="s">
        <v>59</v>
      </c>
      <c r="D71" s="84" t="s">
        <v>60</v>
      </c>
      <c r="E71" s="69">
        <v>1</v>
      </c>
      <c r="F71" s="69">
        <v>0</v>
      </c>
      <c r="G71" s="85">
        <f t="shared" si="2"/>
        <v>0</v>
      </c>
      <c r="I71" s="86"/>
    </row>
    <row r="72" spans="1:9" ht="14.1" customHeight="1" x14ac:dyDescent="0.2">
      <c r="A72" s="69">
        <v>92</v>
      </c>
      <c r="B72" s="84" t="s">
        <v>613</v>
      </c>
      <c r="C72" s="84" t="s">
        <v>147</v>
      </c>
      <c r="D72" s="84" t="s">
        <v>148</v>
      </c>
      <c r="E72" s="69">
        <v>8</v>
      </c>
      <c r="F72" s="69">
        <v>7</v>
      </c>
      <c r="G72" s="85">
        <f t="shared" si="2"/>
        <v>0.875</v>
      </c>
      <c r="I72" s="86"/>
    </row>
    <row r="73" spans="1:9" ht="14.1" customHeight="1" x14ac:dyDescent="0.2">
      <c r="A73" s="69">
        <v>93</v>
      </c>
      <c r="B73" s="84" t="s">
        <v>656</v>
      </c>
      <c r="C73" s="84" t="s">
        <v>44</v>
      </c>
      <c r="D73" s="84" t="s">
        <v>45</v>
      </c>
      <c r="E73" s="69">
        <v>2</v>
      </c>
      <c r="F73" s="69">
        <v>2</v>
      </c>
      <c r="G73" s="85">
        <f t="shared" si="2"/>
        <v>1</v>
      </c>
      <c r="I73" s="86"/>
    </row>
    <row r="74" spans="1:9" ht="14.1" customHeight="1" x14ac:dyDescent="0.2">
      <c r="A74" s="69">
        <v>94</v>
      </c>
      <c r="B74" s="84" t="s">
        <v>512</v>
      </c>
      <c r="C74" s="84" t="s">
        <v>92</v>
      </c>
      <c r="D74" s="84" t="s">
        <v>93</v>
      </c>
      <c r="E74" s="69">
        <v>1</v>
      </c>
      <c r="F74" s="69">
        <v>1</v>
      </c>
      <c r="G74" s="85">
        <f t="shared" si="2"/>
        <v>1</v>
      </c>
      <c r="I74" s="86"/>
    </row>
    <row r="75" spans="1:9" ht="14.1" customHeight="1" x14ac:dyDescent="0.2">
      <c r="A75" s="69">
        <v>96</v>
      </c>
      <c r="B75" s="84" t="s">
        <v>583</v>
      </c>
      <c r="C75" s="84" t="s">
        <v>68</v>
      </c>
      <c r="D75" s="84" t="s">
        <v>69</v>
      </c>
      <c r="E75" s="69">
        <v>1</v>
      </c>
      <c r="F75" s="69">
        <v>0</v>
      </c>
      <c r="G75" s="85">
        <f t="shared" si="2"/>
        <v>0</v>
      </c>
      <c r="I75" s="86"/>
    </row>
    <row r="76" spans="1:9" ht="14.1" customHeight="1" x14ac:dyDescent="0.2">
      <c r="A76" s="69">
        <v>98</v>
      </c>
      <c r="B76" s="84" t="s">
        <v>666</v>
      </c>
      <c r="C76" s="84" t="s">
        <v>77</v>
      </c>
      <c r="D76" s="84" t="s">
        <v>78</v>
      </c>
      <c r="E76" s="69">
        <v>4</v>
      </c>
      <c r="F76" s="69">
        <v>3</v>
      </c>
      <c r="G76" s="85">
        <f t="shared" si="2"/>
        <v>0.75</v>
      </c>
      <c r="I76" s="86"/>
    </row>
    <row r="77" spans="1:9" ht="14.1" customHeight="1" x14ac:dyDescent="0.2">
      <c r="A77" s="69">
        <v>99</v>
      </c>
      <c r="B77" s="84" t="s">
        <v>461</v>
      </c>
      <c r="C77" s="84" t="s">
        <v>59</v>
      </c>
      <c r="D77" s="84" t="s">
        <v>60</v>
      </c>
      <c r="E77" s="69">
        <v>1</v>
      </c>
      <c r="F77" s="69">
        <v>1</v>
      </c>
      <c r="G77" s="85">
        <f t="shared" si="2"/>
        <v>1</v>
      </c>
      <c r="I77" s="86"/>
    </row>
    <row r="78" spans="1:9" ht="14.1" customHeight="1" x14ac:dyDescent="0.2">
      <c r="A78" s="69">
        <v>101</v>
      </c>
      <c r="B78" s="84" t="s">
        <v>494</v>
      </c>
      <c r="C78" s="84" t="s">
        <v>117</v>
      </c>
      <c r="D78" s="84" t="s">
        <v>118</v>
      </c>
      <c r="E78" s="69">
        <v>2</v>
      </c>
      <c r="F78" s="69">
        <v>2</v>
      </c>
      <c r="G78" s="85">
        <f t="shared" si="2"/>
        <v>1</v>
      </c>
      <c r="I78" s="86"/>
    </row>
    <row r="79" spans="1:9" ht="14.1" customHeight="1" x14ac:dyDescent="0.2">
      <c r="A79" s="69">
        <v>102</v>
      </c>
      <c r="B79" s="84" t="s">
        <v>564</v>
      </c>
      <c r="C79" s="84" t="s">
        <v>89</v>
      </c>
      <c r="D79" s="84" t="s">
        <v>90</v>
      </c>
      <c r="E79" s="69">
        <v>29</v>
      </c>
      <c r="F79" s="69">
        <v>23</v>
      </c>
      <c r="G79" s="85">
        <f t="shared" si="2"/>
        <v>0.7931034482758621</v>
      </c>
      <c r="I79" s="86"/>
    </row>
    <row r="80" spans="1:9" ht="14.1" customHeight="1" x14ac:dyDescent="0.2">
      <c r="A80" s="69">
        <v>103</v>
      </c>
      <c r="B80" s="84" t="s">
        <v>476</v>
      </c>
      <c r="C80" s="84" t="s">
        <v>86</v>
      </c>
      <c r="D80" s="84" t="s">
        <v>87</v>
      </c>
      <c r="E80" s="69">
        <v>4</v>
      </c>
      <c r="F80" s="69">
        <v>2</v>
      </c>
      <c r="G80" s="85">
        <f t="shared" si="2"/>
        <v>0.5</v>
      </c>
      <c r="I80" s="86"/>
    </row>
    <row r="81" spans="1:9" ht="14.1" customHeight="1" x14ac:dyDescent="0.2">
      <c r="A81" s="69">
        <v>104</v>
      </c>
      <c r="B81" s="84" t="s">
        <v>462</v>
      </c>
      <c r="C81" s="84" t="s">
        <v>59</v>
      </c>
      <c r="D81" s="84" t="s">
        <v>60</v>
      </c>
      <c r="E81" s="69">
        <v>1</v>
      </c>
      <c r="F81" s="69">
        <v>0</v>
      </c>
      <c r="G81" s="85">
        <f t="shared" si="2"/>
        <v>0</v>
      </c>
      <c r="I81" s="86"/>
    </row>
    <row r="82" spans="1:9" ht="14.1" customHeight="1" x14ac:dyDescent="0.2">
      <c r="A82" s="69">
        <v>105</v>
      </c>
      <c r="B82" s="84" t="s">
        <v>445</v>
      </c>
      <c r="C82" s="84" t="s">
        <v>82</v>
      </c>
      <c r="D82" s="84" t="s">
        <v>83</v>
      </c>
      <c r="E82" s="69">
        <v>3</v>
      </c>
      <c r="F82" s="69">
        <v>1</v>
      </c>
      <c r="G82" s="85">
        <f t="shared" si="2"/>
        <v>0.33333333333333331</v>
      </c>
      <c r="I82" s="86"/>
    </row>
    <row r="83" spans="1:9" ht="14.1" customHeight="1" x14ac:dyDescent="0.2">
      <c r="A83" s="69">
        <v>106</v>
      </c>
      <c r="B83" s="84" t="s">
        <v>487</v>
      </c>
      <c r="C83" s="84" t="s">
        <v>72</v>
      </c>
      <c r="D83" s="84" t="s">
        <v>73</v>
      </c>
      <c r="E83" s="69">
        <v>20</v>
      </c>
      <c r="F83" s="69">
        <v>19</v>
      </c>
      <c r="G83" s="85">
        <f t="shared" si="2"/>
        <v>0.95</v>
      </c>
      <c r="I83" s="86"/>
    </row>
    <row r="84" spans="1:9" ht="14.1" customHeight="1" x14ac:dyDescent="0.2">
      <c r="A84" s="69">
        <v>107</v>
      </c>
      <c r="B84" s="84" t="s">
        <v>463</v>
      </c>
      <c r="C84" s="84" t="s">
        <v>59</v>
      </c>
      <c r="D84" s="84" t="s">
        <v>60</v>
      </c>
      <c r="E84" s="69">
        <v>1</v>
      </c>
      <c r="F84" s="69">
        <v>1</v>
      </c>
      <c r="G84" s="85">
        <f t="shared" si="2"/>
        <v>1</v>
      </c>
      <c r="I84" s="86"/>
    </row>
    <row r="85" spans="1:9" ht="14.1" customHeight="1" x14ac:dyDescent="0.2">
      <c r="A85" s="69">
        <v>109</v>
      </c>
      <c r="B85" s="84" t="s">
        <v>621</v>
      </c>
      <c r="C85" s="84" t="s">
        <v>101</v>
      </c>
      <c r="D85" s="84" t="s">
        <v>102</v>
      </c>
      <c r="E85" s="69">
        <v>12</v>
      </c>
      <c r="F85" s="69">
        <v>8</v>
      </c>
      <c r="G85" s="85">
        <f t="shared" si="2"/>
        <v>0.66666666666666663</v>
      </c>
      <c r="I85" s="86"/>
    </row>
    <row r="86" spans="1:9" ht="14.1" customHeight="1" x14ac:dyDescent="0.2">
      <c r="A86" s="69">
        <v>110</v>
      </c>
      <c r="B86" s="84" t="s">
        <v>667</v>
      </c>
      <c r="C86" s="84" t="s">
        <v>77</v>
      </c>
      <c r="D86" s="84" t="s">
        <v>78</v>
      </c>
      <c r="E86" s="69">
        <v>6</v>
      </c>
      <c r="F86" s="69">
        <v>5</v>
      </c>
      <c r="G86" s="85">
        <f t="shared" si="2"/>
        <v>0.83333333333333337</v>
      </c>
      <c r="I86" s="86"/>
    </row>
    <row r="87" spans="1:9" ht="14.1" customHeight="1" x14ac:dyDescent="0.2">
      <c r="A87" s="69">
        <v>111</v>
      </c>
      <c r="B87" s="84" t="s">
        <v>584</v>
      </c>
      <c r="C87" s="84" t="s">
        <v>68</v>
      </c>
      <c r="D87" s="84" t="s">
        <v>69</v>
      </c>
      <c r="E87" s="69">
        <v>1</v>
      </c>
      <c r="F87" s="69">
        <v>1</v>
      </c>
      <c r="G87" s="85">
        <f t="shared" si="2"/>
        <v>1</v>
      </c>
      <c r="I87" s="86"/>
    </row>
    <row r="88" spans="1:9" ht="14.1" customHeight="1" x14ac:dyDescent="0.2">
      <c r="A88" s="69">
        <v>112</v>
      </c>
      <c r="B88" s="84" t="s">
        <v>553</v>
      </c>
      <c r="C88" s="84" t="s">
        <v>163</v>
      </c>
      <c r="D88" s="84" t="s">
        <v>164</v>
      </c>
      <c r="E88" s="69">
        <v>2</v>
      </c>
      <c r="F88" s="69">
        <v>2</v>
      </c>
      <c r="G88" s="85">
        <f t="shared" si="2"/>
        <v>1</v>
      </c>
      <c r="I88" s="86"/>
    </row>
    <row r="89" spans="1:9" ht="14.1" customHeight="1" x14ac:dyDescent="0.2">
      <c r="A89" s="69">
        <v>113</v>
      </c>
      <c r="B89" s="84" t="s">
        <v>614</v>
      </c>
      <c r="C89" s="84" t="s">
        <v>147</v>
      </c>
      <c r="D89" s="84" t="s">
        <v>148</v>
      </c>
      <c r="E89" s="69">
        <v>3</v>
      </c>
      <c r="F89" s="69">
        <v>3</v>
      </c>
      <c r="G89" s="85">
        <f t="shared" si="2"/>
        <v>1</v>
      </c>
      <c r="I89" s="86"/>
    </row>
    <row r="90" spans="1:9" ht="14.1" customHeight="1" x14ac:dyDescent="0.2">
      <c r="A90" s="69">
        <v>115</v>
      </c>
      <c r="B90" s="84" t="s">
        <v>446</v>
      </c>
      <c r="C90" s="84" t="s">
        <v>82</v>
      </c>
      <c r="D90" s="84" t="s">
        <v>83</v>
      </c>
      <c r="E90" s="69">
        <v>5</v>
      </c>
      <c r="F90" s="69">
        <v>5</v>
      </c>
      <c r="G90" s="85">
        <f t="shared" si="2"/>
        <v>1</v>
      </c>
      <c r="I90" s="86"/>
    </row>
    <row r="91" spans="1:9" ht="14.1" customHeight="1" x14ac:dyDescent="0.2">
      <c r="A91" s="69">
        <v>116</v>
      </c>
      <c r="B91" s="84" t="s">
        <v>549</v>
      </c>
      <c r="C91" s="84" t="s">
        <v>95</v>
      </c>
      <c r="D91" s="84" t="s">
        <v>96</v>
      </c>
      <c r="E91" s="69">
        <v>4</v>
      </c>
      <c r="F91" s="69">
        <v>4</v>
      </c>
      <c r="G91" s="85">
        <f t="shared" si="2"/>
        <v>1</v>
      </c>
      <c r="I91" s="86"/>
    </row>
    <row r="92" spans="1:9" ht="14.1" customHeight="1" x14ac:dyDescent="0.2">
      <c r="A92" s="69">
        <v>117</v>
      </c>
      <c r="B92" s="84" t="s">
        <v>615</v>
      </c>
      <c r="C92" s="84" t="s">
        <v>147</v>
      </c>
      <c r="D92" s="84" t="s">
        <v>148</v>
      </c>
      <c r="E92" s="69">
        <v>3</v>
      </c>
      <c r="F92" s="69">
        <v>3</v>
      </c>
      <c r="G92" s="85">
        <f t="shared" si="2"/>
        <v>1</v>
      </c>
      <c r="I92" s="86"/>
    </row>
    <row r="93" spans="1:9" ht="14.1" customHeight="1" x14ac:dyDescent="0.2">
      <c r="A93" s="69">
        <v>118</v>
      </c>
      <c r="B93" s="84" t="s">
        <v>464</v>
      </c>
      <c r="C93" s="84" t="s">
        <v>59</v>
      </c>
      <c r="D93" s="84" t="s">
        <v>60</v>
      </c>
      <c r="E93" s="69">
        <v>2</v>
      </c>
      <c r="F93" s="69">
        <v>0</v>
      </c>
      <c r="G93" s="85">
        <f t="shared" si="2"/>
        <v>0</v>
      </c>
      <c r="I93" s="86"/>
    </row>
    <row r="94" spans="1:9" ht="14.1" customHeight="1" x14ac:dyDescent="0.2">
      <c r="A94" s="69">
        <v>120</v>
      </c>
      <c r="B94" s="84" t="s">
        <v>554</v>
      </c>
      <c r="C94" s="84" t="s">
        <v>163</v>
      </c>
      <c r="D94" s="84" t="s">
        <v>164</v>
      </c>
      <c r="E94" s="69">
        <v>2</v>
      </c>
      <c r="F94" s="69">
        <v>2</v>
      </c>
      <c r="G94" s="85">
        <f t="shared" si="2"/>
        <v>1</v>
      </c>
      <c r="I94" s="86"/>
    </row>
    <row r="95" spans="1:9" ht="14.1" customHeight="1" x14ac:dyDescent="0.2">
      <c r="A95" s="69">
        <v>121</v>
      </c>
      <c r="B95" s="84" t="s">
        <v>684</v>
      </c>
      <c r="C95" s="84" t="s">
        <v>65</v>
      </c>
      <c r="D95" s="84" t="s">
        <v>66</v>
      </c>
      <c r="E95" s="69">
        <v>6</v>
      </c>
      <c r="F95" s="69">
        <v>5</v>
      </c>
      <c r="G95" s="85">
        <f t="shared" si="2"/>
        <v>0.83333333333333337</v>
      </c>
      <c r="I95" s="86"/>
    </row>
    <row r="96" spans="1:9" ht="14.1" customHeight="1" x14ac:dyDescent="0.2">
      <c r="A96" s="69">
        <v>123</v>
      </c>
      <c r="B96" s="84" t="s">
        <v>550</v>
      </c>
      <c r="C96" s="84" t="s">
        <v>95</v>
      </c>
      <c r="D96" s="84" t="s">
        <v>96</v>
      </c>
      <c r="E96" s="69">
        <v>2</v>
      </c>
      <c r="F96" s="69">
        <v>1</v>
      </c>
      <c r="G96" s="85">
        <f t="shared" si="2"/>
        <v>0.5</v>
      </c>
      <c r="I96" s="86"/>
    </row>
    <row r="97" spans="1:9" ht="14.1" customHeight="1" x14ac:dyDescent="0.2">
      <c r="A97" s="69">
        <v>124</v>
      </c>
      <c r="B97" s="84" t="s">
        <v>496</v>
      </c>
      <c r="C97" s="84" t="s">
        <v>117</v>
      </c>
      <c r="D97" s="84" t="s">
        <v>118</v>
      </c>
      <c r="E97" s="69">
        <v>12</v>
      </c>
      <c r="F97" s="69">
        <v>8</v>
      </c>
      <c r="G97" s="85">
        <f t="shared" si="2"/>
        <v>0.66666666666666663</v>
      </c>
      <c r="I97" s="86"/>
    </row>
    <row r="98" spans="1:9" ht="14.1" customHeight="1" x14ac:dyDescent="0.2">
      <c r="A98" s="69">
        <v>125</v>
      </c>
      <c r="B98" s="84" t="s">
        <v>622</v>
      </c>
      <c r="C98" s="84" t="s">
        <v>101</v>
      </c>
      <c r="D98" s="84" t="s">
        <v>102</v>
      </c>
      <c r="E98" s="69">
        <v>1</v>
      </c>
      <c r="F98" s="69">
        <v>1</v>
      </c>
      <c r="G98" s="85">
        <f t="shared" si="2"/>
        <v>1</v>
      </c>
      <c r="I98" s="86"/>
    </row>
    <row r="99" spans="1:9" ht="14.1" customHeight="1" x14ac:dyDescent="0.2">
      <c r="A99" s="69">
        <v>126</v>
      </c>
      <c r="B99" s="84" t="s">
        <v>534</v>
      </c>
      <c r="C99" s="84" t="s">
        <v>53</v>
      </c>
      <c r="D99" s="84" t="s">
        <v>54</v>
      </c>
      <c r="E99" s="69">
        <v>1</v>
      </c>
      <c r="F99" s="69">
        <v>1</v>
      </c>
      <c r="G99" s="85">
        <f t="shared" ref="G99:G130" si="3">F99/E99</f>
        <v>1</v>
      </c>
      <c r="I99" s="86"/>
    </row>
    <row r="100" spans="1:9" ht="14.1" customHeight="1" x14ac:dyDescent="0.2">
      <c r="A100" s="69">
        <v>127</v>
      </c>
      <c r="B100" s="84" t="s">
        <v>555</v>
      </c>
      <c r="C100" s="84" t="s">
        <v>163</v>
      </c>
      <c r="D100" s="84" t="s">
        <v>164</v>
      </c>
      <c r="E100" s="69">
        <v>3</v>
      </c>
      <c r="F100" s="69">
        <v>2</v>
      </c>
      <c r="G100" s="85">
        <f t="shared" si="3"/>
        <v>0.66666666666666663</v>
      </c>
      <c r="I100" s="86"/>
    </row>
    <row r="101" spans="1:9" ht="14.1" customHeight="1" x14ac:dyDescent="0.2">
      <c r="A101" s="69">
        <v>128</v>
      </c>
      <c r="B101" s="84" t="s">
        <v>447</v>
      </c>
      <c r="C101" s="84" t="s">
        <v>82</v>
      </c>
      <c r="D101" s="84" t="s">
        <v>83</v>
      </c>
      <c r="E101" s="69">
        <v>1</v>
      </c>
      <c r="F101" s="69">
        <v>1</v>
      </c>
      <c r="G101" s="85">
        <f t="shared" si="3"/>
        <v>1</v>
      </c>
      <c r="I101" s="86"/>
    </row>
    <row r="102" spans="1:9" ht="14.1" customHeight="1" x14ac:dyDescent="0.2">
      <c r="A102" s="69">
        <v>129</v>
      </c>
      <c r="B102" s="84" t="s">
        <v>535</v>
      </c>
      <c r="C102" s="84" t="s">
        <v>53</v>
      </c>
      <c r="D102" s="84" t="s">
        <v>54</v>
      </c>
      <c r="E102" s="69">
        <v>5</v>
      </c>
      <c r="F102" s="69">
        <v>3</v>
      </c>
      <c r="G102" s="85">
        <f t="shared" si="3"/>
        <v>0.6</v>
      </c>
      <c r="I102" s="86"/>
    </row>
    <row r="103" spans="1:9" ht="14.1" customHeight="1" x14ac:dyDescent="0.2">
      <c r="A103" s="69">
        <v>130</v>
      </c>
      <c r="B103" s="84" t="s">
        <v>544</v>
      </c>
      <c r="C103" s="84" t="s">
        <v>128</v>
      </c>
      <c r="D103" s="84" t="s">
        <v>129</v>
      </c>
      <c r="E103" s="69">
        <v>9</v>
      </c>
      <c r="F103" s="69">
        <v>5</v>
      </c>
      <c r="G103" s="85">
        <f t="shared" si="3"/>
        <v>0.55555555555555558</v>
      </c>
      <c r="I103" s="86"/>
    </row>
    <row r="104" spans="1:9" ht="14.1" customHeight="1" x14ac:dyDescent="0.2">
      <c r="A104" s="69">
        <v>132</v>
      </c>
      <c r="B104" s="84" t="s">
        <v>448</v>
      </c>
      <c r="C104" s="84" t="s">
        <v>82</v>
      </c>
      <c r="D104" s="84" t="s">
        <v>83</v>
      </c>
      <c r="E104" s="69">
        <v>1</v>
      </c>
      <c r="F104" s="69">
        <v>1</v>
      </c>
      <c r="G104" s="85">
        <f t="shared" si="3"/>
        <v>1</v>
      </c>
      <c r="I104" s="86"/>
    </row>
    <row r="105" spans="1:9" ht="14.1" customHeight="1" x14ac:dyDescent="0.2">
      <c r="A105" s="69">
        <v>133</v>
      </c>
      <c r="B105" s="84" t="s">
        <v>649</v>
      </c>
      <c r="C105" s="84" t="s">
        <v>62</v>
      </c>
      <c r="D105" s="84" t="s">
        <v>63</v>
      </c>
      <c r="E105" s="69">
        <v>1</v>
      </c>
      <c r="F105" s="69">
        <v>1</v>
      </c>
      <c r="G105" s="85">
        <f t="shared" si="3"/>
        <v>1</v>
      </c>
      <c r="I105" s="86"/>
    </row>
    <row r="106" spans="1:9" ht="14.1" customHeight="1" x14ac:dyDescent="0.2">
      <c r="A106" s="69">
        <v>134</v>
      </c>
      <c r="B106" s="84" t="s">
        <v>633</v>
      </c>
      <c r="C106" s="84" t="s">
        <v>124</v>
      </c>
      <c r="D106" s="84" t="s">
        <v>125</v>
      </c>
      <c r="E106" s="69">
        <v>1</v>
      </c>
      <c r="F106" s="69">
        <v>1</v>
      </c>
      <c r="G106" s="85">
        <f t="shared" si="3"/>
        <v>1</v>
      </c>
      <c r="I106" s="86"/>
    </row>
    <row r="107" spans="1:9" ht="14.1" customHeight="1" x14ac:dyDescent="0.2">
      <c r="A107" s="69">
        <v>135</v>
      </c>
      <c r="B107" s="84" t="s">
        <v>527</v>
      </c>
      <c r="C107" s="84" t="s">
        <v>98</v>
      </c>
      <c r="D107" s="84" t="s">
        <v>99</v>
      </c>
      <c r="E107" s="69">
        <v>1</v>
      </c>
      <c r="F107" s="69">
        <v>0</v>
      </c>
      <c r="G107" s="85">
        <f t="shared" si="3"/>
        <v>0</v>
      </c>
      <c r="I107" s="86"/>
    </row>
    <row r="108" spans="1:9" ht="14.1" customHeight="1" x14ac:dyDescent="0.2">
      <c r="A108" s="69">
        <v>136</v>
      </c>
      <c r="B108" s="84" t="s">
        <v>569</v>
      </c>
      <c r="C108" s="84" t="s">
        <v>153</v>
      </c>
      <c r="D108" s="84" t="s">
        <v>154</v>
      </c>
      <c r="E108" s="69">
        <v>1</v>
      </c>
      <c r="F108" s="69">
        <v>1</v>
      </c>
      <c r="G108" s="85">
        <f t="shared" si="3"/>
        <v>1</v>
      </c>
      <c r="I108" s="86"/>
    </row>
    <row r="109" spans="1:9" ht="14.1" customHeight="1" x14ac:dyDescent="0.2">
      <c r="A109" s="69">
        <v>138</v>
      </c>
      <c r="B109" s="84" t="s">
        <v>528</v>
      </c>
      <c r="C109" s="84" t="s">
        <v>98</v>
      </c>
      <c r="D109" s="84" t="s">
        <v>99</v>
      </c>
      <c r="E109" s="69">
        <v>3</v>
      </c>
      <c r="F109" s="69">
        <v>0</v>
      </c>
      <c r="G109" s="85">
        <f t="shared" si="3"/>
        <v>0</v>
      </c>
      <c r="I109" s="86"/>
    </row>
    <row r="110" spans="1:9" ht="14.1" customHeight="1" x14ac:dyDescent="0.2">
      <c r="A110" s="69">
        <v>142</v>
      </c>
      <c r="B110" s="84" t="s">
        <v>570</v>
      </c>
      <c r="C110" s="84" t="s">
        <v>153</v>
      </c>
      <c r="D110" s="84" t="s">
        <v>154</v>
      </c>
      <c r="E110" s="69">
        <v>1</v>
      </c>
      <c r="F110" s="69">
        <v>1</v>
      </c>
      <c r="G110" s="85">
        <f t="shared" si="3"/>
        <v>1</v>
      </c>
      <c r="I110" s="86"/>
    </row>
    <row r="111" spans="1:9" ht="14.1" customHeight="1" x14ac:dyDescent="0.2">
      <c r="A111" s="69">
        <v>139</v>
      </c>
      <c r="B111" s="84" t="s">
        <v>616</v>
      </c>
      <c r="C111" s="84" t="s">
        <v>147</v>
      </c>
      <c r="D111" s="84" t="s">
        <v>148</v>
      </c>
      <c r="E111" s="69">
        <v>4</v>
      </c>
      <c r="F111" s="69">
        <v>3</v>
      </c>
      <c r="G111" s="85">
        <f t="shared" si="3"/>
        <v>0.75</v>
      </c>
      <c r="I111" s="86"/>
    </row>
    <row r="112" spans="1:9" ht="14.1" customHeight="1" x14ac:dyDescent="0.2">
      <c r="A112" s="69">
        <v>140</v>
      </c>
      <c r="B112" s="84" t="s">
        <v>585</v>
      </c>
      <c r="C112" s="84" t="s">
        <v>68</v>
      </c>
      <c r="D112" s="84" t="s">
        <v>69</v>
      </c>
      <c r="E112" s="69">
        <v>1</v>
      </c>
      <c r="F112" s="69">
        <v>1</v>
      </c>
      <c r="G112" s="85">
        <f t="shared" si="3"/>
        <v>1</v>
      </c>
      <c r="I112" s="86"/>
    </row>
    <row r="113" spans="1:9" ht="14.1" customHeight="1" x14ac:dyDescent="0.2">
      <c r="A113" s="69">
        <v>141</v>
      </c>
      <c r="B113" s="84" t="s">
        <v>504</v>
      </c>
      <c r="C113" s="84" t="s">
        <v>104</v>
      </c>
      <c r="D113" s="84" t="s">
        <v>105</v>
      </c>
      <c r="E113" s="69">
        <v>1</v>
      </c>
      <c r="F113" s="69">
        <v>1</v>
      </c>
      <c r="G113" s="85">
        <f t="shared" si="3"/>
        <v>1</v>
      </c>
      <c r="I113" s="86"/>
    </row>
    <row r="114" spans="1:9" ht="14.1" customHeight="1" x14ac:dyDescent="0.2">
      <c r="A114" s="69">
        <v>143</v>
      </c>
      <c r="B114" s="84" t="s">
        <v>685</v>
      </c>
      <c r="C114" s="84" t="s">
        <v>65</v>
      </c>
      <c r="D114" s="84" t="s">
        <v>66</v>
      </c>
      <c r="E114" s="69">
        <v>1</v>
      </c>
      <c r="F114" s="69">
        <v>0</v>
      </c>
      <c r="G114" s="85">
        <f t="shared" si="3"/>
        <v>0</v>
      </c>
      <c r="I114" s="86"/>
    </row>
    <row r="115" spans="1:9" ht="14.1" customHeight="1" x14ac:dyDescent="0.2">
      <c r="A115" s="69">
        <v>144</v>
      </c>
      <c r="B115" s="84" t="s">
        <v>488</v>
      </c>
      <c r="C115" s="84" t="s">
        <v>72</v>
      </c>
      <c r="D115" s="84" t="s">
        <v>73</v>
      </c>
      <c r="E115" s="69">
        <v>4</v>
      </c>
      <c r="F115" s="69">
        <v>4</v>
      </c>
      <c r="G115" s="85">
        <f t="shared" si="3"/>
        <v>1</v>
      </c>
      <c r="I115" s="86"/>
    </row>
    <row r="116" spans="1:9" ht="14.1" customHeight="1" x14ac:dyDescent="0.2">
      <c r="A116" s="69">
        <v>145</v>
      </c>
      <c r="B116" s="84" t="s">
        <v>513</v>
      </c>
      <c r="C116" s="84" t="s">
        <v>92</v>
      </c>
      <c r="D116" s="84" t="s">
        <v>93</v>
      </c>
      <c r="E116" s="69">
        <v>4</v>
      </c>
      <c r="F116" s="69">
        <v>2</v>
      </c>
      <c r="G116" s="85">
        <f t="shared" si="3"/>
        <v>0.5</v>
      </c>
      <c r="I116" s="86"/>
    </row>
    <row r="117" spans="1:9" ht="14.1" customHeight="1" x14ac:dyDescent="0.2">
      <c r="A117" s="69">
        <v>146</v>
      </c>
      <c r="B117" s="84" t="s">
        <v>497</v>
      </c>
      <c r="C117" s="84" t="s">
        <v>117</v>
      </c>
      <c r="D117" s="84" t="s">
        <v>118</v>
      </c>
      <c r="E117" s="69">
        <v>5</v>
      </c>
      <c r="F117" s="69">
        <v>3</v>
      </c>
      <c r="G117" s="85">
        <f t="shared" si="3"/>
        <v>0.6</v>
      </c>
      <c r="I117" s="86"/>
    </row>
    <row r="118" spans="1:9" ht="14.1" customHeight="1" x14ac:dyDescent="0.2">
      <c r="A118" s="69">
        <v>147</v>
      </c>
      <c r="B118" s="87" t="s">
        <v>668</v>
      </c>
      <c r="C118" s="84" t="s">
        <v>77</v>
      </c>
      <c r="D118" s="84" t="s">
        <v>78</v>
      </c>
      <c r="E118" s="69">
        <v>2</v>
      </c>
      <c r="F118" s="69">
        <v>0</v>
      </c>
      <c r="G118" s="85">
        <f t="shared" si="3"/>
        <v>0</v>
      </c>
      <c r="I118" s="86"/>
    </row>
    <row r="119" spans="1:9" ht="14.1" customHeight="1" x14ac:dyDescent="0.2">
      <c r="A119" s="69">
        <v>149</v>
      </c>
      <c r="B119" s="84" t="s">
        <v>537</v>
      </c>
      <c r="C119" s="84" t="s">
        <v>53</v>
      </c>
      <c r="D119" s="84" t="s">
        <v>54</v>
      </c>
      <c r="E119" s="69">
        <v>1</v>
      </c>
      <c r="F119" s="69">
        <v>1</v>
      </c>
      <c r="G119" s="85">
        <f t="shared" si="3"/>
        <v>1</v>
      </c>
      <c r="I119" s="86"/>
    </row>
    <row r="120" spans="1:9" ht="14.1" customHeight="1" x14ac:dyDescent="0.2">
      <c r="A120" s="69">
        <v>150</v>
      </c>
      <c r="B120" s="84" t="s">
        <v>489</v>
      </c>
      <c r="C120" s="84" t="s">
        <v>72</v>
      </c>
      <c r="D120" s="84" t="s">
        <v>73</v>
      </c>
      <c r="E120" s="69">
        <v>2</v>
      </c>
      <c r="F120" s="69">
        <v>2</v>
      </c>
      <c r="G120" s="85">
        <f t="shared" si="3"/>
        <v>1</v>
      </c>
      <c r="I120" s="86"/>
    </row>
    <row r="121" spans="1:9" ht="14.1" customHeight="1" x14ac:dyDescent="0.2">
      <c r="A121" s="69">
        <v>152</v>
      </c>
      <c r="B121" s="84" t="s">
        <v>69</v>
      </c>
      <c r="C121" s="84" t="s">
        <v>68</v>
      </c>
      <c r="D121" s="84" t="s">
        <v>69</v>
      </c>
      <c r="E121" s="69">
        <v>8</v>
      </c>
      <c r="F121" s="69">
        <v>7</v>
      </c>
      <c r="G121" s="85">
        <f t="shared" si="3"/>
        <v>0.875</v>
      </c>
      <c r="I121" s="86"/>
    </row>
    <row r="122" spans="1:9" ht="14.1" customHeight="1" x14ac:dyDescent="0.2">
      <c r="A122" s="69">
        <v>157</v>
      </c>
      <c r="B122" s="84" t="s">
        <v>490</v>
      </c>
      <c r="C122" s="84" t="s">
        <v>72</v>
      </c>
      <c r="D122" s="84" t="s">
        <v>73</v>
      </c>
      <c r="E122" s="69">
        <v>1</v>
      </c>
      <c r="F122" s="69">
        <v>1</v>
      </c>
      <c r="G122" s="85">
        <f t="shared" si="3"/>
        <v>1</v>
      </c>
      <c r="I122" s="86"/>
    </row>
    <row r="123" spans="1:9" ht="14.1" customHeight="1" x14ac:dyDescent="0.2">
      <c r="A123" s="69">
        <v>158</v>
      </c>
      <c r="B123" s="84" t="s">
        <v>686</v>
      </c>
      <c r="C123" s="84" t="s">
        <v>65</v>
      </c>
      <c r="D123" s="84" t="s">
        <v>66</v>
      </c>
      <c r="E123" s="69">
        <v>1</v>
      </c>
      <c r="F123" s="69">
        <v>1</v>
      </c>
      <c r="G123" s="85">
        <f t="shared" si="3"/>
        <v>1</v>
      </c>
      <c r="I123" s="86"/>
    </row>
    <row r="124" spans="1:9" ht="14.1" customHeight="1" x14ac:dyDescent="0.2">
      <c r="A124" s="69">
        <v>159</v>
      </c>
      <c r="B124" s="84" t="s">
        <v>571</v>
      </c>
      <c r="C124" s="84" t="s">
        <v>153</v>
      </c>
      <c r="D124" s="84" t="s">
        <v>154</v>
      </c>
      <c r="E124" s="69">
        <v>2</v>
      </c>
      <c r="F124" s="69">
        <v>2</v>
      </c>
      <c r="G124" s="85">
        <f t="shared" si="3"/>
        <v>1</v>
      </c>
      <c r="I124" s="86"/>
    </row>
    <row r="125" spans="1:9" ht="14.1" customHeight="1" x14ac:dyDescent="0.2">
      <c r="A125" s="69">
        <v>161</v>
      </c>
      <c r="B125" s="84" t="s">
        <v>774</v>
      </c>
      <c r="C125" s="84" t="s">
        <v>77</v>
      </c>
      <c r="D125" s="84" t="s">
        <v>78</v>
      </c>
      <c r="E125" s="69">
        <v>16</v>
      </c>
      <c r="F125" s="69">
        <v>13</v>
      </c>
      <c r="G125" s="85">
        <f t="shared" si="3"/>
        <v>0.8125</v>
      </c>
      <c r="I125" s="86"/>
    </row>
    <row r="126" spans="1:9" ht="14.1" customHeight="1" x14ac:dyDescent="0.2">
      <c r="A126" s="69">
        <v>162</v>
      </c>
      <c r="B126" s="84" t="s">
        <v>775</v>
      </c>
      <c r="C126" s="84" t="s">
        <v>62</v>
      </c>
      <c r="D126" s="84" t="s">
        <v>63</v>
      </c>
      <c r="E126" s="69">
        <v>1</v>
      </c>
      <c r="F126" s="69">
        <v>0</v>
      </c>
      <c r="G126" s="85">
        <f t="shared" si="3"/>
        <v>0</v>
      </c>
      <c r="I126" s="86"/>
    </row>
    <row r="127" spans="1:9" ht="14.1" customHeight="1" x14ac:dyDescent="0.2">
      <c r="A127" s="69">
        <v>163</v>
      </c>
      <c r="B127" s="84" t="s">
        <v>651</v>
      </c>
      <c r="C127" s="84" t="s">
        <v>62</v>
      </c>
      <c r="D127" s="84" t="s">
        <v>63</v>
      </c>
      <c r="E127" s="69">
        <v>3</v>
      </c>
      <c r="F127" s="69">
        <v>3</v>
      </c>
      <c r="G127" s="85">
        <f t="shared" si="3"/>
        <v>1</v>
      </c>
      <c r="I127" s="86"/>
    </row>
    <row r="128" spans="1:9" ht="14.1" customHeight="1" x14ac:dyDescent="0.2">
      <c r="A128" s="69">
        <v>164</v>
      </c>
      <c r="B128" s="84" t="s">
        <v>634</v>
      </c>
      <c r="C128" s="84" t="s">
        <v>124</v>
      </c>
      <c r="D128" s="84" t="s">
        <v>125</v>
      </c>
      <c r="E128" s="69">
        <v>1</v>
      </c>
      <c r="F128" s="69">
        <v>0</v>
      </c>
      <c r="G128" s="85">
        <f t="shared" si="3"/>
        <v>0</v>
      </c>
      <c r="I128" s="86"/>
    </row>
    <row r="129" spans="1:9" ht="14.1" customHeight="1" x14ac:dyDescent="0.2">
      <c r="A129" s="69">
        <v>165</v>
      </c>
      <c r="B129" s="84" t="s">
        <v>603</v>
      </c>
      <c r="C129" s="84" t="s">
        <v>47</v>
      </c>
      <c r="D129" s="84" t="s">
        <v>48</v>
      </c>
      <c r="E129" s="69">
        <v>3</v>
      </c>
      <c r="F129" s="69">
        <v>0</v>
      </c>
      <c r="G129" s="85">
        <f t="shared" si="3"/>
        <v>0</v>
      </c>
      <c r="I129" s="86"/>
    </row>
    <row r="130" spans="1:9" ht="14.1" customHeight="1" x14ac:dyDescent="0.2">
      <c r="A130" s="69">
        <v>166</v>
      </c>
      <c r="B130" s="84" t="s">
        <v>515</v>
      </c>
      <c r="C130" s="84" t="s">
        <v>92</v>
      </c>
      <c r="D130" s="84" t="s">
        <v>93</v>
      </c>
      <c r="E130" s="69">
        <v>1</v>
      </c>
      <c r="F130" s="69">
        <v>0</v>
      </c>
      <c r="G130" s="85">
        <f t="shared" si="3"/>
        <v>0</v>
      </c>
      <c r="I130" s="86"/>
    </row>
    <row r="131" spans="1:9" ht="14.1" customHeight="1" x14ac:dyDescent="0.2">
      <c r="A131" s="69">
        <v>167</v>
      </c>
      <c r="B131" s="84" t="s">
        <v>506</v>
      </c>
      <c r="C131" s="84" t="s">
        <v>104</v>
      </c>
      <c r="D131" s="84" t="s">
        <v>105</v>
      </c>
      <c r="E131" s="69">
        <v>2</v>
      </c>
      <c r="F131" s="69">
        <v>2</v>
      </c>
      <c r="G131" s="85">
        <f t="shared" ref="G131:G162" si="4">F131/E131</f>
        <v>1</v>
      </c>
      <c r="I131" s="86"/>
    </row>
    <row r="132" spans="1:9" ht="14.1" customHeight="1" x14ac:dyDescent="0.2">
      <c r="A132" s="69">
        <v>170</v>
      </c>
      <c r="B132" s="84" t="s">
        <v>565</v>
      </c>
      <c r="C132" s="84" t="s">
        <v>89</v>
      </c>
      <c r="D132" s="84" t="s">
        <v>90</v>
      </c>
      <c r="E132" s="69">
        <v>3</v>
      </c>
      <c r="F132" s="69">
        <v>3</v>
      </c>
      <c r="G132" s="85">
        <f t="shared" si="4"/>
        <v>1</v>
      </c>
      <c r="I132" s="86"/>
    </row>
    <row r="133" spans="1:9" ht="14.1" customHeight="1" x14ac:dyDescent="0.2">
      <c r="A133" s="69">
        <v>174</v>
      </c>
      <c r="B133" s="84" t="s">
        <v>591</v>
      </c>
      <c r="C133" s="84" t="s">
        <v>50</v>
      </c>
      <c r="D133" s="84" t="s">
        <v>51</v>
      </c>
      <c r="E133" s="69">
        <v>1</v>
      </c>
      <c r="F133" s="69">
        <v>1</v>
      </c>
      <c r="G133" s="85">
        <f t="shared" si="4"/>
        <v>1</v>
      </c>
      <c r="I133" s="86"/>
    </row>
    <row r="134" spans="1:9" ht="14.1" customHeight="1" x14ac:dyDescent="0.2">
      <c r="A134" s="69">
        <v>175</v>
      </c>
      <c r="B134" s="84" t="s">
        <v>545</v>
      </c>
      <c r="C134" s="84" t="s">
        <v>128</v>
      </c>
      <c r="D134" s="84" t="s">
        <v>129</v>
      </c>
      <c r="E134" s="69">
        <v>3</v>
      </c>
      <c r="F134" s="69">
        <v>3</v>
      </c>
      <c r="G134" s="85">
        <f t="shared" si="4"/>
        <v>1</v>
      </c>
      <c r="I134" s="86"/>
    </row>
    <row r="135" spans="1:9" ht="14.1" customHeight="1" x14ac:dyDescent="0.2">
      <c r="A135" s="69">
        <v>176</v>
      </c>
      <c r="B135" s="84" t="s">
        <v>498</v>
      </c>
      <c r="C135" s="84" t="s">
        <v>117</v>
      </c>
      <c r="D135" s="84" t="s">
        <v>118</v>
      </c>
      <c r="E135" s="69">
        <v>1</v>
      </c>
      <c r="F135" s="69">
        <v>0</v>
      </c>
      <c r="G135" s="85">
        <f t="shared" si="4"/>
        <v>0</v>
      </c>
      <c r="I135" s="86"/>
    </row>
    <row r="136" spans="1:9" ht="14.1" customHeight="1" x14ac:dyDescent="0.2">
      <c r="A136" s="69">
        <v>177</v>
      </c>
      <c r="B136" s="84" t="s">
        <v>450</v>
      </c>
      <c r="C136" s="84" t="s">
        <v>82</v>
      </c>
      <c r="D136" s="84" t="s">
        <v>83</v>
      </c>
      <c r="E136" s="69">
        <v>1</v>
      </c>
      <c r="F136" s="69">
        <v>0</v>
      </c>
      <c r="G136" s="85">
        <f t="shared" si="4"/>
        <v>0</v>
      </c>
      <c r="I136" s="86"/>
    </row>
    <row r="137" spans="1:9" ht="14.1" customHeight="1" x14ac:dyDescent="0.2">
      <c r="A137" s="69">
        <v>178</v>
      </c>
      <c r="B137" s="84" t="s">
        <v>538</v>
      </c>
      <c r="C137" s="84" t="s">
        <v>53</v>
      </c>
      <c r="D137" s="84" t="s">
        <v>54</v>
      </c>
      <c r="E137" s="69">
        <v>7</v>
      </c>
      <c r="F137" s="69">
        <v>1</v>
      </c>
      <c r="G137" s="85">
        <f t="shared" si="4"/>
        <v>0.14285714285714285</v>
      </c>
      <c r="I137" s="86"/>
    </row>
    <row r="138" spans="1:9" ht="14.1" customHeight="1" x14ac:dyDescent="0.2">
      <c r="A138" s="69">
        <v>179</v>
      </c>
      <c r="B138" s="84" t="s">
        <v>467</v>
      </c>
      <c r="C138" s="84" t="s">
        <v>59</v>
      </c>
      <c r="D138" s="84" t="s">
        <v>60</v>
      </c>
      <c r="E138" s="69">
        <v>3</v>
      </c>
      <c r="F138" s="69">
        <v>2</v>
      </c>
      <c r="G138" s="85">
        <f t="shared" si="4"/>
        <v>0.66666666666666663</v>
      </c>
      <c r="I138" s="86"/>
    </row>
    <row r="139" spans="1:9" ht="14.1" customHeight="1" x14ac:dyDescent="0.2">
      <c r="A139" s="69">
        <v>180</v>
      </c>
      <c r="B139" s="84" t="s">
        <v>468</v>
      </c>
      <c r="C139" s="84" t="s">
        <v>59</v>
      </c>
      <c r="D139" s="84" t="s">
        <v>60</v>
      </c>
      <c r="E139" s="69">
        <v>1</v>
      </c>
      <c r="F139" s="69">
        <v>1</v>
      </c>
      <c r="G139" s="85">
        <f t="shared" si="4"/>
        <v>1</v>
      </c>
      <c r="I139" s="86"/>
    </row>
    <row r="140" spans="1:9" ht="14.1" customHeight="1" x14ac:dyDescent="0.2">
      <c r="A140" s="69">
        <v>181</v>
      </c>
      <c r="B140" s="84" t="s">
        <v>499</v>
      </c>
      <c r="C140" s="84" t="s">
        <v>117</v>
      </c>
      <c r="D140" s="84" t="s">
        <v>118</v>
      </c>
      <c r="E140" s="69">
        <v>4</v>
      </c>
      <c r="F140" s="69">
        <v>2</v>
      </c>
      <c r="G140" s="85">
        <f t="shared" si="4"/>
        <v>0.5</v>
      </c>
      <c r="I140" s="86"/>
    </row>
    <row r="141" spans="1:9" ht="14.1" customHeight="1" x14ac:dyDescent="0.2">
      <c r="A141" s="69">
        <v>182</v>
      </c>
      <c r="B141" s="84" t="s">
        <v>556</v>
      </c>
      <c r="C141" s="84" t="s">
        <v>163</v>
      </c>
      <c r="D141" s="84" t="s">
        <v>164</v>
      </c>
      <c r="E141" s="69">
        <v>4</v>
      </c>
      <c r="F141" s="69">
        <v>3</v>
      </c>
      <c r="G141" s="85">
        <f t="shared" si="4"/>
        <v>0.75</v>
      </c>
      <c r="I141" s="86"/>
    </row>
    <row r="142" spans="1:9" ht="14.1" customHeight="1" x14ac:dyDescent="0.2">
      <c r="A142" s="69">
        <v>183</v>
      </c>
      <c r="B142" s="84" t="s">
        <v>479</v>
      </c>
      <c r="C142" s="84" t="s">
        <v>86</v>
      </c>
      <c r="D142" s="84" t="s">
        <v>87</v>
      </c>
      <c r="E142" s="69">
        <v>2</v>
      </c>
      <c r="F142" s="69">
        <v>2</v>
      </c>
      <c r="G142" s="85">
        <f t="shared" si="4"/>
        <v>1</v>
      </c>
      <c r="I142" s="86"/>
    </row>
    <row r="143" spans="1:9" ht="14.1" customHeight="1" x14ac:dyDescent="0.2">
      <c r="A143" s="69">
        <v>184</v>
      </c>
      <c r="B143" s="84" t="s">
        <v>557</v>
      </c>
      <c r="C143" s="84" t="s">
        <v>163</v>
      </c>
      <c r="D143" s="84" t="s">
        <v>164</v>
      </c>
      <c r="E143" s="69">
        <v>7</v>
      </c>
      <c r="F143" s="69">
        <v>3</v>
      </c>
      <c r="G143" s="85">
        <f t="shared" si="4"/>
        <v>0.42857142857142855</v>
      </c>
      <c r="I143" s="86"/>
    </row>
    <row r="144" spans="1:9" ht="14.1" customHeight="1" x14ac:dyDescent="0.2">
      <c r="A144" s="69">
        <v>185</v>
      </c>
      <c r="B144" s="84" t="s">
        <v>587</v>
      </c>
      <c r="C144" s="84" t="s">
        <v>68</v>
      </c>
      <c r="D144" s="84" t="s">
        <v>69</v>
      </c>
      <c r="E144" s="69">
        <v>1</v>
      </c>
      <c r="F144" s="69">
        <v>1</v>
      </c>
      <c r="G144" s="85">
        <f t="shared" si="4"/>
        <v>1</v>
      </c>
      <c r="I144" s="86"/>
    </row>
    <row r="145" spans="1:9" ht="14.1" customHeight="1" x14ac:dyDescent="0.2">
      <c r="A145" s="69">
        <v>186</v>
      </c>
      <c r="B145" s="84" t="s">
        <v>604</v>
      </c>
      <c r="C145" s="84" t="s">
        <v>47</v>
      </c>
      <c r="D145" s="84" t="s">
        <v>48</v>
      </c>
      <c r="E145" s="69">
        <v>1</v>
      </c>
      <c r="F145" s="69">
        <v>1</v>
      </c>
      <c r="G145" s="85">
        <f t="shared" si="4"/>
        <v>1</v>
      </c>
      <c r="I145" s="86"/>
    </row>
    <row r="146" spans="1:9" ht="14.1" customHeight="1" x14ac:dyDescent="0.2">
      <c r="A146" s="69">
        <v>187</v>
      </c>
      <c r="B146" s="84" t="s">
        <v>592</v>
      </c>
      <c r="C146" s="84" t="s">
        <v>50</v>
      </c>
      <c r="D146" s="84" t="s">
        <v>51</v>
      </c>
      <c r="E146" s="69">
        <v>2</v>
      </c>
      <c r="F146" s="69">
        <v>1</v>
      </c>
      <c r="G146" s="85">
        <f t="shared" si="4"/>
        <v>0.5</v>
      </c>
      <c r="I146" s="86"/>
    </row>
    <row r="147" spans="1:9" ht="14.1" customHeight="1" x14ac:dyDescent="0.2">
      <c r="A147" s="69">
        <v>188</v>
      </c>
      <c r="B147" s="84" t="s">
        <v>469</v>
      </c>
      <c r="C147" s="84" t="s">
        <v>59</v>
      </c>
      <c r="D147" s="84" t="s">
        <v>60</v>
      </c>
      <c r="E147" s="69">
        <v>8</v>
      </c>
      <c r="F147" s="69">
        <v>4</v>
      </c>
      <c r="G147" s="85">
        <f t="shared" si="4"/>
        <v>0.5</v>
      </c>
      <c r="I147" s="86"/>
    </row>
    <row r="148" spans="1:9" ht="14.1" customHeight="1" x14ac:dyDescent="0.2">
      <c r="A148" s="69">
        <v>189</v>
      </c>
      <c r="B148" s="84" t="s">
        <v>551</v>
      </c>
      <c r="C148" s="84" t="s">
        <v>95</v>
      </c>
      <c r="D148" s="84" t="s">
        <v>96</v>
      </c>
      <c r="E148" s="69">
        <v>2</v>
      </c>
      <c r="F148" s="69">
        <v>1</v>
      </c>
      <c r="G148" s="85">
        <f t="shared" si="4"/>
        <v>0.5</v>
      </c>
      <c r="I148" s="86"/>
    </row>
    <row r="149" spans="1:9" ht="14.1" customHeight="1" x14ac:dyDescent="0.2">
      <c r="A149" s="69">
        <v>190</v>
      </c>
      <c r="B149" s="84" t="s">
        <v>617</v>
      </c>
      <c r="C149" s="84" t="s">
        <v>147</v>
      </c>
      <c r="D149" s="84" t="s">
        <v>148</v>
      </c>
      <c r="E149" s="69">
        <v>1</v>
      </c>
      <c r="F149" s="69">
        <v>1</v>
      </c>
      <c r="G149" s="85">
        <f t="shared" si="4"/>
        <v>1</v>
      </c>
      <c r="I149" s="86"/>
    </row>
    <row r="150" spans="1:9" ht="14.1" customHeight="1" x14ac:dyDescent="0.2">
      <c r="A150" s="69">
        <v>191</v>
      </c>
      <c r="B150" s="84" t="s">
        <v>470</v>
      </c>
      <c r="C150" s="84" t="s">
        <v>59</v>
      </c>
      <c r="D150" s="84" t="s">
        <v>60</v>
      </c>
      <c r="E150" s="69">
        <v>3</v>
      </c>
      <c r="F150" s="69">
        <v>1</v>
      </c>
      <c r="G150" s="85">
        <f t="shared" si="4"/>
        <v>0.33333333333333331</v>
      </c>
      <c r="I150" s="86"/>
    </row>
    <row r="151" spans="1:9" ht="14.1" customHeight="1" x14ac:dyDescent="0.2">
      <c r="A151" s="69">
        <v>194</v>
      </c>
      <c r="B151" s="84" t="s">
        <v>618</v>
      </c>
      <c r="C151" s="84" t="s">
        <v>147</v>
      </c>
      <c r="D151" s="84" t="s">
        <v>148</v>
      </c>
      <c r="E151" s="69">
        <v>4</v>
      </c>
      <c r="F151" s="69">
        <v>4</v>
      </c>
      <c r="G151" s="85">
        <f t="shared" si="4"/>
        <v>1</v>
      </c>
      <c r="I151" s="86"/>
    </row>
    <row r="152" spans="1:9" ht="14.1" customHeight="1" x14ac:dyDescent="0.2">
      <c r="A152" s="69">
        <v>195</v>
      </c>
      <c r="B152" s="84" t="s">
        <v>605</v>
      </c>
      <c r="C152" s="84" t="s">
        <v>47</v>
      </c>
      <c r="D152" s="84" t="s">
        <v>48</v>
      </c>
      <c r="E152" s="69">
        <v>4</v>
      </c>
      <c r="F152" s="69">
        <v>3</v>
      </c>
      <c r="G152" s="85">
        <f t="shared" si="4"/>
        <v>0.75</v>
      </c>
      <c r="I152" s="86"/>
    </row>
    <row r="153" spans="1:9" ht="14.1" customHeight="1" x14ac:dyDescent="0.2">
      <c r="A153" s="69">
        <v>196</v>
      </c>
      <c r="B153" s="84" t="s">
        <v>539</v>
      </c>
      <c r="C153" s="84" t="s">
        <v>53</v>
      </c>
      <c r="D153" s="84" t="s">
        <v>54</v>
      </c>
      <c r="E153" s="69">
        <v>2</v>
      </c>
      <c r="F153" s="69">
        <v>0</v>
      </c>
      <c r="G153" s="85">
        <f t="shared" si="4"/>
        <v>0</v>
      </c>
      <c r="I153" s="86"/>
    </row>
    <row r="154" spans="1:9" ht="14.1" customHeight="1" x14ac:dyDescent="0.2">
      <c r="A154" s="69">
        <v>197</v>
      </c>
      <c r="B154" s="84" t="s">
        <v>471</v>
      </c>
      <c r="C154" s="84" t="s">
        <v>59</v>
      </c>
      <c r="D154" s="84" t="s">
        <v>60</v>
      </c>
      <c r="E154" s="69">
        <v>1</v>
      </c>
      <c r="F154" s="69">
        <v>0</v>
      </c>
      <c r="G154" s="85">
        <f t="shared" si="4"/>
        <v>0</v>
      </c>
      <c r="I154" s="86"/>
    </row>
    <row r="155" spans="1:9" ht="14.1" customHeight="1" x14ac:dyDescent="0.2">
      <c r="A155" s="69">
        <v>198</v>
      </c>
      <c r="B155" s="84" t="s">
        <v>516</v>
      </c>
      <c r="C155" s="84" t="s">
        <v>92</v>
      </c>
      <c r="D155" s="84" t="s">
        <v>93</v>
      </c>
      <c r="E155" s="69">
        <v>2</v>
      </c>
      <c r="F155" s="69">
        <v>1</v>
      </c>
      <c r="G155" s="85">
        <f t="shared" si="4"/>
        <v>0.5</v>
      </c>
      <c r="I155" s="86"/>
    </row>
    <row r="156" spans="1:9" ht="14.1" customHeight="1" x14ac:dyDescent="0.2">
      <c r="A156" s="69">
        <v>199</v>
      </c>
      <c r="B156" s="84" t="s">
        <v>546</v>
      </c>
      <c r="C156" s="84" t="s">
        <v>128</v>
      </c>
      <c r="D156" s="84" t="s">
        <v>129</v>
      </c>
      <c r="E156" s="69">
        <v>2</v>
      </c>
      <c r="F156" s="69">
        <v>1</v>
      </c>
      <c r="G156" s="85">
        <f t="shared" si="4"/>
        <v>0.5</v>
      </c>
      <c r="I156" s="86"/>
    </row>
    <row r="157" spans="1:9" ht="14.1" customHeight="1" x14ac:dyDescent="0.2">
      <c r="A157" s="69">
        <v>201</v>
      </c>
      <c r="B157" s="84" t="s">
        <v>658</v>
      </c>
      <c r="C157" s="84" t="s">
        <v>44</v>
      </c>
      <c r="D157" s="84" t="s">
        <v>45</v>
      </c>
      <c r="E157" s="69">
        <v>1</v>
      </c>
      <c r="F157" s="69">
        <v>1</v>
      </c>
      <c r="G157" s="85">
        <f t="shared" si="4"/>
        <v>1</v>
      </c>
      <c r="I157" s="86"/>
    </row>
    <row r="158" spans="1:9" ht="14.1" customHeight="1" x14ac:dyDescent="0.2">
      <c r="A158" s="69">
        <v>203</v>
      </c>
      <c r="B158" s="84" t="s">
        <v>594</v>
      </c>
      <c r="C158" s="84" t="s">
        <v>50</v>
      </c>
      <c r="D158" s="84" t="s">
        <v>51</v>
      </c>
      <c r="E158" s="69">
        <v>4</v>
      </c>
      <c r="F158" s="69">
        <v>1</v>
      </c>
      <c r="G158" s="85">
        <f t="shared" si="4"/>
        <v>0.25</v>
      </c>
      <c r="I158" s="86"/>
    </row>
    <row r="159" spans="1:9" ht="14.1" customHeight="1" x14ac:dyDescent="0.2">
      <c r="A159" s="69">
        <v>205</v>
      </c>
      <c r="B159" s="84" t="s">
        <v>540</v>
      </c>
      <c r="C159" s="84" t="s">
        <v>53</v>
      </c>
      <c r="D159" s="84" t="s">
        <v>54</v>
      </c>
      <c r="E159" s="69">
        <v>2</v>
      </c>
      <c r="F159" s="69">
        <v>1</v>
      </c>
      <c r="G159" s="85">
        <f t="shared" si="4"/>
        <v>0.5</v>
      </c>
      <c r="I159" s="86"/>
    </row>
    <row r="160" spans="1:9" ht="14.1" customHeight="1" x14ac:dyDescent="0.2">
      <c r="A160" s="69">
        <v>208</v>
      </c>
      <c r="B160" s="84" t="s">
        <v>451</v>
      </c>
      <c r="C160" s="84" t="s">
        <v>82</v>
      </c>
      <c r="D160" s="84" t="s">
        <v>83</v>
      </c>
      <c r="E160" s="69">
        <v>1</v>
      </c>
      <c r="F160" s="69">
        <v>1</v>
      </c>
      <c r="G160" s="85">
        <f t="shared" si="4"/>
        <v>1</v>
      </c>
      <c r="I160" s="86"/>
    </row>
    <row r="161" spans="1:9" ht="14.1" customHeight="1" x14ac:dyDescent="0.2">
      <c r="A161" s="69">
        <v>210</v>
      </c>
      <c r="B161" s="84" t="s">
        <v>596</v>
      </c>
      <c r="C161" s="84" t="s">
        <v>50</v>
      </c>
      <c r="D161" s="84" t="s">
        <v>51</v>
      </c>
      <c r="E161" s="69">
        <v>2</v>
      </c>
      <c r="F161" s="69">
        <v>2</v>
      </c>
      <c r="G161" s="85">
        <f t="shared" si="4"/>
        <v>1</v>
      </c>
      <c r="I161" s="86"/>
    </row>
    <row r="162" spans="1:9" ht="14.1" customHeight="1" x14ac:dyDescent="0.2">
      <c r="A162" s="69">
        <v>212</v>
      </c>
      <c r="B162" s="84" t="s">
        <v>659</v>
      </c>
      <c r="C162" s="84" t="s">
        <v>44</v>
      </c>
      <c r="D162" s="84" t="s">
        <v>45</v>
      </c>
      <c r="E162" s="69">
        <v>8</v>
      </c>
      <c r="F162" s="69">
        <v>7</v>
      </c>
      <c r="G162" s="85">
        <f t="shared" si="4"/>
        <v>0.875</v>
      </c>
      <c r="I162" s="86"/>
    </row>
    <row r="163" spans="1:9" ht="14.1" customHeight="1" x14ac:dyDescent="0.2">
      <c r="A163" s="69">
        <v>214</v>
      </c>
      <c r="B163" s="84" t="s">
        <v>624</v>
      </c>
      <c r="C163" s="84" t="s">
        <v>101</v>
      </c>
      <c r="D163" s="84" t="s">
        <v>102</v>
      </c>
      <c r="E163" s="69">
        <v>1</v>
      </c>
      <c r="F163" s="69">
        <v>1</v>
      </c>
      <c r="G163" s="85">
        <f t="shared" ref="G163:G194" si="5">F163/E163</f>
        <v>1</v>
      </c>
      <c r="I163" s="86"/>
    </row>
    <row r="164" spans="1:9" ht="14.1" customHeight="1" x14ac:dyDescent="0.2">
      <c r="A164" s="69">
        <v>215</v>
      </c>
      <c r="B164" s="84" t="s">
        <v>508</v>
      </c>
      <c r="C164" s="84" t="s">
        <v>104</v>
      </c>
      <c r="D164" s="84" t="s">
        <v>105</v>
      </c>
      <c r="E164" s="69">
        <v>2</v>
      </c>
      <c r="F164" s="69">
        <v>0</v>
      </c>
      <c r="G164" s="85">
        <f t="shared" si="5"/>
        <v>0</v>
      </c>
      <c r="I164" s="86"/>
    </row>
    <row r="165" spans="1:9" ht="14.1" customHeight="1" x14ac:dyDescent="0.2">
      <c r="A165" s="69">
        <v>217</v>
      </c>
      <c r="B165" s="84" t="s">
        <v>453</v>
      </c>
      <c r="C165" s="84" t="s">
        <v>82</v>
      </c>
      <c r="D165" s="84" t="s">
        <v>83</v>
      </c>
      <c r="E165" s="69">
        <v>1</v>
      </c>
      <c r="F165" s="69">
        <v>0</v>
      </c>
      <c r="G165" s="85">
        <f t="shared" si="5"/>
        <v>0</v>
      </c>
      <c r="I165" s="86"/>
    </row>
    <row r="166" spans="1:9" ht="14.1" customHeight="1" x14ac:dyDescent="0.2">
      <c r="A166" s="69">
        <v>218</v>
      </c>
      <c r="B166" s="84" t="s">
        <v>640</v>
      </c>
      <c r="C166" s="84" t="s">
        <v>124</v>
      </c>
      <c r="D166" s="84" t="s">
        <v>125</v>
      </c>
      <c r="E166" s="69">
        <v>2</v>
      </c>
      <c r="F166" s="69">
        <v>0</v>
      </c>
      <c r="G166" s="85">
        <f t="shared" si="5"/>
        <v>0</v>
      </c>
      <c r="I166" s="86"/>
    </row>
    <row r="167" spans="1:9" ht="14.1" customHeight="1" x14ac:dyDescent="0.2">
      <c r="A167" s="69">
        <v>219</v>
      </c>
      <c r="B167" s="84" t="s">
        <v>588</v>
      </c>
      <c r="C167" s="84" t="s">
        <v>68</v>
      </c>
      <c r="D167" s="84" t="s">
        <v>69</v>
      </c>
      <c r="E167" s="69">
        <v>1</v>
      </c>
      <c r="F167" s="69">
        <v>0</v>
      </c>
      <c r="G167" s="85">
        <f t="shared" si="5"/>
        <v>0</v>
      </c>
      <c r="I167" s="86"/>
    </row>
    <row r="168" spans="1:9" ht="14.1" customHeight="1" x14ac:dyDescent="0.2">
      <c r="A168" s="69">
        <v>220</v>
      </c>
      <c r="B168" s="84" t="s">
        <v>559</v>
      </c>
      <c r="C168" s="84" t="s">
        <v>163</v>
      </c>
      <c r="D168" s="84" t="s">
        <v>164</v>
      </c>
      <c r="E168" s="69">
        <v>20</v>
      </c>
      <c r="F168" s="69">
        <v>10</v>
      </c>
      <c r="G168" s="85">
        <f t="shared" si="5"/>
        <v>0.5</v>
      </c>
      <c r="I168" s="86"/>
    </row>
    <row r="169" spans="1:9" ht="14.1" customHeight="1" x14ac:dyDescent="0.2">
      <c r="A169" s="69">
        <v>221</v>
      </c>
      <c r="B169" s="84" t="s">
        <v>454</v>
      </c>
      <c r="C169" s="84" t="s">
        <v>82</v>
      </c>
      <c r="D169" s="84" t="s">
        <v>83</v>
      </c>
      <c r="E169" s="69">
        <v>7</v>
      </c>
      <c r="F169" s="69">
        <v>6</v>
      </c>
      <c r="G169" s="85">
        <f t="shared" si="5"/>
        <v>0.8571428571428571</v>
      </c>
      <c r="I169" s="86"/>
    </row>
    <row r="170" spans="1:9" ht="14.1" customHeight="1" x14ac:dyDescent="0.2">
      <c r="A170" s="69">
        <v>225</v>
      </c>
      <c r="B170" s="84" t="s">
        <v>480</v>
      </c>
      <c r="C170" s="84" t="s">
        <v>86</v>
      </c>
      <c r="D170" s="84" t="s">
        <v>87</v>
      </c>
      <c r="E170" s="69">
        <v>3</v>
      </c>
      <c r="F170" s="69">
        <v>2</v>
      </c>
      <c r="G170" s="85">
        <f t="shared" si="5"/>
        <v>0.66666666666666663</v>
      </c>
      <c r="I170" s="86"/>
    </row>
    <row r="171" spans="1:9" ht="14.1" customHeight="1" x14ac:dyDescent="0.2">
      <c r="A171" s="69">
        <v>226</v>
      </c>
      <c r="B171" s="84" t="s">
        <v>641</v>
      </c>
      <c r="C171" s="84" t="s">
        <v>124</v>
      </c>
      <c r="D171" s="84" t="s">
        <v>125</v>
      </c>
      <c r="E171" s="69">
        <v>4</v>
      </c>
      <c r="F171" s="69">
        <v>4</v>
      </c>
      <c r="G171" s="85">
        <f t="shared" si="5"/>
        <v>1</v>
      </c>
      <c r="I171" s="86"/>
    </row>
    <row r="172" spans="1:9" ht="14.1" customHeight="1" x14ac:dyDescent="0.2">
      <c r="A172" s="69">
        <v>227</v>
      </c>
      <c r="B172" s="84" t="s">
        <v>491</v>
      </c>
      <c r="C172" s="84" t="s">
        <v>72</v>
      </c>
      <c r="D172" s="84" t="s">
        <v>73</v>
      </c>
      <c r="E172" s="69">
        <v>28</v>
      </c>
      <c r="F172" s="69">
        <v>21</v>
      </c>
      <c r="G172" s="85">
        <f t="shared" si="5"/>
        <v>0.75</v>
      </c>
      <c r="I172" s="86"/>
    </row>
    <row r="173" spans="1:9" ht="14.1" customHeight="1" x14ac:dyDescent="0.2">
      <c r="A173" s="69">
        <v>228</v>
      </c>
      <c r="B173" s="84" t="s">
        <v>597</v>
      </c>
      <c r="C173" s="84" t="s">
        <v>50</v>
      </c>
      <c r="D173" s="84" t="s">
        <v>51</v>
      </c>
      <c r="E173" s="69">
        <v>3</v>
      </c>
      <c r="F173" s="69">
        <v>1</v>
      </c>
      <c r="G173" s="85">
        <f t="shared" si="5"/>
        <v>0.33333333333333331</v>
      </c>
      <c r="I173" s="86"/>
    </row>
    <row r="174" spans="1:9" ht="14.1" customHeight="1" x14ac:dyDescent="0.2">
      <c r="A174" s="69">
        <v>229</v>
      </c>
      <c r="B174" s="84" t="s">
        <v>45</v>
      </c>
      <c r="C174" s="84" t="s">
        <v>117</v>
      </c>
      <c r="D174" s="84" t="s">
        <v>118</v>
      </c>
      <c r="E174" s="69">
        <v>3</v>
      </c>
      <c r="F174" s="69">
        <v>2</v>
      </c>
      <c r="G174" s="85">
        <f t="shared" si="5"/>
        <v>0.66666666666666663</v>
      </c>
      <c r="I174" s="86"/>
    </row>
    <row r="175" spans="1:9" ht="14.1" customHeight="1" x14ac:dyDescent="0.2">
      <c r="A175" s="69">
        <v>230</v>
      </c>
      <c r="B175" s="84" t="s">
        <v>481</v>
      </c>
      <c r="C175" s="84" t="s">
        <v>86</v>
      </c>
      <c r="D175" s="84" t="s">
        <v>87</v>
      </c>
      <c r="E175" s="69">
        <v>1</v>
      </c>
      <c r="F175" s="69">
        <v>0</v>
      </c>
      <c r="G175" s="85">
        <f t="shared" si="5"/>
        <v>0</v>
      </c>
      <c r="I175" s="86"/>
    </row>
    <row r="176" spans="1:9" ht="14.1" customHeight="1" x14ac:dyDescent="0.2">
      <c r="A176" s="69">
        <v>232</v>
      </c>
      <c r="B176" s="84" t="s">
        <v>652</v>
      </c>
      <c r="C176" s="84" t="s">
        <v>62</v>
      </c>
      <c r="D176" s="84" t="s">
        <v>63</v>
      </c>
      <c r="E176" s="69">
        <v>1</v>
      </c>
      <c r="F176" s="69">
        <v>1</v>
      </c>
      <c r="G176" s="85">
        <f t="shared" si="5"/>
        <v>1</v>
      </c>
      <c r="I176" s="86"/>
    </row>
    <row r="177" spans="1:9" ht="14.1" customHeight="1" x14ac:dyDescent="0.2">
      <c r="A177" s="69">
        <v>233</v>
      </c>
      <c r="B177" s="84" t="s">
        <v>572</v>
      </c>
      <c r="C177" s="84" t="s">
        <v>153</v>
      </c>
      <c r="D177" s="84" t="s">
        <v>154</v>
      </c>
      <c r="E177" s="69">
        <v>4</v>
      </c>
      <c r="F177" s="69">
        <v>3</v>
      </c>
      <c r="G177" s="85">
        <f t="shared" si="5"/>
        <v>0.75</v>
      </c>
      <c r="I177" s="86"/>
    </row>
    <row r="178" spans="1:9" ht="14.1" customHeight="1" x14ac:dyDescent="0.2">
      <c r="A178" s="69">
        <v>234</v>
      </c>
      <c r="B178" s="84" t="s">
        <v>660</v>
      </c>
      <c r="C178" s="84" t="s">
        <v>44</v>
      </c>
      <c r="D178" s="84" t="s">
        <v>45</v>
      </c>
      <c r="E178" s="69">
        <v>2</v>
      </c>
      <c r="F178" s="69">
        <v>2</v>
      </c>
      <c r="G178" s="85">
        <f t="shared" si="5"/>
        <v>1</v>
      </c>
      <c r="I178" s="86"/>
    </row>
    <row r="179" spans="1:9" ht="14.1" customHeight="1" x14ac:dyDescent="0.2">
      <c r="A179" s="69">
        <v>235</v>
      </c>
      <c r="B179" s="84" t="s">
        <v>687</v>
      </c>
      <c r="C179" s="84" t="s">
        <v>65</v>
      </c>
      <c r="D179" s="84" t="s">
        <v>66</v>
      </c>
      <c r="E179" s="69">
        <v>10</v>
      </c>
      <c r="F179" s="69">
        <v>8</v>
      </c>
      <c r="G179" s="85">
        <f t="shared" si="5"/>
        <v>0.8</v>
      </c>
      <c r="I179" s="86"/>
    </row>
    <row r="180" spans="1:9" ht="14.1" customHeight="1" x14ac:dyDescent="0.2">
      <c r="A180" s="69">
        <v>236</v>
      </c>
      <c r="B180" s="84" t="s">
        <v>517</v>
      </c>
      <c r="C180" s="84" t="s">
        <v>92</v>
      </c>
      <c r="D180" s="84" t="s">
        <v>93</v>
      </c>
      <c r="E180" s="69">
        <v>2</v>
      </c>
      <c r="F180" s="69">
        <v>1</v>
      </c>
      <c r="G180" s="85">
        <f t="shared" si="5"/>
        <v>0.5</v>
      </c>
      <c r="I180" s="86"/>
    </row>
    <row r="181" spans="1:9" ht="14.1" customHeight="1" x14ac:dyDescent="0.2">
      <c r="A181" s="69">
        <v>237</v>
      </c>
      <c r="B181" s="84" t="s">
        <v>566</v>
      </c>
      <c r="C181" s="84" t="s">
        <v>89</v>
      </c>
      <c r="D181" s="84" t="s">
        <v>90</v>
      </c>
      <c r="E181" s="69">
        <v>6</v>
      </c>
      <c r="F181" s="69">
        <v>4</v>
      </c>
      <c r="G181" s="85">
        <f t="shared" si="5"/>
        <v>0.66666666666666663</v>
      </c>
      <c r="I181" s="86"/>
    </row>
    <row r="182" spans="1:9" ht="14.1" customHeight="1" x14ac:dyDescent="0.2">
      <c r="A182" s="69">
        <v>239</v>
      </c>
      <c r="B182" s="84" t="s">
        <v>518</v>
      </c>
      <c r="C182" s="84" t="s">
        <v>92</v>
      </c>
      <c r="D182" s="84" t="s">
        <v>93</v>
      </c>
      <c r="E182" s="69">
        <v>3</v>
      </c>
      <c r="F182" s="69">
        <v>0</v>
      </c>
      <c r="G182" s="85">
        <f t="shared" si="5"/>
        <v>0</v>
      </c>
      <c r="I182" s="86"/>
    </row>
    <row r="183" spans="1:9" x14ac:dyDescent="0.2">
      <c r="A183" s="69">
        <v>240</v>
      </c>
      <c r="B183" s="84" t="s">
        <v>573</v>
      </c>
      <c r="C183" s="84" t="s">
        <v>153</v>
      </c>
      <c r="D183" s="84" t="s">
        <v>154</v>
      </c>
      <c r="E183" s="69">
        <v>6</v>
      </c>
      <c r="F183" s="69">
        <v>5</v>
      </c>
      <c r="G183" s="85">
        <f t="shared" si="5"/>
        <v>0.83333333333333337</v>
      </c>
      <c r="I183" s="86"/>
    </row>
    <row r="184" spans="1:9" x14ac:dyDescent="0.2">
      <c r="A184" s="69">
        <v>241</v>
      </c>
      <c r="B184" s="84" t="s">
        <v>688</v>
      </c>
      <c r="C184" s="84" t="s">
        <v>65</v>
      </c>
      <c r="D184" s="84" t="s">
        <v>66</v>
      </c>
      <c r="E184" s="69">
        <v>4</v>
      </c>
      <c r="F184" s="69">
        <v>3</v>
      </c>
      <c r="G184" s="85">
        <f t="shared" si="5"/>
        <v>0.75</v>
      </c>
      <c r="I184" s="86"/>
    </row>
    <row r="185" spans="1:9" x14ac:dyDescent="0.2">
      <c r="A185" s="69">
        <v>242</v>
      </c>
      <c r="B185" s="84" t="s">
        <v>530</v>
      </c>
      <c r="C185" s="84" t="s">
        <v>98</v>
      </c>
      <c r="D185" s="84" t="s">
        <v>99</v>
      </c>
      <c r="E185" s="69">
        <v>2</v>
      </c>
      <c r="F185" s="69">
        <v>1</v>
      </c>
      <c r="G185" s="85">
        <f t="shared" si="5"/>
        <v>0.5</v>
      </c>
      <c r="I185" s="86"/>
    </row>
    <row r="186" spans="1:9" x14ac:dyDescent="0.2">
      <c r="A186" s="69">
        <v>243</v>
      </c>
      <c r="B186" s="84" t="s">
        <v>676</v>
      </c>
      <c r="C186" s="84" t="s">
        <v>56</v>
      </c>
      <c r="D186" s="84" t="s">
        <v>57</v>
      </c>
      <c r="E186" s="69">
        <v>4</v>
      </c>
      <c r="F186" s="69">
        <v>2</v>
      </c>
      <c r="G186" s="85">
        <f t="shared" si="5"/>
        <v>0.5</v>
      </c>
      <c r="I186" s="86"/>
    </row>
    <row r="187" spans="1:9" x14ac:dyDescent="0.2">
      <c r="A187" s="69">
        <v>244</v>
      </c>
      <c r="B187" s="84" t="s">
        <v>677</v>
      </c>
      <c r="C187" s="84" t="s">
        <v>56</v>
      </c>
      <c r="D187" s="84" t="s">
        <v>57</v>
      </c>
      <c r="E187" s="69">
        <v>3</v>
      </c>
      <c r="F187" s="69">
        <v>2</v>
      </c>
      <c r="G187" s="85">
        <f t="shared" si="5"/>
        <v>0.66666666666666663</v>
      </c>
      <c r="I187" s="86"/>
    </row>
    <row r="188" spans="1:9" x14ac:dyDescent="0.2">
      <c r="A188" s="69">
        <v>246</v>
      </c>
      <c r="B188" s="84" t="s">
        <v>492</v>
      </c>
      <c r="C188" s="84" t="s">
        <v>72</v>
      </c>
      <c r="D188" s="84" t="s">
        <v>73</v>
      </c>
      <c r="E188" s="69">
        <v>19</v>
      </c>
      <c r="F188" s="69">
        <v>16</v>
      </c>
      <c r="G188" s="85">
        <f t="shared" si="5"/>
        <v>0.84210526315789469</v>
      </c>
      <c r="I188" s="86"/>
    </row>
    <row r="189" spans="1:9" x14ac:dyDescent="0.2">
      <c r="A189" s="69">
        <v>247</v>
      </c>
      <c r="B189" s="84" t="s">
        <v>653</v>
      </c>
      <c r="C189" s="84" t="s">
        <v>62</v>
      </c>
      <c r="D189" s="84" t="s">
        <v>63</v>
      </c>
      <c r="E189" s="69">
        <v>3</v>
      </c>
      <c r="F189" s="69">
        <v>3</v>
      </c>
      <c r="G189" s="85">
        <f t="shared" si="5"/>
        <v>1</v>
      </c>
      <c r="I189" s="86"/>
    </row>
    <row r="190" spans="1:9" x14ac:dyDescent="0.2">
      <c r="A190" s="69">
        <v>248</v>
      </c>
      <c r="B190" s="84" t="s">
        <v>609</v>
      </c>
      <c r="C190" s="84" t="s">
        <v>47</v>
      </c>
      <c r="D190" s="84" t="s">
        <v>48</v>
      </c>
      <c r="E190" s="69">
        <v>2</v>
      </c>
      <c r="F190" s="69">
        <v>2</v>
      </c>
      <c r="G190" s="85">
        <f t="shared" si="5"/>
        <v>1</v>
      </c>
      <c r="I190" s="86"/>
    </row>
    <row r="191" spans="1:9" x14ac:dyDescent="0.2">
      <c r="A191" s="69">
        <v>249</v>
      </c>
      <c r="B191" s="84" t="s">
        <v>560</v>
      </c>
      <c r="C191" s="84" t="s">
        <v>163</v>
      </c>
      <c r="D191" s="84" t="s">
        <v>164</v>
      </c>
      <c r="E191" s="69">
        <v>2</v>
      </c>
      <c r="F191" s="69">
        <v>2</v>
      </c>
      <c r="G191" s="85">
        <f t="shared" si="5"/>
        <v>1</v>
      </c>
      <c r="I191" s="86"/>
    </row>
    <row r="192" spans="1:9" x14ac:dyDescent="0.2">
      <c r="A192" s="69">
        <v>250</v>
      </c>
      <c r="B192" s="84" t="s">
        <v>661</v>
      </c>
      <c r="C192" s="84" t="s">
        <v>44</v>
      </c>
      <c r="D192" s="84" t="s">
        <v>45</v>
      </c>
      <c r="E192" s="69">
        <v>2</v>
      </c>
      <c r="F192" s="69">
        <v>2</v>
      </c>
      <c r="G192" s="85">
        <f t="shared" si="5"/>
        <v>1</v>
      </c>
      <c r="I192" s="86"/>
    </row>
    <row r="193" spans="1:9" x14ac:dyDescent="0.2">
      <c r="A193" s="69">
        <v>253</v>
      </c>
      <c r="B193" s="84" t="s">
        <v>626</v>
      </c>
      <c r="C193" s="84" t="s">
        <v>101</v>
      </c>
      <c r="D193" s="84" t="s">
        <v>102</v>
      </c>
      <c r="E193" s="69">
        <v>2</v>
      </c>
      <c r="F193" s="69">
        <v>2</v>
      </c>
      <c r="G193" s="85">
        <f t="shared" si="5"/>
        <v>1</v>
      </c>
      <c r="I193" s="86"/>
    </row>
    <row r="194" spans="1:9" x14ac:dyDescent="0.2">
      <c r="A194" s="69">
        <v>254</v>
      </c>
      <c r="B194" s="84" t="s">
        <v>574</v>
      </c>
      <c r="C194" s="84" t="s">
        <v>153</v>
      </c>
      <c r="D194" s="84" t="s">
        <v>154</v>
      </c>
      <c r="E194" s="69">
        <v>1</v>
      </c>
      <c r="F194" s="69">
        <v>0</v>
      </c>
      <c r="G194" s="85">
        <f t="shared" si="5"/>
        <v>0</v>
      </c>
      <c r="I194" s="86"/>
    </row>
  </sheetData>
  <sortState xmlns:xlrd2="http://schemas.microsoft.com/office/spreadsheetml/2017/richdata2" ref="A3:G178">
    <sortCondition ref="B3:B178"/>
  </sortState>
  <printOptions horizontalCentered="1"/>
  <pageMargins left="1" right="1" top="1" bottom="1" header="0.3" footer="0.3"/>
  <pageSetup scale="72" fitToHeight="0" orientation="portrait" r:id="rId1"/>
  <rowBreaks count="2" manualBreakCount="2">
    <brk id="59" max="6" man="1"/>
    <brk id="121" max="6" man="1"/>
  </row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fitToPage="1"/>
  </sheetPr>
  <dimension ref="A1:K196"/>
  <sheetViews>
    <sheetView zoomScaleNormal="100" workbookViewId="0"/>
  </sheetViews>
  <sheetFormatPr defaultColWidth="9.140625" defaultRowHeight="11.25" x14ac:dyDescent="0.15"/>
  <cols>
    <col min="1" max="1" width="13.140625" style="77" customWidth="1"/>
    <col min="2" max="2" width="14.7109375" style="76" customWidth="1"/>
    <col min="3" max="3" width="17.7109375" style="76" customWidth="1"/>
    <col min="4" max="4" width="17.85546875" style="76" customWidth="1"/>
    <col min="5" max="5" width="13.5703125" style="63" customWidth="1"/>
    <col min="6" max="6" width="22.5703125" style="63" customWidth="1"/>
    <col min="7" max="7" width="28.42578125" style="78" customWidth="1"/>
    <col min="8" max="8" width="22.85546875" style="63" customWidth="1"/>
    <col min="9" max="9" width="28.28515625" style="78" customWidth="1"/>
    <col min="10" max="10" width="23.7109375" style="79" customWidth="1"/>
    <col min="11" max="11" width="24.28515625" style="79" customWidth="1"/>
    <col min="12" max="16384" width="9.140625" style="63"/>
  </cols>
  <sheetData>
    <row r="1" spans="1:11" ht="45.75" customHeight="1" x14ac:dyDescent="0.15">
      <c r="A1" s="80" t="s">
        <v>1151</v>
      </c>
      <c r="B1" s="62"/>
      <c r="C1" s="62"/>
      <c r="D1" s="62"/>
      <c r="E1" s="62"/>
      <c r="F1" s="62"/>
      <c r="G1" s="62"/>
      <c r="H1" s="62"/>
      <c r="I1" s="62"/>
      <c r="J1" s="62"/>
      <c r="K1" s="62"/>
    </row>
    <row r="2" spans="1:11" s="68" customFormat="1" ht="80.099999999999994" customHeight="1" x14ac:dyDescent="0.2">
      <c r="A2" s="64" t="s">
        <v>1147</v>
      </c>
      <c r="B2" s="65" t="s">
        <v>441</v>
      </c>
      <c r="C2" s="65" t="s">
        <v>358</v>
      </c>
      <c r="D2" s="65" t="s">
        <v>1148</v>
      </c>
      <c r="E2" s="64" t="s">
        <v>1152</v>
      </c>
      <c r="F2" s="64" t="s">
        <v>1153</v>
      </c>
      <c r="G2" s="66" t="s">
        <v>1154</v>
      </c>
      <c r="H2" s="64" t="s">
        <v>1155</v>
      </c>
      <c r="I2" s="66" t="s">
        <v>1156</v>
      </c>
      <c r="J2" s="67" t="s">
        <v>1157</v>
      </c>
      <c r="K2" s="67" t="s">
        <v>1158</v>
      </c>
    </row>
    <row r="3" spans="1:11" ht="15.95" customHeight="1" x14ac:dyDescent="0.15">
      <c r="A3" s="69">
        <v>1</v>
      </c>
      <c r="B3" s="70" t="s">
        <v>654</v>
      </c>
      <c r="C3" s="70" t="s">
        <v>44</v>
      </c>
      <c r="D3" s="70" t="s">
        <v>45</v>
      </c>
      <c r="E3" s="71">
        <v>2</v>
      </c>
      <c r="F3" s="71">
        <v>2</v>
      </c>
      <c r="G3" s="72">
        <f t="shared" ref="G3:G34" si="0">F3/E3</f>
        <v>1</v>
      </c>
      <c r="H3" s="71">
        <v>0</v>
      </c>
      <c r="I3" s="72">
        <f t="shared" ref="I3:I34" si="1">H3/E3</f>
        <v>0</v>
      </c>
      <c r="J3" s="73">
        <v>15384591.470000001</v>
      </c>
      <c r="K3" s="73">
        <v>15136957.24</v>
      </c>
    </row>
    <row r="4" spans="1:11" ht="15.95" customHeight="1" x14ac:dyDescent="0.15">
      <c r="A4" s="69">
        <v>3</v>
      </c>
      <c r="B4" s="70" t="s">
        <v>590</v>
      </c>
      <c r="C4" s="70" t="s">
        <v>50</v>
      </c>
      <c r="D4" s="70" t="s">
        <v>51</v>
      </c>
      <c r="E4" s="71">
        <v>9</v>
      </c>
      <c r="F4" s="71">
        <v>8</v>
      </c>
      <c r="G4" s="72">
        <f t="shared" si="0"/>
        <v>0.88888888888888884</v>
      </c>
      <c r="H4" s="71">
        <v>1</v>
      </c>
      <c r="I4" s="72">
        <f t="shared" si="1"/>
        <v>0.1111111111111111</v>
      </c>
      <c r="J4" s="73">
        <v>93807505.690000013</v>
      </c>
      <c r="K4" s="73">
        <v>97102993.319999978</v>
      </c>
    </row>
    <row r="5" spans="1:11" ht="15.95" customHeight="1" x14ac:dyDescent="0.15">
      <c r="A5" s="69">
        <v>4</v>
      </c>
      <c r="B5" s="70" t="s">
        <v>531</v>
      </c>
      <c r="C5" s="70" t="s">
        <v>53</v>
      </c>
      <c r="D5" s="70" t="s">
        <v>54</v>
      </c>
      <c r="E5" s="71">
        <v>1</v>
      </c>
      <c r="F5" s="71">
        <v>1</v>
      </c>
      <c r="G5" s="72">
        <f t="shared" si="0"/>
        <v>1</v>
      </c>
      <c r="H5" s="71">
        <v>0</v>
      </c>
      <c r="I5" s="72">
        <f t="shared" si="1"/>
        <v>0</v>
      </c>
      <c r="J5" s="73">
        <v>4582972.16</v>
      </c>
      <c r="K5" s="73">
        <v>4509797.87</v>
      </c>
    </row>
    <row r="6" spans="1:11" ht="15.95" customHeight="1" x14ac:dyDescent="0.15">
      <c r="A6" s="69">
        <v>5</v>
      </c>
      <c r="B6" s="70" t="s">
        <v>670</v>
      </c>
      <c r="C6" s="70" t="s">
        <v>56</v>
      </c>
      <c r="D6" s="70" t="s">
        <v>57</v>
      </c>
      <c r="E6" s="71">
        <v>4</v>
      </c>
      <c r="F6" s="71">
        <v>4</v>
      </c>
      <c r="G6" s="72">
        <f t="shared" si="0"/>
        <v>1</v>
      </c>
      <c r="H6" s="71">
        <v>0</v>
      </c>
      <c r="I6" s="72">
        <f t="shared" si="1"/>
        <v>0</v>
      </c>
      <c r="J6" s="73">
        <v>18493469.669999998</v>
      </c>
      <c r="K6" s="73">
        <v>18848983.120000001</v>
      </c>
    </row>
    <row r="7" spans="1:11" ht="15.95" customHeight="1" x14ac:dyDescent="0.15">
      <c r="A7" s="69">
        <v>7</v>
      </c>
      <c r="B7" s="70" t="s">
        <v>642</v>
      </c>
      <c r="C7" s="70" t="s">
        <v>62</v>
      </c>
      <c r="D7" s="70" t="s">
        <v>63</v>
      </c>
      <c r="E7" s="71">
        <v>1</v>
      </c>
      <c r="F7" s="71">
        <v>1</v>
      </c>
      <c r="G7" s="72">
        <f t="shared" si="0"/>
        <v>1</v>
      </c>
      <c r="H7" s="71">
        <v>0</v>
      </c>
      <c r="I7" s="72">
        <f t="shared" si="1"/>
        <v>0</v>
      </c>
      <c r="J7" s="73">
        <v>7308202.9199999999</v>
      </c>
      <c r="K7" s="73">
        <v>7381755.54</v>
      </c>
    </row>
    <row r="8" spans="1:11" ht="15.95" customHeight="1" x14ac:dyDescent="0.15">
      <c r="A8" s="69">
        <v>8</v>
      </c>
      <c r="B8" s="70" t="s">
        <v>73</v>
      </c>
      <c r="C8" s="70" t="s">
        <v>65</v>
      </c>
      <c r="D8" s="70" t="s">
        <v>66</v>
      </c>
      <c r="E8" s="71">
        <v>2</v>
      </c>
      <c r="F8" s="71">
        <v>2</v>
      </c>
      <c r="G8" s="72">
        <f t="shared" si="0"/>
        <v>1</v>
      </c>
      <c r="H8" s="71">
        <v>0</v>
      </c>
      <c r="I8" s="72">
        <f t="shared" si="1"/>
        <v>0</v>
      </c>
      <c r="J8" s="73">
        <v>15255120.27</v>
      </c>
      <c r="K8" s="73">
        <v>15363379.310000001</v>
      </c>
    </row>
    <row r="9" spans="1:11" ht="15.95" customHeight="1" x14ac:dyDescent="0.15">
      <c r="A9" s="69">
        <v>9</v>
      </c>
      <c r="B9" s="70" t="s">
        <v>575</v>
      </c>
      <c r="C9" s="70" t="s">
        <v>68</v>
      </c>
      <c r="D9" s="70" t="s">
        <v>69</v>
      </c>
      <c r="E9" s="71">
        <v>2</v>
      </c>
      <c r="F9" s="71">
        <v>2</v>
      </c>
      <c r="G9" s="72">
        <f t="shared" si="0"/>
        <v>1</v>
      </c>
      <c r="H9" s="71">
        <v>0</v>
      </c>
      <c r="I9" s="72">
        <f t="shared" si="1"/>
        <v>0</v>
      </c>
      <c r="J9" s="73">
        <v>20945306.939999998</v>
      </c>
      <c r="K9" s="73">
        <v>20494870.5</v>
      </c>
    </row>
    <row r="10" spans="1:11" ht="15.95" customHeight="1" x14ac:dyDescent="0.15">
      <c r="A10" s="69">
        <v>11</v>
      </c>
      <c r="B10" s="70" t="s">
        <v>482</v>
      </c>
      <c r="C10" s="70" t="s">
        <v>72</v>
      </c>
      <c r="D10" s="70" t="s">
        <v>73</v>
      </c>
      <c r="E10" s="71">
        <v>8</v>
      </c>
      <c r="F10" s="71">
        <v>7</v>
      </c>
      <c r="G10" s="72">
        <f t="shared" si="0"/>
        <v>0.875</v>
      </c>
      <c r="H10" s="71">
        <v>1</v>
      </c>
      <c r="I10" s="72">
        <f t="shared" si="1"/>
        <v>0.125</v>
      </c>
      <c r="J10" s="73">
        <v>68929975.150000006</v>
      </c>
      <c r="K10" s="73">
        <v>71987879.799999997</v>
      </c>
    </row>
    <row r="11" spans="1:11" ht="15.95" customHeight="1" x14ac:dyDescent="0.15">
      <c r="A11" s="69">
        <v>13</v>
      </c>
      <c r="B11" s="70" t="s">
        <v>532</v>
      </c>
      <c r="C11" s="70" t="s">
        <v>53</v>
      </c>
      <c r="D11" s="70" t="s">
        <v>54</v>
      </c>
      <c r="E11" s="71">
        <v>2</v>
      </c>
      <c r="F11" s="71">
        <v>2</v>
      </c>
      <c r="G11" s="72">
        <f t="shared" si="0"/>
        <v>1</v>
      </c>
      <c r="H11" s="71">
        <v>0</v>
      </c>
      <c r="I11" s="72">
        <f t="shared" si="1"/>
        <v>0</v>
      </c>
      <c r="J11" s="73">
        <v>16761832.57</v>
      </c>
      <c r="K11" s="73">
        <v>17176547.52</v>
      </c>
    </row>
    <row r="12" spans="1:11" ht="15.95" customHeight="1" x14ac:dyDescent="0.15">
      <c r="A12" s="69">
        <v>14</v>
      </c>
      <c r="B12" s="70" t="s">
        <v>662</v>
      </c>
      <c r="C12" s="70" t="s">
        <v>77</v>
      </c>
      <c r="D12" s="70" t="s">
        <v>78</v>
      </c>
      <c r="E12" s="71">
        <v>8</v>
      </c>
      <c r="F12" s="71">
        <v>5</v>
      </c>
      <c r="G12" s="72">
        <f t="shared" si="0"/>
        <v>0.625</v>
      </c>
      <c r="H12" s="71">
        <v>3</v>
      </c>
      <c r="I12" s="72">
        <f t="shared" si="1"/>
        <v>0.375</v>
      </c>
      <c r="J12" s="73">
        <v>14493896.710000001</v>
      </c>
      <c r="K12" s="73">
        <v>14955069.589999998</v>
      </c>
    </row>
    <row r="13" spans="1:11" ht="15.95" customHeight="1" x14ac:dyDescent="0.15">
      <c r="A13" s="69">
        <v>15</v>
      </c>
      <c r="B13" s="70" t="s">
        <v>644</v>
      </c>
      <c r="C13" s="70" t="s">
        <v>62</v>
      </c>
      <c r="D13" s="70" t="s">
        <v>63</v>
      </c>
      <c r="E13" s="71">
        <v>19</v>
      </c>
      <c r="F13" s="71">
        <v>16</v>
      </c>
      <c r="G13" s="72">
        <f t="shared" si="0"/>
        <v>0.84210526315789469</v>
      </c>
      <c r="H13" s="71">
        <v>3</v>
      </c>
      <c r="I13" s="72">
        <f t="shared" si="1"/>
        <v>0.15789473684210525</v>
      </c>
      <c r="J13" s="73">
        <v>41603066.369999997</v>
      </c>
      <c r="K13" s="73">
        <v>43857330.700000003</v>
      </c>
    </row>
    <row r="14" spans="1:11" ht="15.95" customHeight="1" x14ac:dyDescent="0.15">
      <c r="A14" s="69">
        <v>17</v>
      </c>
      <c r="B14" s="70" t="s">
        <v>442</v>
      </c>
      <c r="C14" s="70" t="s">
        <v>82</v>
      </c>
      <c r="D14" s="70" t="s">
        <v>83</v>
      </c>
      <c r="E14" s="71">
        <v>1</v>
      </c>
      <c r="F14" s="71">
        <v>1</v>
      </c>
      <c r="G14" s="72">
        <f t="shared" si="0"/>
        <v>1</v>
      </c>
      <c r="H14" s="71">
        <v>0</v>
      </c>
      <c r="I14" s="72">
        <f t="shared" si="1"/>
        <v>0</v>
      </c>
      <c r="J14" s="73">
        <v>3149253.9</v>
      </c>
      <c r="K14" s="73">
        <v>3229245.8</v>
      </c>
    </row>
    <row r="15" spans="1:11" ht="15.95" customHeight="1" x14ac:dyDescent="0.15">
      <c r="A15" s="69">
        <v>18</v>
      </c>
      <c r="B15" s="70" t="s">
        <v>663</v>
      </c>
      <c r="C15" s="70" t="s">
        <v>77</v>
      </c>
      <c r="D15" s="70" t="s">
        <v>78</v>
      </c>
      <c r="E15" s="71">
        <v>2</v>
      </c>
      <c r="F15" s="71">
        <v>2</v>
      </c>
      <c r="G15" s="72">
        <f t="shared" si="0"/>
        <v>1</v>
      </c>
      <c r="H15" s="71">
        <v>0</v>
      </c>
      <c r="I15" s="72">
        <f t="shared" si="1"/>
        <v>0</v>
      </c>
      <c r="J15" s="73">
        <v>6190848.2300000004</v>
      </c>
      <c r="K15" s="73">
        <v>5634654.5600000005</v>
      </c>
    </row>
    <row r="16" spans="1:11" ht="15.95" customHeight="1" x14ac:dyDescent="0.15">
      <c r="A16" s="69">
        <v>19</v>
      </c>
      <c r="B16" s="70" t="s">
        <v>473</v>
      </c>
      <c r="C16" s="70" t="s">
        <v>86</v>
      </c>
      <c r="D16" s="70" t="s">
        <v>87</v>
      </c>
      <c r="E16" s="71">
        <v>3</v>
      </c>
      <c r="F16" s="71">
        <v>2</v>
      </c>
      <c r="G16" s="72">
        <f t="shared" si="0"/>
        <v>0.66666666666666663</v>
      </c>
      <c r="H16" s="71">
        <v>1</v>
      </c>
      <c r="I16" s="72">
        <f t="shared" si="1"/>
        <v>0.33333333333333331</v>
      </c>
      <c r="J16" s="73">
        <v>6047846.1099999994</v>
      </c>
      <c r="K16" s="73">
        <v>6793642.4699999997</v>
      </c>
    </row>
    <row r="17" spans="1:11" ht="15.95" customHeight="1" x14ac:dyDescent="0.15">
      <c r="A17" s="69">
        <v>20</v>
      </c>
      <c r="B17" s="70" t="s">
        <v>561</v>
      </c>
      <c r="C17" s="70" t="s">
        <v>89</v>
      </c>
      <c r="D17" s="70" t="s">
        <v>90</v>
      </c>
      <c r="E17" s="71">
        <v>4</v>
      </c>
      <c r="F17" s="71">
        <v>2</v>
      </c>
      <c r="G17" s="72">
        <f t="shared" si="0"/>
        <v>0.5</v>
      </c>
      <c r="H17" s="71">
        <v>2</v>
      </c>
      <c r="I17" s="72">
        <f t="shared" si="1"/>
        <v>0.5</v>
      </c>
      <c r="J17" s="73">
        <v>14240443.16</v>
      </c>
      <c r="K17" s="73">
        <v>14436324.93</v>
      </c>
    </row>
    <row r="18" spans="1:11" ht="15.95" customHeight="1" x14ac:dyDescent="0.15">
      <c r="A18" s="69">
        <v>21</v>
      </c>
      <c r="B18" s="70" t="s">
        <v>509</v>
      </c>
      <c r="C18" s="70" t="s">
        <v>92</v>
      </c>
      <c r="D18" s="70" t="s">
        <v>93</v>
      </c>
      <c r="E18" s="71">
        <v>9</v>
      </c>
      <c r="F18" s="71">
        <v>5</v>
      </c>
      <c r="G18" s="72">
        <f t="shared" si="0"/>
        <v>0.55555555555555558</v>
      </c>
      <c r="H18" s="71">
        <v>4</v>
      </c>
      <c r="I18" s="72">
        <f t="shared" si="1"/>
        <v>0.44444444444444442</v>
      </c>
      <c r="J18" s="73">
        <v>38900724.740000002</v>
      </c>
      <c r="K18" s="73">
        <v>50711922.93</v>
      </c>
    </row>
    <row r="19" spans="1:11" ht="15.95" customHeight="1" x14ac:dyDescent="0.15">
      <c r="A19" s="69">
        <v>22</v>
      </c>
      <c r="B19" s="70" t="s">
        <v>547</v>
      </c>
      <c r="C19" s="70" t="s">
        <v>95</v>
      </c>
      <c r="D19" s="70" t="s">
        <v>96</v>
      </c>
      <c r="E19" s="71">
        <v>1</v>
      </c>
      <c r="F19" s="71">
        <v>0</v>
      </c>
      <c r="G19" s="72">
        <f t="shared" si="0"/>
        <v>0</v>
      </c>
      <c r="H19" s="71">
        <v>1</v>
      </c>
      <c r="I19" s="72">
        <f t="shared" si="1"/>
        <v>1</v>
      </c>
      <c r="J19" s="73">
        <v>5327450.03</v>
      </c>
      <c r="K19" s="73">
        <v>6010586.8499999996</v>
      </c>
    </row>
    <row r="20" spans="1:11" ht="15.95" customHeight="1" x14ac:dyDescent="0.15">
      <c r="A20" s="69">
        <v>24</v>
      </c>
      <c r="B20" s="70" t="s">
        <v>619</v>
      </c>
      <c r="C20" s="70" t="s">
        <v>101</v>
      </c>
      <c r="D20" s="70" t="s">
        <v>102</v>
      </c>
      <c r="E20" s="71">
        <v>2</v>
      </c>
      <c r="F20" s="71">
        <v>2</v>
      </c>
      <c r="G20" s="72">
        <f t="shared" si="0"/>
        <v>1</v>
      </c>
      <c r="H20" s="71">
        <v>0</v>
      </c>
      <c r="I20" s="72">
        <f t="shared" si="1"/>
        <v>0</v>
      </c>
      <c r="J20" s="73">
        <v>11990790.73</v>
      </c>
      <c r="K20" s="73">
        <v>12669433.43</v>
      </c>
    </row>
    <row r="21" spans="1:11" ht="15.95" customHeight="1" x14ac:dyDescent="0.15">
      <c r="A21" s="69">
        <v>25</v>
      </c>
      <c r="B21" s="70" t="s">
        <v>500</v>
      </c>
      <c r="C21" s="70" t="s">
        <v>104</v>
      </c>
      <c r="D21" s="70" t="s">
        <v>105</v>
      </c>
      <c r="E21" s="71">
        <v>7</v>
      </c>
      <c r="F21" s="71">
        <v>5</v>
      </c>
      <c r="G21" s="72">
        <f t="shared" si="0"/>
        <v>0.7142857142857143</v>
      </c>
      <c r="H21" s="71">
        <v>2</v>
      </c>
      <c r="I21" s="72">
        <f t="shared" si="1"/>
        <v>0.2857142857142857</v>
      </c>
      <c r="J21" s="73">
        <v>11898270.110000001</v>
      </c>
      <c r="K21" s="73">
        <v>12433597.860000001</v>
      </c>
    </row>
    <row r="22" spans="1:11" ht="15.95" customHeight="1" x14ac:dyDescent="0.15">
      <c r="A22" s="69">
        <v>26</v>
      </c>
      <c r="B22" s="70" t="s">
        <v>510</v>
      </c>
      <c r="C22" s="70" t="s">
        <v>92</v>
      </c>
      <c r="D22" s="70" t="s">
        <v>93</v>
      </c>
      <c r="E22" s="71">
        <v>2</v>
      </c>
      <c r="F22" s="71">
        <v>1</v>
      </c>
      <c r="G22" s="72">
        <f t="shared" si="0"/>
        <v>0.5</v>
      </c>
      <c r="H22" s="71">
        <v>1</v>
      </c>
      <c r="I22" s="72">
        <f t="shared" si="1"/>
        <v>0.5</v>
      </c>
      <c r="J22" s="73">
        <v>2324842.73</v>
      </c>
      <c r="K22" s="73">
        <v>2549716.21</v>
      </c>
    </row>
    <row r="23" spans="1:11" ht="15.95" customHeight="1" x14ac:dyDescent="0.15">
      <c r="A23" s="69">
        <v>27</v>
      </c>
      <c r="B23" s="70" t="s">
        <v>484</v>
      </c>
      <c r="C23" s="70" t="s">
        <v>72</v>
      </c>
      <c r="D23" s="70" t="s">
        <v>73</v>
      </c>
      <c r="E23" s="71">
        <v>2</v>
      </c>
      <c r="F23" s="71">
        <v>2</v>
      </c>
      <c r="G23" s="72">
        <f t="shared" si="0"/>
        <v>1</v>
      </c>
      <c r="H23" s="71">
        <v>0</v>
      </c>
      <c r="I23" s="72">
        <f t="shared" si="1"/>
        <v>0</v>
      </c>
      <c r="J23" s="73">
        <v>8947634.5</v>
      </c>
      <c r="K23" s="73">
        <v>9568488.6500000004</v>
      </c>
    </row>
    <row r="24" spans="1:11" ht="15.95" customHeight="1" x14ac:dyDescent="0.15">
      <c r="A24" s="69">
        <v>28</v>
      </c>
      <c r="B24" s="70" t="s">
        <v>485</v>
      </c>
      <c r="C24" s="70" t="s">
        <v>72</v>
      </c>
      <c r="D24" s="70" t="s">
        <v>73</v>
      </c>
      <c r="E24" s="71">
        <v>6</v>
      </c>
      <c r="F24" s="71">
        <v>5</v>
      </c>
      <c r="G24" s="72">
        <f t="shared" si="0"/>
        <v>0.83333333333333337</v>
      </c>
      <c r="H24" s="71">
        <v>1</v>
      </c>
      <c r="I24" s="72">
        <f t="shared" si="1"/>
        <v>0.16666666666666666</v>
      </c>
      <c r="J24" s="73">
        <v>11405003.210000001</v>
      </c>
      <c r="K24" s="73">
        <v>11336360.850000001</v>
      </c>
    </row>
    <row r="25" spans="1:11" ht="15.95" customHeight="1" x14ac:dyDescent="0.15">
      <c r="A25" s="69">
        <v>29</v>
      </c>
      <c r="B25" s="70" t="s">
        <v>679</v>
      </c>
      <c r="C25" s="70" t="s">
        <v>65</v>
      </c>
      <c r="D25" s="70" t="s">
        <v>66</v>
      </c>
      <c r="E25" s="71">
        <v>4</v>
      </c>
      <c r="F25" s="71">
        <v>4</v>
      </c>
      <c r="G25" s="72">
        <f t="shared" si="0"/>
        <v>1</v>
      </c>
      <c r="H25" s="71">
        <v>0</v>
      </c>
      <c r="I25" s="72">
        <f t="shared" si="1"/>
        <v>0</v>
      </c>
      <c r="J25" s="73">
        <v>13442952.23</v>
      </c>
      <c r="K25" s="73">
        <v>13082457.450000001</v>
      </c>
    </row>
    <row r="26" spans="1:11" ht="15.95" customHeight="1" x14ac:dyDescent="0.15">
      <c r="A26" s="69">
        <v>30</v>
      </c>
      <c r="B26" s="70" t="s">
        <v>443</v>
      </c>
      <c r="C26" s="70" t="s">
        <v>82</v>
      </c>
      <c r="D26" s="70" t="s">
        <v>83</v>
      </c>
      <c r="E26" s="71">
        <v>2</v>
      </c>
      <c r="F26" s="71">
        <v>2</v>
      </c>
      <c r="G26" s="72">
        <f t="shared" si="0"/>
        <v>1</v>
      </c>
      <c r="H26" s="71">
        <v>0</v>
      </c>
      <c r="I26" s="72">
        <f t="shared" si="1"/>
        <v>0</v>
      </c>
      <c r="J26" s="73">
        <v>7155384.0299999993</v>
      </c>
      <c r="K26" s="73">
        <v>7188933.9299999997</v>
      </c>
    </row>
    <row r="27" spans="1:11" ht="15.95" customHeight="1" x14ac:dyDescent="0.15">
      <c r="A27" s="69">
        <v>31</v>
      </c>
      <c r="B27" s="70" t="s">
        <v>620</v>
      </c>
      <c r="C27" s="70" t="s">
        <v>101</v>
      </c>
      <c r="D27" s="70" t="s">
        <v>102</v>
      </c>
      <c r="E27" s="71">
        <v>4</v>
      </c>
      <c r="F27" s="71">
        <v>3</v>
      </c>
      <c r="G27" s="72">
        <f t="shared" si="0"/>
        <v>0.75</v>
      </c>
      <c r="H27" s="71">
        <v>1</v>
      </c>
      <c r="I27" s="72">
        <f t="shared" si="1"/>
        <v>0.25</v>
      </c>
      <c r="J27" s="73">
        <v>14390338.6</v>
      </c>
      <c r="K27" s="73">
        <v>15075153.17</v>
      </c>
    </row>
    <row r="28" spans="1:11" ht="15.95" customHeight="1" x14ac:dyDescent="0.15">
      <c r="A28" s="69">
        <v>32</v>
      </c>
      <c r="B28" s="70" t="s">
        <v>474</v>
      </c>
      <c r="C28" s="70" t="s">
        <v>86</v>
      </c>
      <c r="D28" s="70" t="s">
        <v>87</v>
      </c>
      <c r="E28" s="71">
        <v>1</v>
      </c>
      <c r="F28" s="71">
        <v>0</v>
      </c>
      <c r="G28" s="72">
        <f t="shared" si="0"/>
        <v>0</v>
      </c>
      <c r="H28" s="71">
        <v>1</v>
      </c>
      <c r="I28" s="72">
        <f t="shared" si="1"/>
        <v>1</v>
      </c>
      <c r="J28" s="73">
        <v>5634658.3600000003</v>
      </c>
      <c r="K28" s="73">
        <v>7358605.6799999997</v>
      </c>
    </row>
    <row r="29" spans="1:11" ht="15.95" customHeight="1" x14ac:dyDescent="0.15">
      <c r="A29" s="69">
        <v>33</v>
      </c>
      <c r="B29" s="70" t="s">
        <v>457</v>
      </c>
      <c r="C29" s="70" t="s">
        <v>59</v>
      </c>
      <c r="D29" s="70" t="s">
        <v>60</v>
      </c>
      <c r="E29" s="71">
        <v>1</v>
      </c>
      <c r="F29" s="71">
        <v>0</v>
      </c>
      <c r="G29" s="72">
        <f t="shared" si="0"/>
        <v>0</v>
      </c>
      <c r="H29" s="71">
        <v>1</v>
      </c>
      <c r="I29" s="72">
        <f t="shared" si="1"/>
        <v>1</v>
      </c>
      <c r="J29" s="73">
        <v>1042468</v>
      </c>
      <c r="K29" s="73">
        <v>1221459.8700000001</v>
      </c>
    </row>
    <row r="30" spans="1:11" ht="15.95" customHeight="1" x14ac:dyDescent="0.15">
      <c r="A30" s="69">
        <v>34</v>
      </c>
      <c r="B30" s="70" t="s">
        <v>475</v>
      </c>
      <c r="C30" s="70" t="s">
        <v>86</v>
      </c>
      <c r="D30" s="70" t="s">
        <v>87</v>
      </c>
      <c r="E30" s="71">
        <v>7</v>
      </c>
      <c r="F30" s="71">
        <v>6</v>
      </c>
      <c r="G30" s="72">
        <f t="shared" si="0"/>
        <v>0.8571428571428571</v>
      </c>
      <c r="H30" s="71">
        <v>1</v>
      </c>
      <c r="I30" s="72">
        <f t="shared" si="1"/>
        <v>0.14285714285714285</v>
      </c>
      <c r="J30" s="73">
        <v>27125412.029999997</v>
      </c>
      <c r="K30" s="73">
        <v>26271555.960000001</v>
      </c>
    </row>
    <row r="31" spans="1:11" ht="15.95" customHeight="1" x14ac:dyDescent="0.15">
      <c r="A31" s="69">
        <v>35</v>
      </c>
      <c r="B31" s="70" t="s">
        <v>576</v>
      </c>
      <c r="C31" s="70" t="s">
        <v>68</v>
      </c>
      <c r="D31" s="70" t="s">
        <v>69</v>
      </c>
      <c r="E31" s="71">
        <v>1</v>
      </c>
      <c r="F31" s="71">
        <v>0</v>
      </c>
      <c r="G31" s="72">
        <f t="shared" si="0"/>
        <v>0</v>
      </c>
      <c r="H31" s="71">
        <v>1</v>
      </c>
      <c r="I31" s="72">
        <f t="shared" si="1"/>
        <v>1</v>
      </c>
      <c r="J31" s="73">
        <v>383370.2</v>
      </c>
      <c r="K31" s="73">
        <v>430899.12</v>
      </c>
    </row>
    <row r="32" spans="1:11" ht="15.95" customHeight="1" x14ac:dyDescent="0.15">
      <c r="A32" s="69">
        <v>36</v>
      </c>
      <c r="B32" s="70" t="s">
        <v>493</v>
      </c>
      <c r="C32" s="70" t="s">
        <v>117</v>
      </c>
      <c r="D32" s="70" t="s">
        <v>118</v>
      </c>
      <c r="E32" s="71">
        <v>1</v>
      </c>
      <c r="F32" s="71">
        <v>0</v>
      </c>
      <c r="G32" s="72">
        <f t="shared" si="0"/>
        <v>0</v>
      </c>
      <c r="H32" s="71">
        <v>1</v>
      </c>
      <c r="I32" s="72">
        <f t="shared" si="1"/>
        <v>1</v>
      </c>
      <c r="J32" s="73">
        <v>1117845.7</v>
      </c>
      <c r="K32" s="73">
        <v>1336669.2</v>
      </c>
    </row>
    <row r="33" spans="1:11" ht="15.95" customHeight="1" x14ac:dyDescent="0.15">
      <c r="A33" s="69">
        <v>38</v>
      </c>
      <c r="B33" s="70" t="s">
        <v>99</v>
      </c>
      <c r="C33" s="70" t="s">
        <v>98</v>
      </c>
      <c r="D33" s="70" t="s">
        <v>99</v>
      </c>
      <c r="E33" s="71">
        <v>4</v>
      </c>
      <c r="F33" s="71">
        <v>3</v>
      </c>
      <c r="G33" s="72">
        <f t="shared" si="0"/>
        <v>0.75</v>
      </c>
      <c r="H33" s="71">
        <v>1</v>
      </c>
      <c r="I33" s="72">
        <f t="shared" si="1"/>
        <v>0.25</v>
      </c>
      <c r="J33" s="73">
        <v>15693747.220000001</v>
      </c>
      <c r="K33" s="73">
        <v>16997461.919999998</v>
      </c>
    </row>
    <row r="34" spans="1:11" ht="15.95" customHeight="1" x14ac:dyDescent="0.15">
      <c r="A34" s="69">
        <v>39</v>
      </c>
      <c r="B34" s="70" t="s">
        <v>672</v>
      </c>
      <c r="C34" s="70" t="s">
        <v>56</v>
      </c>
      <c r="D34" s="70" t="s">
        <v>57</v>
      </c>
      <c r="E34" s="71">
        <v>4</v>
      </c>
      <c r="F34" s="71">
        <v>2</v>
      </c>
      <c r="G34" s="72">
        <f t="shared" si="0"/>
        <v>0.5</v>
      </c>
      <c r="H34" s="71">
        <v>2</v>
      </c>
      <c r="I34" s="72">
        <f t="shared" si="1"/>
        <v>0.5</v>
      </c>
      <c r="J34" s="73">
        <v>11351883.559999999</v>
      </c>
      <c r="K34" s="73">
        <v>12326705.180000002</v>
      </c>
    </row>
    <row r="35" spans="1:11" ht="15.95" customHeight="1" x14ac:dyDescent="0.15">
      <c r="A35" s="69">
        <v>41</v>
      </c>
      <c r="B35" s="70" t="s">
        <v>627</v>
      </c>
      <c r="C35" s="70" t="s">
        <v>124</v>
      </c>
      <c r="D35" s="70" t="s">
        <v>125</v>
      </c>
      <c r="E35" s="71">
        <v>1</v>
      </c>
      <c r="F35" s="71">
        <v>1</v>
      </c>
      <c r="G35" s="72">
        <f t="shared" ref="G35:G66" si="2">F35/E35</f>
        <v>1</v>
      </c>
      <c r="H35" s="71">
        <v>0</v>
      </c>
      <c r="I35" s="72">
        <f t="shared" ref="I35:I66" si="3">H35/E35</f>
        <v>0</v>
      </c>
      <c r="J35" s="73">
        <v>659587</v>
      </c>
      <c r="K35" s="73">
        <v>635599.34</v>
      </c>
    </row>
    <row r="36" spans="1:11" ht="15.95" customHeight="1" x14ac:dyDescent="0.15">
      <c r="A36" s="69">
        <v>42</v>
      </c>
      <c r="B36" s="70" t="s">
        <v>501</v>
      </c>
      <c r="C36" s="70" t="s">
        <v>104</v>
      </c>
      <c r="D36" s="70" t="s">
        <v>105</v>
      </c>
      <c r="E36" s="71">
        <v>2</v>
      </c>
      <c r="F36" s="71">
        <v>2</v>
      </c>
      <c r="G36" s="72">
        <f t="shared" si="2"/>
        <v>1</v>
      </c>
      <c r="H36" s="71">
        <v>0</v>
      </c>
      <c r="I36" s="72">
        <f t="shared" si="3"/>
        <v>0</v>
      </c>
      <c r="J36" s="73">
        <v>3797285.11</v>
      </c>
      <c r="K36" s="73">
        <v>3872007.94</v>
      </c>
    </row>
    <row r="37" spans="1:11" ht="15.95" customHeight="1" x14ac:dyDescent="0.15">
      <c r="A37" s="69">
        <v>43</v>
      </c>
      <c r="B37" s="70" t="s">
        <v>541</v>
      </c>
      <c r="C37" s="70" t="s">
        <v>128</v>
      </c>
      <c r="D37" s="70" t="s">
        <v>129</v>
      </c>
      <c r="E37" s="71">
        <v>14</v>
      </c>
      <c r="F37" s="71">
        <v>14</v>
      </c>
      <c r="G37" s="72">
        <f t="shared" si="2"/>
        <v>1</v>
      </c>
      <c r="H37" s="71">
        <v>0</v>
      </c>
      <c r="I37" s="72">
        <f t="shared" si="3"/>
        <v>0</v>
      </c>
      <c r="J37" s="73">
        <v>104455154.68000001</v>
      </c>
      <c r="K37" s="73">
        <v>104964589.52000001</v>
      </c>
    </row>
    <row r="38" spans="1:11" ht="15.95" customHeight="1" x14ac:dyDescent="0.15">
      <c r="A38" s="69">
        <v>45</v>
      </c>
      <c r="B38" s="70" t="s">
        <v>680</v>
      </c>
      <c r="C38" s="70" t="s">
        <v>65</v>
      </c>
      <c r="D38" s="70" t="s">
        <v>66</v>
      </c>
      <c r="E38" s="71">
        <v>5</v>
      </c>
      <c r="F38" s="71">
        <v>5</v>
      </c>
      <c r="G38" s="72">
        <f t="shared" si="2"/>
        <v>1</v>
      </c>
      <c r="H38" s="71">
        <v>0</v>
      </c>
      <c r="I38" s="72">
        <f t="shared" si="3"/>
        <v>0</v>
      </c>
      <c r="J38" s="73">
        <v>40062305.210000001</v>
      </c>
      <c r="K38" s="73">
        <v>39277960.450000003</v>
      </c>
    </row>
    <row r="39" spans="1:11" ht="15.95" customHeight="1" x14ac:dyDescent="0.15">
      <c r="A39" s="69">
        <v>46</v>
      </c>
      <c r="B39" s="70" t="s">
        <v>645</v>
      </c>
      <c r="C39" s="70" t="s">
        <v>62</v>
      </c>
      <c r="D39" s="70" t="s">
        <v>63</v>
      </c>
      <c r="E39" s="71">
        <v>7</v>
      </c>
      <c r="F39" s="71">
        <v>4</v>
      </c>
      <c r="G39" s="72">
        <f t="shared" si="2"/>
        <v>0.5714285714285714</v>
      </c>
      <c r="H39" s="71">
        <v>3</v>
      </c>
      <c r="I39" s="72">
        <f t="shared" si="3"/>
        <v>0.42857142857142855</v>
      </c>
      <c r="J39" s="73">
        <v>88785385.250000015</v>
      </c>
      <c r="K39" s="73">
        <v>96713613.580000028</v>
      </c>
    </row>
    <row r="40" spans="1:11" ht="15.95" customHeight="1" x14ac:dyDescent="0.15">
      <c r="A40" s="69">
        <v>47</v>
      </c>
      <c r="B40" s="70" t="s">
        <v>502</v>
      </c>
      <c r="C40" s="70" t="s">
        <v>104</v>
      </c>
      <c r="D40" s="70" t="s">
        <v>105</v>
      </c>
      <c r="E40" s="71">
        <v>2</v>
      </c>
      <c r="F40" s="71">
        <v>2</v>
      </c>
      <c r="G40" s="72">
        <f t="shared" si="2"/>
        <v>1</v>
      </c>
      <c r="H40" s="71">
        <v>0</v>
      </c>
      <c r="I40" s="72">
        <f t="shared" si="3"/>
        <v>0</v>
      </c>
      <c r="J40" s="73">
        <v>3527313.75</v>
      </c>
      <c r="K40" s="73">
        <v>3564727.5</v>
      </c>
    </row>
    <row r="41" spans="1:11" ht="15.95" customHeight="1" x14ac:dyDescent="0.15">
      <c r="A41" s="69">
        <v>48</v>
      </c>
      <c r="B41" s="70" t="s">
        <v>628</v>
      </c>
      <c r="C41" s="70" t="s">
        <v>124</v>
      </c>
      <c r="D41" s="70" t="s">
        <v>125</v>
      </c>
      <c r="E41" s="71">
        <v>1</v>
      </c>
      <c r="F41" s="71">
        <v>1</v>
      </c>
      <c r="G41" s="72">
        <f t="shared" si="2"/>
        <v>1</v>
      </c>
      <c r="H41" s="71">
        <v>0</v>
      </c>
      <c r="I41" s="72">
        <f t="shared" si="3"/>
        <v>0</v>
      </c>
      <c r="J41" s="73">
        <v>16983573.32</v>
      </c>
      <c r="K41" s="73">
        <v>17244988.600000001</v>
      </c>
    </row>
    <row r="42" spans="1:11" ht="15.95" customHeight="1" x14ac:dyDescent="0.15">
      <c r="A42" s="69">
        <v>49</v>
      </c>
      <c r="B42" s="70" t="s">
        <v>673</v>
      </c>
      <c r="C42" s="70" t="s">
        <v>56</v>
      </c>
      <c r="D42" s="70" t="s">
        <v>57</v>
      </c>
      <c r="E42" s="71">
        <v>7</v>
      </c>
      <c r="F42" s="71">
        <v>5</v>
      </c>
      <c r="G42" s="72">
        <f t="shared" si="2"/>
        <v>0.7142857142857143</v>
      </c>
      <c r="H42" s="71">
        <v>2</v>
      </c>
      <c r="I42" s="72">
        <f t="shared" si="3"/>
        <v>0.2857142857142857</v>
      </c>
      <c r="J42" s="73">
        <v>28994703.839999996</v>
      </c>
      <c r="K42" s="73">
        <v>30298555.200000003</v>
      </c>
    </row>
    <row r="43" spans="1:11" ht="15.95" customHeight="1" x14ac:dyDescent="0.15">
      <c r="A43" s="69">
        <v>50</v>
      </c>
      <c r="B43" s="70" t="s">
        <v>664</v>
      </c>
      <c r="C43" s="70" t="s">
        <v>77</v>
      </c>
      <c r="D43" s="70" t="s">
        <v>78</v>
      </c>
      <c r="E43" s="71">
        <v>7</v>
      </c>
      <c r="F43" s="71">
        <v>7</v>
      </c>
      <c r="G43" s="72">
        <f t="shared" si="2"/>
        <v>1</v>
      </c>
      <c r="H43" s="71">
        <v>0</v>
      </c>
      <c r="I43" s="72">
        <f t="shared" si="3"/>
        <v>0</v>
      </c>
      <c r="J43" s="73">
        <v>26502609.660000004</v>
      </c>
      <c r="K43" s="73">
        <v>26009027.940000001</v>
      </c>
    </row>
    <row r="44" spans="1:11" ht="15.95" customHeight="1" x14ac:dyDescent="0.15">
      <c r="A44" s="69">
        <v>55</v>
      </c>
      <c r="B44" s="70" t="s">
        <v>548</v>
      </c>
      <c r="C44" s="70" t="s">
        <v>95</v>
      </c>
      <c r="D44" s="70" t="s">
        <v>96</v>
      </c>
      <c r="E44" s="71">
        <v>5</v>
      </c>
      <c r="F44" s="71">
        <v>4</v>
      </c>
      <c r="G44" s="72">
        <f t="shared" si="2"/>
        <v>0.8</v>
      </c>
      <c r="H44" s="71">
        <v>1</v>
      </c>
      <c r="I44" s="72">
        <f t="shared" si="3"/>
        <v>0.2</v>
      </c>
      <c r="J44" s="73">
        <v>85145453.400000006</v>
      </c>
      <c r="K44" s="73">
        <v>88141159.150000006</v>
      </c>
    </row>
    <row r="45" spans="1:11" ht="15.95" customHeight="1" x14ac:dyDescent="0.15">
      <c r="A45" s="69">
        <v>56</v>
      </c>
      <c r="B45" s="70" t="s">
        <v>458</v>
      </c>
      <c r="C45" s="70" t="s">
        <v>59</v>
      </c>
      <c r="D45" s="70" t="s">
        <v>60</v>
      </c>
      <c r="E45" s="71">
        <v>2</v>
      </c>
      <c r="F45" s="71">
        <v>2</v>
      </c>
      <c r="G45" s="72">
        <f t="shared" si="2"/>
        <v>1</v>
      </c>
      <c r="H45" s="71">
        <v>0</v>
      </c>
      <c r="I45" s="72">
        <f t="shared" si="3"/>
        <v>0</v>
      </c>
      <c r="J45" s="73">
        <v>8771614.209999999</v>
      </c>
      <c r="K45" s="73">
        <v>9294519.9000000004</v>
      </c>
    </row>
    <row r="46" spans="1:11" ht="15.95" customHeight="1" x14ac:dyDescent="0.15">
      <c r="A46" s="69">
        <v>57</v>
      </c>
      <c r="B46" s="70" t="s">
        <v>129</v>
      </c>
      <c r="C46" s="70" t="s">
        <v>128</v>
      </c>
      <c r="D46" s="70" t="s">
        <v>129</v>
      </c>
      <c r="E46" s="71">
        <v>20</v>
      </c>
      <c r="F46" s="71">
        <v>16</v>
      </c>
      <c r="G46" s="72">
        <f t="shared" si="2"/>
        <v>0.8</v>
      </c>
      <c r="H46" s="71">
        <v>4</v>
      </c>
      <c r="I46" s="72">
        <f t="shared" si="3"/>
        <v>0.2</v>
      </c>
      <c r="J46" s="73">
        <v>79976368.719999984</v>
      </c>
      <c r="K46" s="73">
        <v>86864985.229999989</v>
      </c>
    </row>
    <row r="47" spans="1:11" ht="15.95" customHeight="1" x14ac:dyDescent="0.15">
      <c r="A47" s="69">
        <v>58</v>
      </c>
      <c r="B47" s="70" t="s">
        <v>579</v>
      </c>
      <c r="C47" s="70" t="s">
        <v>68</v>
      </c>
      <c r="D47" s="70" t="s">
        <v>69</v>
      </c>
      <c r="E47" s="71">
        <v>1</v>
      </c>
      <c r="F47" s="71">
        <v>1</v>
      </c>
      <c r="G47" s="72">
        <f t="shared" si="2"/>
        <v>1</v>
      </c>
      <c r="H47" s="71">
        <v>0</v>
      </c>
      <c r="I47" s="72">
        <f t="shared" si="3"/>
        <v>0</v>
      </c>
      <c r="J47" s="73">
        <v>1774772.5</v>
      </c>
      <c r="K47" s="73">
        <v>1553090.5</v>
      </c>
    </row>
    <row r="48" spans="1:11" ht="15.95" customHeight="1" x14ac:dyDescent="0.15">
      <c r="A48" s="69">
        <v>59</v>
      </c>
      <c r="B48" s="70" t="s">
        <v>459</v>
      </c>
      <c r="C48" s="70" t="s">
        <v>59</v>
      </c>
      <c r="D48" s="70" t="s">
        <v>60</v>
      </c>
      <c r="E48" s="71">
        <v>2</v>
      </c>
      <c r="F48" s="71">
        <v>2</v>
      </c>
      <c r="G48" s="72">
        <f t="shared" si="2"/>
        <v>1</v>
      </c>
      <c r="H48" s="71">
        <v>0</v>
      </c>
      <c r="I48" s="72">
        <f t="shared" si="3"/>
        <v>0</v>
      </c>
      <c r="J48" s="73">
        <v>11094788.600000001</v>
      </c>
      <c r="K48" s="73">
        <v>11515431.32</v>
      </c>
    </row>
    <row r="49" spans="1:11" ht="15.95" customHeight="1" x14ac:dyDescent="0.15">
      <c r="A49" s="69">
        <v>60</v>
      </c>
      <c r="B49" s="70" t="s">
        <v>610</v>
      </c>
      <c r="C49" s="70" t="s">
        <v>147</v>
      </c>
      <c r="D49" s="70" t="s">
        <v>148</v>
      </c>
      <c r="E49" s="71">
        <v>2</v>
      </c>
      <c r="F49" s="71">
        <v>0</v>
      </c>
      <c r="G49" s="72">
        <f t="shared" si="2"/>
        <v>0</v>
      </c>
      <c r="H49" s="71">
        <v>2</v>
      </c>
      <c r="I49" s="72">
        <f t="shared" si="3"/>
        <v>1</v>
      </c>
      <c r="J49" s="73">
        <v>5653161.3000000007</v>
      </c>
      <c r="K49" s="73">
        <v>6494367.7300000004</v>
      </c>
    </row>
    <row r="50" spans="1:11" ht="15.95" customHeight="1" x14ac:dyDescent="0.15">
      <c r="A50" s="69">
        <v>61</v>
      </c>
      <c r="B50" s="70" t="s">
        <v>542</v>
      </c>
      <c r="C50" s="70" t="s">
        <v>128</v>
      </c>
      <c r="D50" s="70" t="s">
        <v>129</v>
      </c>
      <c r="E50" s="71">
        <v>11</v>
      </c>
      <c r="F50" s="71">
        <v>11</v>
      </c>
      <c r="G50" s="72">
        <f t="shared" si="2"/>
        <v>1</v>
      </c>
      <c r="H50" s="71">
        <v>0</v>
      </c>
      <c r="I50" s="72">
        <f t="shared" si="3"/>
        <v>0</v>
      </c>
      <c r="J50" s="73">
        <v>90045614.139999986</v>
      </c>
      <c r="K50" s="73">
        <v>92798469.900000006</v>
      </c>
    </row>
    <row r="51" spans="1:11" ht="15.95" customHeight="1" x14ac:dyDescent="0.15">
      <c r="A51" s="69">
        <v>62</v>
      </c>
      <c r="B51" s="70" t="s">
        <v>1201</v>
      </c>
      <c r="C51" s="70" t="s">
        <v>65</v>
      </c>
      <c r="D51" s="70" t="s">
        <v>66</v>
      </c>
      <c r="E51" s="71">
        <v>4</v>
      </c>
      <c r="F51" s="71">
        <v>4</v>
      </c>
      <c r="G51" s="72">
        <f t="shared" si="2"/>
        <v>1</v>
      </c>
      <c r="H51" s="71">
        <v>0</v>
      </c>
      <c r="I51" s="72">
        <f t="shared" si="3"/>
        <v>0</v>
      </c>
      <c r="J51" s="73">
        <v>26727465.91</v>
      </c>
      <c r="K51" s="73">
        <v>26908319.27</v>
      </c>
    </row>
    <row r="52" spans="1:11" ht="15.95" customHeight="1" x14ac:dyDescent="0.15">
      <c r="A52" s="69">
        <v>64</v>
      </c>
      <c r="B52" s="70" t="s">
        <v>567</v>
      </c>
      <c r="C52" s="70" t="s">
        <v>153</v>
      </c>
      <c r="D52" s="70" t="s">
        <v>154</v>
      </c>
      <c r="E52" s="71">
        <v>1</v>
      </c>
      <c r="F52" s="71">
        <v>1</v>
      </c>
      <c r="G52" s="72">
        <f t="shared" si="2"/>
        <v>1</v>
      </c>
      <c r="H52" s="71">
        <v>0</v>
      </c>
      <c r="I52" s="72">
        <f t="shared" si="3"/>
        <v>0</v>
      </c>
      <c r="J52" s="73">
        <v>10393728.82</v>
      </c>
      <c r="K52" s="73">
        <v>10537271.050000001</v>
      </c>
    </row>
    <row r="53" spans="1:11" ht="15.95" customHeight="1" x14ac:dyDescent="0.15">
      <c r="A53" s="69">
        <v>68</v>
      </c>
      <c r="B53" s="70" t="s">
        <v>503</v>
      </c>
      <c r="C53" s="70" t="s">
        <v>104</v>
      </c>
      <c r="D53" s="70" t="s">
        <v>105</v>
      </c>
      <c r="E53" s="71">
        <v>5</v>
      </c>
      <c r="F53" s="71">
        <v>3</v>
      </c>
      <c r="G53" s="72">
        <f t="shared" si="2"/>
        <v>0.6</v>
      </c>
      <c r="H53" s="71">
        <v>2</v>
      </c>
      <c r="I53" s="72">
        <f t="shared" si="3"/>
        <v>0.4</v>
      </c>
      <c r="J53" s="73">
        <v>29689797.489999998</v>
      </c>
      <c r="K53" s="73">
        <v>34621786.979999997</v>
      </c>
    </row>
    <row r="54" spans="1:11" ht="15.95" customHeight="1" x14ac:dyDescent="0.15">
      <c r="A54" s="69">
        <v>69</v>
      </c>
      <c r="B54" s="70" t="s">
        <v>600</v>
      </c>
      <c r="C54" s="70" t="s">
        <v>47</v>
      </c>
      <c r="D54" s="70" t="s">
        <v>48</v>
      </c>
      <c r="E54" s="71">
        <v>4</v>
      </c>
      <c r="F54" s="71">
        <v>1</v>
      </c>
      <c r="G54" s="72">
        <f t="shared" si="2"/>
        <v>0.25</v>
      </c>
      <c r="H54" s="71">
        <v>3</v>
      </c>
      <c r="I54" s="72">
        <f t="shared" si="3"/>
        <v>0.75</v>
      </c>
      <c r="J54" s="73">
        <v>31196449.25</v>
      </c>
      <c r="K54" s="73">
        <v>34668708.490000002</v>
      </c>
    </row>
    <row r="55" spans="1:11" ht="15.95" customHeight="1" x14ac:dyDescent="0.15">
      <c r="A55" s="69">
        <v>72</v>
      </c>
      <c r="B55" s="70" t="s">
        <v>96</v>
      </c>
      <c r="C55" s="70" t="s">
        <v>95</v>
      </c>
      <c r="D55" s="70" t="s">
        <v>96</v>
      </c>
      <c r="E55" s="71">
        <v>22</v>
      </c>
      <c r="F55" s="71">
        <v>17</v>
      </c>
      <c r="G55" s="72">
        <f t="shared" si="2"/>
        <v>0.77272727272727271</v>
      </c>
      <c r="H55" s="71">
        <v>5</v>
      </c>
      <c r="I55" s="72">
        <f t="shared" si="3"/>
        <v>0.22727272727272727</v>
      </c>
      <c r="J55" s="73">
        <v>151045835.94999999</v>
      </c>
      <c r="K55" s="73">
        <v>171685125.28</v>
      </c>
    </row>
    <row r="56" spans="1:11" ht="15.95" customHeight="1" x14ac:dyDescent="0.15">
      <c r="A56" s="69">
        <v>71</v>
      </c>
      <c r="B56" s="70" t="s">
        <v>543</v>
      </c>
      <c r="C56" s="70" t="s">
        <v>128</v>
      </c>
      <c r="D56" s="70" t="s">
        <v>129</v>
      </c>
      <c r="E56" s="71">
        <v>7</v>
      </c>
      <c r="F56" s="71">
        <v>6</v>
      </c>
      <c r="G56" s="72">
        <f t="shared" si="2"/>
        <v>0.8571428571428571</v>
      </c>
      <c r="H56" s="71">
        <v>1</v>
      </c>
      <c r="I56" s="72">
        <f t="shared" si="3"/>
        <v>0.14285714285714285</v>
      </c>
      <c r="J56" s="73">
        <v>35610007.57</v>
      </c>
      <c r="K56" s="73">
        <v>36369390.359999999</v>
      </c>
    </row>
    <row r="57" spans="1:11" ht="15.95" customHeight="1" x14ac:dyDescent="0.15">
      <c r="A57" s="69">
        <v>73</v>
      </c>
      <c r="B57" s="70" t="s">
        <v>552</v>
      </c>
      <c r="C57" s="70" t="s">
        <v>163</v>
      </c>
      <c r="D57" s="70" t="s">
        <v>164</v>
      </c>
      <c r="E57" s="71">
        <v>4</v>
      </c>
      <c r="F57" s="71">
        <v>2</v>
      </c>
      <c r="G57" s="72">
        <f t="shared" si="2"/>
        <v>0.5</v>
      </c>
      <c r="H57" s="71">
        <v>2</v>
      </c>
      <c r="I57" s="72">
        <f t="shared" si="3"/>
        <v>0.5</v>
      </c>
      <c r="J57" s="73">
        <v>23357652.660000004</v>
      </c>
      <c r="K57" s="73">
        <v>26095445.27</v>
      </c>
    </row>
    <row r="58" spans="1:11" ht="15.95" customHeight="1" x14ac:dyDescent="0.15">
      <c r="A58" s="69">
        <v>74</v>
      </c>
      <c r="B58" s="70" t="s">
        <v>665</v>
      </c>
      <c r="C58" s="70" t="s">
        <v>77</v>
      </c>
      <c r="D58" s="70" t="s">
        <v>78</v>
      </c>
      <c r="E58" s="71">
        <v>2</v>
      </c>
      <c r="F58" s="71">
        <v>0</v>
      </c>
      <c r="G58" s="72">
        <f t="shared" si="2"/>
        <v>0</v>
      </c>
      <c r="H58" s="71">
        <v>2</v>
      </c>
      <c r="I58" s="72">
        <f t="shared" si="3"/>
        <v>1</v>
      </c>
      <c r="J58" s="73">
        <v>3038397.79</v>
      </c>
      <c r="K58" s="73">
        <v>3492520.67</v>
      </c>
    </row>
    <row r="59" spans="1:11" ht="15.95" customHeight="1" x14ac:dyDescent="0.15">
      <c r="A59" s="69">
        <v>75</v>
      </c>
      <c r="B59" s="70" t="s">
        <v>611</v>
      </c>
      <c r="C59" s="70" t="s">
        <v>147</v>
      </c>
      <c r="D59" s="70" t="s">
        <v>148</v>
      </c>
      <c r="E59" s="71">
        <v>5</v>
      </c>
      <c r="F59" s="71">
        <v>5</v>
      </c>
      <c r="G59" s="72">
        <f t="shared" si="2"/>
        <v>1</v>
      </c>
      <c r="H59" s="71">
        <v>0</v>
      </c>
      <c r="I59" s="72">
        <f t="shared" si="3"/>
        <v>0</v>
      </c>
      <c r="J59" s="73">
        <v>95302957.24000001</v>
      </c>
      <c r="K59" s="73">
        <v>99035226.909999996</v>
      </c>
    </row>
    <row r="60" spans="1:11" ht="15.95" customHeight="1" x14ac:dyDescent="0.15">
      <c r="A60" s="69">
        <v>76</v>
      </c>
      <c r="B60" s="70" t="s">
        <v>682</v>
      </c>
      <c r="C60" s="70" t="s">
        <v>65</v>
      </c>
      <c r="D60" s="70" t="s">
        <v>66</v>
      </c>
      <c r="E60" s="71">
        <v>7</v>
      </c>
      <c r="F60" s="71">
        <v>6</v>
      </c>
      <c r="G60" s="72">
        <f t="shared" si="2"/>
        <v>0.8571428571428571</v>
      </c>
      <c r="H60" s="71">
        <v>1</v>
      </c>
      <c r="I60" s="72">
        <f t="shared" si="3"/>
        <v>0.14285714285714285</v>
      </c>
      <c r="J60" s="73">
        <v>38947658.43</v>
      </c>
      <c r="K60" s="73">
        <v>38966733.199999996</v>
      </c>
    </row>
    <row r="61" spans="1:11" ht="15.95" customHeight="1" x14ac:dyDescent="0.15">
      <c r="A61" s="69">
        <v>77</v>
      </c>
      <c r="B61" s="70" t="s">
        <v>444</v>
      </c>
      <c r="C61" s="70" t="s">
        <v>82</v>
      </c>
      <c r="D61" s="70" t="s">
        <v>83</v>
      </c>
      <c r="E61" s="71">
        <v>1</v>
      </c>
      <c r="F61" s="71">
        <v>0</v>
      </c>
      <c r="G61" s="72">
        <f t="shared" si="2"/>
        <v>0</v>
      </c>
      <c r="H61" s="71">
        <v>1</v>
      </c>
      <c r="I61" s="72">
        <f t="shared" si="3"/>
        <v>1</v>
      </c>
      <c r="J61" s="73">
        <v>1468421.46</v>
      </c>
      <c r="K61" s="73">
        <v>1639973.35</v>
      </c>
    </row>
    <row r="62" spans="1:11" ht="15.95" customHeight="1" x14ac:dyDescent="0.15">
      <c r="A62" s="69">
        <v>79</v>
      </c>
      <c r="B62" s="70" t="s">
        <v>524</v>
      </c>
      <c r="C62" s="70" t="s">
        <v>98</v>
      </c>
      <c r="D62" s="70" t="s">
        <v>99</v>
      </c>
      <c r="E62" s="71">
        <v>1</v>
      </c>
      <c r="F62" s="71">
        <v>0</v>
      </c>
      <c r="G62" s="72">
        <f t="shared" si="2"/>
        <v>0</v>
      </c>
      <c r="H62" s="71">
        <v>1</v>
      </c>
      <c r="I62" s="72">
        <f t="shared" si="3"/>
        <v>1</v>
      </c>
      <c r="J62" s="73">
        <v>156553.60000000001</v>
      </c>
      <c r="K62" s="73">
        <v>194277.79</v>
      </c>
    </row>
    <row r="63" spans="1:11" ht="15.95" customHeight="1" x14ac:dyDescent="0.15">
      <c r="A63" s="69">
        <v>80</v>
      </c>
      <c r="B63" s="70" t="s">
        <v>562</v>
      </c>
      <c r="C63" s="70" t="s">
        <v>89</v>
      </c>
      <c r="D63" s="70" t="s">
        <v>90</v>
      </c>
      <c r="E63" s="71">
        <v>5</v>
      </c>
      <c r="F63" s="71">
        <v>4</v>
      </c>
      <c r="G63" s="72">
        <f t="shared" si="2"/>
        <v>0.8</v>
      </c>
      <c r="H63" s="71">
        <v>1</v>
      </c>
      <c r="I63" s="72">
        <f t="shared" si="3"/>
        <v>0.2</v>
      </c>
      <c r="J63" s="73">
        <v>47672445.949999996</v>
      </c>
      <c r="K63" s="73">
        <v>48041397.079999998</v>
      </c>
    </row>
    <row r="64" spans="1:11" ht="15.95" customHeight="1" x14ac:dyDescent="0.15">
      <c r="A64" s="69">
        <v>82</v>
      </c>
      <c r="B64" s="70" t="s">
        <v>511</v>
      </c>
      <c r="C64" s="70" t="s">
        <v>92</v>
      </c>
      <c r="D64" s="70" t="s">
        <v>93</v>
      </c>
      <c r="E64" s="71">
        <v>2</v>
      </c>
      <c r="F64" s="71">
        <v>1</v>
      </c>
      <c r="G64" s="72">
        <f t="shared" si="2"/>
        <v>0.5</v>
      </c>
      <c r="H64" s="71">
        <v>1</v>
      </c>
      <c r="I64" s="72">
        <f t="shared" si="3"/>
        <v>0.5</v>
      </c>
      <c r="J64" s="73">
        <v>18984651.219999999</v>
      </c>
      <c r="K64" s="73">
        <v>20065417.449999999</v>
      </c>
    </row>
    <row r="65" spans="1:11" ht="15.95" customHeight="1" x14ac:dyDescent="0.15">
      <c r="A65" s="69">
        <v>83</v>
      </c>
      <c r="B65" s="70" t="s">
        <v>646</v>
      </c>
      <c r="C65" s="70" t="s">
        <v>62</v>
      </c>
      <c r="D65" s="70" t="s">
        <v>63</v>
      </c>
      <c r="E65" s="71">
        <v>2</v>
      </c>
      <c r="F65" s="71">
        <v>2</v>
      </c>
      <c r="G65" s="72">
        <f t="shared" si="2"/>
        <v>1</v>
      </c>
      <c r="H65" s="71">
        <v>0</v>
      </c>
      <c r="I65" s="72">
        <f t="shared" si="3"/>
        <v>0</v>
      </c>
      <c r="J65" s="73">
        <v>19327137.640000001</v>
      </c>
      <c r="K65" s="73">
        <v>17224855.219999999</v>
      </c>
    </row>
    <row r="66" spans="1:11" ht="15.95" customHeight="1" x14ac:dyDescent="0.15">
      <c r="A66" s="69">
        <v>84</v>
      </c>
      <c r="B66" s="70" t="s">
        <v>581</v>
      </c>
      <c r="C66" s="70" t="s">
        <v>68</v>
      </c>
      <c r="D66" s="70" t="s">
        <v>69</v>
      </c>
      <c r="E66" s="71">
        <v>2</v>
      </c>
      <c r="F66" s="71">
        <v>2</v>
      </c>
      <c r="G66" s="72">
        <f t="shared" si="2"/>
        <v>1</v>
      </c>
      <c r="H66" s="71">
        <v>0</v>
      </c>
      <c r="I66" s="72">
        <f t="shared" si="3"/>
        <v>0</v>
      </c>
      <c r="J66" s="73">
        <v>66794589.579999998</v>
      </c>
      <c r="K66" s="73">
        <v>67390045.299999997</v>
      </c>
    </row>
    <row r="67" spans="1:11" ht="15.95" customHeight="1" x14ac:dyDescent="0.15">
      <c r="A67" s="69">
        <v>85</v>
      </c>
      <c r="B67" s="70" t="s">
        <v>563</v>
      </c>
      <c r="C67" s="70" t="s">
        <v>89</v>
      </c>
      <c r="D67" s="70" t="s">
        <v>90</v>
      </c>
      <c r="E67" s="71">
        <v>5</v>
      </c>
      <c r="F67" s="71">
        <v>3</v>
      </c>
      <c r="G67" s="72">
        <f t="shared" ref="G67:G98" si="4">F67/E67</f>
        <v>0.6</v>
      </c>
      <c r="H67" s="71">
        <v>2</v>
      </c>
      <c r="I67" s="72">
        <f t="shared" ref="I67:I98" si="5">H67/E67</f>
        <v>0.4</v>
      </c>
      <c r="J67" s="73">
        <v>19677628.859999999</v>
      </c>
      <c r="K67" s="73">
        <v>20425260.850000001</v>
      </c>
    </row>
    <row r="68" spans="1:11" ht="15.95" customHeight="1" x14ac:dyDescent="0.15">
      <c r="A68" s="69">
        <v>86</v>
      </c>
      <c r="B68" s="70" t="s">
        <v>582</v>
      </c>
      <c r="C68" s="70" t="s">
        <v>68</v>
      </c>
      <c r="D68" s="70" t="s">
        <v>69</v>
      </c>
      <c r="E68" s="71">
        <v>1</v>
      </c>
      <c r="F68" s="71">
        <v>1</v>
      </c>
      <c r="G68" s="72">
        <f t="shared" si="4"/>
        <v>1</v>
      </c>
      <c r="H68" s="71">
        <v>0</v>
      </c>
      <c r="I68" s="72">
        <f t="shared" si="5"/>
        <v>0</v>
      </c>
      <c r="J68" s="73">
        <v>1791545.6</v>
      </c>
      <c r="K68" s="73">
        <v>1930713.78</v>
      </c>
    </row>
    <row r="69" spans="1:11" ht="15.95" customHeight="1" x14ac:dyDescent="0.15">
      <c r="A69" s="69">
        <v>89</v>
      </c>
      <c r="B69" s="70" t="s">
        <v>533</v>
      </c>
      <c r="C69" s="70" t="s">
        <v>53</v>
      </c>
      <c r="D69" s="70" t="s">
        <v>54</v>
      </c>
      <c r="E69" s="71">
        <v>3</v>
      </c>
      <c r="F69" s="71">
        <v>3</v>
      </c>
      <c r="G69" s="72">
        <f t="shared" si="4"/>
        <v>1</v>
      </c>
      <c r="H69" s="71">
        <v>0</v>
      </c>
      <c r="I69" s="72">
        <f t="shared" si="5"/>
        <v>0</v>
      </c>
      <c r="J69" s="73">
        <v>41563062.450000003</v>
      </c>
      <c r="K69" s="73">
        <v>42649454.299999997</v>
      </c>
    </row>
    <row r="70" spans="1:11" ht="15.95" customHeight="1" x14ac:dyDescent="0.15">
      <c r="A70" s="69">
        <v>90</v>
      </c>
      <c r="B70" s="70" t="s">
        <v>683</v>
      </c>
      <c r="C70" s="70" t="s">
        <v>65</v>
      </c>
      <c r="D70" s="70" t="s">
        <v>66</v>
      </c>
      <c r="E70" s="71">
        <v>3</v>
      </c>
      <c r="F70" s="71">
        <v>3</v>
      </c>
      <c r="G70" s="72">
        <f t="shared" si="4"/>
        <v>1</v>
      </c>
      <c r="H70" s="71">
        <v>0</v>
      </c>
      <c r="I70" s="72">
        <f t="shared" si="5"/>
        <v>0</v>
      </c>
      <c r="J70" s="73">
        <v>25117550.219999999</v>
      </c>
      <c r="K70" s="73">
        <v>24305603.140000001</v>
      </c>
    </row>
    <row r="71" spans="1:11" ht="15.95" customHeight="1" x14ac:dyDescent="0.15">
      <c r="A71" s="69">
        <v>91</v>
      </c>
      <c r="B71" s="70" t="s">
        <v>460</v>
      </c>
      <c r="C71" s="70" t="s">
        <v>59</v>
      </c>
      <c r="D71" s="70" t="s">
        <v>60</v>
      </c>
      <c r="E71" s="71">
        <v>1</v>
      </c>
      <c r="F71" s="71">
        <v>1</v>
      </c>
      <c r="G71" s="72">
        <f t="shared" si="4"/>
        <v>1</v>
      </c>
      <c r="H71" s="71">
        <v>0</v>
      </c>
      <c r="I71" s="72">
        <f t="shared" si="5"/>
        <v>0</v>
      </c>
      <c r="J71" s="73">
        <v>10924179.85</v>
      </c>
      <c r="K71" s="73">
        <v>11489551.07</v>
      </c>
    </row>
    <row r="72" spans="1:11" ht="15.95" customHeight="1" x14ac:dyDescent="0.15">
      <c r="A72" s="69">
        <v>92</v>
      </c>
      <c r="B72" s="70" t="s">
        <v>613</v>
      </c>
      <c r="C72" s="70" t="s">
        <v>147</v>
      </c>
      <c r="D72" s="70" t="s">
        <v>148</v>
      </c>
      <c r="E72" s="71">
        <v>8</v>
      </c>
      <c r="F72" s="71">
        <v>7</v>
      </c>
      <c r="G72" s="72">
        <f t="shared" si="4"/>
        <v>0.875</v>
      </c>
      <c r="H72" s="71">
        <v>1</v>
      </c>
      <c r="I72" s="72">
        <f t="shared" si="5"/>
        <v>0.125</v>
      </c>
      <c r="J72" s="73">
        <v>26820492.860000003</v>
      </c>
      <c r="K72" s="73">
        <v>28368984.869999997</v>
      </c>
    </row>
    <row r="73" spans="1:11" ht="15.95" customHeight="1" x14ac:dyDescent="0.15">
      <c r="A73" s="69">
        <v>93</v>
      </c>
      <c r="B73" s="70" t="s">
        <v>656</v>
      </c>
      <c r="C73" s="70" t="s">
        <v>44</v>
      </c>
      <c r="D73" s="70" t="s">
        <v>45</v>
      </c>
      <c r="E73" s="71">
        <v>2</v>
      </c>
      <c r="F73" s="71">
        <v>2</v>
      </c>
      <c r="G73" s="72">
        <f t="shared" si="4"/>
        <v>1</v>
      </c>
      <c r="H73" s="71">
        <v>0</v>
      </c>
      <c r="I73" s="72">
        <f t="shared" si="5"/>
        <v>0</v>
      </c>
      <c r="J73" s="73">
        <v>528690</v>
      </c>
      <c r="K73" s="73">
        <v>549655.01</v>
      </c>
    </row>
    <row r="74" spans="1:11" ht="15.95" customHeight="1" x14ac:dyDescent="0.15">
      <c r="A74" s="69">
        <v>94</v>
      </c>
      <c r="B74" s="70" t="s">
        <v>512</v>
      </c>
      <c r="C74" s="70" t="s">
        <v>92</v>
      </c>
      <c r="D74" s="70" t="s">
        <v>93</v>
      </c>
      <c r="E74" s="71">
        <v>1</v>
      </c>
      <c r="F74" s="71">
        <v>1</v>
      </c>
      <c r="G74" s="72">
        <f t="shared" si="4"/>
        <v>1</v>
      </c>
      <c r="H74" s="71">
        <v>0</v>
      </c>
      <c r="I74" s="72">
        <f t="shared" si="5"/>
        <v>0</v>
      </c>
      <c r="J74" s="73">
        <v>597985.30000000005</v>
      </c>
      <c r="K74" s="73">
        <v>625445.41</v>
      </c>
    </row>
    <row r="75" spans="1:11" ht="15.95" customHeight="1" x14ac:dyDescent="0.15">
      <c r="A75" s="69">
        <v>96</v>
      </c>
      <c r="B75" s="70" t="s">
        <v>583</v>
      </c>
      <c r="C75" s="70" t="s">
        <v>68</v>
      </c>
      <c r="D75" s="70" t="s">
        <v>69</v>
      </c>
      <c r="E75" s="71">
        <v>1</v>
      </c>
      <c r="F75" s="71">
        <v>1</v>
      </c>
      <c r="G75" s="72">
        <f t="shared" si="4"/>
        <v>1</v>
      </c>
      <c r="H75" s="71">
        <v>0</v>
      </c>
      <c r="I75" s="72">
        <f t="shared" si="5"/>
        <v>0</v>
      </c>
      <c r="J75" s="73">
        <v>847027.77</v>
      </c>
      <c r="K75" s="73">
        <v>822898.35</v>
      </c>
    </row>
    <row r="76" spans="1:11" ht="15.95" customHeight="1" x14ac:dyDescent="0.15">
      <c r="A76" s="69">
        <v>98</v>
      </c>
      <c r="B76" s="70" t="s">
        <v>666</v>
      </c>
      <c r="C76" s="70" t="s">
        <v>77</v>
      </c>
      <c r="D76" s="70" t="s">
        <v>78</v>
      </c>
      <c r="E76" s="71">
        <v>4</v>
      </c>
      <c r="F76" s="71">
        <v>3</v>
      </c>
      <c r="G76" s="72">
        <f t="shared" si="4"/>
        <v>0.75</v>
      </c>
      <c r="H76" s="71">
        <v>1</v>
      </c>
      <c r="I76" s="72">
        <f t="shared" si="5"/>
        <v>0.25</v>
      </c>
      <c r="J76" s="73">
        <v>11270307.85</v>
      </c>
      <c r="K76" s="73">
        <v>11900547.01</v>
      </c>
    </row>
    <row r="77" spans="1:11" ht="15.95" customHeight="1" x14ac:dyDescent="0.15">
      <c r="A77" s="69">
        <v>99</v>
      </c>
      <c r="B77" s="70" t="s">
        <v>461</v>
      </c>
      <c r="C77" s="70" t="s">
        <v>59</v>
      </c>
      <c r="D77" s="70" t="s">
        <v>60</v>
      </c>
      <c r="E77" s="71">
        <v>1</v>
      </c>
      <c r="F77" s="71">
        <v>1</v>
      </c>
      <c r="G77" s="72">
        <f t="shared" si="4"/>
        <v>1</v>
      </c>
      <c r="H77" s="71">
        <v>0</v>
      </c>
      <c r="I77" s="72">
        <f t="shared" si="5"/>
        <v>0</v>
      </c>
      <c r="J77" s="73">
        <v>7907129.5999999996</v>
      </c>
      <c r="K77" s="73">
        <v>8292669.9400000004</v>
      </c>
    </row>
    <row r="78" spans="1:11" ht="15.95" customHeight="1" x14ac:dyDescent="0.15">
      <c r="A78" s="69">
        <v>101</v>
      </c>
      <c r="B78" s="70" t="s">
        <v>494</v>
      </c>
      <c r="C78" s="70" t="s">
        <v>117</v>
      </c>
      <c r="D78" s="70" t="s">
        <v>118</v>
      </c>
      <c r="E78" s="71">
        <v>2</v>
      </c>
      <c r="F78" s="71">
        <v>2</v>
      </c>
      <c r="G78" s="72">
        <f t="shared" si="4"/>
        <v>1</v>
      </c>
      <c r="H78" s="71">
        <v>0</v>
      </c>
      <c r="I78" s="72">
        <f t="shared" si="5"/>
        <v>0</v>
      </c>
      <c r="J78" s="73">
        <v>2190016.09</v>
      </c>
      <c r="K78" s="73">
        <v>2125235.37</v>
      </c>
    </row>
    <row r="79" spans="1:11" ht="15.95" customHeight="1" x14ac:dyDescent="0.15">
      <c r="A79" s="69">
        <v>102</v>
      </c>
      <c r="B79" s="70" t="s">
        <v>564</v>
      </c>
      <c r="C79" s="70" t="s">
        <v>89</v>
      </c>
      <c r="D79" s="70" t="s">
        <v>90</v>
      </c>
      <c r="E79" s="71">
        <v>29</v>
      </c>
      <c r="F79" s="71">
        <v>12</v>
      </c>
      <c r="G79" s="72">
        <f t="shared" si="4"/>
        <v>0.41379310344827586</v>
      </c>
      <c r="H79" s="71">
        <v>17</v>
      </c>
      <c r="I79" s="72">
        <f t="shared" si="5"/>
        <v>0.58620689655172409</v>
      </c>
      <c r="J79" s="73">
        <v>195820373.92000002</v>
      </c>
      <c r="K79" s="73">
        <v>222066079.58999997</v>
      </c>
    </row>
    <row r="80" spans="1:11" ht="15.95" customHeight="1" x14ac:dyDescent="0.15">
      <c r="A80" s="69">
        <v>103</v>
      </c>
      <c r="B80" s="70" t="s">
        <v>476</v>
      </c>
      <c r="C80" s="70" t="s">
        <v>86</v>
      </c>
      <c r="D80" s="70" t="s">
        <v>87</v>
      </c>
      <c r="E80" s="71">
        <v>4</v>
      </c>
      <c r="F80" s="71">
        <v>2</v>
      </c>
      <c r="G80" s="72">
        <f t="shared" si="4"/>
        <v>0.5</v>
      </c>
      <c r="H80" s="71">
        <v>2</v>
      </c>
      <c r="I80" s="72">
        <f t="shared" si="5"/>
        <v>0.5</v>
      </c>
      <c r="J80" s="73">
        <v>16264827.699999999</v>
      </c>
      <c r="K80" s="73">
        <v>17403997.48</v>
      </c>
    </row>
    <row r="81" spans="1:11" ht="15.95" customHeight="1" x14ac:dyDescent="0.15">
      <c r="A81" s="69">
        <v>104</v>
      </c>
      <c r="B81" s="70" t="s">
        <v>462</v>
      </c>
      <c r="C81" s="70" t="s">
        <v>59</v>
      </c>
      <c r="D81" s="70" t="s">
        <v>60</v>
      </c>
      <c r="E81" s="71">
        <v>1</v>
      </c>
      <c r="F81" s="71">
        <v>0</v>
      </c>
      <c r="G81" s="72">
        <f t="shared" si="4"/>
        <v>0</v>
      </c>
      <c r="H81" s="71">
        <v>1</v>
      </c>
      <c r="I81" s="72">
        <f t="shared" si="5"/>
        <v>1</v>
      </c>
      <c r="J81" s="73">
        <v>35223786.899999999</v>
      </c>
      <c r="K81" s="73">
        <v>39864465.5</v>
      </c>
    </row>
    <row r="82" spans="1:11" ht="15.95" customHeight="1" x14ac:dyDescent="0.15">
      <c r="A82" s="69">
        <v>105</v>
      </c>
      <c r="B82" s="70" t="s">
        <v>445</v>
      </c>
      <c r="C82" s="70" t="s">
        <v>82</v>
      </c>
      <c r="D82" s="70" t="s">
        <v>83</v>
      </c>
      <c r="E82" s="71">
        <v>3</v>
      </c>
      <c r="F82" s="71">
        <v>3</v>
      </c>
      <c r="G82" s="72">
        <f t="shared" si="4"/>
        <v>1</v>
      </c>
      <c r="H82" s="71">
        <v>0</v>
      </c>
      <c r="I82" s="72">
        <f t="shared" si="5"/>
        <v>0</v>
      </c>
      <c r="J82" s="73">
        <v>20793786.890000001</v>
      </c>
      <c r="K82" s="73">
        <v>20072273.66</v>
      </c>
    </row>
    <row r="83" spans="1:11" ht="15.95" customHeight="1" x14ac:dyDescent="0.15">
      <c r="A83" s="69">
        <v>106</v>
      </c>
      <c r="B83" s="70" t="s">
        <v>487</v>
      </c>
      <c r="C83" s="70" t="s">
        <v>72</v>
      </c>
      <c r="D83" s="70" t="s">
        <v>73</v>
      </c>
      <c r="E83" s="71">
        <v>20</v>
      </c>
      <c r="F83" s="71">
        <v>17</v>
      </c>
      <c r="G83" s="72">
        <f t="shared" si="4"/>
        <v>0.85</v>
      </c>
      <c r="H83" s="71">
        <v>3</v>
      </c>
      <c r="I83" s="72">
        <f t="shared" si="5"/>
        <v>0.15</v>
      </c>
      <c r="J83" s="73">
        <v>129468864.68999998</v>
      </c>
      <c r="K83" s="73">
        <v>136826063.43999994</v>
      </c>
    </row>
    <row r="84" spans="1:11" ht="15.95" customHeight="1" x14ac:dyDescent="0.15">
      <c r="A84" s="69">
        <v>107</v>
      </c>
      <c r="B84" s="70" t="s">
        <v>463</v>
      </c>
      <c r="C84" s="70" t="s">
        <v>59</v>
      </c>
      <c r="D84" s="70" t="s">
        <v>60</v>
      </c>
      <c r="E84" s="71">
        <v>1</v>
      </c>
      <c r="F84" s="71">
        <v>1</v>
      </c>
      <c r="G84" s="72">
        <f t="shared" si="4"/>
        <v>1</v>
      </c>
      <c r="H84" s="71">
        <v>0</v>
      </c>
      <c r="I84" s="72">
        <f t="shared" si="5"/>
        <v>0</v>
      </c>
      <c r="J84" s="73">
        <v>21819571.039999999</v>
      </c>
      <c r="K84" s="73">
        <v>21144277.039999999</v>
      </c>
    </row>
    <row r="85" spans="1:11" ht="15.95" customHeight="1" x14ac:dyDescent="0.15">
      <c r="A85" s="69">
        <v>109</v>
      </c>
      <c r="B85" s="70" t="s">
        <v>621</v>
      </c>
      <c r="C85" s="70" t="s">
        <v>101</v>
      </c>
      <c r="D85" s="70" t="s">
        <v>102</v>
      </c>
      <c r="E85" s="71">
        <v>12</v>
      </c>
      <c r="F85" s="71">
        <v>10</v>
      </c>
      <c r="G85" s="72">
        <f t="shared" si="4"/>
        <v>0.83333333333333337</v>
      </c>
      <c r="H85" s="71">
        <v>2</v>
      </c>
      <c r="I85" s="72">
        <f t="shared" si="5"/>
        <v>0.16666666666666666</v>
      </c>
      <c r="J85" s="73">
        <v>139815244.50999999</v>
      </c>
      <c r="K85" s="73">
        <v>144673066.28999999</v>
      </c>
    </row>
    <row r="86" spans="1:11" ht="15.95" customHeight="1" x14ac:dyDescent="0.15">
      <c r="A86" s="69">
        <v>110</v>
      </c>
      <c r="B86" s="70" t="s">
        <v>667</v>
      </c>
      <c r="C86" s="70" t="s">
        <v>77</v>
      </c>
      <c r="D86" s="70" t="s">
        <v>78</v>
      </c>
      <c r="E86" s="71">
        <v>6</v>
      </c>
      <c r="F86" s="71">
        <v>6</v>
      </c>
      <c r="G86" s="72">
        <f t="shared" si="4"/>
        <v>1</v>
      </c>
      <c r="H86" s="71">
        <v>0</v>
      </c>
      <c r="I86" s="72">
        <f t="shared" si="5"/>
        <v>0</v>
      </c>
      <c r="J86" s="73">
        <v>135015914.88</v>
      </c>
      <c r="K86" s="73">
        <v>132442657.68000001</v>
      </c>
    </row>
    <row r="87" spans="1:11" ht="15.95" customHeight="1" x14ac:dyDescent="0.15">
      <c r="A87" s="69">
        <v>111</v>
      </c>
      <c r="B87" s="70" t="s">
        <v>584</v>
      </c>
      <c r="C87" s="70" t="s">
        <v>68</v>
      </c>
      <c r="D87" s="70" t="s">
        <v>69</v>
      </c>
      <c r="E87" s="71">
        <v>1</v>
      </c>
      <c r="F87" s="71">
        <v>0</v>
      </c>
      <c r="G87" s="72">
        <f t="shared" si="4"/>
        <v>0</v>
      </c>
      <c r="H87" s="71">
        <v>1</v>
      </c>
      <c r="I87" s="72">
        <f t="shared" si="5"/>
        <v>1</v>
      </c>
      <c r="J87" s="73">
        <v>120496</v>
      </c>
      <c r="K87" s="73">
        <v>143515.75</v>
      </c>
    </row>
    <row r="88" spans="1:11" ht="15.95" customHeight="1" x14ac:dyDescent="0.15">
      <c r="A88" s="69">
        <v>112</v>
      </c>
      <c r="B88" s="70" t="s">
        <v>553</v>
      </c>
      <c r="C88" s="70" t="s">
        <v>163</v>
      </c>
      <c r="D88" s="70" t="s">
        <v>164</v>
      </c>
      <c r="E88" s="71">
        <v>2</v>
      </c>
      <c r="F88" s="71">
        <v>2</v>
      </c>
      <c r="G88" s="72">
        <f t="shared" si="4"/>
        <v>1</v>
      </c>
      <c r="H88" s="71">
        <v>0</v>
      </c>
      <c r="I88" s="72">
        <f t="shared" si="5"/>
        <v>0</v>
      </c>
      <c r="J88" s="73">
        <v>4644766.2</v>
      </c>
      <c r="K88" s="73">
        <v>4448766.99</v>
      </c>
    </row>
    <row r="89" spans="1:11" ht="15.95" customHeight="1" x14ac:dyDescent="0.15">
      <c r="A89" s="69">
        <v>113</v>
      </c>
      <c r="B89" s="70" t="s">
        <v>614</v>
      </c>
      <c r="C89" s="70" t="s">
        <v>147</v>
      </c>
      <c r="D89" s="70" t="s">
        <v>148</v>
      </c>
      <c r="E89" s="71">
        <v>3</v>
      </c>
      <c r="F89" s="71">
        <v>3</v>
      </c>
      <c r="G89" s="72">
        <f t="shared" si="4"/>
        <v>1</v>
      </c>
      <c r="H89" s="71">
        <v>0</v>
      </c>
      <c r="I89" s="72">
        <f t="shared" si="5"/>
        <v>0</v>
      </c>
      <c r="J89" s="73">
        <v>5296067.0999999996</v>
      </c>
      <c r="K89" s="73">
        <v>5419940.9500000002</v>
      </c>
    </row>
    <row r="90" spans="1:11" ht="15.95" customHeight="1" x14ac:dyDescent="0.15">
      <c r="A90" s="69">
        <v>115</v>
      </c>
      <c r="B90" s="70" t="s">
        <v>446</v>
      </c>
      <c r="C90" s="70" t="s">
        <v>82</v>
      </c>
      <c r="D90" s="70" t="s">
        <v>83</v>
      </c>
      <c r="E90" s="71">
        <v>5</v>
      </c>
      <c r="F90" s="71">
        <v>5</v>
      </c>
      <c r="G90" s="72">
        <f t="shared" si="4"/>
        <v>1</v>
      </c>
      <c r="H90" s="71">
        <v>0</v>
      </c>
      <c r="I90" s="72">
        <f t="shared" si="5"/>
        <v>0</v>
      </c>
      <c r="J90" s="73">
        <v>30073557.969999999</v>
      </c>
      <c r="K90" s="73">
        <v>30957434.109999999</v>
      </c>
    </row>
    <row r="91" spans="1:11" ht="15.95" customHeight="1" x14ac:dyDescent="0.15">
      <c r="A91" s="69">
        <v>116</v>
      </c>
      <c r="B91" s="70" t="s">
        <v>549</v>
      </c>
      <c r="C91" s="70" t="s">
        <v>95</v>
      </c>
      <c r="D91" s="70" t="s">
        <v>96</v>
      </c>
      <c r="E91" s="71">
        <v>4</v>
      </c>
      <c r="F91" s="71">
        <v>3</v>
      </c>
      <c r="G91" s="72">
        <f t="shared" si="4"/>
        <v>0.75</v>
      </c>
      <c r="H91" s="71">
        <v>1</v>
      </c>
      <c r="I91" s="72">
        <f t="shared" si="5"/>
        <v>0.25</v>
      </c>
      <c r="J91" s="73">
        <v>32342933.740000002</v>
      </c>
      <c r="K91" s="73">
        <v>34605154.699999996</v>
      </c>
    </row>
    <row r="92" spans="1:11" ht="15.95" customHeight="1" x14ac:dyDescent="0.15">
      <c r="A92" s="69">
        <v>117</v>
      </c>
      <c r="B92" s="70" t="s">
        <v>615</v>
      </c>
      <c r="C92" s="70" t="s">
        <v>147</v>
      </c>
      <c r="D92" s="70" t="s">
        <v>148</v>
      </c>
      <c r="E92" s="71">
        <v>3</v>
      </c>
      <c r="F92" s="71">
        <v>2</v>
      </c>
      <c r="G92" s="72">
        <f t="shared" si="4"/>
        <v>0.66666666666666663</v>
      </c>
      <c r="H92" s="71">
        <v>1</v>
      </c>
      <c r="I92" s="72">
        <f t="shared" si="5"/>
        <v>0.33333333333333331</v>
      </c>
      <c r="J92" s="73">
        <v>4184575.3</v>
      </c>
      <c r="K92" s="73">
        <v>4477076.07</v>
      </c>
    </row>
    <row r="93" spans="1:11" ht="15.95" customHeight="1" x14ac:dyDescent="0.15">
      <c r="A93" s="69">
        <v>118</v>
      </c>
      <c r="B93" s="70" t="s">
        <v>464</v>
      </c>
      <c r="C93" s="70" t="s">
        <v>59</v>
      </c>
      <c r="D93" s="70" t="s">
        <v>60</v>
      </c>
      <c r="E93" s="71">
        <v>2</v>
      </c>
      <c r="F93" s="71">
        <v>2</v>
      </c>
      <c r="G93" s="72">
        <f t="shared" si="4"/>
        <v>1</v>
      </c>
      <c r="H93" s="71">
        <v>0</v>
      </c>
      <c r="I93" s="72">
        <f t="shared" si="5"/>
        <v>0</v>
      </c>
      <c r="J93" s="73">
        <v>16586005.23</v>
      </c>
      <c r="K93" s="73">
        <v>16661854.33</v>
      </c>
    </row>
    <row r="94" spans="1:11" ht="15.95" customHeight="1" x14ac:dyDescent="0.15">
      <c r="A94" s="69">
        <v>120</v>
      </c>
      <c r="B94" s="70" t="s">
        <v>554</v>
      </c>
      <c r="C94" s="70" t="s">
        <v>163</v>
      </c>
      <c r="D94" s="70" t="s">
        <v>164</v>
      </c>
      <c r="E94" s="71">
        <v>2</v>
      </c>
      <c r="F94" s="71">
        <v>2</v>
      </c>
      <c r="G94" s="72">
        <f t="shared" si="4"/>
        <v>1</v>
      </c>
      <c r="H94" s="71">
        <v>0</v>
      </c>
      <c r="I94" s="72">
        <f t="shared" si="5"/>
        <v>0</v>
      </c>
      <c r="J94" s="73">
        <v>14115605.419999998</v>
      </c>
      <c r="K94" s="73">
        <v>13133692.459999999</v>
      </c>
    </row>
    <row r="95" spans="1:11" ht="15.95" customHeight="1" x14ac:dyDescent="0.15">
      <c r="A95" s="69">
        <v>121</v>
      </c>
      <c r="B95" s="70" t="s">
        <v>684</v>
      </c>
      <c r="C95" s="70" t="s">
        <v>65</v>
      </c>
      <c r="D95" s="70" t="s">
        <v>66</v>
      </c>
      <c r="E95" s="71">
        <v>6</v>
      </c>
      <c r="F95" s="71">
        <v>5</v>
      </c>
      <c r="G95" s="72">
        <f t="shared" si="4"/>
        <v>0.83333333333333337</v>
      </c>
      <c r="H95" s="71">
        <v>1</v>
      </c>
      <c r="I95" s="72">
        <f t="shared" si="5"/>
        <v>0.16666666666666666</v>
      </c>
      <c r="J95" s="73">
        <v>16889105.650000002</v>
      </c>
      <c r="K95" s="73">
        <v>15867842.230000002</v>
      </c>
    </row>
    <row r="96" spans="1:11" ht="15.95" customHeight="1" x14ac:dyDescent="0.15">
      <c r="A96" s="69">
        <v>123</v>
      </c>
      <c r="B96" s="70" t="s">
        <v>550</v>
      </c>
      <c r="C96" s="70" t="s">
        <v>95</v>
      </c>
      <c r="D96" s="70" t="s">
        <v>96</v>
      </c>
      <c r="E96" s="71">
        <v>2</v>
      </c>
      <c r="F96" s="71">
        <v>1</v>
      </c>
      <c r="G96" s="72">
        <f t="shared" si="4"/>
        <v>0.5</v>
      </c>
      <c r="H96" s="71">
        <v>1</v>
      </c>
      <c r="I96" s="72">
        <f t="shared" si="5"/>
        <v>0.5</v>
      </c>
      <c r="J96" s="73">
        <v>9845811.5500000007</v>
      </c>
      <c r="K96" s="73">
        <v>10590021.85</v>
      </c>
    </row>
    <row r="97" spans="1:11" ht="15.95" customHeight="1" x14ac:dyDescent="0.15">
      <c r="A97" s="69">
        <v>124</v>
      </c>
      <c r="B97" s="70" t="s">
        <v>496</v>
      </c>
      <c r="C97" s="70" t="s">
        <v>117</v>
      </c>
      <c r="D97" s="70" t="s">
        <v>118</v>
      </c>
      <c r="E97" s="71">
        <v>12</v>
      </c>
      <c r="F97" s="71">
        <v>9</v>
      </c>
      <c r="G97" s="72">
        <f t="shared" si="4"/>
        <v>0.75</v>
      </c>
      <c r="H97" s="71">
        <v>3</v>
      </c>
      <c r="I97" s="72">
        <f t="shared" si="5"/>
        <v>0.25</v>
      </c>
      <c r="J97" s="73">
        <v>27706809.780000001</v>
      </c>
      <c r="K97" s="73">
        <v>30796246.609999999</v>
      </c>
    </row>
    <row r="98" spans="1:11" ht="15.95" customHeight="1" x14ac:dyDescent="0.15">
      <c r="A98" s="69">
        <v>125</v>
      </c>
      <c r="B98" s="70" t="s">
        <v>622</v>
      </c>
      <c r="C98" s="70" t="s">
        <v>101</v>
      </c>
      <c r="D98" s="70" t="s">
        <v>102</v>
      </c>
      <c r="E98" s="71">
        <v>1</v>
      </c>
      <c r="F98" s="71">
        <v>1</v>
      </c>
      <c r="G98" s="72">
        <f t="shared" si="4"/>
        <v>1</v>
      </c>
      <c r="H98" s="71">
        <v>0</v>
      </c>
      <c r="I98" s="72">
        <f t="shared" si="5"/>
        <v>0</v>
      </c>
      <c r="J98" s="73">
        <v>3295335.75</v>
      </c>
      <c r="K98" s="73">
        <v>3362174.21</v>
      </c>
    </row>
    <row r="99" spans="1:11" ht="15.95" customHeight="1" x14ac:dyDescent="0.15">
      <c r="A99" s="69">
        <v>126</v>
      </c>
      <c r="B99" s="70" t="s">
        <v>534</v>
      </c>
      <c r="C99" s="70" t="s">
        <v>53</v>
      </c>
      <c r="D99" s="70" t="s">
        <v>54</v>
      </c>
      <c r="E99" s="71">
        <v>1</v>
      </c>
      <c r="F99" s="71">
        <v>1</v>
      </c>
      <c r="G99" s="72">
        <f t="shared" ref="G99:G130" si="6">F99/E99</f>
        <v>1</v>
      </c>
      <c r="H99" s="71">
        <v>0</v>
      </c>
      <c r="I99" s="72">
        <f t="shared" ref="I99:I130" si="7">H99/E99</f>
        <v>0</v>
      </c>
      <c r="J99" s="73">
        <v>4570094.51</v>
      </c>
      <c r="K99" s="73">
        <v>4427068.6399999997</v>
      </c>
    </row>
    <row r="100" spans="1:11" ht="15.95" customHeight="1" x14ac:dyDescent="0.15">
      <c r="A100" s="69">
        <v>127</v>
      </c>
      <c r="B100" s="70" t="s">
        <v>555</v>
      </c>
      <c r="C100" s="70" t="s">
        <v>163</v>
      </c>
      <c r="D100" s="70" t="s">
        <v>164</v>
      </c>
      <c r="E100" s="71">
        <v>3</v>
      </c>
      <c r="F100" s="71">
        <v>2</v>
      </c>
      <c r="G100" s="72">
        <f t="shared" si="6"/>
        <v>0.66666666666666663</v>
      </c>
      <c r="H100" s="71">
        <v>1</v>
      </c>
      <c r="I100" s="72">
        <f t="shared" si="7"/>
        <v>0.33333333333333331</v>
      </c>
      <c r="J100" s="73">
        <v>1910955.96</v>
      </c>
      <c r="K100" s="73">
        <v>1767894.77</v>
      </c>
    </row>
    <row r="101" spans="1:11" ht="15.95" customHeight="1" x14ac:dyDescent="0.15">
      <c r="A101" s="69">
        <v>128</v>
      </c>
      <c r="B101" s="70" t="s">
        <v>447</v>
      </c>
      <c r="C101" s="70" t="s">
        <v>82</v>
      </c>
      <c r="D101" s="70" t="s">
        <v>83</v>
      </c>
      <c r="E101" s="71">
        <v>1</v>
      </c>
      <c r="F101" s="71">
        <v>1</v>
      </c>
      <c r="G101" s="72">
        <f t="shared" si="6"/>
        <v>1</v>
      </c>
      <c r="H101" s="71">
        <v>0</v>
      </c>
      <c r="I101" s="72">
        <f t="shared" si="7"/>
        <v>0</v>
      </c>
      <c r="J101" s="73">
        <v>5224759.6399999997</v>
      </c>
      <c r="K101" s="73">
        <v>5528548.9000000004</v>
      </c>
    </row>
    <row r="102" spans="1:11" ht="15.95" customHeight="1" x14ac:dyDescent="0.15">
      <c r="A102" s="69">
        <v>129</v>
      </c>
      <c r="B102" s="70" t="s">
        <v>535</v>
      </c>
      <c r="C102" s="70" t="s">
        <v>53</v>
      </c>
      <c r="D102" s="70" t="s">
        <v>54</v>
      </c>
      <c r="E102" s="71">
        <v>5</v>
      </c>
      <c r="F102" s="71">
        <v>3</v>
      </c>
      <c r="G102" s="72">
        <f t="shared" si="6"/>
        <v>0.6</v>
      </c>
      <c r="H102" s="71">
        <v>2</v>
      </c>
      <c r="I102" s="72">
        <f t="shared" si="7"/>
        <v>0.4</v>
      </c>
      <c r="J102" s="73">
        <v>44893461.550000004</v>
      </c>
      <c r="K102" s="73">
        <v>48809953.210000001</v>
      </c>
    </row>
    <row r="103" spans="1:11" ht="15.95" customHeight="1" x14ac:dyDescent="0.15">
      <c r="A103" s="69">
        <v>130</v>
      </c>
      <c r="B103" s="70" t="s">
        <v>544</v>
      </c>
      <c r="C103" s="70" t="s">
        <v>128</v>
      </c>
      <c r="D103" s="70" t="s">
        <v>129</v>
      </c>
      <c r="E103" s="71">
        <v>9</v>
      </c>
      <c r="F103" s="71">
        <v>8</v>
      </c>
      <c r="G103" s="72">
        <f t="shared" si="6"/>
        <v>0.88888888888888884</v>
      </c>
      <c r="H103" s="71">
        <v>1</v>
      </c>
      <c r="I103" s="72">
        <f t="shared" si="7"/>
        <v>0.1111111111111111</v>
      </c>
      <c r="J103" s="73">
        <v>65627844.729999997</v>
      </c>
      <c r="K103" s="73">
        <v>66035316.640000001</v>
      </c>
    </row>
    <row r="104" spans="1:11" ht="15.95" customHeight="1" x14ac:dyDescent="0.15">
      <c r="A104" s="69">
        <v>132</v>
      </c>
      <c r="B104" s="70" t="s">
        <v>448</v>
      </c>
      <c r="C104" s="70" t="s">
        <v>82</v>
      </c>
      <c r="D104" s="70" t="s">
        <v>83</v>
      </c>
      <c r="E104" s="71">
        <v>1</v>
      </c>
      <c r="F104" s="71">
        <v>1</v>
      </c>
      <c r="G104" s="72">
        <f t="shared" si="6"/>
        <v>1</v>
      </c>
      <c r="H104" s="71">
        <v>0</v>
      </c>
      <c r="I104" s="72">
        <f t="shared" si="7"/>
        <v>0</v>
      </c>
      <c r="J104" s="73">
        <v>10460911.960000001</v>
      </c>
      <c r="K104" s="73">
        <v>10559112.199999999</v>
      </c>
    </row>
    <row r="105" spans="1:11" ht="15.95" customHeight="1" x14ac:dyDescent="0.15">
      <c r="A105" s="69">
        <v>133</v>
      </c>
      <c r="B105" s="70" t="s">
        <v>649</v>
      </c>
      <c r="C105" s="70" t="s">
        <v>62</v>
      </c>
      <c r="D105" s="70" t="s">
        <v>63</v>
      </c>
      <c r="E105" s="71">
        <v>1</v>
      </c>
      <c r="F105" s="71">
        <v>1</v>
      </c>
      <c r="G105" s="72">
        <f t="shared" si="6"/>
        <v>1</v>
      </c>
      <c r="H105" s="71">
        <v>0</v>
      </c>
      <c r="I105" s="72">
        <f t="shared" si="7"/>
        <v>0</v>
      </c>
      <c r="J105" s="73">
        <v>1294034.49</v>
      </c>
      <c r="K105" s="73">
        <v>1324889.52</v>
      </c>
    </row>
    <row r="106" spans="1:11" ht="15.95" customHeight="1" x14ac:dyDescent="0.15">
      <c r="A106" s="69">
        <v>134</v>
      </c>
      <c r="B106" s="70" t="s">
        <v>633</v>
      </c>
      <c r="C106" s="70" t="s">
        <v>124</v>
      </c>
      <c r="D106" s="70" t="s">
        <v>125</v>
      </c>
      <c r="E106" s="71">
        <v>1</v>
      </c>
      <c r="F106" s="71">
        <v>1</v>
      </c>
      <c r="G106" s="72">
        <f t="shared" si="6"/>
        <v>1</v>
      </c>
      <c r="H106" s="71">
        <v>0</v>
      </c>
      <c r="I106" s="72">
        <f t="shared" si="7"/>
        <v>0</v>
      </c>
      <c r="J106" s="73">
        <v>9718660</v>
      </c>
      <c r="K106" s="73">
        <v>9765669.7200000007</v>
      </c>
    </row>
    <row r="107" spans="1:11" ht="15.95" customHeight="1" x14ac:dyDescent="0.15">
      <c r="A107" s="69">
        <v>135</v>
      </c>
      <c r="B107" s="70" t="s">
        <v>527</v>
      </c>
      <c r="C107" s="70" t="s">
        <v>98</v>
      </c>
      <c r="D107" s="70" t="s">
        <v>99</v>
      </c>
      <c r="E107" s="71">
        <v>1</v>
      </c>
      <c r="F107" s="71">
        <v>0</v>
      </c>
      <c r="G107" s="72">
        <f t="shared" si="6"/>
        <v>0</v>
      </c>
      <c r="H107" s="71">
        <v>1</v>
      </c>
      <c r="I107" s="72">
        <f t="shared" si="7"/>
        <v>1</v>
      </c>
      <c r="J107" s="73">
        <v>5768975.8200000003</v>
      </c>
      <c r="K107" s="73">
        <v>6527906.2599999998</v>
      </c>
    </row>
    <row r="108" spans="1:11" ht="15.95" customHeight="1" x14ac:dyDescent="0.15">
      <c r="A108" s="69">
        <v>136</v>
      </c>
      <c r="B108" s="70" t="s">
        <v>569</v>
      </c>
      <c r="C108" s="70" t="s">
        <v>153</v>
      </c>
      <c r="D108" s="70" t="s">
        <v>154</v>
      </c>
      <c r="E108" s="71">
        <v>1</v>
      </c>
      <c r="F108" s="71">
        <v>1</v>
      </c>
      <c r="G108" s="72">
        <f t="shared" si="6"/>
        <v>1</v>
      </c>
      <c r="H108" s="71">
        <v>0</v>
      </c>
      <c r="I108" s="72">
        <f t="shared" si="7"/>
        <v>0</v>
      </c>
      <c r="J108" s="73">
        <v>8058700.9299999997</v>
      </c>
      <c r="K108" s="73">
        <v>7764999.9199999999</v>
      </c>
    </row>
    <row r="109" spans="1:11" ht="15.95" customHeight="1" x14ac:dyDescent="0.15">
      <c r="A109" s="69">
        <v>138</v>
      </c>
      <c r="B109" s="70" t="s">
        <v>528</v>
      </c>
      <c r="C109" s="70" t="s">
        <v>98</v>
      </c>
      <c r="D109" s="70" t="s">
        <v>99</v>
      </c>
      <c r="E109" s="71">
        <v>3</v>
      </c>
      <c r="F109" s="71">
        <v>3</v>
      </c>
      <c r="G109" s="72">
        <f t="shared" si="6"/>
        <v>1</v>
      </c>
      <c r="H109" s="71">
        <v>0</v>
      </c>
      <c r="I109" s="72">
        <f t="shared" si="7"/>
        <v>0</v>
      </c>
      <c r="J109" s="73">
        <v>19200131.41</v>
      </c>
      <c r="K109" s="73">
        <v>19934949.599999998</v>
      </c>
    </row>
    <row r="110" spans="1:11" ht="15.95" customHeight="1" x14ac:dyDescent="0.15">
      <c r="A110" s="69">
        <v>142</v>
      </c>
      <c r="B110" s="70" t="s">
        <v>570</v>
      </c>
      <c r="C110" s="70" t="s">
        <v>153</v>
      </c>
      <c r="D110" s="70" t="s">
        <v>154</v>
      </c>
      <c r="E110" s="71">
        <v>1</v>
      </c>
      <c r="F110" s="71">
        <v>1</v>
      </c>
      <c r="G110" s="72">
        <f t="shared" si="6"/>
        <v>1</v>
      </c>
      <c r="H110" s="71">
        <v>0</v>
      </c>
      <c r="I110" s="72">
        <f t="shared" si="7"/>
        <v>0</v>
      </c>
      <c r="J110" s="73">
        <v>15239642.92</v>
      </c>
      <c r="K110" s="73">
        <v>16120332.449999999</v>
      </c>
    </row>
    <row r="111" spans="1:11" ht="15.95" customHeight="1" x14ac:dyDescent="0.15">
      <c r="A111" s="69">
        <v>139</v>
      </c>
      <c r="B111" s="70" t="s">
        <v>616</v>
      </c>
      <c r="C111" s="70" t="s">
        <v>147</v>
      </c>
      <c r="D111" s="70" t="s">
        <v>148</v>
      </c>
      <c r="E111" s="71">
        <v>4</v>
      </c>
      <c r="F111" s="71">
        <v>4</v>
      </c>
      <c r="G111" s="72">
        <f t="shared" si="6"/>
        <v>1</v>
      </c>
      <c r="H111" s="71">
        <v>0</v>
      </c>
      <c r="I111" s="72">
        <f t="shared" si="7"/>
        <v>0</v>
      </c>
      <c r="J111" s="73">
        <v>7135129.4800000004</v>
      </c>
      <c r="K111" s="73">
        <v>6453304.8399999989</v>
      </c>
    </row>
    <row r="112" spans="1:11" ht="15.95" customHeight="1" x14ac:dyDescent="0.15">
      <c r="A112" s="69">
        <v>140</v>
      </c>
      <c r="B112" s="70" t="s">
        <v>585</v>
      </c>
      <c r="C112" s="70" t="s">
        <v>68</v>
      </c>
      <c r="D112" s="70" t="s">
        <v>69</v>
      </c>
      <c r="E112" s="71">
        <v>1</v>
      </c>
      <c r="F112" s="71">
        <v>1</v>
      </c>
      <c r="G112" s="72">
        <f t="shared" si="6"/>
        <v>1</v>
      </c>
      <c r="H112" s="71">
        <v>0</v>
      </c>
      <c r="I112" s="72">
        <f t="shared" si="7"/>
        <v>0</v>
      </c>
      <c r="J112" s="73">
        <v>2196605.1</v>
      </c>
      <c r="K112" s="73">
        <v>2216757.6</v>
      </c>
    </row>
    <row r="113" spans="1:11" ht="15.95" customHeight="1" x14ac:dyDescent="0.15">
      <c r="A113" s="69">
        <v>141</v>
      </c>
      <c r="B113" s="70" t="s">
        <v>504</v>
      </c>
      <c r="C113" s="70" t="s">
        <v>104</v>
      </c>
      <c r="D113" s="70" t="s">
        <v>105</v>
      </c>
      <c r="E113" s="71">
        <v>1</v>
      </c>
      <c r="F113" s="71">
        <v>1</v>
      </c>
      <c r="G113" s="72">
        <f t="shared" si="6"/>
        <v>1</v>
      </c>
      <c r="H113" s="71">
        <v>0</v>
      </c>
      <c r="I113" s="72">
        <f t="shared" si="7"/>
        <v>0</v>
      </c>
      <c r="J113" s="73">
        <v>2365646.87</v>
      </c>
      <c r="K113" s="73">
        <v>2313756.1</v>
      </c>
    </row>
    <row r="114" spans="1:11" ht="15.95" customHeight="1" x14ac:dyDescent="0.15">
      <c r="A114" s="69">
        <v>143</v>
      </c>
      <c r="B114" s="70" t="s">
        <v>685</v>
      </c>
      <c r="C114" s="70" t="s">
        <v>65</v>
      </c>
      <c r="D114" s="70" t="s">
        <v>66</v>
      </c>
      <c r="E114" s="71">
        <v>1</v>
      </c>
      <c r="F114" s="71">
        <v>1</v>
      </c>
      <c r="G114" s="72">
        <f t="shared" si="6"/>
        <v>1</v>
      </c>
      <c r="H114" s="71">
        <v>0</v>
      </c>
      <c r="I114" s="72">
        <f t="shared" si="7"/>
        <v>0</v>
      </c>
      <c r="J114" s="73">
        <v>2082955.47</v>
      </c>
      <c r="K114" s="73">
        <v>1992284.45</v>
      </c>
    </row>
    <row r="115" spans="1:11" ht="15.95" customHeight="1" x14ac:dyDescent="0.15">
      <c r="A115" s="69">
        <v>144</v>
      </c>
      <c r="B115" s="70" t="s">
        <v>488</v>
      </c>
      <c r="C115" s="70" t="s">
        <v>72</v>
      </c>
      <c r="D115" s="70" t="s">
        <v>73</v>
      </c>
      <c r="E115" s="71">
        <v>4</v>
      </c>
      <c r="F115" s="71">
        <v>2</v>
      </c>
      <c r="G115" s="72">
        <f t="shared" si="6"/>
        <v>0.5</v>
      </c>
      <c r="H115" s="71">
        <v>2</v>
      </c>
      <c r="I115" s="72">
        <f t="shared" si="7"/>
        <v>0.5</v>
      </c>
      <c r="J115" s="73">
        <v>7199915.8600000003</v>
      </c>
      <c r="K115" s="73">
        <v>7271043.0499999998</v>
      </c>
    </row>
    <row r="116" spans="1:11" ht="15.95" customHeight="1" x14ac:dyDescent="0.15">
      <c r="A116" s="69">
        <v>145</v>
      </c>
      <c r="B116" s="70" t="s">
        <v>513</v>
      </c>
      <c r="C116" s="70" t="s">
        <v>92</v>
      </c>
      <c r="D116" s="70" t="s">
        <v>93</v>
      </c>
      <c r="E116" s="71">
        <v>4</v>
      </c>
      <c r="F116" s="71">
        <v>4</v>
      </c>
      <c r="G116" s="72">
        <f t="shared" si="6"/>
        <v>1</v>
      </c>
      <c r="H116" s="71">
        <v>0</v>
      </c>
      <c r="I116" s="72">
        <f t="shared" si="7"/>
        <v>0</v>
      </c>
      <c r="J116" s="73">
        <v>26347590.699999999</v>
      </c>
      <c r="K116" s="73">
        <v>26771492.210000001</v>
      </c>
    </row>
    <row r="117" spans="1:11" ht="15.95" customHeight="1" x14ac:dyDescent="0.15">
      <c r="A117" s="69">
        <v>146</v>
      </c>
      <c r="B117" s="70" t="s">
        <v>497</v>
      </c>
      <c r="C117" s="70" t="s">
        <v>117</v>
      </c>
      <c r="D117" s="70" t="s">
        <v>118</v>
      </c>
      <c r="E117" s="71">
        <v>5</v>
      </c>
      <c r="F117" s="71">
        <v>3</v>
      </c>
      <c r="G117" s="72">
        <f t="shared" si="6"/>
        <v>0.6</v>
      </c>
      <c r="H117" s="71">
        <v>2</v>
      </c>
      <c r="I117" s="72">
        <f t="shared" si="7"/>
        <v>0.4</v>
      </c>
      <c r="J117" s="73">
        <v>13356291.85</v>
      </c>
      <c r="K117" s="73">
        <v>14106548.58</v>
      </c>
    </row>
    <row r="118" spans="1:11" ht="15.95" customHeight="1" x14ac:dyDescent="0.2">
      <c r="A118" s="69">
        <v>147</v>
      </c>
      <c r="B118" s="74" t="s">
        <v>668</v>
      </c>
      <c r="C118" s="74" t="s">
        <v>77</v>
      </c>
      <c r="D118" s="74" t="s">
        <v>78</v>
      </c>
      <c r="E118" s="71">
        <v>2</v>
      </c>
      <c r="F118" s="71">
        <v>2</v>
      </c>
      <c r="G118" s="72">
        <f t="shared" si="6"/>
        <v>1</v>
      </c>
      <c r="H118" s="71">
        <v>0</v>
      </c>
      <c r="I118" s="72">
        <f t="shared" si="7"/>
        <v>0</v>
      </c>
      <c r="J118" s="73">
        <v>3018921.61</v>
      </c>
      <c r="K118" s="73">
        <v>2998742.26</v>
      </c>
    </row>
    <row r="119" spans="1:11" ht="15.95" customHeight="1" x14ac:dyDescent="0.15">
      <c r="A119" s="69">
        <v>149</v>
      </c>
      <c r="B119" s="70" t="s">
        <v>537</v>
      </c>
      <c r="C119" s="70" t="s">
        <v>53</v>
      </c>
      <c r="D119" s="70" t="s">
        <v>54</v>
      </c>
      <c r="E119" s="71">
        <v>1</v>
      </c>
      <c r="F119" s="71">
        <v>1</v>
      </c>
      <c r="G119" s="72">
        <f t="shared" si="6"/>
        <v>1</v>
      </c>
      <c r="H119" s="71">
        <v>0</v>
      </c>
      <c r="I119" s="72">
        <f t="shared" si="7"/>
        <v>0</v>
      </c>
      <c r="J119" s="73">
        <v>6776929.8600000003</v>
      </c>
      <c r="K119" s="73">
        <v>6586059.21</v>
      </c>
    </row>
    <row r="120" spans="1:11" ht="15.95" customHeight="1" x14ac:dyDescent="0.15">
      <c r="A120" s="69">
        <v>150</v>
      </c>
      <c r="B120" s="70" t="s">
        <v>489</v>
      </c>
      <c r="C120" s="70" t="s">
        <v>72</v>
      </c>
      <c r="D120" s="70" t="s">
        <v>73</v>
      </c>
      <c r="E120" s="71">
        <v>2</v>
      </c>
      <c r="F120" s="71">
        <v>2</v>
      </c>
      <c r="G120" s="72">
        <f t="shared" si="6"/>
        <v>1</v>
      </c>
      <c r="H120" s="71">
        <v>0</v>
      </c>
      <c r="I120" s="72">
        <f t="shared" si="7"/>
        <v>0</v>
      </c>
      <c r="J120" s="73">
        <v>7488699.6999999993</v>
      </c>
      <c r="K120" s="73">
        <v>7336078.3499999996</v>
      </c>
    </row>
    <row r="121" spans="1:11" ht="15.95" customHeight="1" x14ac:dyDescent="0.15">
      <c r="A121" s="69">
        <v>152</v>
      </c>
      <c r="B121" s="70" t="s">
        <v>69</v>
      </c>
      <c r="C121" s="70" t="s">
        <v>68</v>
      </c>
      <c r="D121" s="70" t="s">
        <v>69</v>
      </c>
      <c r="E121" s="71">
        <v>8</v>
      </c>
      <c r="F121" s="71">
        <v>5</v>
      </c>
      <c r="G121" s="72">
        <f t="shared" si="6"/>
        <v>0.625</v>
      </c>
      <c r="H121" s="71">
        <v>3</v>
      </c>
      <c r="I121" s="72">
        <f t="shared" si="7"/>
        <v>0.375</v>
      </c>
      <c r="J121" s="73">
        <v>18657028.990000002</v>
      </c>
      <c r="K121" s="73">
        <v>19408774.720000003</v>
      </c>
    </row>
    <row r="122" spans="1:11" ht="15.95" customHeight="1" x14ac:dyDescent="0.15">
      <c r="A122" s="69">
        <v>157</v>
      </c>
      <c r="B122" s="70" t="s">
        <v>490</v>
      </c>
      <c r="C122" s="70" t="s">
        <v>72</v>
      </c>
      <c r="D122" s="70" t="s">
        <v>73</v>
      </c>
      <c r="E122" s="71">
        <v>1</v>
      </c>
      <c r="F122" s="71">
        <v>1</v>
      </c>
      <c r="G122" s="72">
        <f t="shared" si="6"/>
        <v>1</v>
      </c>
      <c r="H122" s="71">
        <v>0</v>
      </c>
      <c r="I122" s="72">
        <f t="shared" si="7"/>
        <v>0</v>
      </c>
      <c r="J122" s="73">
        <v>6087039.5700000003</v>
      </c>
      <c r="K122" s="73">
        <v>6064256.2199999997</v>
      </c>
    </row>
    <row r="123" spans="1:11" ht="15.95" customHeight="1" x14ac:dyDescent="0.15">
      <c r="A123" s="69">
        <v>158</v>
      </c>
      <c r="B123" s="70" t="s">
        <v>686</v>
      </c>
      <c r="C123" s="70" t="s">
        <v>65</v>
      </c>
      <c r="D123" s="70" t="s">
        <v>66</v>
      </c>
      <c r="E123" s="71">
        <v>1</v>
      </c>
      <c r="F123" s="71">
        <v>1</v>
      </c>
      <c r="G123" s="72">
        <f t="shared" si="6"/>
        <v>1</v>
      </c>
      <c r="H123" s="71">
        <v>0</v>
      </c>
      <c r="I123" s="72">
        <f t="shared" si="7"/>
        <v>0</v>
      </c>
      <c r="J123" s="73">
        <v>648611.35</v>
      </c>
      <c r="K123" s="73">
        <v>636160.68999999994</v>
      </c>
    </row>
    <row r="124" spans="1:11" ht="15.95" customHeight="1" x14ac:dyDescent="0.15">
      <c r="A124" s="69">
        <v>159</v>
      </c>
      <c r="B124" s="70" t="s">
        <v>571</v>
      </c>
      <c r="C124" s="70" t="s">
        <v>153</v>
      </c>
      <c r="D124" s="70" t="s">
        <v>154</v>
      </c>
      <c r="E124" s="71">
        <v>2</v>
      </c>
      <c r="F124" s="71">
        <v>2</v>
      </c>
      <c r="G124" s="72">
        <f t="shared" si="6"/>
        <v>1</v>
      </c>
      <c r="H124" s="71">
        <v>0</v>
      </c>
      <c r="I124" s="72">
        <f t="shared" si="7"/>
        <v>0</v>
      </c>
      <c r="J124" s="73">
        <v>6995570.5800000001</v>
      </c>
      <c r="K124" s="73">
        <v>6814692.0800000001</v>
      </c>
    </row>
    <row r="125" spans="1:11" ht="15.95" customHeight="1" x14ac:dyDescent="0.15">
      <c r="A125" s="69">
        <v>161</v>
      </c>
      <c r="B125" s="70" t="s">
        <v>774</v>
      </c>
      <c r="C125" s="70" t="s">
        <v>77</v>
      </c>
      <c r="D125" s="70" t="s">
        <v>78</v>
      </c>
      <c r="E125" s="71">
        <v>16</v>
      </c>
      <c r="F125" s="71">
        <v>12</v>
      </c>
      <c r="G125" s="72">
        <f t="shared" si="6"/>
        <v>0.75</v>
      </c>
      <c r="H125" s="71">
        <v>4</v>
      </c>
      <c r="I125" s="72">
        <f t="shared" si="7"/>
        <v>0.25</v>
      </c>
      <c r="J125" s="73">
        <v>381215357.08000004</v>
      </c>
      <c r="K125" s="73">
        <v>427126946.06</v>
      </c>
    </row>
    <row r="126" spans="1:11" ht="15.95" customHeight="1" x14ac:dyDescent="0.15">
      <c r="A126" s="69">
        <v>162</v>
      </c>
      <c r="B126" s="70" t="s">
        <v>775</v>
      </c>
      <c r="C126" s="70" t="s">
        <v>62</v>
      </c>
      <c r="D126" s="70" t="s">
        <v>63</v>
      </c>
      <c r="E126" s="71">
        <v>1</v>
      </c>
      <c r="F126" s="71">
        <v>1</v>
      </c>
      <c r="G126" s="72">
        <f t="shared" si="6"/>
        <v>1</v>
      </c>
      <c r="H126" s="71">
        <v>0</v>
      </c>
      <c r="I126" s="72">
        <f t="shared" si="7"/>
        <v>0</v>
      </c>
      <c r="J126" s="73">
        <v>40124534.520000003</v>
      </c>
      <c r="K126" s="73">
        <v>38353484.549999997</v>
      </c>
    </row>
    <row r="127" spans="1:11" ht="15.95" customHeight="1" x14ac:dyDescent="0.15">
      <c r="A127" s="69">
        <v>163</v>
      </c>
      <c r="B127" s="70" t="s">
        <v>651</v>
      </c>
      <c r="C127" s="70" t="s">
        <v>62</v>
      </c>
      <c r="D127" s="70" t="s">
        <v>63</v>
      </c>
      <c r="E127" s="71">
        <v>3</v>
      </c>
      <c r="F127" s="71">
        <v>3</v>
      </c>
      <c r="G127" s="72">
        <f t="shared" si="6"/>
        <v>1</v>
      </c>
      <c r="H127" s="71">
        <v>0</v>
      </c>
      <c r="I127" s="72">
        <f t="shared" si="7"/>
        <v>0</v>
      </c>
      <c r="J127" s="73">
        <v>7342864.8099999996</v>
      </c>
      <c r="K127" s="73">
        <v>7226232.8200000003</v>
      </c>
    </row>
    <row r="128" spans="1:11" ht="15.95" customHeight="1" x14ac:dyDescent="0.15">
      <c r="A128" s="69">
        <v>164</v>
      </c>
      <c r="B128" s="70" t="s">
        <v>634</v>
      </c>
      <c r="C128" s="70" t="s">
        <v>124</v>
      </c>
      <c r="D128" s="70" t="s">
        <v>125</v>
      </c>
      <c r="E128" s="71">
        <v>1</v>
      </c>
      <c r="F128" s="71">
        <v>1</v>
      </c>
      <c r="G128" s="72">
        <f t="shared" si="6"/>
        <v>1</v>
      </c>
      <c r="H128" s="71">
        <v>0</v>
      </c>
      <c r="I128" s="72">
        <f t="shared" si="7"/>
        <v>0</v>
      </c>
      <c r="J128" s="73">
        <v>2146114.69</v>
      </c>
      <c r="K128" s="73">
        <v>2055603.81</v>
      </c>
    </row>
    <row r="129" spans="1:11" ht="15.95" customHeight="1" x14ac:dyDescent="0.15">
      <c r="A129" s="69">
        <v>165</v>
      </c>
      <c r="B129" s="70" t="s">
        <v>603</v>
      </c>
      <c r="C129" s="70" t="s">
        <v>47</v>
      </c>
      <c r="D129" s="70" t="s">
        <v>48</v>
      </c>
      <c r="E129" s="71">
        <v>3</v>
      </c>
      <c r="F129" s="71">
        <v>2</v>
      </c>
      <c r="G129" s="72">
        <f t="shared" si="6"/>
        <v>0.66666666666666663</v>
      </c>
      <c r="H129" s="71">
        <v>1</v>
      </c>
      <c r="I129" s="72">
        <f t="shared" si="7"/>
        <v>0.33333333333333331</v>
      </c>
      <c r="J129" s="73">
        <v>28204112.75</v>
      </c>
      <c r="K129" s="73">
        <v>29246858.789999999</v>
      </c>
    </row>
    <row r="130" spans="1:11" ht="15.95" customHeight="1" x14ac:dyDescent="0.15">
      <c r="A130" s="69">
        <v>166</v>
      </c>
      <c r="B130" s="70" t="s">
        <v>515</v>
      </c>
      <c r="C130" s="70" t="s">
        <v>92</v>
      </c>
      <c r="D130" s="70" t="s">
        <v>93</v>
      </c>
      <c r="E130" s="71">
        <v>1</v>
      </c>
      <c r="F130" s="71">
        <v>1</v>
      </c>
      <c r="G130" s="72">
        <f t="shared" si="6"/>
        <v>1</v>
      </c>
      <c r="H130" s="71">
        <v>0</v>
      </c>
      <c r="I130" s="72">
        <f t="shared" si="7"/>
        <v>0</v>
      </c>
      <c r="J130" s="73">
        <v>557417.55000000005</v>
      </c>
      <c r="K130" s="73">
        <v>533350.96</v>
      </c>
    </row>
    <row r="131" spans="1:11" ht="15.95" customHeight="1" x14ac:dyDescent="0.15">
      <c r="A131" s="69">
        <v>167</v>
      </c>
      <c r="B131" s="70" t="s">
        <v>506</v>
      </c>
      <c r="C131" s="70" t="s">
        <v>104</v>
      </c>
      <c r="D131" s="70" t="s">
        <v>105</v>
      </c>
      <c r="E131" s="71">
        <v>2</v>
      </c>
      <c r="F131" s="71">
        <v>2</v>
      </c>
      <c r="G131" s="72">
        <f t="shared" ref="G131:G162" si="8">F131/E131</f>
        <v>1</v>
      </c>
      <c r="H131" s="71">
        <v>0</v>
      </c>
      <c r="I131" s="72">
        <f t="shared" ref="I131:I162" si="9">H131/E131</f>
        <v>0</v>
      </c>
      <c r="J131" s="73">
        <v>2187417.98</v>
      </c>
      <c r="K131" s="73">
        <v>2255639.96</v>
      </c>
    </row>
    <row r="132" spans="1:11" ht="15.95" customHeight="1" x14ac:dyDescent="0.15">
      <c r="A132" s="69">
        <v>170</v>
      </c>
      <c r="B132" s="70" t="s">
        <v>565</v>
      </c>
      <c r="C132" s="70" t="s">
        <v>89</v>
      </c>
      <c r="D132" s="70" t="s">
        <v>90</v>
      </c>
      <c r="E132" s="71">
        <v>3</v>
      </c>
      <c r="F132" s="71">
        <v>1</v>
      </c>
      <c r="G132" s="72">
        <f t="shared" si="8"/>
        <v>0.33333333333333331</v>
      </c>
      <c r="H132" s="71">
        <v>2</v>
      </c>
      <c r="I132" s="72">
        <f t="shared" si="9"/>
        <v>0.66666666666666663</v>
      </c>
      <c r="J132" s="73">
        <v>9517628.9399999995</v>
      </c>
      <c r="K132" s="73">
        <v>10422431.23</v>
      </c>
    </row>
    <row r="133" spans="1:11" ht="15.95" customHeight="1" x14ac:dyDescent="0.15">
      <c r="A133" s="69">
        <v>174</v>
      </c>
      <c r="B133" s="70" t="s">
        <v>591</v>
      </c>
      <c r="C133" s="70" t="s">
        <v>50</v>
      </c>
      <c r="D133" s="70" t="s">
        <v>51</v>
      </c>
      <c r="E133" s="71">
        <v>1</v>
      </c>
      <c r="F133" s="71">
        <v>1</v>
      </c>
      <c r="G133" s="72">
        <f t="shared" si="8"/>
        <v>1</v>
      </c>
      <c r="H133" s="71">
        <v>0</v>
      </c>
      <c r="I133" s="72">
        <f t="shared" si="9"/>
        <v>0</v>
      </c>
      <c r="J133" s="73">
        <v>5498351.5099999998</v>
      </c>
      <c r="K133" s="73">
        <v>5368052.96</v>
      </c>
    </row>
    <row r="134" spans="1:11" ht="15.95" customHeight="1" x14ac:dyDescent="0.15">
      <c r="A134" s="69">
        <v>175</v>
      </c>
      <c r="B134" s="70" t="s">
        <v>545</v>
      </c>
      <c r="C134" s="70" t="s">
        <v>128</v>
      </c>
      <c r="D134" s="70" t="s">
        <v>129</v>
      </c>
      <c r="E134" s="71">
        <v>3</v>
      </c>
      <c r="F134" s="71">
        <v>2</v>
      </c>
      <c r="G134" s="72">
        <f t="shared" si="8"/>
        <v>0.66666666666666663</v>
      </c>
      <c r="H134" s="71">
        <v>1</v>
      </c>
      <c r="I134" s="72">
        <f t="shared" si="9"/>
        <v>0.33333333333333331</v>
      </c>
      <c r="J134" s="73">
        <v>14569598.870000001</v>
      </c>
      <c r="K134" s="73">
        <v>14901712.27</v>
      </c>
    </row>
    <row r="135" spans="1:11" ht="15.95" customHeight="1" x14ac:dyDescent="0.15">
      <c r="A135" s="69">
        <v>176</v>
      </c>
      <c r="B135" s="70" t="s">
        <v>498</v>
      </c>
      <c r="C135" s="70" t="s">
        <v>117</v>
      </c>
      <c r="D135" s="70" t="s">
        <v>118</v>
      </c>
      <c r="E135" s="71">
        <v>1</v>
      </c>
      <c r="F135" s="71">
        <v>1</v>
      </c>
      <c r="G135" s="72">
        <f t="shared" si="8"/>
        <v>1</v>
      </c>
      <c r="H135" s="71">
        <v>0</v>
      </c>
      <c r="I135" s="72">
        <f t="shared" si="9"/>
        <v>0</v>
      </c>
      <c r="J135" s="73">
        <v>626273.5</v>
      </c>
      <c r="K135" s="73">
        <v>588969.37</v>
      </c>
    </row>
    <row r="136" spans="1:11" ht="15.95" customHeight="1" x14ac:dyDescent="0.15">
      <c r="A136" s="69">
        <v>177</v>
      </c>
      <c r="B136" s="70" t="s">
        <v>450</v>
      </c>
      <c r="C136" s="70" t="s">
        <v>82</v>
      </c>
      <c r="D136" s="70" t="s">
        <v>83</v>
      </c>
      <c r="E136" s="71">
        <v>1</v>
      </c>
      <c r="F136" s="71">
        <v>1</v>
      </c>
      <c r="G136" s="72">
        <f t="shared" si="8"/>
        <v>1</v>
      </c>
      <c r="H136" s="71">
        <v>0</v>
      </c>
      <c r="I136" s="72">
        <f t="shared" si="9"/>
        <v>0</v>
      </c>
      <c r="J136" s="73">
        <v>5924739.0600000005</v>
      </c>
      <c r="K136" s="73">
        <v>6145786.7699999996</v>
      </c>
    </row>
    <row r="137" spans="1:11" ht="15.95" customHeight="1" x14ac:dyDescent="0.15">
      <c r="A137" s="69">
        <v>178</v>
      </c>
      <c r="B137" s="70" t="s">
        <v>538</v>
      </c>
      <c r="C137" s="70" t="s">
        <v>53</v>
      </c>
      <c r="D137" s="70" t="s">
        <v>54</v>
      </c>
      <c r="E137" s="71">
        <v>7</v>
      </c>
      <c r="F137" s="71">
        <v>7</v>
      </c>
      <c r="G137" s="72">
        <f t="shared" si="8"/>
        <v>1</v>
      </c>
      <c r="H137" s="71">
        <v>0</v>
      </c>
      <c r="I137" s="72">
        <f t="shared" si="9"/>
        <v>0</v>
      </c>
      <c r="J137" s="73">
        <v>56012563.460000001</v>
      </c>
      <c r="K137" s="73">
        <v>56622668.109999992</v>
      </c>
    </row>
    <row r="138" spans="1:11" ht="15.95" customHeight="1" x14ac:dyDescent="0.15">
      <c r="A138" s="69">
        <v>179</v>
      </c>
      <c r="B138" s="70" t="s">
        <v>467</v>
      </c>
      <c r="C138" s="70" t="s">
        <v>59</v>
      </c>
      <c r="D138" s="70" t="s">
        <v>60</v>
      </c>
      <c r="E138" s="71">
        <v>3</v>
      </c>
      <c r="F138" s="71">
        <v>1</v>
      </c>
      <c r="G138" s="72">
        <f t="shared" si="8"/>
        <v>0.33333333333333331</v>
      </c>
      <c r="H138" s="71">
        <v>2</v>
      </c>
      <c r="I138" s="72">
        <f t="shared" si="9"/>
        <v>0.66666666666666663</v>
      </c>
      <c r="J138" s="73">
        <v>20195276.140000001</v>
      </c>
      <c r="K138" s="73">
        <v>23962565.100000001</v>
      </c>
    </row>
    <row r="139" spans="1:11" ht="15.95" customHeight="1" x14ac:dyDescent="0.15">
      <c r="A139" s="69">
        <v>180</v>
      </c>
      <c r="B139" s="70" t="s">
        <v>468</v>
      </c>
      <c r="C139" s="70" t="s">
        <v>59</v>
      </c>
      <c r="D139" s="70" t="s">
        <v>60</v>
      </c>
      <c r="E139" s="71">
        <v>1</v>
      </c>
      <c r="F139" s="71">
        <v>0</v>
      </c>
      <c r="G139" s="72">
        <f t="shared" si="8"/>
        <v>0</v>
      </c>
      <c r="H139" s="71">
        <v>1</v>
      </c>
      <c r="I139" s="72">
        <f t="shared" si="9"/>
        <v>1</v>
      </c>
      <c r="J139" s="73">
        <v>9766079.7100000009</v>
      </c>
      <c r="K139" s="73">
        <v>10764678.119999999</v>
      </c>
    </row>
    <row r="140" spans="1:11" ht="15.95" customHeight="1" x14ac:dyDescent="0.15">
      <c r="A140" s="69">
        <v>181</v>
      </c>
      <c r="B140" s="70" t="s">
        <v>499</v>
      </c>
      <c r="C140" s="70" t="s">
        <v>117</v>
      </c>
      <c r="D140" s="70" t="s">
        <v>118</v>
      </c>
      <c r="E140" s="71">
        <v>4</v>
      </c>
      <c r="F140" s="71">
        <v>3</v>
      </c>
      <c r="G140" s="72">
        <f t="shared" si="8"/>
        <v>0.75</v>
      </c>
      <c r="H140" s="71">
        <v>1</v>
      </c>
      <c r="I140" s="72">
        <f t="shared" si="9"/>
        <v>0.25</v>
      </c>
      <c r="J140" s="73">
        <v>19775223.499999996</v>
      </c>
      <c r="K140" s="73">
        <v>19786851.289999999</v>
      </c>
    </row>
    <row r="141" spans="1:11" ht="15.95" customHeight="1" x14ac:dyDescent="0.15">
      <c r="A141" s="69">
        <v>182</v>
      </c>
      <c r="B141" s="70" t="s">
        <v>556</v>
      </c>
      <c r="C141" s="70" t="s">
        <v>163</v>
      </c>
      <c r="D141" s="70" t="s">
        <v>164</v>
      </c>
      <c r="E141" s="71">
        <v>4</v>
      </c>
      <c r="F141" s="71">
        <v>4</v>
      </c>
      <c r="G141" s="72">
        <f t="shared" si="8"/>
        <v>1</v>
      </c>
      <c r="H141" s="71">
        <v>0</v>
      </c>
      <c r="I141" s="72">
        <f t="shared" si="9"/>
        <v>0</v>
      </c>
      <c r="J141" s="73">
        <v>13098060.650000002</v>
      </c>
      <c r="K141" s="73">
        <v>13047122.859999999</v>
      </c>
    </row>
    <row r="142" spans="1:11" ht="15.95" customHeight="1" x14ac:dyDescent="0.15">
      <c r="A142" s="69">
        <v>183</v>
      </c>
      <c r="B142" s="70" t="s">
        <v>479</v>
      </c>
      <c r="C142" s="70" t="s">
        <v>86</v>
      </c>
      <c r="D142" s="70" t="s">
        <v>87</v>
      </c>
      <c r="E142" s="71">
        <v>2</v>
      </c>
      <c r="F142" s="71">
        <v>2</v>
      </c>
      <c r="G142" s="72">
        <f t="shared" si="8"/>
        <v>1</v>
      </c>
      <c r="H142" s="71">
        <v>0</v>
      </c>
      <c r="I142" s="72">
        <f t="shared" si="9"/>
        <v>0</v>
      </c>
      <c r="J142" s="73">
        <v>10999412.140000001</v>
      </c>
      <c r="K142" s="73">
        <v>10880994.379999999</v>
      </c>
    </row>
    <row r="143" spans="1:11" ht="15.95" customHeight="1" x14ac:dyDescent="0.15">
      <c r="A143" s="69">
        <v>184</v>
      </c>
      <c r="B143" s="70" t="s">
        <v>557</v>
      </c>
      <c r="C143" s="70" t="s">
        <v>163</v>
      </c>
      <c r="D143" s="70" t="s">
        <v>164</v>
      </c>
      <c r="E143" s="71">
        <v>7</v>
      </c>
      <c r="F143" s="71">
        <v>4</v>
      </c>
      <c r="G143" s="72">
        <f t="shared" si="8"/>
        <v>0.5714285714285714</v>
      </c>
      <c r="H143" s="71">
        <v>3</v>
      </c>
      <c r="I143" s="72">
        <f t="shared" si="9"/>
        <v>0.42857142857142855</v>
      </c>
      <c r="J143" s="73">
        <v>12934020.15</v>
      </c>
      <c r="K143" s="73">
        <v>16882598.710000001</v>
      </c>
    </row>
    <row r="144" spans="1:11" ht="15.95" customHeight="1" x14ac:dyDescent="0.15">
      <c r="A144" s="69">
        <v>185</v>
      </c>
      <c r="B144" s="70" t="s">
        <v>587</v>
      </c>
      <c r="C144" s="70" t="s">
        <v>68</v>
      </c>
      <c r="D144" s="70" t="s">
        <v>69</v>
      </c>
      <c r="E144" s="71">
        <v>1</v>
      </c>
      <c r="F144" s="71">
        <v>1</v>
      </c>
      <c r="G144" s="72">
        <f t="shared" si="8"/>
        <v>1</v>
      </c>
      <c r="H144" s="71">
        <v>0</v>
      </c>
      <c r="I144" s="72">
        <f t="shared" si="9"/>
        <v>0</v>
      </c>
      <c r="J144" s="73">
        <v>196115</v>
      </c>
      <c r="K144" s="73">
        <v>193315</v>
      </c>
    </row>
    <row r="145" spans="1:11" ht="15.95" customHeight="1" x14ac:dyDescent="0.15">
      <c r="A145" s="69">
        <v>186</v>
      </c>
      <c r="B145" s="70" t="s">
        <v>604</v>
      </c>
      <c r="C145" s="70" t="s">
        <v>47</v>
      </c>
      <c r="D145" s="70" t="s">
        <v>48</v>
      </c>
      <c r="E145" s="71">
        <v>1</v>
      </c>
      <c r="F145" s="71">
        <v>1</v>
      </c>
      <c r="G145" s="72">
        <f t="shared" si="8"/>
        <v>1</v>
      </c>
      <c r="H145" s="71">
        <v>0</v>
      </c>
      <c r="I145" s="72">
        <f t="shared" si="9"/>
        <v>0</v>
      </c>
      <c r="J145" s="73">
        <v>8865264.4199999999</v>
      </c>
      <c r="K145" s="73">
        <v>9001870.7400000002</v>
      </c>
    </row>
    <row r="146" spans="1:11" ht="15.95" customHeight="1" x14ac:dyDescent="0.15">
      <c r="A146" s="69">
        <v>187</v>
      </c>
      <c r="B146" s="70" t="s">
        <v>592</v>
      </c>
      <c r="C146" s="70" t="s">
        <v>50</v>
      </c>
      <c r="D146" s="70" t="s">
        <v>51</v>
      </c>
      <c r="E146" s="71">
        <v>2</v>
      </c>
      <c r="F146" s="71">
        <v>2</v>
      </c>
      <c r="G146" s="72">
        <f t="shared" si="8"/>
        <v>1</v>
      </c>
      <c r="H146" s="71">
        <v>0</v>
      </c>
      <c r="I146" s="72">
        <f t="shared" si="9"/>
        <v>0</v>
      </c>
      <c r="J146" s="73">
        <v>11838929.65</v>
      </c>
      <c r="K146" s="73">
        <v>12156998.23</v>
      </c>
    </row>
    <row r="147" spans="1:11" ht="15.95" customHeight="1" x14ac:dyDescent="0.15">
      <c r="A147" s="69">
        <v>188</v>
      </c>
      <c r="B147" s="70" t="s">
        <v>469</v>
      </c>
      <c r="C147" s="70" t="s">
        <v>59</v>
      </c>
      <c r="D147" s="70" t="s">
        <v>60</v>
      </c>
      <c r="E147" s="71">
        <v>8</v>
      </c>
      <c r="F147" s="71">
        <v>4</v>
      </c>
      <c r="G147" s="72">
        <f t="shared" si="8"/>
        <v>0.5</v>
      </c>
      <c r="H147" s="71">
        <v>4</v>
      </c>
      <c r="I147" s="72">
        <f t="shared" si="9"/>
        <v>0.5</v>
      </c>
      <c r="J147" s="73">
        <v>49766872.140000001</v>
      </c>
      <c r="K147" s="73">
        <v>52812854.859999999</v>
      </c>
    </row>
    <row r="148" spans="1:11" ht="15.95" customHeight="1" x14ac:dyDescent="0.15">
      <c r="A148" s="69">
        <v>189</v>
      </c>
      <c r="B148" s="70" t="s">
        <v>551</v>
      </c>
      <c r="C148" s="70" t="s">
        <v>95</v>
      </c>
      <c r="D148" s="70" t="s">
        <v>96</v>
      </c>
      <c r="E148" s="71">
        <v>2</v>
      </c>
      <c r="F148" s="71">
        <v>1</v>
      </c>
      <c r="G148" s="72">
        <f t="shared" si="8"/>
        <v>0.5</v>
      </c>
      <c r="H148" s="71">
        <v>1</v>
      </c>
      <c r="I148" s="72">
        <f t="shared" si="9"/>
        <v>0.5</v>
      </c>
      <c r="J148" s="73">
        <v>10299856.85</v>
      </c>
      <c r="K148" s="73">
        <v>13354779.949999999</v>
      </c>
    </row>
    <row r="149" spans="1:11" ht="15.95" customHeight="1" x14ac:dyDescent="0.15">
      <c r="A149" s="69">
        <v>190</v>
      </c>
      <c r="B149" s="70" t="s">
        <v>617</v>
      </c>
      <c r="C149" s="70" t="s">
        <v>147</v>
      </c>
      <c r="D149" s="70" t="s">
        <v>148</v>
      </c>
      <c r="E149" s="71">
        <v>1</v>
      </c>
      <c r="F149" s="71">
        <v>1</v>
      </c>
      <c r="G149" s="72">
        <f t="shared" si="8"/>
        <v>1</v>
      </c>
      <c r="H149" s="71">
        <v>0</v>
      </c>
      <c r="I149" s="72">
        <f t="shared" si="9"/>
        <v>0</v>
      </c>
      <c r="J149" s="73">
        <v>4114424.46</v>
      </c>
      <c r="K149" s="73">
        <v>4068225.83</v>
      </c>
    </row>
    <row r="150" spans="1:11" ht="15.95" customHeight="1" x14ac:dyDescent="0.15">
      <c r="A150" s="69">
        <v>191</v>
      </c>
      <c r="B150" s="70" t="s">
        <v>470</v>
      </c>
      <c r="C150" s="70" t="s">
        <v>59</v>
      </c>
      <c r="D150" s="70" t="s">
        <v>60</v>
      </c>
      <c r="E150" s="71">
        <v>3</v>
      </c>
      <c r="F150" s="71">
        <v>3</v>
      </c>
      <c r="G150" s="72">
        <f t="shared" si="8"/>
        <v>1</v>
      </c>
      <c r="H150" s="71">
        <v>0</v>
      </c>
      <c r="I150" s="72">
        <f t="shared" si="9"/>
        <v>0</v>
      </c>
      <c r="J150" s="73">
        <v>92469932.390000001</v>
      </c>
      <c r="K150" s="73">
        <v>95688157.420000002</v>
      </c>
    </row>
    <row r="151" spans="1:11" ht="15.95" customHeight="1" x14ac:dyDescent="0.15">
      <c r="A151" s="69">
        <v>194</v>
      </c>
      <c r="B151" s="70" t="s">
        <v>618</v>
      </c>
      <c r="C151" s="70" t="s">
        <v>147</v>
      </c>
      <c r="D151" s="70" t="s">
        <v>148</v>
      </c>
      <c r="E151" s="71">
        <v>4</v>
      </c>
      <c r="F151" s="71">
        <v>3</v>
      </c>
      <c r="G151" s="72">
        <f t="shared" si="8"/>
        <v>0.75</v>
      </c>
      <c r="H151" s="71">
        <v>1</v>
      </c>
      <c r="I151" s="72">
        <f t="shared" si="9"/>
        <v>0.25</v>
      </c>
      <c r="J151" s="73">
        <v>31005768.030000001</v>
      </c>
      <c r="K151" s="73">
        <v>31695857.539999999</v>
      </c>
    </row>
    <row r="152" spans="1:11" ht="15.95" customHeight="1" x14ac:dyDescent="0.15">
      <c r="A152" s="69">
        <v>195</v>
      </c>
      <c r="B152" s="70" t="s">
        <v>605</v>
      </c>
      <c r="C152" s="70" t="s">
        <v>47</v>
      </c>
      <c r="D152" s="70" t="s">
        <v>48</v>
      </c>
      <c r="E152" s="71">
        <v>4</v>
      </c>
      <c r="F152" s="71">
        <v>3</v>
      </c>
      <c r="G152" s="72">
        <f t="shared" si="8"/>
        <v>0.75</v>
      </c>
      <c r="H152" s="71">
        <v>1</v>
      </c>
      <c r="I152" s="72">
        <f t="shared" si="9"/>
        <v>0.25</v>
      </c>
      <c r="J152" s="73">
        <v>100922603.34</v>
      </c>
      <c r="K152" s="73">
        <v>106649951.24000001</v>
      </c>
    </row>
    <row r="153" spans="1:11" ht="15.95" customHeight="1" x14ac:dyDescent="0.15">
      <c r="A153" s="69">
        <v>196</v>
      </c>
      <c r="B153" s="70" t="s">
        <v>539</v>
      </c>
      <c r="C153" s="70" t="s">
        <v>53</v>
      </c>
      <c r="D153" s="70" t="s">
        <v>54</v>
      </c>
      <c r="E153" s="71">
        <v>2</v>
      </c>
      <c r="F153" s="71">
        <v>2</v>
      </c>
      <c r="G153" s="72">
        <f t="shared" si="8"/>
        <v>1</v>
      </c>
      <c r="H153" s="71">
        <v>0</v>
      </c>
      <c r="I153" s="72">
        <f t="shared" si="9"/>
        <v>0</v>
      </c>
      <c r="J153" s="73">
        <v>7839244.6099999994</v>
      </c>
      <c r="K153" s="73">
        <v>7784123.3399999999</v>
      </c>
    </row>
    <row r="154" spans="1:11" ht="15.95" customHeight="1" x14ac:dyDescent="0.15">
      <c r="A154" s="69">
        <v>197</v>
      </c>
      <c r="B154" s="70" t="s">
        <v>471</v>
      </c>
      <c r="C154" s="70" t="s">
        <v>59</v>
      </c>
      <c r="D154" s="70" t="s">
        <v>60</v>
      </c>
      <c r="E154" s="71">
        <v>1</v>
      </c>
      <c r="F154" s="71">
        <v>0</v>
      </c>
      <c r="G154" s="72">
        <f t="shared" si="8"/>
        <v>0</v>
      </c>
      <c r="H154" s="71">
        <v>1</v>
      </c>
      <c r="I154" s="72">
        <f t="shared" si="9"/>
        <v>1</v>
      </c>
      <c r="J154" s="73">
        <v>23349233.82</v>
      </c>
      <c r="K154" s="73">
        <v>26743617.079999998</v>
      </c>
    </row>
    <row r="155" spans="1:11" ht="15.95" customHeight="1" x14ac:dyDescent="0.15">
      <c r="A155" s="69">
        <v>198</v>
      </c>
      <c r="B155" s="70" t="s">
        <v>516</v>
      </c>
      <c r="C155" s="70" t="s">
        <v>92</v>
      </c>
      <c r="D155" s="70" t="s">
        <v>93</v>
      </c>
      <c r="E155" s="71">
        <v>2</v>
      </c>
      <c r="F155" s="71">
        <v>1</v>
      </c>
      <c r="G155" s="72">
        <f t="shared" si="8"/>
        <v>0.5</v>
      </c>
      <c r="H155" s="71">
        <v>1</v>
      </c>
      <c r="I155" s="72">
        <f t="shared" si="9"/>
        <v>0.5</v>
      </c>
      <c r="J155" s="73">
        <v>22991500.27</v>
      </c>
      <c r="K155" s="73">
        <v>27459181.359999999</v>
      </c>
    </row>
    <row r="156" spans="1:11" ht="15.95" customHeight="1" x14ac:dyDescent="0.15">
      <c r="A156" s="69">
        <v>199</v>
      </c>
      <c r="B156" s="70" t="s">
        <v>546</v>
      </c>
      <c r="C156" s="70" t="s">
        <v>128</v>
      </c>
      <c r="D156" s="70" t="s">
        <v>129</v>
      </c>
      <c r="E156" s="71">
        <v>2</v>
      </c>
      <c r="F156" s="71">
        <v>2</v>
      </c>
      <c r="G156" s="72">
        <f t="shared" si="8"/>
        <v>1</v>
      </c>
      <c r="H156" s="71">
        <v>0</v>
      </c>
      <c r="I156" s="72">
        <f t="shared" si="9"/>
        <v>0</v>
      </c>
      <c r="J156" s="73">
        <v>6839144.3300000001</v>
      </c>
      <c r="K156" s="73">
        <v>6624584.4800000004</v>
      </c>
    </row>
    <row r="157" spans="1:11" ht="15.95" customHeight="1" x14ac:dyDescent="0.15">
      <c r="A157" s="69">
        <v>201</v>
      </c>
      <c r="B157" s="70" t="s">
        <v>658</v>
      </c>
      <c r="C157" s="70" t="s">
        <v>44</v>
      </c>
      <c r="D157" s="70" t="s">
        <v>45</v>
      </c>
      <c r="E157" s="71">
        <v>1</v>
      </c>
      <c r="F157" s="71">
        <v>1</v>
      </c>
      <c r="G157" s="72">
        <f t="shared" si="8"/>
        <v>1</v>
      </c>
      <c r="H157" s="71">
        <v>0</v>
      </c>
      <c r="I157" s="72">
        <f t="shared" si="9"/>
        <v>0</v>
      </c>
      <c r="J157" s="73">
        <v>1527949.3</v>
      </c>
      <c r="K157" s="73">
        <v>1599584.21</v>
      </c>
    </row>
    <row r="158" spans="1:11" ht="15.95" customHeight="1" x14ac:dyDescent="0.15">
      <c r="A158" s="69">
        <v>203</v>
      </c>
      <c r="B158" s="70" t="s">
        <v>594</v>
      </c>
      <c r="C158" s="70" t="s">
        <v>50</v>
      </c>
      <c r="D158" s="70" t="s">
        <v>51</v>
      </c>
      <c r="E158" s="71">
        <v>4</v>
      </c>
      <c r="F158" s="71">
        <v>3</v>
      </c>
      <c r="G158" s="72">
        <f t="shared" si="8"/>
        <v>0.75</v>
      </c>
      <c r="H158" s="71">
        <v>1</v>
      </c>
      <c r="I158" s="72">
        <f t="shared" si="9"/>
        <v>0.25</v>
      </c>
      <c r="J158" s="73">
        <v>21283987.32</v>
      </c>
      <c r="K158" s="73">
        <v>22363824.120000001</v>
      </c>
    </row>
    <row r="159" spans="1:11" ht="15.95" customHeight="1" x14ac:dyDescent="0.15">
      <c r="A159" s="69">
        <v>205</v>
      </c>
      <c r="B159" s="70" t="s">
        <v>540</v>
      </c>
      <c r="C159" s="70" t="s">
        <v>53</v>
      </c>
      <c r="D159" s="70" t="s">
        <v>54</v>
      </c>
      <c r="E159" s="71">
        <v>2</v>
      </c>
      <c r="F159" s="71">
        <v>2</v>
      </c>
      <c r="G159" s="72">
        <f t="shared" si="8"/>
        <v>1</v>
      </c>
      <c r="H159" s="71">
        <v>0</v>
      </c>
      <c r="I159" s="72">
        <f t="shared" si="9"/>
        <v>0</v>
      </c>
      <c r="J159" s="73">
        <v>2467455.4</v>
      </c>
      <c r="K159" s="73">
        <v>2530825.87</v>
      </c>
    </row>
    <row r="160" spans="1:11" ht="15.95" customHeight="1" x14ac:dyDescent="0.15">
      <c r="A160" s="69">
        <v>208</v>
      </c>
      <c r="B160" s="70" t="s">
        <v>451</v>
      </c>
      <c r="C160" s="70" t="s">
        <v>82</v>
      </c>
      <c r="D160" s="70" t="s">
        <v>83</v>
      </c>
      <c r="E160" s="71">
        <v>1</v>
      </c>
      <c r="F160" s="71">
        <v>1</v>
      </c>
      <c r="G160" s="72">
        <f t="shared" si="8"/>
        <v>1</v>
      </c>
      <c r="H160" s="71">
        <v>0</v>
      </c>
      <c r="I160" s="72">
        <f t="shared" si="9"/>
        <v>0</v>
      </c>
      <c r="J160" s="73">
        <v>1393947.05</v>
      </c>
      <c r="K160" s="73">
        <v>1402628.4</v>
      </c>
    </row>
    <row r="161" spans="1:11" ht="15.95" customHeight="1" x14ac:dyDescent="0.15">
      <c r="A161" s="69">
        <v>210</v>
      </c>
      <c r="B161" s="70" t="s">
        <v>596</v>
      </c>
      <c r="C161" s="70" t="s">
        <v>50</v>
      </c>
      <c r="D161" s="70" t="s">
        <v>51</v>
      </c>
      <c r="E161" s="71">
        <v>2</v>
      </c>
      <c r="F161" s="71">
        <v>1</v>
      </c>
      <c r="G161" s="72">
        <f t="shared" si="8"/>
        <v>0.5</v>
      </c>
      <c r="H161" s="71">
        <v>1</v>
      </c>
      <c r="I161" s="72">
        <f t="shared" si="9"/>
        <v>0.5</v>
      </c>
      <c r="J161" s="73">
        <v>3505822.45</v>
      </c>
      <c r="K161" s="73">
        <v>3688816.97</v>
      </c>
    </row>
    <row r="162" spans="1:11" ht="15.95" customHeight="1" x14ac:dyDescent="0.15">
      <c r="A162" s="69">
        <v>212</v>
      </c>
      <c r="B162" s="70" t="s">
        <v>659</v>
      </c>
      <c r="C162" s="70" t="s">
        <v>44</v>
      </c>
      <c r="D162" s="70" t="s">
        <v>45</v>
      </c>
      <c r="E162" s="71">
        <v>8</v>
      </c>
      <c r="F162" s="71">
        <v>6</v>
      </c>
      <c r="G162" s="72">
        <f t="shared" si="8"/>
        <v>0.75</v>
      </c>
      <c r="H162" s="71">
        <v>2</v>
      </c>
      <c r="I162" s="72">
        <f t="shared" si="9"/>
        <v>0.25</v>
      </c>
      <c r="J162" s="73">
        <v>9009672.7899999991</v>
      </c>
      <c r="K162" s="73">
        <v>9622143.209999999</v>
      </c>
    </row>
    <row r="163" spans="1:11" ht="15.95" customHeight="1" x14ac:dyDescent="0.15">
      <c r="A163" s="69">
        <v>214</v>
      </c>
      <c r="B163" s="70" t="s">
        <v>624</v>
      </c>
      <c r="C163" s="70" t="s">
        <v>101</v>
      </c>
      <c r="D163" s="70" t="s">
        <v>102</v>
      </c>
      <c r="E163" s="71">
        <v>1</v>
      </c>
      <c r="F163" s="71">
        <v>1</v>
      </c>
      <c r="G163" s="72">
        <f t="shared" ref="G163:G178" si="10">F163/E163</f>
        <v>1</v>
      </c>
      <c r="H163" s="71">
        <v>0</v>
      </c>
      <c r="I163" s="72">
        <f t="shared" ref="I163:I178" si="11">H163/E163</f>
        <v>0</v>
      </c>
      <c r="J163" s="73">
        <v>301664.60000000003</v>
      </c>
      <c r="K163" s="73">
        <v>305287.73</v>
      </c>
    </row>
    <row r="164" spans="1:11" ht="15.95" customHeight="1" x14ac:dyDescent="0.15">
      <c r="A164" s="69">
        <v>215</v>
      </c>
      <c r="B164" s="70" t="s">
        <v>508</v>
      </c>
      <c r="C164" s="70" t="s">
        <v>104</v>
      </c>
      <c r="D164" s="70" t="s">
        <v>105</v>
      </c>
      <c r="E164" s="71">
        <v>2</v>
      </c>
      <c r="F164" s="71">
        <v>2</v>
      </c>
      <c r="G164" s="72">
        <f t="shared" si="10"/>
        <v>1</v>
      </c>
      <c r="H164" s="71">
        <v>0</v>
      </c>
      <c r="I164" s="72">
        <f t="shared" si="11"/>
        <v>0</v>
      </c>
      <c r="J164" s="73">
        <v>15914930.67</v>
      </c>
      <c r="K164" s="73">
        <v>15127314.41</v>
      </c>
    </row>
    <row r="165" spans="1:11" ht="15.95" customHeight="1" x14ac:dyDescent="0.15">
      <c r="A165" s="69">
        <v>217</v>
      </c>
      <c r="B165" s="70" t="s">
        <v>453</v>
      </c>
      <c r="C165" s="70" t="s">
        <v>82</v>
      </c>
      <c r="D165" s="70" t="s">
        <v>83</v>
      </c>
      <c r="E165" s="71">
        <v>1</v>
      </c>
      <c r="F165" s="71">
        <v>1</v>
      </c>
      <c r="G165" s="72">
        <f t="shared" si="10"/>
        <v>1</v>
      </c>
      <c r="H165" s="71">
        <v>0</v>
      </c>
      <c r="I165" s="72">
        <f t="shared" si="11"/>
        <v>0</v>
      </c>
      <c r="J165" s="73">
        <v>3582033.05</v>
      </c>
      <c r="K165" s="73">
        <v>3794243.06</v>
      </c>
    </row>
    <row r="166" spans="1:11" ht="15.95" customHeight="1" x14ac:dyDescent="0.15">
      <c r="A166" s="69">
        <v>218</v>
      </c>
      <c r="B166" s="70" t="s">
        <v>640</v>
      </c>
      <c r="C166" s="70" t="s">
        <v>124</v>
      </c>
      <c r="D166" s="70" t="s">
        <v>125</v>
      </c>
      <c r="E166" s="71">
        <v>2</v>
      </c>
      <c r="F166" s="71">
        <v>2</v>
      </c>
      <c r="G166" s="72">
        <f t="shared" si="10"/>
        <v>1</v>
      </c>
      <c r="H166" s="71">
        <v>0</v>
      </c>
      <c r="I166" s="72">
        <f t="shared" si="11"/>
        <v>0</v>
      </c>
      <c r="J166" s="73">
        <v>27806975.349999998</v>
      </c>
      <c r="K166" s="73">
        <v>26431167.399999999</v>
      </c>
    </row>
    <row r="167" spans="1:11" ht="15.95" customHeight="1" x14ac:dyDescent="0.15">
      <c r="A167" s="69">
        <v>219</v>
      </c>
      <c r="B167" s="70" t="s">
        <v>588</v>
      </c>
      <c r="C167" s="70" t="s">
        <v>68</v>
      </c>
      <c r="D167" s="70" t="s">
        <v>69</v>
      </c>
      <c r="E167" s="71">
        <v>1</v>
      </c>
      <c r="F167" s="71">
        <v>1</v>
      </c>
      <c r="G167" s="72">
        <f t="shared" si="10"/>
        <v>1</v>
      </c>
      <c r="H167" s="71">
        <v>0</v>
      </c>
      <c r="I167" s="72">
        <f t="shared" si="11"/>
        <v>0</v>
      </c>
      <c r="J167" s="73">
        <v>16314227.439999999</v>
      </c>
      <c r="K167" s="73">
        <v>17434138.07</v>
      </c>
    </row>
    <row r="168" spans="1:11" ht="15.95" customHeight="1" x14ac:dyDescent="0.15">
      <c r="A168" s="69">
        <v>220</v>
      </c>
      <c r="B168" s="70" t="s">
        <v>559</v>
      </c>
      <c r="C168" s="70" t="s">
        <v>163</v>
      </c>
      <c r="D168" s="70" t="s">
        <v>164</v>
      </c>
      <c r="E168" s="71">
        <v>20</v>
      </c>
      <c r="F168" s="71">
        <v>11</v>
      </c>
      <c r="G168" s="72">
        <f t="shared" si="10"/>
        <v>0.55000000000000004</v>
      </c>
      <c r="H168" s="71">
        <v>9</v>
      </c>
      <c r="I168" s="72">
        <f t="shared" si="11"/>
        <v>0.45</v>
      </c>
      <c r="J168" s="73">
        <v>119423215.09999999</v>
      </c>
      <c r="K168" s="73">
        <v>146118646.40000001</v>
      </c>
    </row>
    <row r="169" spans="1:11" ht="15.95" customHeight="1" x14ac:dyDescent="0.15">
      <c r="A169" s="69">
        <v>221</v>
      </c>
      <c r="B169" s="70" t="s">
        <v>454</v>
      </c>
      <c r="C169" s="70" t="s">
        <v>82</v>
      </c>
      <c r="D169" s="70" t="s">
        <v>83</v>
      </c>
      <c r="E169" s="71">
        <v>7</v>
      </c>
      <c r="F169" s="71">
        <v>7</v>
      </c>
      <c r="G169" s="72">
        <f t="shared" si="10"/>
        <v>1</v>
      </c>
      <c r="H169" s="71">
        <v>0</v>
      </c>
      <c r="I169" s="72">
        <f t="shared" si="11"/>
        <v>0</v>
      </c>
      <c r="J169" s="73">
        <v>11571583.370000001</v>
      </c>
      <c r="K169" s="73">
        <v>12166930.85</v>
      </c>
    </row>
    <row r="170" spans="1:11" ht="15.95" customHeight="1" x14ac:dyDescent="0.15">
      <c r="A170" s="69">
        <v>225</v>
      </c>
      <c r="B170" s="70" t="s">
        <v>480</v>
      </c>
      <c r="C170" s="70" t="s">
        <v>86</v>
      </c>
      <c r="D170" s="70" t="s">
        <v>87</v>
      </c>
      <c r="E170" s="71">
        <v>3</v>
      </c>
      <c r="F170" s="71">
        <v>3</v>
      </c>
      <c r="G170" s="72">
        <f t="shared" si="10"/>
        <v>1</v>
      </c>
      <c r="H170" s="71">
        <v>0</v>
      </c>
      <c r="I170" s="72">
        <f t="shared" si="11"/>
        <v>0</v>
      </c>
      <c r="J170" s="73">
        <v>18882660.640000001</v>
      </c>
      <c r="K170" s="73">
        <v>17881256.310000002</v>
      </c>
    </row>
    <row r="171" spans="1:11" ht="15.95" customHeight="1" x14ac:dyDescent="0.15">
      <c r="A171" s="69">
        <v>226</v>
      </c>
      <c r="B171" s="70" t="s">
        <v>641</v>
      </c>
      <c r="C171" s="70" t="s">
        <v>124</v>
      </c>
      <c r="D171" s="70" t="s">
        <v>125</v>
      </c>
      <c r="E171" s="71">
        <v>4</v>
      </c>
      <c r="F171" s="71">
        <v>3</v>
      </c>
      <c r="G171" s="72">
        <f t="shared" si="10"/>
        <v>0.75</v>
      </c>
      <c r="H171" s="71">
        <v>1</v>
      </c>
      <c r="I171" s="72">
        <f t="shared" si="11"/>
        <v>0.25</v>
      </c>
      <c r="J171" s="73">
        <v>20041849.690000001</v>
      </c>
      <c r="K171" s="73">
        <v>19766135.420000002</v>
      </c>
    </row>
    <row r="172" spans="1:11" ht="15.95" customHeight="1" x14ac:dyDescent="0.15">
      <c r="A172" s="69">
        <v>227</v>
      </c>
      <c r="B172" s="70" t="s">
        <v>491</v>
      </c>
      <c r="C172" s="70" t="s">
        <v>72</v>
      </c>
      <c r="D172" s="70" t="s">
        <v>73</v>
      </c>
      <c r="E172" s="71">
        <v>28</v>
      </c>
      <c r="F172" s="71">
        <v>16</v>
      </c>
      <c r="G172" s="72">
        <f t="shared" si="10"/>
        <v>0.5714285714285714</v>
      </c>
      <c r="H172" s="71">
        <v>12</v>
      </c>
      <c r="I172" s="72">
        <f t="shared" si="11"/>
        <v>0.42857142857142855</v>
      </c>
      <c r="J172" s="73">
        <v>204852036.57999998</v>
      </c>
      <c r="K172" s="73">
        <v>226113043.70000008</v>
      </c>
    </row>
    <row r="173" spans="1:11" ht="15.95" customHeight="1" x14ac:dyDescent="0.15">
      <c r="A173" s="69">
        <v>228</v>
      </c>
      <c r="B173" s="70" t="s">
        <v>597</v>
      </c>
      <c r="C173" s="70" t="s">
        <v>50</v>
      </c>
      <c r="D173" s="70" t="s">
        <v>51</v>
      </c>
      <c r="E173" s="71">
        <v>3</v>
      </c>
      <c r="F173" s="71">
        <v>3</v>
      </c>
      <c r="G173" s="72">
        <f t="shared" si="10"/>
        <v>1</v>
      </c>
      <c r="H173" s="71">
        <v>0</v>
      </c>
      <c r="I173" s="72">
        <f t="shared" si="11"/>
        <v>0</v>
      </c>
      <c r="J173" s="73">
        <v>3223942.04</v>
      </c>
      <c r="K173" s="73">
        <v>3325400.85</v>
      </c>
    </row>
    <row r="174" spans="1:11" ht="15.95" customHeight="1" x14ac:dyDescent="0.15">
      <c r="A174" s="69">
        <v>229</v>
      </c>
      <c r="B174" s="70" t="s">
        <v>45</v>
      </c>
      <c r="C174" s="70" t="s">
        <v>117</v>
      </c>
      <c r="D174" s="70" t="s">
        <v>118</v>
      </c>
      <c r="E174" s="71">
        <v>3</v>
      </c>
      <c r="F174" s="71">
        <v>2</v>
      </c>
      <c r="G174" s="72">
        <f t="shared" si="10"/>
        <v>0.66666666666666663</v>
      </c>
      <c r="H174" s="71">
        <v>1</v>
      </c>
      <c r="I174" s="72">
        <f t="shared" si="11"/>
        <v>0.33333333333333331</v>
      </c>
      <c r="J174" s="73">
        <v>3253097.7800000003</v>
      </c>
      <c r="K174" s="73">
        <v>3095488.4299999997</v>
      </c>
    </row>
    <row r="175" spans="1:11" ht="15.95" customHeight="1" x14ac:dyDescent="0.15">
      <c r="A175" s="69">
        <v>230</v>
      </c>
      <c r="B175" s="70" t="s">
        <v>481</v>
      </c>
      <c r="C175" s="70" t="s">
        <v>86</v>
      </c>
      <c r="D175" s="70" t="s">
        <v>87</v>
      </c>
      <c r="E175" s="71">
        <v>1</v>
      </c>
      <c r="F175" s="71">
        <v>1</v>
      </c>
      <c r="G175" s="72">
        <f t="shared" si="10"/>
        <v>1</v>
      </c>
      <c r="H175" s="71">
        <v>0</v>
      </c>
      <c r="I175" s="72">
        <f t="shared" si="11"/>
        <v>0</v>
      </c>
      <c r="J175" s="73">
        <v>12013248.869999999</v>
      </c>
      <c r="K175" s="73">
        <v>12101275.470000001</v>
      </c>
    </row>
    <row r="176" spans="1:11" ht="15.95" customHeight="1" x14ac:dyDescent="0.15">
      <c r="A176" s="69">
        <v>232</v>
      </c>
      <c r="B176" s="70" t="s">
        <v>652</v>
      </c>
      <c r="C176" s="70" t="s">
        <v>62</v>
      </c>
      <c r="D176" s="70" t="s">
        <v>63</v>
      </c>
      <c r="E176" s="71">
        <v>1</v>
      </c>
      <c r="F176" s="71">
        <v>1</v>
      </c>
      <c r="G176" s="72">
        <f t="shared" si="10"/>
        <v>1</v>
      </c>
      <c r="H176" s="71">
        <v>0</v>
      </c>
      <c r="I176" s="72">
        <f t="shared" si="11"/>
        <v>0</v>
      </c>
      <c r="J176" s="73">
        <v>1021333.41</v>
      </c>
      <c r="K176" s="73">
        <v>956434.44</v>
      </c>
    </row>
    <row r="177" spans="1:11" ht="15.95" customHeight="1" x14ac:dyDescent="0.15">
      <c r="A177" s="69">
        <v>233</v>
      </c>
      <c r="B177" s="70" t="s">
        <v>572</v>
      </c>
      <c r="C177" s="70" t="s">
        <v>153</v>
      </c>
      <c r="D177" s="70" t="s">
        <v>154</v>
      </c>
      <c r="E177" s="71">
        <v>4</v>
      </c>
      <c r="F177" s="71">
        <v>3</v>
      </c>
      <c r="G177" s="72">
        <f t="shared" si="10"/>
        <v>0.75</v>
      </c>
      <c r="H177" s="71">
        <v>1</v>
      </c>
      <c r="I177" s="72">
        <f t="shared" si="11"/>
        <v>0.25</v>
      </c>
      <c r="J177" s="73">
        <v>10397442.030000001</v>
      </c>
      <c r="K177" s="73">
        <v>10962791.75</v>
      </c>
    </row>
    <row r="178" spans="1:11" ht="15.95" customHeight="1" x14ac:dyDescent="0.15">
      <c r="A178" s="69">
        <v>234</v>
      </c>
      <c r="B178" s="70" t="s">
        <v>660</v>
      </c>
      <c r="C178" s="70" t="s">
        <v>44</v>
      </c>
      <c r="D178" s="70" t="s">
        <v>45</v>
      </c>
      <c r="E178" s="71">
        <v>2</v>
      </c>
      <c r="F178" s="71">
        <v>2</v>
      </c>
      <c r="G178" s="72">
        <f t="shared" si="10"/>
        <v>1</v>
      </c>
      <c r="H178" s="71">
        <v>0</v>
      </c>
      <c r="I178" s="72">
        <f t="shared" si="11"/>
        <v>0</v>
      </c>
      <c r="J178" s="73">
        <v>5059185.1000000006</v>
      </c>
      <c r="K178" s="73">
        <v>4237077.16</v>
      </c>
    </row>
    <row r="179" spans="1:11" ht="12.75" x14ac:dyDescent="0.15">
      <c r="A179" s="69">
        <v>235</v>
      </c>
      <c r="B179" s="70" t="s">
        <v>687</v>
      </c>
      <c r="C179" s="70" t="s">
        <v>65</v>
      </c>
      <c r="D179" s="70" t="s">
        <v>66</v>
      </c>
      <c r="E179" s="71">
        <v>10</v>
      </c>
      <c r="F179" s="71">
        <v>9</v>
      </c>
      <c r="G179" s="72">
        <f t="shared" ref="G179:G194" si="12">F179/E179</f>
        <v>0.9</v>
      </c>
      <c r="H179" s="71">
        <v>1</v>
      </c>
      <c r="I179" s="72">
        <f t="shared" ref="I179:I194" si="13">H179/E179</f>
        <v>0.1</v>
      </c>
      <c r="J179" s="73">
        <v>27197349.220000003</v>
      </c>
      <c r="K179" s="73">
        <v>28507420.459999997</v>
      </c>
    </row>
    <row r="180" spans="1:11" ht="12.75" x14ac:dyDescent="0.15">
      <c r="A180" s="69">
        <v>236</v>
      </c>
      <c r="B180" s="70" t="s">
        <v>517</v>
      </c>
      <c r="C180" s="70" t="s">
        <v>92</v>
      </c>
      <c r="D180" s="70" t="s">
        <v>93</v>
      </c>
      <c r="E180" s="71">
        <v>2</v>
      </c>
      <c r="F180" s="71">
        <v>1</v>
      </c>
      <c r="G180" s="72">
        <f t="shared" si="12"/>
        <v>0.5</v>
      </c>
      <c r="H180" s="71">
        <v>1</v>
      </c>
      <c r="I180" s="72">
        <f t="shared" si="13"/>
        <v>0.5</v>
      </c>
      <c r="J180" s="73">
        <v>25613819.09</v>
      </c>
      <c r="K180" s="73">
        <v>23204332.719999999</v>
      </c>
    </row>
    <row r="181" spans="1:11" ht="12.75" x14ac:dyDescent="0.15">
      <c r="A181" s="69">
        <v>237</v>
      </c>
      <c r="B181" s="70" t="s">
        <v>566</v>
      </c>
      <c r="C181" s="70" t="s">
        <v>89</v>
      </c>
      <c r="D181" s="70" t="s">
        <v>90</v>
      </c>
      <c r="E181" s="71">
        <v>6</v>
      </c>
      <c r="F181" s="71">
        <v>5</v>
      </c>
      <c r="G181" s="72">
        <f t="shared" si="12"/>
        <v>0.83333333333333337</v>
      </c>
      <c r="H181" s="71">
        <v>1</v>
      </c>
      <c r="I181" s="72">
        <f t="shared" si="13"/>
        <v>0.16666666666666666</v>
      </c>
      <c r="J181" s="73">
        <v>17258011.48</v>
      </c>
      <c r="K181" s="73">
        <v>17881465.490000002</v>
      </c>
    </row>
    <row r="182" spans="1:11" ht="12.75" x14ac:dyDescent="0.15">
      <c r="A182" s="69">
        <v>239</v>
      </c>
      <c r="B182" s="70" t="s">
        <v>518</v>
      </c>
      <c r="C182" s="70" t="s">
        <v>92</v>
      </c>
      <c r="D182" s="70" t="s">
        <v>93</v>
      </c>
      <c r="E182" s="71">
        <v>3</v>
      </c>
      <c r="F182" s="71">
        <v>2</v>
      </c>
      <c r="G182" s="72">
        <f t="shared" si="12"/>
        <v>0.66666666666666663</v>
      </c>
      <c r="H182" s="71">
        <v>1</v>
      </c>
      <c r="I182" s="72">
        <f t="shared" si="13"/>
        <v>0.33333333333333331</v>
      </c>
      <c r="J182" s="73">
        <v>5360927.6400000006</v>
      </c>
      <c r="K182" s="73">
        <v>5700549.96</v>
      </c>
    </row>
    <row r="183" spans="1:11" ht="12.75" x14ac:dyDescent="0.15">
      <c r="A183" s="69">
        <v>240</v>
      </c>
      <c r="B183" s="70" t="s">
        <v>573</v>
      </c>
      <c r="C183" s="70" t="s">
        <v>153</v>
      </c>
      <c r="D183" s="70" t="s">
        <v>154</v>
      </c>
      <c r="E183" s="71">
        <v>6</v>
      </c>
      <c r="F183" s="71">
        <v>5</v>
      </c>
      <c r="G183" s="72">
        <f t="shared" si="12"/>
        <v>0.83333333333333337</v>
      </c>
      <c r="H183" s="71">
        <v>1</v>
      </c>
      <c r="I183" s="72">
        <f t="shared" si="13"/>
        <v>0.16666666666666666</v>
      </c>
      <c r="J183" s="73">
        <v>19499851.27</v>
      </c>
      <c r="K183" s="73">
        <v>21098792.920000002</v>
      </c>
    </row>
    <row r="184" spans="1:11" ht="12.75" x14ac:dyDescent="0.15">
      <c r="A184" s="69">
        <v>241</v>
      </c>
      <c r="B184" s="70" t="s">
        <v>688</v>
      </c>
      <c r="C184" s="70" t="s">
        <v>65</v>
      </c>
      <c r="D184" s="70" t="s">
        <v>66</v>
      </c>
      <c r="E184" s="71">
        <v>4</v>
      </c>
      <c r="F184" s="71">
        <v>4</v>
      </c>
      <c r="G184" s="72">
        <f t="shared" si="12"/>
        <v>1</v>
      </c>
      <c r="H184" s="71">
        <v>0</v>
      </c>
      <c r="I184" s="72">
        <f t="shared" si="13"/>
        <v>0</v>
      </c>
      <c r="J184" s="73">
        <v>36721584.439999998</v>
      </c>
      <c r="K184" s="73">
        <v>38082581.840000004</v>
      </c>
    </row>
    <row r="185" spans="1:11" ht="12.75" x14ac:dyDescent="0.15">
      <c r="A185" s="69">
        <v>242</v>
      </c>
      <c r="B185" s="70" t="s">
        <v>530</v>
      </c>
      <c r="C185" s="70" t="s">
        <v>98</v>
      </c>
      <c r="D185" s="70" t="s">
        <v>99</v>
      </c>
      <c r="E185" s="71">
        <v>2</v>
      </c>
      <c r="F185" s="71">
        <v>2</v>
      </c>
      <c r="G185" s="72">
        <f t="shared" si="12"/>
        <v>1</v>
      </c>
      <c r="H185" s="71">
        <v>0</v>
      </c>
      <c r="I185" s="72">
        <f t="shared" si="13"/>
        <v>0</v>
      </c>
      <c r="J185" s="73">
        <v>9796015.879999999</v>
      </c>
      <c r="K185" s="73">
        <v>10117155.359999999</v>
      </c>
    </row>
    <row r="186" spans="1:11" ht="12.75" x14ac:dyDescent="0.15">
      <c r="A186" s="69">
        <v>243</v>
      </c>
      <c r="B186" s="70" t="s">
        <v>676</v>
      </c>
      <c r="C186" s="70" t="s">
        <v>56</v>
      </c>
      <c r="D186" s="70" t="s">
        <v>57</v>
      </c>
      <c r="E186" s="71">
        <v>4</v>
      </c>
      <c r="F186" s="71">
        <v>3</v>
      </c>
      <c r="G186" s="72">
        <f t="shared" si="12"/>
        <v>0.75</v>
      </c>
      <c r="H186" s="71">
        <v>1</v>
      </c>
      <c r="I186" s="72">
        <f t="shared" si="13"/>
        <v>0.25</v>
      </c>
      <c r="J186" s="73">
        <v>14481861.440000001</v>
      </c>
      <c r="K186" s="73">
        <v>15168852.069999998</v>
      </c>
    </row>
    <row r="187" spans="1:11" ht="12.75" x14ac:dyDescent="0.15">
      <c r="A187" s="69">
        <v>244</v>
      </c>
      <c r="B187" s="70" t="s">
        <v>677</v>
      </c>
      <c r="C187" s="70" t="s">
        <v>56</v>
      </c>
      <c r="D187" s="70" t="s">
        <v>57</v>
      </c>
      <c r="E187" s="71">
        <v>3</v>
      </c>
      <c r="F187" s="71">
        <v>3</v>
      </c>
      <c r="G187" s="72">
        <f t="shared" si="12"/>
        <v>1</v>
      </c>
      <c r="H187" s="71">
        <v>0</v>
      </c>
      <c r="I187" s="72">
        <f t="shared" si="13"/>
        <v>0</v>
      </c>
      <c r="J187" s="73">
        <v>9322733.7400000002</v>
      </c>
      <c r="K187" s="73">
        <v>9483646.4699999988</v>
      </c>
    </row>
    <row r="188" spans="1:11" ht="12.75" x14ac:dyDescent="0.15">
      <c r="A188" s="69">
        <v>246</v>
      </c>
      <c r="B188" s="70" t="s">
        <v>492</v>
      </c>
      <c r="C188" s="70" t="s">
        <v>72</v>
      </c>
      <c r="D188" s="70" t="s">
        <v>73</v>
      </c>
      <c r="E188" s="71">
        <v>19</v>
      </c>
      <c r="F188" s="71">
        <v>14</v>
      </c>
      <c r="G188" s="72">
        <f t="shared" si="12"/>
        <v>0.73684210526315785</v>
      </c>
      <c r="H188" s="71">
        <v>5</v>
      </c>
      <c r="I188" s="72">
        <f t="shared" si="13"/>
        <v>0.26315789473684209</v>
      </c>
      <c r="J188" s="73">
        <v>80975829.590000004</v>
      </c>
      <c r="K188" s="73">
        <v>88314441.5</v>
      </c>
    </row>
    <row r="189" spans="1:11" ht="12.75" x14ac:dyDescent="0.15">
      <c r="A189" s="69">
        <v>247</v>
      </c>
      <c r="B189" s="70" t="s">
        <v>653</v>
      </c>
      <c r="C189" s="70" t="s">
        <v>62</v>
      </c>
      <c r="D189" s="70" t="s">
        <v>63</v>
      </c>
      <c r="E189" s="71">
        <v>3</v>
      </c>
      <c r="F189" s="71">
        <v>2</v>
      </c>
      <c r="G189" s="72">
        <f t="shared" si="12"/>
        <v>0.66666666666666663</v>
      </c>
      <c r="H189" s="71">
        <v>1</v>
      </c>
      <c r="I189" s="72">
        <f t="shared" si="13"/>
        <v>0.33333333333333331</v>
      </c>
      <c r="J189" s="73">
        <v>11837596.010000002</v>
      </c>
      <c r="K189" s="73">
        <v>12125213.140000001</v>
      </c>
    </row>
    <row r="190" spans="1:11" ht="12.75" x14ac:dyDescent="0.15">
      <c r="A190" s="69">
        <v>248</v>
      </c>
      <c r="B190" s="70" t="s">
        <v>609</v>
      </c>
      <c r="C190" s="70" t="s">
        <v>47</v>
      </c>
      <c r="D190" s="70" t="s">
        <v>48</v>
      </c>
      <c r="E190" s="71">
        <v>2</v>
      </c>
      <c r="F190" s="71">
        <v>2</v>
      </c>
      <c r="G190" s="72">
        <f t="shared" si="12"/>
        <v>1</v>
      </c>
      <c r="H190" s="71">
        <v>0</v>
      </c>
      <c r="I190" s="72">
        <f t="shared" si="13"/>
        <v>0</v>
      </c>
      <c r="J190" s="73">
        <v>23083927.439999998</v>
      </c>
      <c r="K190" s="73">
        <v>23532321.77</v>
      </c>
    </row>
    <row r="191" spans="1:11" ht="12.75" x14ac:dyDescent="0.15">
      <c r="A191" s="69">
        <v>249</v>
      </c>
      <c r="B191" s="70" t="s">
        <v>560</v>
      </c>
      <c r="C191" s="70" t="s">
        <v>163</v>
      </c>
      <c r="D191" s="70" t="s">
        <v>164</v>
      </c>
      <c r="E191" s="71">
        <v>2</v>
      </c>
      <c r="F191" s="71">
        <v>2</v>
      </c>
      <c r="G191" s="72">
        <f t="shared" si="12"/>
        <v>1</v>
      </c>
      <c r="H191" s="71">
        <v>0</v>
      </c>
      <c r="I191" s="72">
        <f t="shared" si="13"/>
        <v>0</v>
      </c>
      <c r="J191" s="73">
        <v>5621535.6500000004</v>
      </c>
      <c r="K191" s="73">
        <v>5473985.9699999997</v>
      </c>
    </row>
    <row r="192" spans="1:11" ht="12.75" x14ac:dyDescent="0.15">
      <c r="A192" s="69">
        <v>250</v>
      </c>
      <c r="B192" s="70" t="s">
        <v>661</v>
      </c>
      <c r="C192" s="70" t="s">
        <v>44</v>
      </c>
      <c r="D192" s="70" t="s">
        <v>45</v>
      </c>
      <c r="E192" s="71">
        <v>2</v>
      </c>
      <c r="F192" s="71">
        <v>2</v>
      </c>
      <c r="G192" s="72">
        <f t="shared" si="12"/>
        <v>1</v>
      </c>
      <c r="H192" s="71">
        <v>0</v>
      </c>
      <c r="I192" s="72">
        <f t="shared" si="13"/>
        <v>0</v>
      </c>
      <c r="J192" s="73">
        <v>25253189.729999997</v>
      </c>
      <c r="K192" s="73">
        <v>25583089.969999999</v>
      </c>
    </row>
    <row r="193" spans="1:11" ht="12.75" x14ac:dyDescent="0.15">
      <c r="A193" s="69">
        <v>253</v>
      </c>
      <c r="B193" s="70" t="s">
        <v>626</v>
      </c>
      <c r="C193" s="70" t="s">
        <v>101</v>
      </c>
      <c r="D193" s="70" t="s">
        <v>102</v>
      </c>
      <c r="E193" s="71">
        <v>2</v>
      </c>
      <c r="F193" s="71">
        <v>2</v>
      </c>
      <c r="G193" s="72">
        <f t="shared" si="12"/>
        <v>1</v>
      </c>
      <c r="H193" s="71">
        <v>0</v>
      </c>
      <c r="I193" s="72">
        <f t="shared" si="13"/>
        <v>0</v>
      </c>
      <c r="J193" s="73">
        <v>3298572.9299999997</v>
      </c>
      <c r="K193" s="73">
        <v>3302066.82</v>
      </c>
    </row>
    <row r="194" spans="1:11" ht="12.75" x14ac:dyDescent="0.15">
      <c r="A194" s="69">
        <v>254</v>
      </c>
      <c r="B194" s="70" t="s">
        <v>574</v>
      </c>
      <c r="C194" s="70" t="s">
        <v>153</v>
      </c>
      <c r="D194" s="70" t="s">
        <v>154</v>
      </c>
      <c r="E194" s="71">
        <v>1</v>
      </c>
      <c r="F194" s="71">
        <v>1</v>
      </c>
      <c r="G194" s="72">
        <f t="shared" si="12"/>
        <v>1</v>
      </c>
      <c r="H194" s="71">
        <v>0</v>
      </c>
      <c r="I194" s="72">
        <f t="shared" si="13"/>
        <v>0</v>
      </c>
      <c r="J194" s="73">
        <v>8978775.5500000007</v>
      </c>
      <c r="K194" s="73">
        <v>9037745.8900000006</v>
      </c>
    </row>
    <row r="196" spans="1:11" x14ac:dyDescent="0.15">
      <c r="A196" s="75" t="s">
        <v>1159</v>
      </c>
      <c r="G196" s="63"/>
      <c r="I196" s="63"/>
      <c r="J196" s="63"/>
      <c r="K196" s="63"/>
    </row>
  </sheetData>
  <sortState xmlns:xlrd2="http://schemas.microsoft.com/office/spreadsheetml/2017/richdata2" ref="A3:K178">
    <sortCondition ref="B3:B178"/>
  </sortState>
  <printOptions horizontalCentered="1"/>
  <pageMargins left="1" right="1" top="1" bottom="1" header="0.3" footer="0.3"/>
  <pageSetup scale="46" fitToHeight="0" orientation="portrait" r:id="rId1"/>
  <rowBreaks count="2" manualBreakCount="2">
    <brk id="80" max="10" man="1"/>
    <brk id="165" max="10"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E261"/>
  <sheetViews>
    <sheetView showGridLines="0" zoomScaleNormal="100" workbookViewId="0"/>
  </sheetViews>
  <sheetFormatPr defaultColWidth="9.140625" defaultRowHeight="12.75" x14ac:dyDescent="0.2"/>
  <cols>
    <col min="1" max="1" width="14.28515625" style="17" customWidth="1"/>
    <col min="2" max="2" width="14.85546875" style="17" customWidth="1"/>
    <col min="3" max="3" width="12" style="17" customWidth="1"/>
    <col min="4" max="4" width="25.140625" style="60" customWidth="1"/>
    <col min="5" max="5" width="12.42578125" style="61" customWidth="1"/>
    <col min="6" max="16384" width="9.140625" style="17"/>
  </cols>
  <sheetData>
    <row r="1" spans="1:5" ht="45.75" customHeight="1" x14ac:dyDescent="0.2">
      <c r="A1" s="24" t="s">
        <v>1160</v>
      </c>
      <c r="B1" s="1"/>
      <c r="C1" s="1"/>
      <c r="D1" s="1"/>
      <c r="E1" s="1"/>
    </row>
    <row r="2" spans="1:5" s="55" customFormat="1" ht="29.25" customHeight="1" x14ac:dyDescent="0.2">
      <c r="A2" s="52" t="s">
        <v>351</v>
      </c>
      <c r="B2" s="52" t="s">
        <v>441</v>
      </c>
      <c r="C2" s="52" t="s">
        <v>1161</v>
      </c>
      <c r="D2" s="53" t="s">
        <v>1162</v>
      </c>
      <c r="E2" s="54" t="s">
        <v>1163</v>
      </c>
    </row>
    <row r="3" spans="1:5" ht="15" customHeight="1" x14ac:dyDescent="0.2">
      <c r="A3" s="17" t="s">
        <v>83</v>
      </c>
      <c r="B3" s="2" t="s">
        <v>450</v>
      </c>
      <c r="C3" s="2" t="s">
        <v>1213</v>
      </c>
      <c r="D3" s="56" t="s">
        <v>1214</v>
      </c>
      <c r="E3" s="57">
        <v>45.64</v>
      </c>
    </row>
    <row r="4" spans="1:5" ht="15" customHeight="1" x14ac:dyDescent="0.2">
      <c r="A4" s="2" t="s">
        <v>60</v>
      </c>
      <c r="B4" s="2" t="s">
        <v>462</v>
      </c>
      <c r="C4" s="2" t="s">
        <v>1215</v>
      </c>
      <c r="D4" s="56" t="s">
        <v>1216</v>
      </c>
      <c r="E4" s="57">
        <v>7.4969999999999999</v>
      </c>
    </row>
    <row r="5" spans="1:5" ht="15" customHeight="1" x14ac:dyDescent="0.2">
      <c r="A5" s="2" t="s">
        <v>60</v>
      </c>
      <c r="B5" s="2" t="s">
        <v>462</v>
      </c>
      <c r="C5" s="2" t="s">
        <v>1217</v>
      </c>
      <c r="D5" s="56" t="s">
        <v>1216</v>
      </c>
      <c r="E5" s="57">
        <v>0.78400000000000003</v>
      </c>
    </row>
    <row r="6" spans="1:5" ht="15" customHeight="1" x14ac:dyDescent="0.2">
      <c r="A6" s="2" t="s">
        <v>60</v>
      </c>
      <c r="B6" s="2" t="s">
        <v>462</v>
      </c>
      <c r="C6" s="2" t="s">
        <v>1218</v>
      </c>
      <c r="D6" s="56" t="s">
        <v>1216</v>
      </c>
      <c r="E6" s="57">
        <v>6.7770000000000001</v>
      </c>
    </row>
    <row r="7" spans="1:5" ht="15" customHeight="1" x14ac:dyDescent="0.2">
      <c r="A7" s="2" t="s">
        <v>60</v>
      </c>
      <c r="B7" s="2" t="s">
        <v>462</v>
      </c>
      <c r="C7" s="2" t="s">
        <v>1219</v>
      </c>
      <c r="D7" s="56" t="s">
        <v>1220</v>
      </c>
      <c r="E7" s="57">
        <v>5.6989999999999998</v>
      </c>
    </row>
    <row r="8" spans="1:5" ht="15" customHeight="1" x14ac:dyDescent="0.2">
      <c r="A8" s="2" t="s">
        <v>60</v>
      </c>
      <c r="B8" s="2" t="s">
        <v>462</v>
      </c>
      <c r="C8" s="2" t="s">
        <v>1221</v>
      </c>
      <c r="D8" s="56" t="s">
        <v>1222</v>
      </c>
      <c r="E8" s="57">
        <v>6.4009999999999998</v>
      </c>
    </row>
    <row r="9" spans="1:5" ht="15" customHeight="1" x14ac:dyDescent="0.2">
      <c r="A9" s="2" t="s">
        <v>60</v>
      </c>
      <c r="B9" s="2" t="s">
        <v>462</v>
      </c>
      <c r="C9" s="2" t="s">
        <v>1223</v>
      </c>
      <c r="D9" s="56" t="s">
        <v>1224</v>
      </c>
      <c r="E9" s="57">
        <v>0.67300000000000004</v>
      </c>
    </row>
    <row r="10" spans="1:5" ht="15" customHeight="1" x14ac:dyDescent="0.2">
      <c r="A10" s="2" t="s">
        <v>60</v>
      </c>
      <c r="B10" s="2" t="s">
        <v>462</v>
      </c>
      <c r="C10" s="2" t="s">
        <v>1225</v>
      </c>
      <c r="D10" s="56" t="s">
        <v>1224</v>
      </c>
      <c r="E10" s="57">
        <v>30.199000000000002</v>
      </c>
    </row>
    <row r="11" spans="1:5" ht="15" customHeight="1" x14ac:dyDescent="0.2">
      <c r="A11" s="2" t="s">
        <v>60</v>
      </c>
      <c r="B11" s="2" t="s">
        <v>462</v>
      </c>
      <c r="C11" s="2" t="s">
        <v>1226</v>
      </c>
      <c r="D11" s="56" t="s">
        <v>1224</v>
      </c>
      <c r="E11" s="57">
        <v>6.55</v>
      </c>
    </row>
    <row r="12" spans="1:5" ht="15" customHeight="1" x14ac:dyDescent="0.2">
      <c r="A12" s="2" t="s">
        <v>60</v>
      </c>
      <c r="B12" s="2" t="s">
        <v>462</v>
      </c>
      <c r="C12" s="2" t="s">
        <v>1227</v>
      </c>
      <c r="D12" s="56" t="s">
        <v>1224</v>
      </c>
      <c r="E12" s="57">
        <v>4.72</v>
      </c>
    </row>
    <row r="13" spans="1:5" ht="15" customHeight="1" x14ac:dyDescent="0.2">
      <c r="A13" s="2" t="s">
        <v>60</v>
      </c>
      <c r="B13" s="2" t="s">
        <v>462</v>
      </c>
      <c r="C13" s="2" t="s">
        <v>1228</v>
      </c>
      <c r="D13" s="56" t="s">
        <v>1224</v>
      </c>
      <c r="E13" s="57">
        <v>0.70299999999999996</v>
      </c>
    </row>
    <row r="14" spans="1:5" ht="15" customHeight="1" x14ac:dyDescent="0.2">
      <c r="A14" s="2" t="s">
        <v>60</v>
      </c>
      <c r="B14" s="2" t="s">
        <v>462</v>
      </c>
      <c r="C14" s="2" t="s">
        <v>1229</v>
      </c>
      <c r="D14" s="56" t="s">
        <v>1230</v>
      </c>
      <c r="E14" s="57">
        <v>13.362</v>
      </c>
    </row>
    <row r="15" spans="1:5" ht="15" customHeight="1" x14ac:dyDescent="0.2">
      <c r="A15" s="2" t="s">
        <v>60</v>
      </c>
      <c r="B15" s="2" t="s">
        <v>462</v>
      </c>
      <c r="C15" s="2" t="s">
        <v>1231</v>
      </c>
      <c r="D15" s="56" t="s">
        <v>1232</v>
      </c>
      <c r="E15" s="57">
        <v>13.401999999999999</v>
      </c>
    </row>
    <row r="16" spans="1:5" ht="15" customHeight="1" x14ac:dyDescent="0.2">
      <c r="A16" s="2" t="s">
        <v>60</v>
      </c>
      <c r="B16" s="2" t="s">
        <v>462</v>
      </c>
      <c r="C16" s="2" t="s">
        <v>1233</v>
      </c>
      <c r="D16" s="56" t="s">
        <v>1234</v>
      </c>
      <c r="E16" s="57">
        <v>17.536999999999999</v>
      </c>
    </row>
    <row r="17" spans="1:5" ht="15" customHeight="1" x14ac:dyDescent="0.2">
      <c r="A17" s="2" t="s">
        <v>60</v>
      </c>
      <c r="B17" s="2" t="s">
        <v>466</v>
      </c>
      <c r="C17" s="2" t="s">
        <v>1235</v>
      </c>
      <c r="D17" s="56" t="s">
        <v>1236</v>
      </c>
      <c r="E17" s="57">
        <v>7.2110000000000003</v>
      </c>
    </row>
    <row r="18" spans="1:5" ht="15" customHeight="1" x14ac:dyDescent="0.2">
      <c r="A18" s="2" t="s">
        <v>60</v>
      </c>
      <c r="B18" s="2" t="s">
        <v>466</v>
      </c>
      <c r="C18" s="2" t="s">
        <v>1237</v>
      </c>
      <c r="D18" s="56" t="s">
        <v>1238</v>
      </c>
      <c r="E18" s="57">
        <v>7.2460000000000004</v>
      </c>
    </row>
    <row r="19" spans="1:5" ht="15" customHeight="1" x14ac:dyDescent="0.2">
      <c r="A19" s="2" t="s">
        <v>60</v>
      </c>
      <c r="B19" s="2" t="s">
        <v>466</v>
      </c>
      <c r="C19" s="2" t="s">
        <v>1239</v>
      </c>
      <c r="D19" s="56" t="s">
        <v>1240</v>
      </c>
      <c r="E19" s="57">
        <v>2.3149999999999999</v>
      </c>
    </row>
    <row r="20" spans="1:5" ht="15" customHeight="1" x14ac:dyDescent="0.2">
      <c r="A20" s="2" t="s">
        <v>60</v>
      </c>
      <c r="B20" s="2" t="s">
        <v>470</v>
      </c>
      <c r="C20" s="2" t="s">
        <v>1241</v>
      </c>
      <c r="D20" s="56" t="s">
        <v>1242</v>
      </c>
      <c r="E20" s="57">
        <v>0.10730000000000001</v>
      </c>
    </row>
    <row r="21" spans="1:5" ht="15" customHeight="1" x14ac:dyDescent="0.2">
      <c r="A21" s="2" t="s">
        <v>60</v>
      </c>
      <c r="B21" s="2" t="s">
        <v>470</v>
      </c>
      <c r="C21" s="2" t="s">
        <v>1243</v>
      </c>
      <c r="D21" s="56" t="s">
        <v>1244</v>
      </c>
      <c r="E21" s="57">
        <v>6.0000000000000001E-3</v>
      </c>
    </row>
    <row r="22" spans="1:5" ht="15" customHeight="1" x14ac:dyDescent="0.2">
      <c r="A22" s="2" t="s">
        <v>60</v>
      </c>
      <c r="B22" s="2" t="s">
        <v>470</v>
      </c>
      <c r="C22" s="2" t="s">
        <v>1245</v>
      </c>
      <c r="D22" s="56" t="s">
        <v>1244</v>
      </c>
      <c r="E22" s="57">
        <v>5.0421000000000005</v>
      </c>
    </row>
    <row r="23" spans="1:5" ht="15" customHeight="1" x14ac:dyDescent="0.2">
      <c r="A23" s="2" t="s">
        <v>60</v>
      </c>
      <c r="B23" s="2" t="s">
        <v>470</v>
      </c>
      <c r="C23" s="2" t="s">
        <v>1246</v>
      </c>
      <c r="D23" s="56" t="s">
        <v>1247</v>
      </c>
      <c r="E23" s="57">
        <v>1.15E-2</v>
      </c>
    </row>
    <row r="24" spans="1:5" ht="15" customHeight="1" x14ac:dyDescent="0.2">
      <c r="A24" s="2" t="s">
        <v>60</v>
      </c>
      <c r="B24" s="2" t="s">
        <v>470</v>
      </c>
      <c r="C24" s="2" t="s">
        <v>1248</v>
      </c>
      <c r="D24" s="56" t="s">
        <v>1249</v>
      </c>
      <c r="E24" s="57">
        <v>0.55659999999999998</v>
      </c>
    </row>
    <row r="25" spans="1:5" ht="15" customHeight="1" x14ac:dyDescent="0.2">
      <c r="A25" s="2" t="s">
        <v>60</v>
      </c>
      <c r="B25" s="2" t="s">
        <v>470</v>
      </c>
      <c r="C25" s="2" t="s">
        <v>1250</v>
      </c>
      <c r="D25" s="56" t="s">
        <v>1249</v>
      </c>
      <c r="E25" s="57">
        <v>4.6470000000000002</v>
      </c>
    </row>
    <row r="26" spans="1:5" ht="15" customHeight="1" x14ac:dyDescent="0.2">
      <c r="A26" s="2" t="s">
        <v>87</v>
      </c>
      <c r="B26" s="2" t="s">
        <v>473</v>
      </c>
      <c r="C26" s="2" t="s">
        <v>1251</v>
      </c>
      <c r="D26" s="56" t="s">
        <v>1252</v>
      </c>
      <c r="E26" s="57">
        <v>0.47599999999999998</v>
      </c>
    </row>
    <row r="27" spans="1:5" ht="15" customHeight="1" x14ac:dyDescent="0.2">
      <c r="A27" s="2" t="s">
        <v>87</v>
      </c>
      <c r="B27" s="2" t="s">
        <v>473</v>
      </c>
      <c r="C27" s="2" t="s">
        <v>1253</v>
      </c>
      <c r="D27" s="56" t="s">
        <v>1254</v>
      </c>
      <c r="E27" s="57">
        <v>0.13700000000000001</v>
      </c>
    </row>
    <row r="28" spans="1:5" ht="15" customHeight="1" x14ac:dyDescent="0.2">
      <c r="A28" s="2" t="s">
        <v>73</v>
      </c>
      <c r="B28" s="2" t="s">
        <v>488</v>
      </c>
      <c r="C28" s="2" t="s">
        <v>1255</v>
      </c>
      <c r="D28" s="56" t="s">
        <v>1220</v>
      </c>
      <c r="E28" s="57">
        <v>2.2879999999999998</v>
      </c>
    </row>
    <row r="29" spans="1:5" ht="15" customHeight="1" x14ac:dyDescent="0.2">
      <c r="A29" s="2" t="s">
        <v>73</v>
      </c>
      <c r="B29" s="2" t="s">
        <v>491</v>
      </c>
      <c r="C29" s="2" t="s">
        <v>1256</v>
      </c>
      <c r="D29" s="56" t="s">
        <v>1257</v>
      </c>
      <c r="E29" s="57">
        <v>0.24510000000000001</v>
      </c>
    </row>
    <row r="30" spans="1:5" ht="15" customHeight="1" x14ac:dyDescent="0.2">
      <c r="A30" s="2" t="s">
        <v>73</v>
      </c>
      <c r="B30" s="2" t="s">
        <v>491</v>
      </c>
      <c r="C30" s="2" t="s">
        <v>1258</v>
      </c>
      <c r="D30" s="56" t="s">
        <v>1259</v>
      </c>
      <c r="E30" s="57">
        <v>0.1013</v>
      </c>
    </row>
    <row r="31" spans="1:5" ht="15" customHeight="1" x14ac:dyDescent="0.2">
      <c r="A31" s="2" t="s">
        <v>73</v>
      </c>
      <c r="B31" s="2" t="s">
        <v>491</v>
      </c>
      <c r="C31" s="2" t="s">
        <v>1260</v>
      </c>
      <c r="D31" s="56" t="s">
        <v>1261</v>
      </c>
      <c r="E31" s="57">
        <v>0.52659999999999996</v>
      </c>
    </row>
    <row r="32" spans="1:5" ht="15" customHeight="1" x14ac:dyDescent="0.2">
      <c r="A32" s="2" t="s">
        <v>73</v>
      </c>
      <c r="B32" s="2" t="s">
        <v>491</v>
      </c>
      <c r="C32" s="2" t="s">
        <v>1262</v>
      </c>
      <c r="D32" s="56" t="s">
        <v>1220</v>
      </c>
      <c r="E32" s="57">
        <v>0.12640000000000001</v>
      </c>
    </row>
    <row r="33" spans="1:5" ht="15" customHeight="1" x14ac:dyDescent="0.2">
      <c r="A33" s="2" t="s">
        <v>73</v>
      </c>
      <c r="B33" s="2" t="s">
        <v>491</v>
      </c>
      <c r="C33" s="2" t="s">
        <v>1164</v>
      </c>
      <c r="D33" s="56" t="s">
        <v>1220</v>
      </c>
      <c r="E33" s="57">
        <v>0.1125</v>
      </c>
    </row>
    <row r="34" spans="1:5" ht="15" customHeight="1" x14ac:dyDescent="0.2">
      <c r="A34" s="2" t="s">
        <v>73</v>
      </c>
      <c r="B34" s="2" t="s">
        <v>491</v>
      </c>
      <c r="C34" s="2" t="s">
        <v>1263</v>
      </c>
      <c r="D34" s="56" t="s">
        <v>1264</v>
      </c>
      <c r="E34" s="57">
        <v>7.0699999999999999E-2</v>
      </c>
    </row>
    <row r="35" spans="1:5" ht="15" customHeight="1" x14ac:dyDescent="0.2">
      <c r="A35" s="2" t="s">
        <v>73</v>
      </c>
      <c r="B35" s="2" t="s">
        <v>491</v>
      </c>
      <c r="C35" s="2" t="s">
        <v>1265</v>
      </c>
      <c r="D35" s="56" t="s">
        <v>1266</v>
      </c>
      <c r="E35" s="57">
        <v>7.4000000000000003E-3</v>
      </c>
    </row>
    <row r="36" spans="1:5" ht="15" customHeight="1" x14ac:dyDescent="0.2">
      <c r="A36" s="2" t="s">
        <v>73</v>
      </c>
      <c r="B36" s="2" t="s">
        <v>491</v>
      </c>
      <c r="C36" s="2" t="s">
        <v>1267</v>
      </c>
      <c r="D36" s="56" t="s">
        <v>1268</v>
      </c>
      <c r="E36" s="57">
        <v>4.5000000000000005E-3</v>
      </c>
    </row>
    <row r="37" spans="1:5" ht="15" customHeight="1" x14ac:dyDescent="0.2">
      <c r="A37" s="2" t="s">
        <v>73</v>
      </c>
      <c r="B37" s="2" t="s">
        <v>491</v>
      </c>
      <c r="C37" s="2" t="s">
        <v>1269</v>
      </c>
      <c r="D37" s="56" t="s">
        <v>1270</v>
      </c>
      <c r="E37" s="57">
        <v>4.9100000000000005E-2</v>
      </c>
    </row>
    <row r="38" spans="1:5" ht="15" customHeight="1" x14ac:dyDescent="0.2">
      <c r="A38" s="2" t="s">
        <v>73</v>
      </c>
      <c r="B38" s="2" t="s">
        <v>491</v>
      </c>
      <c r="C38" s="2" t="s">
        <v>1271</v>
      </c>
      <c r="D38" s="56" t="s">
        <v>1270</v>
      </c>
      <c r="E38" s="57">
        <v>0.19990000000000002</v>
      </c>
    </row>
    <row r="39" spans="1:5" ht="15" customHeight="1" x14ac:dyDescent="0.2">
      <c r="A39" s="2" t="s">
        <v>73</v>
      </c>
      <c r="B39" s="2" t="s">
        <v>491</v>
      </c>
      <c r="C39" s="2" t="s">
        <v>1272</v>
      </c>
      <c r="D39" s="56" t="s">
        <v>1273</v>
      </c>
      <c r="E39" s="57">
        <v>3.9199999999999999E-2</v>
      </c>
    </row>
    <row r="40" spans="1:5" ht="15" customHeight="1" x14ac:dyDescent="0.2">
      <c r="A40" s="2" t="s">
        <v>73</v>
      </c>
      <c r="B40" s="2" t="s">
        <v>491</v>
      </c>
      <c r="C40" s="2" t="s">
        <v>1274</v>
      </c>
      <c r="D40" s="56" t="s">
        <v>1275</v>
      </c>
      <c r="E40" s="57">
        <v>0.38300000000000001</v>
      </c>
    </row>
    <row r="41" spans="1:5" ht="15" customHeight="1" x14ac:dyDescent="0.2">
      <c r="A41" s="2" t="s">
        <v>73</v>
      </c>
      <c r="B41" s="2" t="s">
        <v>491</v>
      </c>
      <c r="C41" s="2" t="s">
        <v>1276</v>
      </c>
      <c r="D41" s="56" t="s">
        <v>1277</v>
      </c>
      <c r="E41" s="57">
        <v>0.69189999999999996</v>
      </c>
    </row>
    <row r="42" spans="1:5" ht="15" customHeight="1" x14ac:dyDescent="0.2">
      <c r="A42" s="2" t="s">
        <v>73</v>
      </c>
      <c r="B42" s="2" t="s">
        <v>491</v>
      </c>
      <c r="C42" s="2" t="s">
        <v>1278</v>
      </c>
      <c r="D42" s="56" t="s">
        <v>1279</v>
      </c>
      <c r="E42" s="57">
        <v>1.8800000000000001E-2</v>
      </c>
    </row>
    <row r="43" spans="1:5" ht="15" customHeight="1" x14ac:dyDescent="0.2">
      <c r="A43" s="2" t="s">
        <v>73</v>
      </c>
      <c r="B43" s="2" t="s">
        <v>491</v>
      </c>
      <c r="C43" s="2" t="s">
        <v>1280</v>
      </c>
      <c r="D43" s="56" t="s">
        <v>1279</v>
      </c>
      <c r="E43" s="57">
        <v>5.5800000000000002E-2</v>
      </c>
    </row>
    <row r="44" spans="1:5" ht="15" customHeight="1" x14ac:dyDescent="0.2">
      <c r="A44" s="2" t="s">
        <v>73</v>
      </c>
      <c r="B44" s="2" t="s">
        <v>491</v>
      </c>
      <c r="C44" s="2" t="s">
        <v>1281</v>
      </c>
      <c r="D44" s="56" t="s">
        <v>1282</v>
      </c>
      <c r="E44" s="57">
        <v>0.50960000000000005</v>
      </c>
    </row>
    <row r="45" spans="1:5" ht="15" customHeight="1" x14ac:dyDescent="0.2">
      <c r="A45" s="2" t="s">
        <v>73</v>
      </c>
      <c r="B45" s="2" t="s">
        <v>491</v>
      </c>
      <c r="C45" s="2" t="s">
        <v>1283</v>
      </c>
      <c r="D45" s="56" t="s">
        <v>1284</v>
      </c>
      <c r="E45" s="57">
        <v>0.3322</v>
      </c>
    </row>
    <row r="46" spans="1:5" ht="15" customHeight="1" x14ac:dyDescent="0.2">
      <c r="A46" s="2" t="s">
        <v>73</v>
      </c>
      <c r="B46" s="2" t="s">
        <v>491</v>
      </c>
      <c r="C46" s="2" t="s">
        <v>1285</v>
      </c>
      <c r="D46" s="56" t="s">
        <v>1214</v>
      </c>
      <c r="E46" s="57">
        <v>0.49690000000000001</v>
      </c>
    </row>
    <row r="47" spans="1:5" ht="15" customHeight="1" x14ac:dyDescent="0.2">
      <c r="A47" s="2" t="s">
        <v>73</v>
      </c>
      <c r="B47" s="2" t="s">
        <v>491</v>
      </c>
      <c r="C47" s="2" t="s">
        <v>1286</v>
      </c>
      <c r="D47" s="56" t="s">
        <v>1287</v>
      </c>
      <c r="E47" s="57">
        <v>0.12709999999999999</v>
      </c>
    </row>
    <row r="48" spans="1:5" ht="15" customHeight="1" x14ac:dyDescent="0.2">
      <c r="A48" s="2" t="s">
        <v>73</v>
      </c>
      <c r="B48" s="2" t="s">
        <v>491</v>
      </c>
      <c r="C48" s="2" t="s">
        <v>1288</v>
      </c>
      <c r="D48" s="56" t="s">
        <v>1289</v>
      </c>
      <c r="E48" s="57">
        <v>7.8200000000000006E-2</v>
      </c>
    </row>
    <row r="49" spans="1:5" ht="15" customHeight="1" x14ac:dyDescent="0.2">
      <c r="A49" s="2" t="s">
        <v>73</v>
      </c>
      <c r="B49" s="2" t="s">
        <v>491</v>
      </c>
      <c r="C49" s="2" t="s">
        <v>1290</v>
      </c>
      <c r="D49" s="56" t="s">
        <v>1291</v>
      </c>
      <c r="E49" s="57">
        <v>0.41320000000000001</v>
      </c>
    </row>
    <row r="50" spans="1:5" ht="15" customHeight="1" x14ac:dyDescent="0.2">
      <c r="A50" s="2" t="s">
        <v>73</v>
      </c>
      <c r="B50" s="2" t="s">
        <v>491</v>
      </c>
      <c r="C50" s="2" t="s">
        <v>1292</v>
      </c>
      <c r="D50" s="56" t="s">
        <v>1293</v>
      </c>
      <c r="E50" s="57">
        <v>0.1043</v>
      </c>
    </row>
    <row r="51" spans="1:5" ht="15" customHeight="1" x14ac:dyDescent="0.2">
      <c r="A51" s="2" t="s">
        <v>73</v>
      </c>
      <c r="B51" s="2" t="s">
        <v>491</v>
      </c>
      <c r="C51" s="2" t="s">
        <v>1294</v>
      </c>
      <c r="D51" s="56" t="s">
        <v>1234</v>
      </c>
      <c r="E51" s="57">
        <v>1.2200000000000001E-2</v>
      </c>
    </row>
    <row r="52" spans="1:5" ht="15" customHeight="1" x14ac:dyDescent="0.2">
      <c r="A52" s="2" t="s">
        <v>73</v>
      </c>
      <c r="B52" s="2" t="s">
        <v>491</v>
      </c>
      <c r="C52" s="2" t="s">
        <v>1295</v>
      </c>
      <c r="D52" s="56" t="s">
        <v>1296</v>
      </c>
      <c r="E52" s="57">
        <v>6.5799999999999997E-2</v>
      </c>
    </row>
    <row r="53" spans="1:5" ht="15" customHeight="1" x14ac:dyDescent="0.2">
      <c r="A53" s="2" t="s">
        <v>73</v>
      </c>
      <c r="B53" s="2" t="s">
        <v>491</v>
      </c>
      <c r="C53" s="2" t="s">
        <v>1297</v>
      </c>
      <c r="D53" s="56" t="s">
        <v>1296</v>
      </c>
      <c r="E53" s="57">
        <v>0.21299999999999999</v>
      </c>
    </row>
    <row r="54" spans="1:5" ht="15" customHeight="1" x14ac:dyDescent="0.2">
      <c r="A54" s="2" t="s">
        <v>73</v>
      </c>
      <c r="B54" s="2" t="s">
        <v>491</v>
      </c>
      <c r="C54" s="2" t="s">
        <v>1298</v>
      </c>
      <c r="D54" s="56" t="s">
        <v>1299</v>
      </c>
      <c r="E54" s="57">
        <v>7.4099999999999999E-2</v>
      </c>
    </row>
    <row r="55" spans="1:5" ht="15" customHeight="1" x14ac:dyDescent="0.2">
      <c r="A55" s="2" t="s">
        <v>73</v>
      </c>
      <c r="B55" s="2" t="s">
        <v>491</v>
      </c>
      <c r="C55" s="2" t="s">
        <v>1300</v>
      </c>
      <c r="D55" s="56" t="s">
        <v>1301</v>
      </c>
      <c r="E55" s="57">
        <v>5.8900000000000001E-2</v>
      </c>
    </row>
    <row r="56" spans="1:5" ht="15" customHeight="1" x14ac:dyDescent="0.2">
      <c r="A56" s="2" t="s">
        <v>73</v>
      </c>
      <c r="B56" s="2" t="s">
        <v>491</v>
      </c>
      <c r="C56" s="2" t="s">
        <v>1302</v>
      </c>
      <c r="D56" s="56" t="s">
        <v>1303</v>
      </c>
      <c r="E56" s="57">
        <v>0.12740000000000001</v>
      </c>
    </row>
    <row r="57" spans="1:5" ht="15" customHeight="1" x14ac:dyDescent="0.2">
      <c r="A57" s="2" t="s">
        <v>73</v>
      </c>
      <c r="B57" s="2" t="s">
        <v>491</v>
      </c>
      <c r="C57" s="2" t="s">
        <v>1304</v>
      </c>
      <c r="D57" s="56" t="s">
        <v>1303</v>
      </c>
      <c r="E57" s="57">
        <v>0.29680000000000001</v>
      </c>
    </row>
    <row r="58" spans="1:5" ht="15" customHeight="1" x14ac:dyDescent="0.2">
      <c r="A58" s="2" t="s">
        <v>73</v>
      </c>
      <c r="B58" s="2" t="s">
        <v>491</v>
      </c>
      <c r="C58" s="2" t="s">
        <v>1305</v>
      </c>
      <c r="D58" s="56" t="s">
        <v>1306</v>
      </c>
      <c r="E58" s="57">
        <v>4.87E-2</v>
      </c>
    </row>
    <row r="59" spans="1:5" ht="15" customHeight="1" x14ac:dyDescent="0.2">
      <c r="A59" s="2" t="s">
        <v>73</v>
      </c>
      <c r="B59" s="2" t="s">
        <v>491</v>
      </c>
      <c r="C59" s="2" t="s">
        <v>1307</v>
      </c>
      <c r="D59" s="56" t="s">
        <v>1308</v>
      </c>
      <c r="E59" s="57">
        <v>0.25509999999999999</v>
      </c>
    </row>
    <row r="60" spans="1:5" ht="15" customHeight="1" x14ac:dyDescent="0.2">
      <c r="A60" s="2" t="s">
        <v>73</v>
      </c>
      <c r="B60" s="2" t="s">
        <v>491</v>
      </c>
      <c r="C60" s="2" t="s">
        <v>1309</v>
      </c>
      <c r="D60" s="56" t="s">
        <v>1310</v>
      </c>
      <c r="E60" s="57">
        <v>8.8599999999999998E-2</v>
      </c>
    </row>
    <row r="61" spans="1:5" ht="15" customHeight="1" x14ac:dyDescent="0.2">
      <c r="A61" s="2" t="s">
        <v>73</v>
      </c>
      <c r="B61" s="2" t="s">
        <v>491</v>
      </c>
      <c r="C61" s="2" t="s">
        <v>1311</v>
      </c>
      <c r="D61" s="56" t="s">
        <v>1312</v>
      </c>
      <c r="E61" s="57">
        <v>0.09</v>
      </c>
    </row>
    <row r="62" spans="1:5" ht="15" customHeight="1" x14ac:dyDescent="0.2">
      <c r="A62" s="2" t="s">
        <v>73</v>
      </c>
      <c r="B62" s="2" t="s">
        <v>491</v>
      </c>
      <c r="C62" s="2" t="s">
        <v>1313</v>
      </c>
      <c r="D62" s="56" t="s">
        <v>1314</v>
      </c>
      <c r="E62" s="57">
        <v>6.8099999999999994E-2</v>
      </c>
    </row>
    <row r="63" spans="1:5" ht="15" customHeight="1" x14ac:dyDescent="0.2">
      <c r="A63" s="2" t="s">
        <v>73</v>
      </c>
      <c r="B63" s="2" t="s">
        <v>491</v>
      </c>
      <c r="C63" s="2" t="s">
        <v>1315</v>
      </c>
      <c r="D63" s="56" t="s">
        <v>1254</v>
      </c>
      <c r="E63" s="57">
        <v>5.9400000000000001E-2</v>
      </c>
    </row>
    <row r="64" spans="1:5" ht="15" customHeight="1" x14ac:dyDescent="0.2">
      <c r="A64" s="2" t="s">
        <v>73</v>
      </c>
      <c r="B64" s="2" t="s">
        <v>491</v>
      </c>
      <c r="C64" s="2" t="s">
        <v>1316</v>
      </c>
      <c r="D64" s="56" t="s">
        <v>1317</v>
      </c>
      <c r="E64" s="57">
        <v>2.87E-2</v>
      </c>
    </row>
    <row r="65" spans="1:5" ht="15" customHeight="1" x14ac:dyDescent="0.2">
      <c r="A65" s="2" t="s">
        <v>73</v>
      </c>
      <c r="B65" s="2" t="s">
        <v>491</v>
      </c>
      <c r="C65" s="2" t="s">
        <v>1318</v>
      </c>
      <c r="D65" s="56" t="s">
        <v>1319</v>
      </c>
      <c r="E65" s="57">
        <v>1.6199999999999999E-2</v>
      </c>
    </row>
    <row r="66" spans="1:5" ht="15" customHeight="1" x14ac:dyDescent="0.2">
      <c r="A66" s="2" t="s">
        <v>73</v>
      </c>
      <c r="B66" s="2" t="s">
        <v>491</v>
      </c>
      <c r="C66" s="2" t="s">
        <v>1320</v>
      </c>
      <c r="D66" s="56" t="s">
        <v>1319</v>
      </c>
      <c r="E66" s="57">
        <v>1.66E-2</v>
      </c>
    </row>
    <row r="67" spans="1:5" ht="15" customHeight="1" x14ac:dyDescent="0.2">
      <c r="A67" s="2" t="s">
        <v>73</v>
      </c>
      <c r="B67" s="2" t="s">
        <v>491</v>
      </c>
      <c r="C67" s="2" t="s">
        <v>1321</v>
      </c>
      <c r="D67" s="56" t="s">
        <v>1322</v>
      </c>
      <c r="E67" s="57">
        <v>7.46E-2</v>
      </c>
    </row>
    <row r="68" spans="1:5" ht="15" customHeight="1" x14ac:dyDescent="0.2">
      <c r="A68" s="2" t="s">
        <v>73</v>
      </c>
      <c r="B68" s="2" t="s">
        <v>491</v>
      </c>
      <c r="C68" s="2" t="s">
        <v>1323</v>
      </c>
      <c r="D68" s="56" t="s">
        <v>1322</v>
      </c>
      <c r="E68" s="57">
        <v>1.43E-2</v>
      </c>
    </row>
    <row r="69" spans="1:5" ht="15" customHeight="1" x14ac:dyDescent="0.2">
      <c r="A69" s="2" t="s">
        <v>73</v>
      </c>
      <c r="B69" s="2" t="s">
        <v>491</v>
      </c>
      <c r="C69" s="2" t="s">
        <v>1324</v>
      </c>
      <c r="D69" s="56" t="s">
        <v>1325</v>
      </c>
      <c r="E69" s="57">
        <v>0.21940000000000001</v>
      </c>
    </row>
    <row r="70" spans="1:5" ht="15" customHeight="1" x14ac:dyDescent="0.2">
      <c r="A70" s="2" t="s">
        <v>73</v>
      </c>
      <c r="B70" s="2" t="s">
        <v>491</v>
      </c>
      <c r="C70" s="2" t="s">
        <v>1326</v>
      </c>
      <c r="D70" s="56" t="s">
        <v>1327</v>
      </c>
      <c r="E70" s="57">
        <v>9.1300000000000006E-2</v>
      </c>
    </row>
    <row r="71" spans="1:5" ht="15" customHeight="1" x14ac:dyDescent="0.2">
      <c r="A71" s="2" t="s">
        <v>73</v>
      </c>
      <c r="B71" s="2" t="s">
        <v>491</v>
      </c>
      <c r="C71" s="2" t="s">
        <v>1328</v>
      </c>
      <c r="D71" s="56" t="s">
        <v>1329</v>
      </c>
      <c r="E71" s="57">
        <v>1.4730000000000001</v>
      </c>
    </row>
    <row r="72" spans="1:5" ht="15" customHeight="1" x14ac:dyDescent="0.2">
      <c r="A72" s="2" t="s">
        <v>73</v>
      </c>
      <c r="B72" s="2" t="s">
        <v>491</v>
      </c>
      <c r="C72" s="2" t="s">
        <v>1330</v>
      </c>
      <c r="D72" s="56" t="s">
        <v>1331</v>
      </c>
      <c r="E72" s="57">
        <v>3.1199999999999999E-2</v>
      </c>
    </row>
    <row r="73" spans="1:5" ht="15" customHeight="1" x14ac:dyDescent="0.2">
      <c r="A73" s="2" t="s">
        <v>73</v>
      </c>
      <c r="B73" s="2" t="s">
        <v>491</v>
      </c>
      <c r="C73" s="2" t="s">
        <v>1332</v>
      </c>
      <c r="D73" s="56" t="s">
        <v>1331</v>
      </c>
      <c r="E73" s="57">
        <v>7.9000000000000008E-3</v>
      </c>
    </row>
    <row r="74" spans="1:5" ht="15" customHeight="1" x14ac:dyDescent="0.2">
      <c r="A74" s="2" t="s">
        <v>73</v>
      </c>
      <c r="B74" s="2" t="s">
        <v>491</v>
      </c>
      <c r="C74" s="2" t="s">
        <v>1333</v>
      </c>
      <c r="D74" s="56" t="s">
        <v>1334</v>
      </c>
      <c r="E74" s="57">
        <v>0.3836</v>
      </c>
    </row>
    <row r="75" spans="1:5" ht="15" customHeight="1" x14ac:dyDescent="0.2">
      <c r="A75" s="2" t="s">
        <v>73</v>
      </c>
      <c r="B75" s="2" t="s">
        <v>491</v>
      </c>
      <c r="C75" s="2" t="s">
        <v>1335</v>
      </c>
      <c r="D75" s="56" t="s">
        <v>1334</v>
      </c>
      <c r="E75" s="57">
        <v>0.25309999999999999</v>
      </c>
    </row>
    <row r="76" spans="1:5" ht="15" customHeight="1" x14ac:dyDescent="0.2">
      <c r="A76" s="2" t="s">
        <v>118</v>
      </c>
      <c r="B76" s="2" t="s">
        <v>45</v>
      </c>
      <c r="C76" s="2" t="s">
        <v>1336</v>
      </c>
      <c r="D76" s="56" t="s">
        <v>1337</v>
      </c>
      <c r="E76" s="57">
        <v>5.8798000000000004</v>
      </c>
    </row>
    <row r="77" spans="1:5" ht="15" customHeight="1" x14ac:dyDescent="0.2">
      <c r="A77" s="2" t="s">
        <v>93</v>
      </c>
      <c r="B77" s="2" t="s">
        <v>511</v>
      </c>
      <c r="C77" s="2" t="s">
        <v>1338</v>
      </c>
      <c r="D77" s="56" t="s">
        <v>1339</v>
      </c>
      <c r="E77" s="57">
        <v>0.24299999999999999</v>
      </c>
    </row>
    <row r="78" spans="1:5" ht="15" customHeight="1" x14ac:dyDescent="0.2">
      <c r="A78" s="2" t="s">
        <v>54</v>
      </c>
      <c r="B78" s="2" t="s">
        <v>536</v>
      </c>
      <c r="C78" s="2" t="s">
        <v>1340</v>
      </c>
      <c r="D78" s="56" t="s">
        <v>1341</v>
      </c>
      <c r="E78" s="57">
        <v>2.0059999999999998</v>
      </c>
    </row>
    <row r="79" spans="1:5" ht="15" customHeight="1" x14ac:dyDescent="0.2">
      <c r="A79" s="2" t="s">
        <v>54</v>
      </c>
      <c r="B79" s="2" t="s">
        <v>536</v>
      </c>
      <c r="C79" s="2" t="s">
        <v>1342</v>
      </c>
      <c r="D79" s="56" t="s">
        <v>1341</v>
      </c>
      <c r="E79" s="57">
        <v>0.11210000000000001</v>
      </c>
    </row>
    <row r="80" spans="1:5" ht="15" customHeight="1" x14ac:dyDescent="0.2">
      <c r="A80" s="2" t="s">
        <v>129</v>
      </c>
      <c r="B80" s="2" t="s">
        <v>541</v>
      </c>
      <c r="C80" s="2" t="s">
        <v>1343</v>
      </c>
      <c r="D80" s="56" t="s">
        <v>1344</v>
      </c>
      <c r="E80" s="57">
        <v>7.3087999999999997</v>
      </c>
    </row>
    <row r="81" spans="1:5" ht="15" customHeight="1" x14ac:dyDescent="0.2">
      <c r="A81" s="2" t="s">
        <v>129</v>
      </c>
      <c r="B81" s="2" t="s">
        <v>541</v>
      </c>
      <c r="C81" s="2" t="s">
        <v>1345</v>
      </c>
      <c r="D81" s="56" t="s">
        <v>1346</v>
      </c>
      <c r="E81" s="57">
        <v>9.7799999999999998E-2</v>
      </c>
    </row>
    <row r="82" spans="1:5" ht="15" customHeight="1" x14ac:dyDescent="0.2">
      <c r="A82" s="2" t="s">
        <v>129</v>
      </c>
      <c r="B82" s="2" t="s">
        <v>541</v>
      </c>
      <c r="C82" s="2" t="s">
        <v>1347</v>
      </c>
      <c r="D82" s="56" t="s">
        <v>1348</v>
      </c>
      <c r="E82" s="57">
        <v>9.2999999999999992E-3</v>
      </c>
    </row>
    <row r="83" spans="1:5" ht="15" customHeight="1" x14ac:dyDescent="0.2">
      <c r="A83" s="2" t="s">
        <v>129</v>
      </c>
      <c r="B83" s="2" t="s">
        <v>541</v>
      </c>
      <c r="C83" s="2" t="s">
        <v>1349</v>
      </c>
      <c r="D83" s="56" t="s">
        <v>1314</v>
      </c>
      <c r="E83" s="57">
        <v>0.54469999999999996</v>
      </c>
    </row>
    <row r="84" spans="1:5" ht="15" customHeight="1" x14ac:dyDescent="0.2">
      <c r="A84" s="2" t="s">
        <v>129</v>
      </c>
      <c r="B84" s="2" t="s">
        <v>541</v>
      </c>
      <c r="C84" s="2" t="s">
        <v>1350</v>
      </c>
      <c r="D84" s="56" t="s">
        <v>1314</v>
      </c>
      <c r="E84" s="57">
        <v>0.67010000000000003</v>
      </c>
    </row>
    <row r="85" spans="1:5" ht="15" customHeight="1" x14ac:dyDescent="0.2">
      <c r="A85" s="2" t="s">
        <v>129</v>
      </c>
      <c r="B85" s="2" t="s">
        <v>541</v>
      </c>
      <c r="C85" s="2" t="s">
        <v>1351</v>
      </c>
      <c r="D85" s="56" t="s">
        <v>1352</v>
      </c>
      <c r="E85" s="57">
        <v>0.14180000000000001</v>
      </c>
    </row>
    <row r="86" spans="1:5" ht="15" customHeight="1" x14ac:dyDescent="0.2">
      <c r="A86" s="2" t="s">
        <v>129</v>
      </c>
      <c r="B86" s="2" t="s">
        <v>541</v>
      </c>
      <c r="C86" s="2" t="s">
        <v>1353</v>
      </c>
      <c r="D86" s="56" t="s">
        <v>1354</v>
      </c>
      <c r="E86" s="57">
        <v>0.14960000000000001</v>
      </c>
    </row>
    <row r="87" spans="1:5" ht="15" customHeight="1" x14ac:dyDescent="0.2">
      <c r="A87" s="2" t="s">
        <v>129</v>
      </c>
      <c r="B87" s="2" t="s">
        <v>541</v>
      </c>
      <c r="C87" s="2" t="s">
        <v>1355</v>
      </c>
      <c r="D87" s="56" t="s">
        <v>1356</v>
      </c>
      <c r="E87" s="57">
        <v>0.17730000000000001</v>
      </c>
    </row>
    <row r="88" spans="1:5" ht="15" customHeight="1" x14ac:dyDescent="0.2">
      <c r="A88" s="2" t="s">
        <v>129</v>
      </c>
      <c r="B88" s="2" t="s">
        <v>541</v>
      </c>
      <c r="C88" s="2" t="s">
        <v>1357</v>
      </c>
      <c r="D88" s="56" t="s">
        <v>1358</v>
      </c>
      <c r="E88" s="57">
        <v>0.18820000000000001</v>
      </c>
    </row>
    <row r="89" spans="1:5" ht="15" customHeight="1" x14ac:dyDescent="0.2">
      <c r="A89" s="2" t="s">
        <v>129</v>
      </c>
      <c r="B89" s="2" t="s">
        <v>541</v>
      </c>
      <c r="C89" s="2" t="s">
        <v>1359</v>
      </c>
      <c r="D89" s="56" t="s">
        <v>1360</v>
      </c>
      <c r="E89" s="57">
        <v>0.31809999999999999</v>
      </c>
    </row>
    <row r="90" spans="1:5" ht="15" customHeight="1" x14ac:dyDescent="0.2">
      <c r="A90" s="2" t="s">
        <v>129</v>
      </c>
      <c r="B90" s="2" t="s">
        <v>541</v>
      </c>
      <c r="C90" s="2" t="s">
        <v>1361</v>
      </c>
      <c r="D90" s="56" t="s">
        <v>1362</v>
      </c>
      <c r="E90" s="57">
        <v>0.15390000000000001</v>
      </c>
    </row>
    <row r="91" spans="1:5" ht="15" customHeight="1" x14ac:dyDescent="0.2">
      <c r="A91" s="2" t="s">
        <v>129</v>
      </c>
      <c r="B91" s="2" t="s">
        <v>541</v>
      </c>
      <c r="C91" s="2" t="s">
        <v>1363</v>
      </c>
      <c r="D91" s="56" t="s">
        <v>1364</v>
      </c>
      <c r="E91" s="57">
        <v>9.7199999999999995E-2</v>
      </c>
    </row>
    <row r="92" spans="1:5" ht="15" customHeight="1" x14ac:dyDescent="0.2">
      <c r="A92" s="2" t="s">
        <v>129</v>
      </c>
      <c r="B92" s="2" t="s">
        <v>541</v>
      </c>
      <c r="C92" s="2" t="s">
        <v>1365</v>
      </c>
      <c r="D92" s="56" t="s">
        <v>1366</v>
      </c>
      <c r="E92" s="57">
        <v>9.9599999999999994E-2</v>
      </c>
    </row>
    <row r="93" spans="1:5" ht="15" customHeight="1" x14ac:dyDescent="0.2">
      <c r="A93" s="2" t="s">
        <v>129</v>
      </c>
      <c r="B93" s="2" t="s">
        <v>541</v>
      </c>
      <c r="C93" s="2" t="s">
        <v>1367</v>
      </c>
      <c r="D93" s="56" t="s">
        <v>1368</v>
      </c>
      <c r="E93" s="57">
        <v>4.8653000000000004</v>
      </c>
    </row>
    <row r="94" spans="1:5" ht="15" customHeight="1" x14ac:dyDescent="0.2">
      <c r="A94" s="2" t="s">
        <v>129</v>
      </c>
      <c r="B94" s="2" t="s">
        <v>541</v>
      </c>
      <c r="C94" s="2" t="s">
        <v>1369</v>
      </c>
      <c r="D94" s="56" t="s">
        <v>1370</v>
      </c>
      <c r="E94" s="57">
        <v>7.8E-2</v>
      </c>
    </row>
    <row r="95" spans="1:5" ht="15" customHeight="1" x14ac:dyDescent="0.2">
      <c r="A95" s="2" t="s">
        <v>129</v>
      </c>
      <c r="B95" s="2" t="s">
        <v>541</v>
      </c>
      <c r="C95" s="2" t="s">
        <v>1371</v>
      </c>
      <c r="D95" s="56" t="s">
        <v>1372</v>
      </c>
      <c r="E95" s="57">
        <v>7.7699999999999991E-2</v>
      </c>
    </row>
    <row r="96" spans="1:5" ht="15" customHeight="1" x14ac:dyDescent="0.2">
      <c r="A96" s="2" t="s">
        <v>129</v>
      </c>
      <c r="B96" s="2" t="s">
        <v>541</v>
      </c>
      <c r="C96" s="2" t="s">
        <v>1373</v>
      </c>
      <c r="D96" s="56" t="s">
        <v>1374</v>
      </c>
      <c r="E96" s="57">
        <v>12.194000000000001</v>
      </c>
    </row>
    <row r="97" spans="1:5" ht="15" customHeight="1" x14ac:dyDescent="0.2">
      <c r="A97" s="2" t="s">
        <v>129</v>
      </c>
      <c r="B97" s="2" t="s">
        <v>541</v>
      </c>
      <c r="C97" s="2" t="s">
        <v>1375</v>
      </c>
      <c r="D97" s="56" t="s">
        <v>1376</v>
      </c>
      <c r="E97" s="57">
        <v>2.93E-2</v>
      </c>
    </row>
    <row r="98" spans="1:5" ht="15" customHeight="1" x14ac:dyDescent="0.2">
      <c r="A98" s="2" t="s">
        <v>129</v>
      </c>
      <c r="B98" s="2" t="s">
        <v>542</v>
      </c>
      <c r="C98" s="2" t="s">
        <v>1377</v>
      </c>
      <c r="D98" s="56" t="s">
        <v>1378</v>
      </c>
      <c r="E98" s="57">
        <v>0.1225</v>
      </c>
    </row>
    <row r="99" spans="1:5" ht="15" customHeight="1" x14ac:dyDescent="0.2">
      <c r="A99" s="2" t="s">
        <v>129</v>
      </c>
      <c r="B99" s="2" t="s">
        <v>542</v>
      </c>
      <c r="C99" s="2" t="s">
        <v>1379</v>
      </c>
      <c r="D99" s="56" t="s">
        <v>1378</v>
      </c>
      <c r="E99" s="57">
        <v>0.77910000000000001</v>
      </c>
    </row>
    <row r="100" spans="1:5" ht="15" customHeight="1" x14ac:dyDescent="0.2">
      <c r="A100" s="2" t="s">
        <v>129</v>
      </c>
      <c r="B100" s="2" t="s">
        <v>542</v>
      </c>
      <c r="C100" s="2" t="s">
        <v>1380</v>
      </c>
      <c r="D100" s="56" t="s">
        <v>1381</v>
      </c>
      <c r="E100" s="57">
        <v>1.7533999999999998</v>
      </c>
    </row>
    <row r="101" spans="1:5" ht="15" customHeight="1" x14ac:dyDescent="0.2">
      <c r="A101" s="2" t="s">
        <v>129</v>
      </c>
      <c r="B101" s="2" t="s">
        <v>542</v>
      </c>
      <c r="C101" s="2" t="s">
        <v>1382</v>
      </c>
      <c r="D101" s="56" t="s">
        <v>1383</v>
      </c>
      <c r="E101" s="57">
        <v>0.20469999999999999</v>
      </c>
    </row>
    <row r="102" spans="1:5" ht="15" customHeight="1" x14ac:dyDescent="0.2">
      <c r="A102" s="2" t="s">
        <v>129</v>
      </c>
      <c r="B102" s="2" t="s">
        <v>542</v>
      </c>
      <c r="C102" s="2" t="s">
        <v>1384</v>
      </c>
      <c r="D102" s="56" t="s">
        <v>1385</v>
      </c>
      <c r="E102" s="57">
        <v>1.381</v>
      </c>
    </row>
    <row r="103" spans="1:5" ht="15" customHeight="1" x14ac:dyDescent="0.2">
      <c r="A103" s="2" t="s">
        <v>129</v>
      </c>
      <c r="B103" s="2" t="s">
        <v>542</v>
      </c>
      <c r="C103" s="2" t="s">
        <v>1386</v>
      </c>
      <c r="D103" s="56" t="s">
        <v>1387</v>
      </c>
      <c r="E103" s="57">
        <v>0.1943</v>
      </c>
    </row>
    <row r="104" spans="1:5" ht="15" customHeight="1" x14ac:dyDescent="0.2">
      <c r="A104" s="2" t="s">
        <v>129</v>
      </c>
      <c r="B104" s="2" t="s">
        <v>542</v>
      </c>
      <c r="C104" s="2" t="s">
        <v>1388</v>
      </c>
      <c r="D104" s="56" t="s">
        <v>1337</v>
      </c>
      <c r="E104" s="57">
        <v>1.4999999999999999E-2</v>
      </c>
    </row>
    <row r="105" spans="1:5" ht="15" customHeight="1" x14ac:dyDescent="0.2">
      <c r="A105" s="2" t="s">
        <v>129</v>
      </c>
      <c r="B105" s="2" t="s">
        <v>542</v>
      </c>
      <c r="C105" s="2" t="s">
        <v>1389</v>
      </c>
      <c r="D105" s="56" t="s">
        <v>1337</v>
      </c>
      <c r="E105" s="57">
        <v>0.1384</v>
      </c>
    </row>
    <row r="106" spans="1:5" ht="15" customHeight="1" x14ac:dyDescent="0.2">
      <c r="A106" s="2" t="s">
        <v>129</v>
      </c>
      <c r="B106" s="2" t="s">
        <v>542</v>
      </c>
      <c r="C106" s="2" t="s">
        <v>1390</v>
      </c>
      <c r="D106" s="56" t="s">
        <v>1391</v>
      </c>
      <c r="E106" s="57">
        <v>0.28649999999999998</v>
      </c>
    </row>
    <row r="107" spans="1:5" ht="15" customHeight="1" x14ac:dyDescent="0.2">
      <c r="A107" s="2" t="s">
        <v>129</v>
      </c>
      <c r="B107" s="2" t="s">
        <v>542</v>
      </c>
      <c r="C107" s="2" t="s">
        <v>1392</v>
      </c>
      <c r="D107" s="56" t="s">
        <v>1391</v>
      </c>
      <c r="E107" s="57">
        <v>0.89659999999999995</v>
      </c>
    </row>
    <row r="108" spans="1:5" ht="15" customHeight="1" x14ac:dyDescent="0.2">
      <c r="A108" s="2" t="s">
        <v>129</v>
      </c>
      <c r="B108" s="2" t="s">
        <v>542</v>
      </c>
      <c r="C108" s="2" t="s">
        <v>1393</v>
      </c>
      <c r="D108" s="56" t="s">
        <v>1308</v>
      </c>
      <c r="E108" s="57">
        <v>0.17960000000000001</v>
      </c>
    </row>
    <row r="109" spans="1:5" ht="15" customHeight="1" x14ac:dyDescent="0.2">
      <c r="A109" s="2" t="s">
        <v>129</v>
      </c>
      <c r="B109" s="2" t="s">
        <v>542</v>
      </c>
      <c r="C109" s="2" t="s">
        <v>1394</v>
      </c>
      <c r="D109" s="56" t="s">
        <v>1308</v>
      </c>
      <c r="E109" s="57">
        <v>0.10199999999999999</v>
      </c>
    </row>
    <row r="110" spans="1:5" ht="15" customHeight="1" x14ac:dyDescent="0.2">
      <c r="A110" s="2" t="s">
        <v>129</v>
      </c>
      <c r="B110" s="2" t="s">
        <v>542</v>
      </c>
      <c r="C110" s="2" t="s">
        <v>1395</v>
      </c>
      <c r="D110" s="56" t="s">
        <v>1396</v>
      </c>
      <c r="E110" s="57">
        <v>0.316</v>
      </c>
    </row>
    <row r="111" spans="1:5" ht="15" customHeight="1" x14ac:dyDescent="0.2">
      <c r="A111" s="2" t="s">
        <v>129</v>
      </c>
      <c r="B111" s="2" t="s">
        <v>542</v>
      </c>
      <c r="C111" s="2" t="s">
        <v>1397</v>
      </c>
      <c r="D111" s="56" t="s">
        <v>1398</v>
      </c>
      <c r="E111" s="57">
        <v>6.3500000000000001E-2</v>
      </c>
    </row>
    <row r="112" spans="1:5" ht="15" customHeight="1" x14ac:dyDescent="0.2">
      <c r="A112" s="2" t="s">
        <v>129</v>
      </c>
      <c r="B112" s="2" t="s">
        <v>542</v>
      </c>
      <c r="C112" s="2" t="s">
        <v>1399</v>
      </c>
      <c r="D112" s="56" t="s">
        <v>1398</v>
      </c>
      <c r="E112" s="57">
        <v>0.2442</v>
      </c>
    </row>
    <row r="113" spans="1:5" ht="15" customHeight="1" x14ac:dyDescent="0.2">
      <c r="A113" s="2" t="s">
        <v>129</v>
      </c>
      <c r="B113" s="2" t="s">
        <v>542</v>
      </c>
      <c r="C113" s="2" t="s">
        <v>1400</v>
      </c>
      <c r="D113" s="56" t="s">
        <v>1401</v>
      </c>
      <c r="E113" s="57">
        <v>6.6844000000000001</v>
      </c>
    </row>
    <row r="114" spans="1:5" ht="15" customHeight="1" x14ac:dyDescent="0.2">
      <c r="A114" s="2" t="s">
        <v>129</v>
      </c>
      <c r="B114" s="2" t="s">
        <v>542</v>
      </c>
      <c r="C114" s="2" t="s">
        <v>1402</v>
      </c>
      <c r="D114" s="56" t="s">
        <v>1403</v>
      </c>
      <c r="E114" s="57">
        <v>8.7300000000000003E-2</v>
      </c>
    </row>
    <row r="115" spans="1:5" ht="15" customHeight="1" x14ac:dyDescent="0.2">
      <c r="A115" s="2" t="s">
        <v>129</v>
      </c>
      <c r="B115" s="2" t="s">
        <v>542</v>
      </c>
      <c r="C115" s="2" t="s">
        <v>1404</v>
      </c>
      <c r="D115" s="56" t="s">
        <v>1354</v>
      </c>
      <c r="E115" s="57">
        <v>5.6040000000000001</v>
      </c>
    </row>
    <row r="116" spans="1:5" ht="15" customHeight="1" x14ac:dyDescent="0.2">
      <c r="A116" s="2" t="s">
        <v>129</v>
      </c>
      <c r="B116" s="2" t="s">
        <v>542</v>
      </c>
      <c r="C116" s="2" t="s">
        <v>1405</v>
      </c>
      <c r="D116" s="56" t="s">
        <v>1354</v>
      </c>
      <c r="E116" s="57">
        <v>2.2688000000000001</v>
      </c>
    </row>
    <row r="117" spans="1:5" ht="15" customHeight="1" x14ac:dyDescent="0.2">
      <c r="A117" s="2" t="s">
        <v>129</v>
      </c>
      <c r="B117" s="2" t="s">
        <v>542</v>
      </c>
      <c r="C117" s="2" t="s">
        <v>1406</v>
      </c>
      <c r="D117" s="56" t="s">
        <v>1407</v>
      </c>
      <c r="E117" s="57">
        <v>5.9300000000000005E-2</v>
      </c>
    </row>
    <row r="118" spans="1:5" ht="15" customHeight="1" x14ac:dyDescent="0.2">
      <c r="A118" s="2" t="s">
        <v>129</v>
      </c>
      <c r="B118" s="2" t="s">
        <v>542</v>
      </c>
      <c r="C118" s="2" t="s">
        <v>1408</v>
      </c>
      <c r="D118" s="56" t="s">
        <v>1372</v>
      </c>
      <c r="E118" s="57">
        <v>0.15509999999999999</v>
      </c>
    </row>
    <row r="119" spans="1:5" ht="15" customHeight="1" x14ac:dyDescent="0.2">
      <c r="A119" s="2" t="s">
        <v>129</v>
      </c>
      <c r="B119" s="2" t="s">
        <v>542</v>
      </c>
      <c r="C119" s="2" t="s">
        <v>1409</v>
      </c>
      <c r="D119" s="56" t="s">
        <v>1410</v>
      </c>
      <c r="E119" s="57">
        <v>2.35E-2</v>
      </c>
    </row>
    <row r="120" spans="1:5" ht="15" customHeight="1" x14ac:dyDescent="0.2">
      <c r="A120" s="2" t="s">
        <v>129</v>
      </c>
      <c r="B120" s="2" t="s">
        <v>542</v>
      </c>
      <c r="C120" s="2" t="s">
        <v>1411</v>
      </c>
      <c r="D120" s="56" t="s">
        <v>1412</v>
      </c>
      <c r="E120" s="57">
        <v>0.433</v>
      </c>
    </row>
    <row r="121" spans="1:5" ht="15" customHeight="1" x14ac:dyDescent="0.2">
      <c r="A121" s="2" t="s">
        <v>129</v>
      </c>
      <c r="B121" s="2" t="s">
        <v>542</v>
      </c>
      <c r="C121" s="2" t="s">
        <v>1413</v>
      </c>
      <c r="D121" s="56" t="s">
        <v>1414</v>
      </c>
      <c r="E121" s="57">
        <v>0.98370000000000002</v>
      </c>
    </row>
    <row r="122" spans="1:5" ht="15" customHeight="1" x14ac:dyDescent="0.2">
      <c r="A122" s="2" t="s">
        <v>129</v>
      </c>
      <c r="B122" s="2" t="s">
        <v>542</v>
      </c>
      <c r="C122" s="2" t="s">
        <v>1415</v>
      </c>
      <c r="D122" s="56" t="s">
        <v>1376</v>
      </c>
      <c r="E122" s="57">
        <v>0.51749999999999996</v>
      </c>
    </row>
    <row r="123" spans="1:5" ht="15" customHeight="1" x14ac:dyDescent="0.2">
      <c r="A123" s="2" t="s">
        <v>129</v>
      </c>
      <c r="B123" s="2" t="s">
        <v>542</v>
      </c>
      <c r="C123" s="2" t="s">
        <v>1416</v>
      </c>
      <c r="D123" s="56" t="s">
        <v>1417</v>
      </c>
      <c r="E123" s="57">
        <v>0.12130000000000001</v>
      </c>
    </row>
    <row r="124" spans="1:5" ht="15" customHeight="1" x14ac:dyDescent="0.2">
      <c r="A124" s="2" t="s">
        <v>129</v>
      </c>
      <c r="B124" s="2" t="s">
        <v>543</v>
      </c>
      <c r="C124" s="2" t="s">
        <v>1418</v>
      </c>
      <c r="D124" s="56" t="s">
        <v>1419</v>
      </c>
      <c r="E124" s="57">
        <v>5.6000000000000001E-2</v>
      </c>
    </row>
    <row r="125" spans="1:5" ht="15" customHeight="1" x14ac:dyDescent="0.2">
      <c r="A125" s="2" t="s">
        <v>129</v>
      </c>
      <c r="B125" s="2" t="s">
        <v>543</v>
      </c>
      <c r="C125" s="2" t="s">
        <v>1420</v>
      </c>
      <c r="D125" s="56" t="s">
        <v>1421</v>
      </c>
      <c r="E125" s="57">
        <v>0.13100000000000001</v>
      </c>
    </row>
    <row r="126" spans="1:5" ht="15" customHeight="1" x14ac:dyDescent="0.2">
      <c r="A126" s="2" t="s">
        <v>129</v>
      </c>
      <c r="B126" s="2" t="s">
        <v>543</v>
      </c>
      <c r="C126" s="2" t="s">
        <v>1422</v>
      </c>
      <c r="D126" s="56" t="s">
        <v>1423</v>
      </c>
      <c r="E126" s="57">
        <v>8.8800000000000004E-2</v>
      </c>
    </row>
    <row r="127" spans="1:5" ht="15" customHeight="1" x14ac:dyDescent="0.2">
      <c r="A127" s="2" t="s">
        <v>129</v>
      </c>
      <c r="B127" s="2" t="s">
        <v>543</v>
      </c>
      <c r="C127" s="2" t="s">
        <v>1424</v>
      </c>
      <c r="D127" s="56" t="s">
        <v>1425</v>
      </c>
      <c r="E127" s="57">
        <v>0.75180000000000002</v>
      </c>
    </row>
    <row r="128" spans="1:5" ht="15" customHeight="1" x14ac:dyDescent="0.2">
      <c r="A128" s="2" t="s">
        <v>129</v>
      </c>
      <c r="B128" s="2" t="s">
        <v>543</v>
      </c>
      <c r="C128" s="2" t="s">
        <v>1426</v>
      </c>
      <c r="D128" s="56" t="s">
        <v>1425</v>
      </c>
      <c r="E128" s="57">
        <v>6.4000000000000001E-2</v>
      </c>
    </row>
    <row r="129" spans="1:5" ht="15" customHeight="1" x14ac:dyDescent="0.2">
      <c r="A129" s="2" t="s">
        <v>129</v>
      </c>
      <c r="B129" s="2" t="s">
        <v>544</v>
      </c>
      <c r="C129" s="2" t="s">
        <v>1427</v>
      </c>
      <c r="D129" s="56" t="s">
        <v>1341</v>
      </c>
      <c r="E129" s="57">
        <v>0.29599999999999999</v>
      </c>
    </row>
    <row r="130" spans="1:5" ht="15" customHeight="1" x14ac:dyDescent="0.2">
      <c r="A130" s="2" t="s">
        <v>129</v>
      </c>
      <c r="B130" s="2" t="s">
        <v>544</v>
      </c>
      <c r="C130" s="2" t="s">
        <v>1428</v>
      </c>
      <c r="D130" s="56" t="s">
        <v>1261</v>
      </c>
      <c r="E130" s="57">
        <v>0.19800000000000001</v>
      </c>
    </row>
    <row r="131" spans="1:5" ht="15" customHeight="1" x14ac:dyDescent="0.2">
      <c r="A131" s="2" t="s">
        <v>129</v>
      </c>
      <c r="B131" s="2" t="s">
        <v>544</v>
      </c>
      <c r="C131" s="2" t="s">
        <v>1429</v>
      </c>
      <c r="D131" s="56" t="s">
        <v>1261</v>
      </c>
      <c r="E131" s="57">
        <v>0.1318</v>
      </c>
    </row>
    <row r="132" spans="1:5" ht="15" customHeight="1" x14ac:dyDescent="0.2">
      <c r="A132" s="2" t="s">
        <v>129</v>
      </c>
      <c r="B132" s="2" t="s">
        <v>544</v>
      </c>
      <c r="C132" s="2" t="s">
        <v>1430</v>
      </c>
      <c r="D132" s="56" t="s">
        <v>1431</v>
      </c>
      <c r="E132" s="57">
        <v>0.32279999999999998</v>
      </c>
    </row>
    <row r="133" spans="1:5" ht="15" customHeight="1" x14ac:dyDescent="0.2">
      <c r="A133" s="2" t="s">
        <v>129</v>
      </c>
      <c r="B133" s="2" t="s">
        <v>544</v>
      </c>
      <c r="C133" s="2" t="s">
        <v>1432</v>
      </c>
      <c r="D133" s="56" t="s">
        <v>1268</v>
      </c>
      <c r="E133" s="57">
        <v>1.4E-2</v>
      </c>
    </row>
    <row r="134" spans="1:5" ht="15" customHeight="1" x14ac:dyDescent="0.2">
      <c r="A134" s="2" t="s">
        <v>129</v>
      </c>
      <c r="B134" s="2" t="s">
        <v>544</v>
      </c>
      <c r="C134" s="2" t="s">
        <v>1433</v>
      </c>
      <c r="D134" s="56" t="s">
        <v>1434</v>
      </c>
      <c r="E134" s="57">
        <v>0.59279999999999999</v>
      </c>
    </row>
    <row r="135" spans="1:5" ht="15" customHeight="1" x14ac:dyDescent="0.2">
      <c r="A135" s="2" t="s">
        <v>129</v>
      </c>
      <c r="B135" s="2" t="s">
        <v>544</v>
      </c>
      <c r="C135" s="2" t="s">
        <v>1435</v>
      </c>
      <c r="D135" s="56" t="s">
        <v>1436</v>
      </c>
      <c r="E135" s="57">
        <v>0.51100000000000001</v>
      </c>
    </row>
    <row r="136" spans="1:5" ht="15" customHeight="1" x14ac:dyDescent="0.2">
      <c r="A136" s="2" t="s">
        <v>129</v>
      </c>
      <c r="B136" s="2" t="s">
        <v>544</v>
      </c>
      <c r="C136" s="2" t="s">
        <v>1437</v>
      </c>
      <c r="D136" s="56" t="s">
        <v>1438</v>
      </c>
      <c r="E136" s="57">
        <v>0.61</v>
      </c>
    </row>
    <row r="137" spans="1:5" ht="15" customHeight="1" x14ac:dyDescent="0.2">
      <c r="A137" s="2" t="s">
        <v>129</v>
      </c>
      <c r="B137" s="2" t="s">
        <v>544</v>
      </c>
      <c r="C137" s="2" t="s">
        <v>1439</v>
      </c>
      <c r="D137" s="56" t="s">
        <v>1282</v>
      </c>
      <c r="E137" s="57">
        <v>0.1343</v>
      </c>
    </row>
    <row r="138" spans="1:5" ht="15" customHeight="1" x14ac:dyDescent="0.2">
      <c r="A138" s="2" t="s">
        <v>129</v>
      </c>
      <c r="B138" s="2" t="s">
        <v>544</v>
      </c>
      <c r="C138" s="2" t="s">
        <v>1440</v>
      </c>
      <c r="D138" s="56" t="s">
        <v>1303</v>
      </c>
      <c r="E138" s="57">
        <v>0.1125</v>
      </c>
    </row>
    <row r="139" spans="1:5" ht="15" customHeight="1" x14ac:dyDescent="0.2">
      <c r="A139" s="2" t="s">
        <v>129</v>
      </c>
      <c r="B139" s="2" t="s">
        <v>545</v>
      </c>
      <c r="C139" s="2" t="s">
        <v>1441</v>
      </c>
      <c r="D139" s="56" t="s">
        <v>1442</v>
      </c>
      <c r="E139" s="57">
        <v>0.23139999999999999</v>
      </c>
    </row>
    <row r="140" spans="1:5" ht="15" customHeight="1" x14ac:dyDescent="0.2">
      <c r="A140" s="2" t="s">
        <v>164</v>
      </c>
      <c r="B140" s="2" t="s">
        <v>554</v>
      </c>
      <c r="C140" s="2" t="s">
        <v>1443</v>
      </c>
      <c r="D140" s="56" t="s">
        <v>1444</v>
      </c>
      <c r="E140" s="57">
        <v>4.3120000000000003</v>
      </c>
    </row>
    <row r="141" spans="1:5" ht="15" customHeight="1" x14ac:dyDescent="0.2">
      <c r="A141" s="2" t="s">
        <v>164</v>
      </c>
      <c r="B141" s="2" t="s">
        <v>554</v>
      </c>
      <c r="C141" s="2" t="s">
        <v>1445</v>
      </c>
      <c r="D141" s="56" t="s">
        <v>1444</v>
      </c>
      <c r="E141" s="57">
        <v>0.37319999999999998</v>
      </c>
    </row>
    <row r="142" spans="1:5" ht="15" customHeight="1" x14ac:dyDescent="0.2">
      <c r="A142" s="2" t="s">
        <v>164</v>
      </c>
      <c r="B142" s="2" t="s">
        <v>555</v>
      </c>
      <c r="C142" s="2" t="s">
        <v>1446</v>
      </c>
      <c r="D142" s="56" t="s">
        <v>1360</v>
      </c>
      <c r="E142" s="57">
        <v>0.3095</v>
      </c>
    </row>
    <row r="143" spans="1:5" ht="15" customHeight="1" x14ac:dyDescent="0.2">
      <c r="A143" s="2" t="s">
        <v>164</v>
      </c>
      <c r="B143" s="2" t="s">
        <v>555</v>
      </c>
      <c r="C143" s="2" t="s">
        <v>1447</v>
      </c>
      <c r="D143" s="56" t="s">
        <v>1448</v>
      </c>
      <c r="E143" s="57">
        <v>2.3300000000000001E-2</v>
      </c>
    </row>
    <row r="144" spans="1:5" ht="15" customHeight="1" x14ac:dyDescent="0.2">
      <c r="A144" s="2" t="s">
        <v>90</v>
      </c>
      <c r="B144" s="2" t="s">
        <v>561</v>
      </c>
      <c r="C144" s="2" t="s">
        <v>1449</v>
      </c>
      <c r="D144" s="56" t="s">
        <v>1216</v>
      </c>
      <c r="E144" s="57">
        <v>0.1678</v>
      </c>
    </row>
    <row r="145" spans="1:5" ht="15" customHeight="1" x14ac:dyDescent="0.2">
      <c r="A145" s="2" t="s">
        <v>90</v>
      </c>
      <c r="B145" s="2" t="s">
        <v>561</v>
      </c>
      <c r="C145" s="2" t="s">
        <v>1450</v>
      </c>
      <c r="D145" s="56" t="s">
        <v>1451</v>
      </c>
      <c r="E145" s="57">
        <v>0.18</v>
      </c>
    </row>
    <row r="146" spans="1:5" ht="15" customHeight="1" x14ac:dyDescent="0.2">
      <c r="A146" s="2" t="s">
        <v>90</v>
      </c>
      <c r="B146" s="2" t="s">
        <v>561</v>
      </c>
      <c r="C146" s="2" t="s">
        <v>1452</v>
      </c>
      <c r="D146" s="56" t="s">
        <v>1453</v>
      </c>
      <c r="E146" s="57">
        <v>0.15329999999999999</v>
      </c>
    </row>
    <row r="147" spans="1:5" ht="15" customHeight="1" x14ac:dyDescent="0.2">
      <c r="A147" s="2" t="s">
        <v>90</v>
      </c>
      <c r="B147" s="2" t="s">
        <v>561</v>
      </c>
      <c r="C147" s="2" t="s">
        <v>1454</v>
      </c>
      <c r="D147" s="56" t="s">
        <v>1242</v>
      </c>
      <c r="E147" s="57">
        <v>5.0999999999999997E-2</v>
      </c>
    </row>
    <row r="148" spans="1:5" ht="15" customHeight="1" x14ac:dyDescent="0.2">
      <c r="A148" s="2" t="s">
        <v>90</v>
      </c>
      <c r="B148" s="2" t="s">
        <v>561</v>
      </c>
      <c r="C148" s="2" t="s">
        <v>1455</v>
      </c>
      <c r="D148" s="56" t="s">
        <v>1456</v>
      </c>
      <c r="E148" s="57">
        <v>0.1507</v>
      </c>
    </row>
    <row r="149" spans="1:5" ht="15" customHeight="1" x14ac:dyDescent="0.2">
      <c r="A149" s="2" t="s">
        <v>90</v>
      </c>
      <c r="B149" s="2" t="s">
        <v>561</v>
      </c>
      <c r="C149" s="2" t="s">
        <v>1457</v>
      </c>
      <c r="D149" s="56" t="s">
        <v>1436</v>
      </c>
      <c r="E149" s="57">
        <v>0.23</v>
      </c>
    </row>
    <row r="150" spans="1:5" ht="15" customHeight="1" x14ac:dyDescent="0.2">
      <c r="A150" s="2" t="s">
        <v>90</v>
      </c>
      <c r="B150" s="2" t="s">
        <v>561</v>
      </c>
      <c r="C150" s="2" t="s">
        <v>1458</v>
      </c>
      <c r="D150" s="56" t="s">
        <v>1459</v>
      </c>
      <c r="E150" s="57">
        <v>0.24529999999999999</v>
      </c>
    </row>
    <row r="151" spans="1:5" ht="15" customHeight="1" x14ac:dyDescent="0.2">
      <c r="A151" s="2" t="s">
        <v>90</v>
      </c>
      <c r="B151" s="2" t="s">
        <v>561</v>
      </c>
      <c r="C151" s="2" t="s">
        <v>1460</v>
      </c>
      <c r="D151" s="56" t="s">
        <v>1461</v>
      </c>
      <c r="E151" s="57">
        <v>0.26240000000000002</v>
      </c>
    </row>
    <row r="152" spans="1:5" ht="15" customHeight="1" x14ac:dyDescent="0.2">
      <c r="A152" s="2" t="s">
        <v>90</v>
      </c>
      <c r="B152" s="2" t="s">
        <v>561</v>
      </c>
      <c r="C152" s="2" t="s">
        <v>1462</v>
      </c>
      <c r="D152" s="56" t="s">
        <v>1401</v>
      </c>
      <c r="E152" s="57">
        <v>0.27</v>
      </c>
    </row>
    <row r="153" spans="1:5" ht="15" customHeight="1" x14ac:dyDescent="0.2">
      <c r="A153" s="2" t="s">
        <v>90</v>
      </c>
      <c r="B153" s="2" t="s">
        <v>561</v>
      </c>
      <c r="C153" s="2" t="s">
        <v>1463</v>
      </c>
      <c r="D153" s="56" t="s">
        <v>1322</v>
      </c>
      <c r="E153" s="57">
        <v>0.4783</v>
      </c>
    </row>
    <row r="154" spans="1:5" ht="15" customHeight="1" x14ac:dyDescent="0.2">
      <c r="A154" s="2" t="s">
        <v>90</v>
      </c>
      <c r="B154" s="2" t="s">
        <v>561</v>
      </c>
      <c r="C154" s="2" t="s">
        <v>1464</v>
      </c>
      <c r="D154" s="56" t="s">
        <v>1465</v>
      </c>
      <c r="E154" s="57">
        <v>7.0300000000000001E-2</v>
      </c>
    </row>
    <row r="155" spans="1:5" ht="15" customHeight="1" x14ac:dyDescent="0.2">
      <c r="A155" s="2" t="s">
        <v>90</v>
      </c>
      <c r="B155" s="2" t="s">
        <v>562</v>
      </c>
      <c r="C155" s="2" t="s">
        <v>1466</v>
      </c>
      <c r="D155" s="56" t="s">
        <v>1216</v>
      </c>
      <c r="E155" s="57">
        <v>1.968</v>
      </c>
    </row>
    <row r="156" spans="1:5" ht="15" customHeight="1" x14ac:dyDescent="0.2">
      <c r="A156" s="2" t="s">
        <v>90</v>
      </c>
      <c r="B156" s="2" t="s">
        <v>562</v>
      </c>
      <c r="C156" s="2" t="s">
        <v>1467</v>
      </c>
      <c r="D156" s="56" t="s">
        <v>1468</v>
      </c>
      <c r="E156" s="57">
        <v>1.6095999999999999</v>
      </c>
    </row>
    <row r="157" spans="1:5" ht="15" customHeight="1" x14ac:dyDescent="0.2">
      <c r="A157" s="2" t="s">
        <v>90</v>
      </c>
      <c r="B157" s="2" t="s">
        <v>562</v>
      </c>
      <c r="C157" s="2" t="s">
        <v>1469</v>
      </c>
      <c r="D157" s="56" t="s">
        <v>1451</v>
      </c>
      <c r="E157" s="57">
        <v>4.3825000000000003</v>
      </c>
    </row>
    <row r="158" spans="1:5" ht="15" customHeight="1" x14ac:dyDescent="0.2">
      <c r="A158" s="2" t="s">
        <v>90</v>
      </c>
      <c r="B158" s="2" t="s">
        <v>562</v>
      </c>
      <c r="C158" s="2" t="s">
        <v>1470</v>
      </c>
      <c r="D158" s="56" t="s">
        <v>1247</v>
      </c>
      <c r="E158" s="57">
        <v>4.3968000000000007</v>
      </c>
    </row>
    <row r="159" spans="1:5" ht="15" customHeight="1" x14ac:dyDescent="0.2">
      <c r="A159" s="2" t="s">
        <v>90</v>
      </c>
      <c r="B159" s="2" t="s">
        <v>562</v>
      </c>
      <c r="C159" s="2" t="s">
        <v>1471</v>
      </c>
      <c r="D159" s="56" t="s">
        <v>1472</v>
      </c>
      <c r="E159" s="57">
        <v>1.2035</v>
      </c>
    </row>
    <row r="160" spans="1:5" ht="15" customHeight="1" x14ac:dyDescent="0.2">
      <c r="A160" s="2" t="s">
        <v>90</v>
      </c>
      <c r="B160" s="2" t="s">
        <v>563</v>
      </c>
      <c r="C160" s="2" t="s">
        <v>1473</v>
      </c>
      <c r="D160" s="56" t="s">
        <v>1474</v>
      </c>
      <c r="E160" s="57">
        <v>0.22459999999999999</v>
      </c>
    </row>
    <row r="161" spans="1:5" ht="15" customHeight="1" x14ac:dyDescent="0.2">
      <c r="A161" s="2" t="s">
        <v>90</v>
      </c>
      <c r="B161" s="2" t="s">
        <v>563</v>
      </c>
      <c r="C161" s="2" t="s">
        <v>1475</v>
      </c>
      <c r="D161" s="56" t="s">
        <v>1391</v>
      </c>
      <c r="E161" s="57">
        <v>9.0399999999999994E-2</v>
      </c>
    </row>
    <row r="162" spans="1:5" ht="15" customHeight="1" x14ac:dyDescent="0.2">
      <c r="A162" s="2" t="s">
        <v>90</v>
      </c>
      <c r="B162" s="2" t="s">
        <v>563</v>
      </c>
      <c r="C162" s="2" t="s">
        <v>1476</v>
      </c>
      <c r="D162" s="56" t="s">
        <v>1477</v>
      </c>
      <c r="E162" s="57">
        <v>0.16170000000000001</v>
      </c>
    </row>
    <row r="163" spans="1:5" ht="15" customHeight="1" x14ac:dyDescent="0.2">
      <c r="A163" s="2" t="s">
        <v>90</v>
      </c>
      <c r="B163" s="2" t="s">
        <v>563</v>
      </c>
      <c r="C163" s="2" t="s">
        <v>1478</v>
      </c>
      <c r="D163" s="56" t="s">
        <v>1472</v>
      </c>
      <c r="E163" s="57">
        <v>0.2422</v>
      </c>
    </row>
    <row r="164" spans="1:5" ht="15" customHeight="1" x14ac:dyDescent="0.2">
      <c r="A164" s="2" t="s">
        <v>90</v>
      </c>
      <c r="B164" s="2" t="s">
        <v>563</v>
      </c>
      <c r="C164" s="2" t="s">
        <v>1479</v>
      </c>
      <c r="D164" s="56" t="s">
        <v>1480</v>
      </c>
      <c r="E164" s="57">
        <v>0.25009999999999999</v>
      </c>
    </row>
    <row r="165" spans="1:5" ht="15" customHeight="1" x14ac:dyDescent="0.2">
      <c r="A165" s="2" t="s">
        <v>90</v>
      </c>
      <c r="B165" s="2" t="s">
        <v>563</v>
      </c>
      <c r="C165" s="2" t="s">
        <v>1481</v>
      </c>
      <c r="D165" s="56" t="s">
        <v>1482</v>
      </c>
      <c r="E165" s="57">
        <v>0.38300000000000001</v>
      </c>
    </row>
    <row r="166" spans="1:5" ht="15" customHeight="1" x14ac:dyDescent="0.2">
      <c r="A166" s="2" t="s">
        <v>90</v>
      </c>
      <c r="B166" s="2" t="s">
        <v>564</v>
      </c>
      <c r="C166" s="2" t="s">
        <v>1483</v>
      </c>
      <c r="D166" s="56" t="s">
        <v>1484</v>
      </c>
      <c r="E166" s="57">
        <v>1.03</v>
      </c>
    </row>
    <row r="167" spans="1:5" ht="15" customHeight="1" x14ac:dyDescent="0.2">
      <c r="A167" s="2" t="s">
        <v>90</v>
      </c>
      <c r="B167" s="2" t="s">
        <v>564</v>
      </c>
      <c r="C167" s="2" t="s">
        <v>1485</v>
      </c>
      <c r="D167" s="56" t="s">
        <v>1486</v>
      </c>
      <c r="E167" s="57">
        <v>1.9670000000000001</v>
      </c>
    </row>
    <row r="168" spans="1:5" ht="15" customHeight="1" x14ac:dyDescent="0.2">
      <c r="A168" s="2" t="s">
        <v>90</v>
      </c>
      <c r="B168" s="2" t="s">
        <v>564</v>
      </c>
      <c r="C168" s="2" t="s">
        <v>1487</v>
      </c>
      <c r="D168" s="56" t="s">
        <v>1488</v>
      </c>
      <c r="E168" s="57">
        <v>1.05</v>
      </c>
    </row>
    <row r="169" spans="1:5" ht="15" customHeight="1" x14ac:dyDescent="0.2">
      <c r="A169" s="2" t="s">
        <v>90</v>
      </c>
      <c r="B169" s="2" t="s">
        <v>564</v>
      </c>
      <c r="C169" s="2" t="s">
        <v>1489</v>
      </c>
      <c r="D169" s="56" t="s">
        <v>1319</v>
      </c>
      <c r="E169" s="57">
        <v>2.4950000000000001</v>
      </c>
    </row>
    <row r="170" spans="1:5" ht="15" customHeight="1" x14ac:dyDescent="0.2">
      <c r="A170" s="2" t="s">
        <v>90</v>
      </c>
      <c r="B170" s="2" t="s">
        <v>565</v>
      </c>
      <c r="C170" s="2" t="s">
        <v>1490</v>
      </c>
      <c r="D170" s="56" t="s">
        <v>1442</v>
      </c>
      <c r="E170" s="57">
        <v>4.97</v>
      </c>
    </row>
    <row r="171" spans="1:5" ht="15" customHeight="1" x14ac:dyDescent="0.2">
      <c r="A171" s="2" t="s">
        <v>90</v>
      </c>
      <c r="B171" s="2" t="s">
        <v>566</v>
      </c>
      <c r="C171" s="2" t="s">
        <v>1491</v>
      </c>
      <c r="D171" s="56" t="s">
        <v>1261</v>
      </c>
      <c r="E171" s="57">
        <v>1.958</v>
      </c>
    </row>
    <row r="172" spans="1:5" ht="15" customHeight="1" x14ac:dyDescent="0.2">
      <c r="A172" s="2" t="s">
        <v>154</v>
      </c>
      <c r="B172" s="2" t="s">
        <v>573</v>
      </c>
      <c r="C172" s="2" t="s">
        <v>1492</v>
      </c>
      <c r="D172" s="56" t="s">
        <v>1493</v>
      </c>
      <c r="E172" s="57">
        <v>1.8959999999999999</v>
      </c>
    </row>
    <row r="173" spans="1:5" ht="15" customHeight="1" x14ac:dyDescent="0.2">
      <c r="A173" s="2" t="s">
        <v>154</v>
      </c>
      <c r="B173" s="2" t="s">
        <v>573</v>
      </c>
      <c r="C173" s="2" t="s">
        <v>1494</v>
      </c>
      <c r="D173" s="56" t="s">
        <v>1495</v>
      </c>
      <c r="E173" s="57">
        <v>2.7431000000000001</v>
      </c>
    </row>
    <row r="174" spans="1:5" ht="15" customHeight="1" x14ac:dyDescent="0.2">
      <c r="A174" s="2" t="s">
        <v>154</v>
      </c>
      <c r="B174" s="2" t="s">
        <v>573</v>
      </c>
      <c r="C174" s="2" t="s">
        <v>1496</v>
      </c>
      <c r="D174" s="56" t="s">
        <v>1497</v>
      </c>
      <c r="E174" s="57">
        <v>12.432</v>
      </c>
    </row>
    <row r="175" spans="1:5" ht="15" customHeight="1" x14ac:dyDescent="0.2">
      <c r="A175" s="2" t="s">
        <v>69</v>
      </c>
      <c r="B175" s="2" t="s">
        <v>577</v>
      </c>
      <c r="C175" s="2" t="s">
        <v>1498</v>
      </c>
      <c r="D175" s="56" t="s">
        <v>1499</v>
      </c>
      <c r="E175" s="57">
        <v>1.6528</v>
      </c>
    </row>
    <row r="176" spans="1:5" ht="15" customHeight="1" x14ac:dyDescent="0.2">
      <c r="A176" s="2" t="s">
        <v>69</v>
      </c>
      <c r="B176" s="2" t="s">
        <v>69</v>
      </c>
      <c r="C176" s="2" t="s">
        <v>1500</v>
      </c>
      <c r="D176" s="56" t="s">
        <v>1296</v>
      </c>
      <c r="E176" s="57">
        <v>36.67</v>
      </c>
    </row>
    <row r="177" spans="1:5" ht="15" customHeight="1" x14ac:dyDescent="0.2">
      <c r="A177" s="2" t="s">
        <v>51</v>
      </c>
      <c r="B177" s="2" t="s">
        <v>590</v>
      </c>
      <c r="C177" s="2" t="s">
        <v>1501</v>
      </c>
      <c r="D177" s="56" t="s">
        <v>1502</v>
      </c>
      <c r="E177" s="57">
        <v>1.2889999999999999</v>
      </c>
    </row>
    <row r="178" spans="1:5" ht="15" customHeight="1" x14ac:dyDescent="0.2">
      <c r="A178" s="2" t="s">
        <v>51</v>
      </c>
      <c r="B178" s="2" t="s">
        <v>591</v>
      </c>
      <c r="C178" s="2" t="s">
        <v>1503</v>
      </c>
      <c r="D178" s="56" t="s">
        <v>1504</v>
      </c>
      <c r="E178" s="57">
        <v>0.24929999999999999</v>
      </c>
    </row>
    <row r="179" spans="1:5" ht="15" customHeight="1" x14ac:dyDescent="0.2">
      <c r="A179" s="2" t="s">
        <v>102</v>
      </c>
      <c r="B179" s="2" t="s">
        <v>620</v>
      </c>
      <c r="C179" s="2" t="s">
        <v>1505</v>
      </c>
      <c r="D179" s="56" t="s">
        <v>1495</v>
      </c>
      <c r="E179" s="57">
        <v>7.5999999999999998E-2</v>
      </c>
    </row>
    <row r="180" spans="1:5" ht="15" customHeight="1" x14ac:dyDescent="0.2">
      <c r="A180" s="2" t="s">
        <v>102</v>
      </c>
      <c r="B180" s="2" t="s">
        <v>620</v>
      </c>
      <c r="C180" s="2" t="s">
        <v>1506</v>
      </c>
      <c r="D180" s="56" t="s">
        <v>1374</v>
      </c>
      <c r="E180" s="57">
        <v>3.8199999999999998E-2</v>
      </c>
    </row>
    <row r="181" spans="1:5" ht="15" customHeight="1" x14ac:dyDescent="0.2">
      <c r="A181" s="2" t="s">
        <v>102</v>
      </c>
      <c r="B181" s="2" t="s">
        <v>621</v>
      </c>
      <c r="C181" s="2" t="s">
        <v>1507</v>
      </c>
      <c r="D181" s="56" t="s">
        <v>1508</v>
      </c>
      <c r="E181" s="57">
        <v>4.58E-2</v>
      </c>
    </row>
    <row r="182" spans="1:5" ht="15" customHeight="1" x14ac:dyDescent="0.2">
      <c r="A182" s="2" t="s">
        <v>102</v>
      </c>
      <c r="B182" s="2" t="s">
        <v>621</v>
      </c>
      <c r="C182" s="2" t="s">
        <v>1509</v>
      </c>
      <c r="D182" s="56" t="s">
        <v>1510</v>
      </c>
      <c r="E182" s="57">
        <v>10.68</v>
      </c>
    </row>
    <row r="183" spans="1:5" ht="15" customHeight="1" x14ac:dyDescent="0.2">
      <c r="A183" s="2" t="s">
        <v>102</v>
      </c>
      <c r="B183" s="2" t="s">
        <v>621</v>
      </c>
      <c r="C183" s="2" t="s">
        <v>1511</v>
      </c>
      <c r="D183" s="56" t="s">
        <v>1383</v>
      </c>
      <c r="E183" s="57">
        <v>1.2E-2</v>
      </c>
    </row>
    <row r="184" spans="1:5" ht="15" customHeight="1" x14ac:dyDescent="0.2">
      <c r="A184" s="2" t="s">
        <v>102</v>
      </c>
      <c r="B184" s="2" t="s">
        <v>621</v>
      </c>
      <c r="C184" s="2" t="s">
        <v>1512</v>
      </c>
      <c r="D184" s="56" t="s">
        <v>1499</v>
      </c>
      <c r="E184" s="57">
        <v>4.9599999999999998E-2</v>
      </c>
    </row>
    <row r="185" spans="1:5" ht="15" customHeight="1" x14ac:dyDescent="0.2">
      <c r="A185" s="2" t="s">
        <v>102</v>
      </c>
      <c r="B185" s="2" t="s">
        <v>621</v>
      </c>
      <c r="C185" s="2" t="s">
        <v>1513</v>
      </c>
      <c r="D185" s="56" t="s">
        <v>1477</v>
      </c>
      <c r="E185" s="57">
        <v>3.5999999999999997E-2</v>
      </c>
    </row>
    <row r="186" spans="1:5" ht="15" customHeight="1" x14ac:dyDescent="0.2">
      <c r="A186" s="2" t="s">
        <v>102</v>
      </c>
      <c r="B186" s="2" t="s">
        <v>621</v>
      </c>
      <c r="C186" s="2" t="s">
        <v>1514</v>
      </c>
      <c r="D186" s="56" t="s">
        <v>1444</v>
      </c>
      <c r="E186" s="57">
        <v>4.5600000000000002E-2</v>
      </c>
    </row>
    <row r="187" spans="1:5" ht="15" customHeight="1" x14ac:dyDescent="0.2">
      <c r="A187" s="2" t="s">
        <v>102</v>
      </c>
      <c r="B187" s="2" t="s">
        <v>621</v>
      </c>
      <c r="C187" s="2" t="s">
        <v>1515</v>
      </c>
      <c r="D187" s="56" t="s">
        <v>1444</v>
      </c>
      <c r="E187" s="57">
        <v>0.20430000000000001</v>
      </c>
    </row>
    <row r="188" spans="1:5" ht="15" customHeight="1" x14ac:dyDescent="0.2">
      <c r="A188" s="2" t="s">
        <v>102</v>
      </c>
      <c r="B188" s="2" t="s">
        <v>621</v>
      </c>
      <c r="C188" s="2" t="s">
        <v>1516</v>
      </c>
      <c r="D188" s="56" t="s">
        <v>1314</v>
      </c>
      <c r="E188" s="57">
        <v>0.5343</v>
      </c>
    </row>
    <row r="189" spans="1:5" ht="15" customHeight="1" x14ac:dyDescent="0.2">
      <c r="A189" s="2" t="s">
        <v>102</v>
      </c>
      <c r="B189" s="2" t="s">
        <v>621</v>
      </c>
      <c r="C189" s="2" t="s">
        <v>1517</v>
      </c>
      <c r="D189" s="56" t="s">
        <v>1354</v>
      </c>
      <c r="E189" s="57">
        <v>5.0299999999999997E-2</v>
      </c>
    </row>
    <row r="190" spans="1:5" ht="15" customHeight="1" x14ac:dyDescent="0.2">
      <c r="A190" s="2" t="s">
        <v>102</v>
      </c>
      <c r="B190" s="2" t="s">
        <v>621</v>
      </c>
      <c r="C190" s="2" t="s">
        <v>1518</v>
      </c>
      <c r="D190" s="56" t="s">
        <v>1519</v>
      </c>
      <c r="E190" s="57">
        <v>0.20280000000000001</v>
      </c>
    </row>
    <row r="191" spans="1:5" ht="15" customHeight="1" x14ac:dyDescent="0.2">
      <c r="A191" s="2" t="s">
        <v>102</v>
      </c>
      <c r="B191" s="2" t="s">
        <v>621</v>
      </c>
      <c r="C191" s="2" t="s">
        <v>1520</v>
      </c>
      <c r="D191" s="56" t="s">
        <v>1480</v>
      </c>
      <c r="E191" s="57">
        <v>0.104</v>
      </c>
    </row>
    <row r="192" spans="1:5" ht="15" customHeight="1" x14ac:dyDescent="0.2">
      <c r="A192" s="2" t="s">
        <v>102</v>
      </c>
      <c r="B192" s="2" t="s">
        <v>621</v>
      </c>
      <c r="C192" s="2" t="s">
        <v>1521</v>
      </c>
      <c r="D192" s="56" t="s">
        <v>1522</v>
      </c>
      <c r="E192" s="57">
        <v>0.43809999999999999</v>
      </c>
    </row>
    <row r="193" spans="1:5" ht="15" customHeight="1" x14ac:dyDescent="0.2">
      <c r="A193" s="2" t="s">
        <v>102</v>
      </c>
      <c r="B193" s="2" t="s">
        <v>621</v>
      </c>
      <c r="C193" s="2" t="s">
        <v>1523</v>
      </c>
      <c r="D193" s="56" t="s">
        <v>1524</v>
      </c>
      <c r="E193" s="57">
        <v>0.92300000000000004</v>
      </c>
    </row>
    <row r="194" spans="1:5" ht="15" customHeight="1" x14ac:dyDescent="0.2">
      <c r="A194" s="2" t="s">
        <v>102</v>
      </c>
      <c r="B194" s="2" t="s">
        <v>621</v>
      </c>
      <c r="C194" s="2" t="s">
        <v>1525</v>
      </c>
      <c r="D194" s="56" t="s">
        <v>1526</v>
      </c>
      <c r="E194" s="57">
        <v>7.8700000000000006E-2</v>
      </c>
    </row>
    <row r="195" spans="1:5" ht="15" customHeight="1" x14ac:dyDescent="0.2">
      <c r="A195" s="2" t="s">
        <v>102</v>
      </c>
      <c r="B195" s="2" t="s">
        <v>621</v>
      </c>
      <c r="C195" s="2" t="s">
        <v>1527</v>
      </c>
      <c r="D195" s="56" t="s">
        <v>1327</v>
      </c>
      <c r="E195" s="57">
        <v>2.5100000000000001E-2</v>
      </c>
    </row>
    <row r="196" spans="1:5" ht="15" customHeight="1" x14ac:dyDescent="0.2">
      <c r="A196" s="2" t="s">
        <v>102</v>
      </c>
      <c r="B196" s="2" t="s">
        <v>621</v>
      </c>
      <c r="C196" s="2" t="s">
        <v>1528</v>
      </c>
      <c r="D196" s="56" t="s">
        <v>1529</v>
      </c>
      <c r="E196" s="57">
        <v>3.5499999999999997E-2</v>
      </c>
    </row>
    <row r="197" spans="1:5" ht="15" customHeight="1" x14ac:dyDescent="0.2">
      <c r="A197" s="2" t="s">
        <v>102</v>
      </c>
      <c r="B197" s="2" t="s">
        <v>621</v>
      </c>
      <c r="C197" s="2" t="s">
        <v>1530</v>
      </c>
      <c r="D197" s="56" t="s">
        <v>1414</v>
      </c>
      <c r="E197" s="57">
        <v>0.2102</v>
      </c>
    </row>
    <row r="198" spans="1:5" ht="15" customHeight="1" x14ac:dyDescent="0.2">
      <c r="A198" s="2" t="s">
        <v>102</v>
      </c>
      <c r="B198" s="2" t="s">
        <v>624</v>
      </c>
      <c r="C198" s="2" t="s">
        <v>1531</v>
      </c>
      <c r="D198" s="56" t="s">
        <v>1259</v>
      </c>
      <c r="E198" s="57">
        <v>1.163</v>
      </c>
    </row>
    <row r="199" spans="1:5" ht="15" customHeight="1" x14ac:dyDescent="0.2">
      <c r="A199" s="2" t="s">
        <v>102</v>
      </c>
      <c r="B199" s="2" t="s">
        <v>624</v>
      </c>
      <c r="C199" s="2" t="s">
        <v>1532</v>
      </c>
      <c r="D199" s="56" t="s">
        <v>1533</v>
      </c>
      <c r="E199" s="57">
        <v>6.5979999999999999</v>
      </c>
    </row>
    <row r="200" spans="1:5" ht="15" customHeight="1" x14ac:dyDescent="0.2">
      <c r="A200" s="2" t="s">
        <v>102</v>
      </c>
      <c r="B200" s="2" t="s">
        <v>624</v>
      </c>
      <c r="C200" s="2" t="s">
        <v>1534</v>
      </c>
      <c r="D200" s="56" t="s">
        <v>1535</v>
      </c>
      <c r="E200" s="57">
        <v>2.415</v>
      </c>
    </row>
    <row r="201" spans="1:5" ht="15" customHeight="1" x14ac:dyDescent="0.2">
      <c r="A201" s="2" t="s">
        <v>102</v>
      </c>
      <c r="B201" s="2" t="s">
        <v>624</v>
      </c>
      <c r="C201" s="2" t="s">
        <v>1536</v>
      </c>
      <c r="D201" s="56" t="s">
        <v>1230</v>
      </c>
      <c r="E201" s="57">
        <v>1.913</v>
      </c>
    </row>
    <row r="202" spans="1:5" ht="15" customHeight="1" x14ac:dyDescent="0.2">
      <c r="A202" s="2" t="s">
        <v>102</v>
      </c>
      <c r="B202" s="2" t="s">
        <v>624</v>
      </c>
      <c r="C202" s="2" t="s">
        <v>1537</v>
      </c>
      <c r="D202" s="56" t="s">
        <v>1538</v>
      </c>
      <c r="E202" s="57">
        <v>6.12</v>
      </c>
    </row>
    <row r="203" spans="1:5" ht="15" customHeight="1" x14ac:dyDescent="0.2">
      <c r="A203" s="2" t="s">
        <v>102</v>
      </c>
      <c r="B203" s="2" t="s">
        <v>624</v>
      </c>
      <c r="C203" s="2" t="s">
        <v>1539</v>
      </c>
      <c r="D203" s="56" t="s">
        <v>1273</v>
      </c>
      <c r="E203" s="57">
        <v>9.8109999999999999</v>
      </c>
    </row>
    <row r="204" spans="1:5" ht="15" customHeight="1" x14ac:dyDescent="0.2">
      <c r="A204" s="2" t="s">
        <v>102</v>
      </c>
      <c r="B204" s="2" t="s">
        <v>624</v>
      </c>
      <c r="C204" s="2" t="s">
        <v>1540</v>
      </c>
      <c r="D204" s="56" t="s">
        <v>1279</v>
      </c>
      <c r="E204" s="57">
        <v>6.9009999999999998</v>
      </c>
    </row>
    <row r="205" spans="1:5" x14ac:dyDescent="0.2">
      <c r="A205" s="2" t="s">
        <v>102</v>
      </c>
      <c r="B205" s="2" t="s">
        <v>624</v>
      </c>
      <c r="C205" s="2" t="s">
        <v>1541</v>
      </c>
      <c r="D205" s="56" t="s">
        <v>1282</v>
      </c>
      <c r="E205" s="57">
        <v>4.4119999999999999</v>
      </c>
    </row>
    <row r="206" spans="1:5" x14ac:dyDescent="0.2">
      <c r="A206" s="2" t="s">
        <v>102</v>
      </c>
      <c r="B206" s="2" t="s">
        <v>624</v>
      </c>
      <c r="C206" s="2" t="s">
        <v>1542</v>
      </c>
      <c r="D206" s="56" t="s">
        <v>1442</v>
      </c>
      <c r="E206" s="57">
        <v>25.643000000000001</v>
      </c>
    </row>
    <row r="207" spans="1:5" x14ac:dyDescent="0.2">
      <c r="A207" s="2" t="s">
        <v>102</v>
      </c>
      <c r="B207" s="2" t="s">
        <v>624</v>
      </c>
      <c r="C207" s="2" t="s">
        <v>1543</v>
      </c>
      <c r="D207" s="56" t="s">
        <v>1459</v>
      </c>
      <c r="E207" s="57">
        <v>1.095</v>
      </c>
    </row>
    <row r="208" spans="1:5" x14ac:dyDescent="0.2">
      <c r="A208" s="2" t="s">
        <v>102</v>
      </c>
      <c r="B208" s="2" t="s">
        <v>624</v>
      </c>
      <c r="C208" s="2" t="s">
        <v>1544</v>
      </c>
      <c r="D208" s="56" t="s">
        <v>1459</v>
      </c>
      <c r="E208" s="57">
        <v>16.780999999999999</v>
      </c>
    </row>
    <row r="209" spans="1:5" x14ac:dyDescent="0.2">
      <c r="A209" s="2" t="s">
        <v>102</v>
      </c>
      <c r="B209" s="2" t="s">
        <v>624</v>
      </c>
      <c r="C209" s="2" t="s">
        <v>1545</v>
      </c>
      <c r="D209" s="56" t="s">
        <v>1546</v>
      </c>
      <c r="E209" s="57">
        <v>2.6059999999999999</v>
      </c>
    </row>
    <row r="210" spans="1:5" x14ac:dyDescent="0.2">
      <c r="A210" s="2" t="s">
        <v>102</v>
      </c>
      <c r="B210" s="2" t="s">
        <v>624</v>
      </c>
      <c r="C210" s="2" t="s">
        <v>1547</v>
      </c>
      <c r="D210" s="56" t="s">
        <v>1548</v>
      </c>
      <c r="E210" s="57">
        <v>0.22009999999999999</v>
      </c>
    </row>
    <row r="211" spans="1:5" x14ac:dyDescent="0.2">
      <c r="A211" s="2" t="s">
        <v>102</v>
      </c>
      <c r="B211" s="2" t="s">
        <v>624</v>
      </c>
      <c r="C211" s="2" t="s">
        <v>1549</v>
      </c>
      <c r="D211" s="56" t="s">
        <v>1387</v>
      </c>
      <c r="E211" s="57">
        <v>1.3129999999999999</v>
      </c>
    </row>
    <row r="212" spans="1:5" x14ac:dyDescent="0.2">
      <c r="A212" s="2" t="s">
        <v>102</v>
      </c>
      <c r="B212" s="2" t="s">
        <v>624</v>
      </c>
      <c r="C212" s="2" t="s">
        <v>1550</v>
      </c>
      <c r="D212" s="56" t="s">
        <v>1551</v>
      </c>
      <c r="E212" s="57">
        <v>0.84</v>
      </c>
    </row>
    <row r="213" spans="1:5" x14ac:dyDescent="0.2">
      <c r="A213" s="2" t="s">
        <v>102</v>
      </c>
      <c r="B213" s="2" t="s">
        <v>624</v>
      </c>
      <c r="C213" s="2" t="s">
        <v>1552</v>
      </c>
      <c r="D213" s="56" t="s">
        <v>1396</v>
      </c>
      <c r="E213" s="57">
        <v>2.0110000000000001</v>
      </c>
    </row>
    <row r="214" spans="1:5" x14ac:dyDescent="0.2">
      <c r="A214" s="2" t="s">
        <v>102</v>
      </c>
      <c r="B214" s="2" t="s">
        <v>624</v>
      </c>
      <c r="C214" s="2" t="s">
        <v>1553</v>
      </c>
      <c r="D214" s="56" t="s">
        <v>1396</v>
      </c>
      <c r="E214" s="57">
        <v>0.54869999999999997</v>
      </c>
    </row>
    <row r="215" spans="1:5" x14ac:dyDescent="0.2">
      <c r="A215" s="2" t="s">
        <v>102</v>
      </c>
      <c r="B215" s="2" t="s">
        <v>624</v>
      </c>
      <c r="C215" s="2" t="s">
        <v>1554</v>
      </c>
      <c r="D215" s="56" t="s">
        <v>1354</v>
      </c>
      <c r="E215" s="57">
        <v>3.6</v>
      </c>
    </row>
    <row r="216" spans="1:5" x14ac:dyDescent="0.2">
      <c r="A216" s="2" t="s">
        <v>102</v>
      </c>
      <c r="B216" s="2" t="s">
        <v>624</v>
      </c>
      <c r="C216" s="2" t="s">
        <v>1555</v>
      </c>
      <c r="D216" s="56" t="s">
        <v>1322</v>
      </c>
      <c r="E216" s="57">
        <v>2.4119999999999999</v>
      </c>
    </row>
    <row r="217" spans="1:5" x14ac:dyDescent="0.2">
      <c r="A217" s="2" t="s">
        <v>63</v>
      </c>
      <c r="B217" s="2" t="s">
        <v>644</v>
      </c>
      <c r="C217" s="2" t="s">
        <v>1556</v>
      </c>
      <c r="D217" s="56" t="s">
        <v>1341</v>
      </c>
      <c r="E217" s="57">
        <v>3.2300000000000002E-2</v>
      </c>
    </row>
    <row r="218" spans="1:5" x14ac:dyDescent="0.2">
      <c r="A218" s="2" t="s">
        <v>63</v>
      </c>
      <c r="B218" s="2" t="s">
        <v>644</v>
      </c>
      <c r="C218" s="2" t="s">
        <v>1557</v>
      </c>
      <c r="D218" s="56" t="s">
        <v>1259</v>
      </c>
      <c r="E218" s="57">
        <v>3.9009999999999998</v>
      </c>
    </row>
    <row r="219" spans="1:5" x14ac:dyDescent="0.2">
      <c r="A219" s="2" t="s">
        <v>63</v>
      </c>
      <c r="B219" s="2" t="s">
        <v>644</v>
      </c>
      <c r="C219" s="2" t="s">
        <v>1558</v>
      </c>
      <c r="D219" s="56" t="s">
        <v>1559</v>
      </c>
      <c r="E219" s="57">
        <v>0.19520000000000001</v>
      </c>
    </row>
    <row r="220" spans="1:5" x14ac:dyDescent="0.2">
      <c r="A220" s="2" t="s">
        <v>63</v>
      </c>
      <c r="B220" s="2" t="s">
        <v>644</v>
      </c>
      <c r="C220" s="2" t="s">
        <v>1560</v>
      </c>
      <c r="D220" s="56" t="s">
        <v>1508</v>
      </c>
      <c r="E220" s="57">
        <v>0.18720000000000001</v>
      </c>
    </row>
    <row r="221" spans="1:5" x14ac:dyDescent="0.2">
      <c r="A221" s="2" t="s">
        <v>63</v>
      </c>
      <c r="B221" s="2" t="s">
        <v>644</v>
      </c>
      <c r="C221" s="2" t="s">
        <v>1561</v>
      </c>
      <c r="D221" s="56" t="s">
        <v>1562</v>
      </c>
      <c r="E221" s="57">
        <v>0.1696</v>
      </c>
    </row>
    <row r="222" spans="1:5" x14ac:dyDescent="0.2">
      <c r="A222" s="2" t="s">
        <v>63</v>
      </c>
      <c r="B222" s="2" t="s">
        <v>644</v>
      </c>
      <c r="C222" s="2" t="s">
        <v>1563</v>
      </c>
      <c r="D222" s="56" t="s">
        <v>1564</v>
      </c>
      <c r="E222" s="57">
        <v>5.8422000000000001</v>
      </c>
    </row>
    <row r="223" spans="1:5" x14ac:dyDescent="0.2">
      <c r="A223" s="2" t="s">
        <v>63</v>
      </c>
      <c r="B223" s="2" t="s">
        <v>644</v>
      </c>
      <c r="C223" s="2" t="s">
        <v>1565</v>
      </c>
      <c r="D223" s="56" t="s">
        <v>1564</v>
      </c>
      <c r="E223" s="57">
        <v>9.7699999999999995E-2</v>
      </c>
    </row>
    <row r="224" spans="1:5" x14ac:dyDescent="0.2">
      <c r="A224" s="2" t="s">
        <v>63</v>
      </c>
      <c r="B224" s="2" t="s">
        <v>644</v>
      </c>
      <c r="C224" s="2" t="s">
        <v>1566</v>
      </c>
      <c r="D224" s="56" t="s">
        <v>1567</v>
      </c>
      <c r="E224" s="57">
        <v>1.1373</v>
      </c>
    </row>
    <row r="225" spans="1:5" x14ac:dyDescent="0.2">
      <c r="A225" s="2" t="s">
        <v>63</v>
      </c>
      <c r="B225" s="2" t="s">
        <v>644</v>
      </c>
      <c r="C225" s="2" t="s">
        <v>1568</v>
      </c>
      <c r="D225" s="56" t="s">
        <v>1232</v>
      </c>
      <c r="E225" s="57">
        <v>5.4047000000000001</v>
      </c>
    </row>
    <row r="226" spans="1:5" x14ac:dyDescent="0.2">
      <c r="A226" s="2" t="s">
        <v>63</v>
      </c>
      <c r="B226" s="2" t="s">
        <v>653</v>
      </c>
      <c r="C226" s="2" t="s">
        <v>1569</v>
      </c>
      <c r="D226" s="56" t="s">
        <v>1383</v>
      </c>
      <c r="E226" s="57">
        <v>1.476</v>
      </c>
    </row>
    <row r="227" spans="1:5" x14ac:dyDescent="0.2">
      <c r="A227" s="2" t="s">
        <v>63</v>
      </c>
      <c r="B227" s="2" t="s">
        <v>653</v>
      </c>
      <c r="C227" s="2" t="s">
        <v>1570</v>
      </c>
      <c r="D227" s="56" t="s">
        <v>1306</v>
      </c>
      <c r="E227" s="57">
        <v>2.0066999999999999</v>
      </c>
    </row>
    <row r="228" spans="1:5" x14ac:dyDescent="0.2">
      <c r="A228" s="2" t="s">
        <v>63</v>
      </c>
      <c r="B228" s="2" t="s">
        <v>653</v>
      </c>
      <c r="C228" s="2" t="s">
        <v>1571</v>
      </c>
      <c r="D228" s="56" t="s">
        <v>1401</v>
      </c>
      <c r="E228" s="57">
        <v>0.26229999999999998</v>
      </c>
    </row>
    <row r="229" spans="1:5" x14ac:dyDescent="0.2">
      <c r="A229" s="2" t="s">
        <v>45</v>
      </c>
      <c r="B229" s="2" t="s">
        <v>656</v>
      </c>
      <c r="C229" s="2" t="s">
        <v>1572</v>
      </c>
      <c r="D229" s="56" t="s">
        <v>1564</v>
      </c>
      <c r="E229" s="57">
        <v>0.6643</v>
      </c>
    </row>
    <row r="230" spans="1:5" x14ac:dyDescent="0.2">
      <c r="A230" s="2" t="s">
        <v>45</v>
      </c>
      <c r="B230" s="2" t="s">
        <v>656</v>
      </c>
      <c r="C230" s="2" t="s">
        <v>1573</v>
      </c>
      <c r="D230" s="56" t="s">
        <v>1574</v>
      </c>
      <c r="E230" s="57">
        <v>4.04</v>
      </c>
    </row>
    <row r="231" spans="1:5" x14ac:dyDescent="0.2">
      <c r="A231" s="2" t="s">
        <v>45</v>
      </c>
      <c r="B231" s="2" t="s">
        <v>656</v>
      </c>
      <c r="C231" s="2" t="s">
        <v>1575</v>
      </c>
      <c r="D231" s="56" t="s">
        <v>1337</v>
      </c>
      <c r="E231" s="57">
        <v>2.9969999999999999</v>
      </c>
    </row>
    <row r="232" spans="1:5" x14ac:dyDescent="0.2">
      <c r="A232" s="2" t="s">
        <v>45</v>
      </c>
      <c r="B232" s="2" t="s">
        <v>656</v>
      </c>
      <c r="C232" s="2" t="s">
        <v>1576</v>
      </c>
      <c r="D232" s="56" t="s">
        <v>1306</v>
      </c>
      <c r="E232" s="57">
        <v>0.15620000000000001</v>
      </c>
    </row>
    <row r="233" spans="1:5" x14ac:dyDescent="0.2">
      <c r="A233" s="2" t="s">
        <v>45</v>
      </c>
      <c r="B233" s="2" t="s">
        <v>656</v>
      </c>
      <c r="C233" s="2" t="s">
        <v>1577</v>
      </c>
      <c r="D233" s="56" t="s">
        <v>1578</v>
      </c>
      <c r="E233" s="57">
        <v>3.6459999999999999</v>
      </c>
    </row>
    <row r="234" spans="1:5" x14ac:dyDescent="0.2">
      <c r="A234" s="2" t="s">
        <v>45</v>
      </c>
      <c r="B234" s="2" t="s">
        <v>656</v>
      </c>
      <c r="C234" s="2" t="s">
        <v>1579</v>
      </c>
      <c r="D234" s="56" t="s">
        <v>1580</v>
      </c>
      <c r="E234" s="57">
        <v>0.52310000000000001</v>
      </c>
    </row>
    <row r="235" spans="1:5" x14ac:dyDescent="0.2">
      <c r="A235" s="2" t="s">
        <v>45</v>
      </c>
      <c r="B235" s="2" t="s">
        <v>656</v>
      </c>
      <c r="C235" s="2" t="s">
        <v>1581</v>
      </c>
      <c r="D235" s="56" t="s">
        <v>1329</v>
      </c>
      <c r="E235" s="57">
        <v>0.59</v>
      </c>
    </row>
    <row r="236" spans="1:5" x14ac:dyDescent="0.2">
      <c r="A236" s="2" t="s">
        <v>45</v>
      </c>
      <c r="B236" s="2" t="s">
        <v>656</v>
      </c>
      <c r="C236" s="2" t="s">
        <v>1582</v>
      </c>
      <c r="D236" s="56" t="s">
        <v>1329</v>
      </c>
      <c r="E236" s="57">
        <v>1.7330000000000001</v>
      </c>
    </row>
    <row r="237" spans="1:5" x14ac:dyDescent="0.2">
      <c r="A237" s="2" t="s">
        <v>45</v>
      </c>
      <c r="B237" s="2" t="s">
        <v>656</v>
      </c>
      <c r="C237" s="2" t="s">
        <v>1583</v>
      </c>
      <c r="D237" s="56" t="s">
        <v>1329</v>
      </c>
      <c r="E237" s="57">
        <v>1.1999999999999999E-3</v>
      </c>
    </row>
    <row r="238" spans="1:5" x14ac:dyDescent="0.2">
      <c r="A238" s="2" t="s">
        <v>45</v>
      </c>
      <c r="B238" s="2" t="s">
        <v>656</v>
      </c>
      <c r="C238" s="2" t="s">
        <v>1584</v>
      </c>
      <c r="D238" s="56" t="s">
        <v>1329</v>
      </c>
      <c r="E238" s="57">
        <v>3.1520000000000001</v>
      </c>
    </row>
    <row r="239" spans="1:5" x14ac:dyDescent="0.2">
      <c r="A239" s="2" t="s">
        <v>45</v>
      </c>
      <c r="B239" s="2" t="s">
        <v>659</v>
      </c>
      <c r="C239" s="2" t="s">
        <v>1585</v>
      </c>
      <c r="D239" s="56" t="s">
        <v>1586</v>
      </c>
      <c r="E239" s="57">
        <v>0.47399999999999998</v>
      </c>
    </row>
    <row r="240" spans="1:5" x14ac:dyDescent="0.2">
      <c r="A240" s="2" t="s">
        <v>45</v>
      </c>
      <c r="B240" s="2" t="s">
        <v>659</v>
      </c>
      <c r="C240" s="2" t="s">
        <v>1587</v>
      </c>
      <c r="D240" s="56" t="s">
        <v>1327</v>
      </c>
      <c r="E240" s="57">
        <v>1.653</v>
      </c>
    </row>
    <row r="241" spans="1:5" x14ac:dyDescent="0.2">
      <c r="A241" s="2" t="s">
        <v>45</v>
      </c>
      <c r="B241" s="2" t="s">
        <v>659</v>
      </c>
      <c r="C241" s="2" t="s">
        <v>1588</v>
      </c>
      <c r="D241" s="56" t="s">
        <v>1497</v>
      </c>
      <c r="E241" s="57">
        <v>2.9769999999999999</v>
      </c>
    </row>
    <row r="242" spans="1:5" x14ac:dyDescent="0.2">
      <c r="A242" s="2" t="s">
        <v>78</v>
      </c>
      <c r="B242" s="2" t="s">
        <v>668</v>
      </c>
      <c r="C242" s="2" t="s">
        <v>1589</v>
      </c>
      <c r="D242" s="56" t="s">
        <v>1590</v>
      </c>
      <c r="E242" s="57">
        <v>3.0700000000000002E-2</v>
      </c>
    </row>
    <row r="243" spans="1:5" x14ac:dyDescent="0.2">
      <c r="A243" s="2" t="s">
        <v>78</v>
      </c>
      <c r="B243" s="2" t="s">
        <v>668</v>
      </c>
      <c r="C243" s="2" t="s">
        <v>1591</v>
      </c>
      <c r="D243" s="56" t="s">
        <v>1356</v>
      </c>
      <c r="E243" s="57">
        <v>8.6800000000000002E-2</v>
      </c>
    </row>
    <row r="244" spans="1:5" x14ac:dyDescent="0.2">
      <c r="A244" s="2" t="s">
        <v>57</v>
      </c>
      <c r="B244" s="2" t="s">
        <v>672</v>
      </c>
      <c r="C244" s="2" t="s">
        <v>1592</v>
      </c>
      <c r="D244" s="56" t="s">
        <v>1348</v>
      </c>
      <c r="E244" s="57">
        <v>1.5289999999999999</v>
      </c>
    </row>
    <row r="245" spans="1:5" x14ac:dyDescent="0.2">
      <c r="A245" s="2" t="s">
        <v>57</v>
      </c>
      <c r="B245" s="2" t="s">
        <v>673</v>
      </c>
      <c r="C245" s="2" t="s">
        <v>1593</v>
      </c>
      <c r="D245" s="56" t="s">
        <v>1594</v>
      </c>
      <c r="E245" s="57">
        <v>0.61099999999999999</v>
      </c>
    </row>
    <row r="246" spans="1:5" x14ac:dyDescent="0.2">
      <c r="A246" s="2" t="s">
        <v>57</v>
      </c>
      <c r="B246" s="2" t="s">
        <v>673</v>
      </c>
      <c r="C246" s="2" t="s">
        <v>1595</v>
      </c>
      <c r="D246" s="56" t="s">
        <v>1486</v>
      </c>
      <c r="E246" s="57">
        <v>2.4727999999999999</v>
      </c>
    </row>
    <row r="247" spans="1:5" x14ac:dyDescent="0.2">
      <c r="A247" s="2" t="s">
        <v>57</v>
      </c>
      <c r="B247" s="2" t="s">
        <v>673</v>
      </c>
      <c r="C247" s="2" t="s">
        <v>1596</v>
      </c>
      <c r="D247" s="56" t="s">
        <v>1597</v>
      </c>
      <c r="E247" s="57">
        <v>0.1404</v>
      </c>
    </row>
    <row r="248" spans="1:5" x14ac:dyDescent="0.2">
      <c r="A248" s="2" t="s">
        <v>57</v>
      </c>
      <c r="B248" s="2" t="s">
        <v>673</v>
      </c>
      <c r="C248" s="2" t="s">
        <v>1598</v>
      </c>
      <c r="D248" s="56" t="s">
        <v>1444</v>
      </c>
      <c r="E248" s="57">
        <v>5.0999999999999997E-2</v>
      </c>
    </row>
    <row r="249" spans="1:5" x14ac:dyDescent="0.2">
      <c r="A249" s="2" t="s">
        <v>66</v>
      </c>
      <c r="B249" s="2" t="s">
        <v>679</v>
      </c>
      <c r="C249" s="2" t="s">
        <v>1599</v>
      </c>
      <c r="D249" s="56" t="s">
        <v>1533</v>
      </c>
      <c r="E249" s="57">
        <v>5.843</v>
      </c>
    </row>
    <row r="250" spans="1:5" x14ac:dyDescent="0.2">
      <c r="A250" s="2" t="s">
        <v>66</v>
      </c>
      <c r="B250" s="2" t="s">
        <v>679</v>
      </c>
      <c r="C250" s="2" t="s">
        <v>1600</v>
      </c>
      <c r="D250" s="56" t="s">
        <v>1533</v>
      </c>
      <c r="E250" s="57">
        <v>0.247</v>
      </c>
    </row>
    <row r="251" spans="1:5" x14ac:dyDescent="0.2">
      <c r="A251" s="2" t="s">
        <v>66</v>
      </c>
      <c r="B251" s="2" t="s">
        <v>679</v>
      </c>
      <c r="C251" s="2" t="s">
        <v>1601</v>
      </c>
      <c r="D251" s="56" t="s">
        <v>1533</v>
      </c>
      <c r="E251" s="57">
        <v>0.59389999999999998</v>
      </c>
    </row>
    <row r="252" spans="1:5" x14ac:dyDescent="0.2">
      <c r="A252" s="2" t="s">
        <v>66</v>
      </c>
      <c r="B252" s="2" t="s">
        <v>680</v>
      </c>
      <c r="C252" s="2" t="s">
        <v>1602</v>
      </c>
      <c r="D252" s="56" t="s">
        <v>1232</v>
      </c>
      <c r="E252" s="57">
        <v>1.8120000000000001</v>
      </c>
    </row>
    <row r="253" spans="1:5" x14ac:dyDescent="0.2">
      <c r="A253" s="2" t="s">
        <v>66</v>
      </c>
      <c r="B253" s="2" t="s">
        <v>682</v>
      </c>
      <c r="C253" s="2" t="s">
        <v>1603</v>
      </c>
      <c r="D253" s="56" t="s">
        <v>1266</v>
      </c>
      <c r="E253" s="57">
        <v>3.9650000000000003</v>
      </c>
    </row>
    <row r="254" spans="1:5" x14ac:dyDescent="0.2">
      <c r="A254" s="2" t="s">
        <v>66</v>
      </c>
      <c r="B254" s="2" t="s">
        <v>682</v>
      </c>
      <c r="C254" s="2" t="s">
        <v>1604</v>
      </c>
      <c r="D254" s="56" t="s">
        <v>1605</v>
      </c>
      <c r="E254" s="57">
        <v>0.32729999999999998</v>
      </c>
    </row>
    <row r="255" spans="1:5" x14ac:dyDescent="0.2">
      <c r="A255" s="2" t="s">
        <v>66</v>
      </c>
      <c r="B255" s="2" t="s">
        <v>684</v>
      </c>
      <c r="C255" s="2" t="s">
        <v>1606</v>
      </c>
      <c r="D255" s="56" t="s">
        <v>1533</v>
      </c>
      <c r="E255" s="57">
        <v>1.4139999999999999</v>
      </c>
    </row>
    <row r="256" spans="1:5" x14ac:dyDescent="0.2">
      <c r="A256" s="2" t="s">
        <v>66</v>
      </c>
      <c r="B256" s="2" t="s">
        <v>688</v>
      </c>
      <c r="C256" s="2" t="s">
        <v>1165</v>
      </c>
      <c r="D256" s="56">
        <v>45250</v>
      </c>
      <c r="E256" s="57">
        <v>4.2779999999999996</v>
      </c>
    </row>
    <row r="257" spans="1:5" x14ac:dyDescent="0.2">
      <c r="A257" s="2" t="s">
        <v>66</v>
      </c>
      <c r="B257" s="2" t="s">
        <v>688</v>
      </c>
      <c r="C257" s="2" t="s">
        <v>1166</v>
      </c>
      <c r="D257" s="56">
        <v>45315</v>
      </c>
      <c r="E257" s="57">
        <v>0.46300000000000002</v>
      </c>
    </row>
    <row r="258" spans="1:5" x14ac:dyDescent="0.2">
      <c r="A258" s="2" t="s">
        <v>66</v>
      </c>
      <c r="B258" s="2" t="s">
        <v>688</v>
      </c>
      <c r="C258" s="2" t="s">
        <v>1607</v>
      </c>
      <c r="D258" s="56">
        <v>45397</v>
      </c>
      <c r="E258" s="57">
        <v>0.52400000000000002</v>
      </c>
    </row>
    <row r="259" spans="1:5" x14ac:dyDescent="0.2">
      <c r="A259" s="2" t="s">
        <v>66</v>
      </c>
      <c r="B259" s="2" t="s">
        <v>688</v>
      </c>
      <c r="C259" s="2" t="s">
        <v>1608</v>
      </c>
      <c r="D259" s="56">
        <v>45526</v>
      </c>
      <c r="E259" s="57">
        <v>1.6379999999999999</v>
      </c>
    </row>
    <row r="261" spans="1:5" x14ac:dyDescent="0.2">
      <c r="A261" s="58"/>
      <c r="B261" s="58"/>
      <c r="C261" s="58"/>
      <c r="D261" s="58"/>
      <c r="E261" s="59"/>
    </row>
  </sheetData>
  <printOptions horizontalCentered="1"/>
  <pageMargins left="1" right="1" top="1" bottom="1" header="0.3" footer="0.3"/>
  <pageSetup fitToHeight="0"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B109"/>
  <sheetViews>
    <sheetView showGridLines="0" zoomScaleNormal="100" workbookViewId="0"/>
  </sheetViews>
  <sheetFormatPr defaultColWidth="9.140625" defaultRowHeight="12.75" x14ac:dyDescent="0.2"/>
  <cols>
    <col min="1" max="1" width="17.5703125" style="34" customWidth="1"/>
    <col min="2" max="2" width="21.7109375" style="48" customWidth="1"/>
    <col min="3" max="16384" width="9.140625" style="34"/>
  </cols>
  <sheetData>
    <row r="1" spans="1:2" s="43" customFormat="1" ht="45.75" customHeight="1" x14ac:dyDescent="0.2">
      <c r="A1" s="49" t="s">
        <v>1167</v>
      </c>
      <c r="B1" s="49"/>
    </row>
    <row r="2" spans="1:2" ht="29.25" customHeight="1" x14ac:dyDescent="0.2">
      <c r="A2" s="39" t="s">
        <v>441</v>
      </c>
      <c r="B2" s="40" t="s">
        <v>1168</v>
      </c>
    </row>
    <row r="3" spans="1:2" ht="17.100000000000001" customHeight="1" x14ac:dyDescent="0.2">
      <c r="A3" s="17" t="s">
        <v>662</v>
      </c>
      <c r="B3" s="44">
        <v>3025</v>
      </c>
    </row>
    <row r="4" spans="1:2" ht="17.100000000000001" customHeight="1" x14ac:dyDescent="0.2">
      <c r="A4" s="17" t="s">
        <v>644</v>
      </c>
      <c r="B4" s="44">
        <v>35650</v>
      </c>
    </row>
    <row r="5" spans="1:2" ht="17.100000000000001" customHeight="1" x14ac:dyDescent="0.2">
      <c r="A5" s="17" t="s">
        <v>473</v>
      </c>
      <c r="B5" s="44">
        <v>4500</v>
      </c>
    </row>
    <row r="6" spans="1:2" ht="17.100000000000001" customHeight="1" x14ac:dyDescent="0.2">
      <c r="A6" s="17" t="s">
        <v>561</v>
      </c>
      <c r="B6" s="44">
        <v>7925</v>
      </c>
    </row>
    <row r="7" spans="1:2" ht="17.100000000000001" customHeight="1" x14ac:dyDescent="0.2">
      <c r="A7" s="17" t="s">
        <v>484</v>
      </c>
      <c r="B7" s="44">
        <v>22200</v>
      </c>
    </row>
    <row r="8" spans="1:2" ht="17.100000000000001" customHeight="1" x14ac:dyDescent="0.2">
      <c r="A8" s="17" t="s">
        <v>493</v>
      </c>
      <c r="B8" s="44">
        <v>8000</v>
      </c>
    </row>
    <row r="9" spans="1:2" ht="17.100000000000001" customHeight="1" x14ac:dyDescent="0.2">
      <c r="A9" s="17" t="s">
        <v>541</v>
      </c>
      <c r="B9" s="44">
        <v>13500</v>
      </c>
    </row>
    <row r="10" spans="1:2" ht="17.100000000000001" customHeight="1" x14ac:dyDescent="0.2">
      <c r="A10" s="17" t="s">
        <v>645</v>
      </c>
      <c r="B10" s="44">
        <v>10500</v>
      </c>
    </row>
    <row r="11" spans="1:2" ht="17.100000000000001" customHeight="1" x14ac:dyDescent="0.2">
      <c r="A11" s="17" t="s">
        <v>673</v>
      </c>
      <c r="B11" s="44">
        <v>10175</v>
      </c>
    </row>
    <row r="12" spans="1:2" ht="17.100000000000001" customHeight="1" x14ac:dyDescent="0.2">
      <c r="A12" s="17" t="s">
        <v>548</v>
      </c>
      <c r="B12" s="44">
        <v>6550</v>
      </c>
    </row>
    <row r="13" spans="1:2" ht="17.100000000000001" customHeight="1" x14ac:dyDescent="0.2">
      <c r="A13" s="17" t="s">
        <v>523</v>
      </c>
      <c r="B13" s="44">
        <v>5500</v>
      </c>
    </row>
    <row r="14" spans="1:2" ht="17.100000000000001" customHeight="1" x14ac:dyDescent="0.2">
      <c r="A14" s="17" t="s">
        <v>503</v>
      </c>
      <c r="B14" s="44">
        <v>6000</v>
      </c>
    </row>
    <row r="15" spans="1:2" ht="17.100000000000001" customHeight="1" x14ac:dyDescent="0.2">
      <c r="A15" s="17" t="s">
        <v>96</v>
      </c>
      <c r="B15" s="44">
        <v>103000</v>
      </c>
    </row>
    <row r="16" spans="1:2" ht="17.100000000000001" customHeight="1" x14ac:dyDescent="0.2">
      <c r="A16" s="17" t="s">
        <v>562</v>
      </c>
      <c r="B16" s="44">
        <v>31800</v>
      </c>
    </row>
    <row r="17" spans="1:2" ht="17.100000000000001" customHeight="1" x14ac:dyDescent="0.2">
      <c r="A17" s="17" t="s">
        <v>511</v>
      </c>
      <c r="B17" s="44">
        <v>2000</v>
      </c>
    </row>
    <row r="18" spans="1:2" ht="17.100000000000001" customHeight="1" x14ac:dyDescent="0.2">
      <c r="A18" s="17" t="s">
        <v>563</v>
      </c>
      <c r="B18" s="44">
        <v>67125</v>
      </c>
    </row>
    <row r="19" spans="1:2" ht="17.100000000000001" customHeight="1" x14ac:dyDescent="0.2">
      <c r="A19" s="17" t="s">
        <v>656</v>
      </c>
      <c r="B19" s="44">
        <v>12000</v>
      </c>
    </row>
    <row r="20" spans="1:2" ht="17.100000000000001" customHeight="1" x14ac:dyDescent="0.2">
      <c r="A20" s="17" t="s">
        <v>525</v>
      </c>
      <c r="B20" s="44">
        <v>12500</v>
      </c>
    </row>
    <row r="21" spans="1:2" ht="17.100000000000001" customHeight="1" x14ac:dyDescent="0.2">
      <c r="A21" s="17" t="s">
        <v>564</v>
      </c>
      <c r="B21" s="44">
        <v>398125</v>
      </c>
    </row>
    <row r="22" spans="1:2" ht="17.100000000000001" customHeight="1" x14ac:dyDescent="0.2">
      <c r="A22" s="17" t="s">
        <v>476</v>
      </c>
      <c r="B22" s="44">
        <v>155050</v>
      </c>
    </row>
    <row r="23" spans="1:2" ht="17.100000000000001" customHeight="1" x14ac:dyDescent="0.2">
      <c r="A23" s="17" t="s">
        <v>621</v>
      </c>
      <c r="B23" s="44">
        <v>374250</v>
      </c>
    </row>
    <row r="24" spans="1:2" ht="17.100000000000001" customHeight="1" x14ac:dyDescent="0.2">
      <c r="A24" s="17" t="s">
        <v>553</v>
      </c>
      <c r="B24" s="44">
        <v>107100</v>
      </c>
    </row>
    <row r="25" spans="1:2" ht="17.100000000000001" customHeight="1" x14ac:dyDescent="0.2">
      <c r="A25" s="17" t="s">
        <v>549</v>
      </c>
      <c r="B25" s="44">
        <v>10250</v>
      </c>
    </row>
    <row r="26" spans="1:2" ht="17.100000000000001" customHeight="1" x14ac:dyDescent="0.2">
      <c r="A26" s="17" t="s">
        <v>615</v>
      </c>
      <c r="B26" s="44">
        <v>13200</v>
      </c>
    </row>
    <row r="27" spans="1:2" ht="17.100000000000001" customHeight="1" x14ac:dyDescent="0.2">
      <c r="A27" s="17" t="s">
        <v>496</v>
      </c>
      <c r="B27" s="44">
        <v>16500</v>
      </c>
    </row>
    <row r="28" spans="1:2" ht="17.100000000000001" customHeight="1" x14ac:dyDescent="0.2">
      <c r="A28" s="17" t="s">
        <v>555</v>
      </c>
      <c r="B28" s="44">
        <v>232525</v>
      </c>
    </row>
    <row r="29" spans="1:2" ht="17.100000000000001" customHeight="1" x14ac:dyDescent="0.2">
      <c r="A29" s="17" t="s">
        <v>570</v>
      </c>
      <c r="B29" s="44">
        <v>5750</v>
      </c>
    </row>
    <row r="30" spans="1:2" ht="17.100000000000001" customHeight="1" x14ac:dyDescent="0.2">
      <c r="A30" s="17" t="s">
        <v>616</v>
      </c>
      <c r="B30" s="44">
        <v>36450</v>
      </c>
    </row>
    <row r="31" spans="1:2" ht="17.100000000000001" customHeight="1" x14ac:dyDescent="0.2">
      <c r="A31" s="17" t="s">
        <v>504</v>
      </c>
      <c r="B31" s="44">
        <v>43075</v>
      </c>
    </row>
    <row r="32" spans="1:2" ht="17.100000000000001" customHeight="1" x14ac:dyDescent="0.2">
      <c r="A32" s="17" t="s">
        <v>685</v>
      </c>
      <c r="B32" s="44">
        <v>9625</v>
      </c>
    </row>
    <row r="33" spans="1:2" ht="17.100000000000001" customHeight="1" x14ac:dyDescent="0.2">
      <c r="A33" s="17" t="s">
        <v>497</v>
      </c>
      <c r="B33" s="45">
        <v>25750</v>
      </c>
    </row>
    <row r="34" spans="1:2" ht="17.100000000000001" customHeight="1" x14ac:dyDescent="0.2">
      <c r="A34" s="17" t="s">
        <v>668</v>
      </c>
      <c r="B34" s="45">
        <v>31500</v>
      </c>
    </row>
    <row r="35" spans="1:2" ht="17.100000000000001" customHeight="1" x14ac:dyDescent="0.2">
      <c r="A35" s="17" t="s">
        <v>69</v>
      </c>
      <c r="B35" s="45">
        <v>19225</v>
      </c>
    </row>
    <row r="36" spans="1:2" ht="17.100000000000001" customHeight="1" x14ac:dyDescent="0.2">
      <c r="A36" s="17" t="s">
        <v>669</v>
      </c>
      <c r="B36" s="45">
        <v>33500</v>
      </c>
    </row>
    <row r="37" spans="1:2" ht="17.100000000000001" customHeight="1" x14ac:dyDescent="0.2">
      <c r="A37" s="17" t="s">
        <v>565</v>
      </c>
      <c r="B37" s="45">
        <v>23000</v>
      </c>
    </row>
    <row r="38" spans="1:2" ht="17.100000000000001" customHeight="1" x14ac:dyDescent="0.2">
      <c r="A38" s="17" t="s">
        <v>591</v>
      </c>
      <c r="B38" s="45">
        <v>25000</v>
      </c>
    </row>
    <row r="39" spans="1:2" ht="17.100000000000001" customHeight="1" x14ac:dyDescent="0.2">
      <c r="A39" s="17" t="s">
        <v>538</v>
      </c>
      <c r="B39" s="45">
        <v>11725</v>
      </c>
    </row>
    <row r="40" spans="1:2" ht="17.100000000000001" customHeight="1" x14ac:dyDescent="0.2">
      <c r="A40" s="17" t="s">
        <v>557</v>
      </c>
      <c r="B40" s="45">
        <v>5750</v>
      </c>
    </row>
    <row r="41" spans="1:2" ht="17.100000000000001" customHeight="1" x14ac:dyDescent="0.2">
      <c r="A41" s="17" t="s">
        <v>469</v>
      </c>
      <c r="B41" s="45">
        <v>65250</v>
      </c>
    </row>
    <row r="42" spans="1:2" ht="17.100000000000001" customHeight="1" x14ac:dyDescent="0.2">
      <c r="A42" s="17" t="s">
        <v>551</v>
      </c>
      <c r="B42" s="45">
        <v>8825</v>
      </c>
    </row>
    <row r="43" spans="1:2" ht="17.100000000000001" customHeight="1" x14ac:dyDescent="0.2">
      <c r="A43" s="17" t="s">
        <v>546</v>
      </c>
      <c r="B43" s="45">
        <v>7500</v>
      </c>
    </row>
    <row r="44" spans="1:2" ht="17.100000000000001" customHeight="1" x14ac:dyDescent="0.2">
      <c r="A44" s="17" t="s">
        <v>595</v>
      </c>
      <c r="B44" s="45">
        <v>3000</v>
      </c>
    </row>
    <row r="45" spans="1:2" ht="17.100000000000001" customHeight="1" x14ac:dyDescent="0.2">
      <c r="A45" s="17" t="s">
        <v>659</v>
      </c>
      <c r="B45" s="45">
        <v>45500</v>
      </c>
    </row>
    <row r="46" spans="1:2" ht="17.100000000000001" customHeight="1" x14ac:dyDescent="0.2">
      <c r="A46" s="17" t="s">
        <v>559</v>
      </c>
      <c r="B46" s="45">
        <v>33800</v>
      </c>
    </row>
    <row r="47" spans="1:2" ht="17.100000000000001" customHeight="1" x14ac:dyDescent="0.2">
      <c r="A47" s="17" t="s">
        <v>491</v>
      </c>
      <c r="B47" s="45">
        <v>29275</v>
      </c>
    </row>
    <row r="48" spans="1:2" ht="17.100000000000001" customHeight="1" x14ac:dyDescent="0.2">
      <c r="A48" s="17" t="s">
        <v>517</v>
      </c>
      <c r="B48" s="45">
        <v>26925</v>
      </c>
    </row>
    <row r="49" spans="1:2" ht="17.100000000000001" customHeight="1" x14ac:dyDescent="0.2">
      <c r="A49" s="17" t="s">
        <v>566</v>
      </c>
      <c r="B49" s="45">
        <v>2250</v>
      </c>
    </row>
    <row r="50" spans="1:2" ht="17.100000000000001" customHeight="1" x14ac:dyDescent="0.2">
      <c r="A50" s="17" t="s">
        <v>573</v>
      </c>
      <c r="B50" s="45">
        <v>23925</v>
      </c>
    </row>
    <row r="51" spans="1:2" ht="17.100000000000001" customHeight="1" x14ac:dyDescent="0.2">
      <c r="A51" s="17" t="s">
        <v>688</v>
      </c>
      <c r="B51" s="45">
        <v>33825</v>
      </c>
    </row>
    <row r="52" spans="1:2" ht="17.100000000000001" customHeight="1" x14ac:dyDescent="0.2">
      <c r="A52" s="17" t="s">
        <v>625</v>
      </c>
      <c r="B52" s="45">
        <v>7600</v>
      </c>
    </row>
    <row r="53" spans="1:2" ht="17.100000000000001" customHeight="1" x14ac:dyDescent="0.2">
      <c r="A53" s="17" t="s">
        <v>492</v>
      </c>
      <c r="B53" s="45">
        <v>20625</v>
      </c>
    </row>
    <row r="54" spans="1:2" ht="6.95" customHeight="1" x14ac:dyDescent="0.2">
      <c r="A54" s="17"/>
      <c r="B54" s="46"/>
    </row>
    <row r="55" spans="1:2" ht="17.100000000000001" customHeight="1" x14ac:dyDescent="0.2">
      <c r="A55" s="50" t="s">
        <v>1169</v>
      </c>
      <c r="B55" s="51">
        <f>SUM(B3:B53)</f>
        <v>2247600</v>
      </c>
    </row>
    <row r="57" spans="1:2" x14ac:dyDescent="0.2">
      <c r="A57" s="47"/>
      <c r="B57" s="47"/>
    </row>
    <row r="109" ht="11.25" customHeight="1" x14ac:dyDescent="0.2"/>
  </sheetData>
  <printOptions horizontalCentered="1"/>
  <pageMargins left="1" right="1" top="1" bottom="1" header="0.3" footer="0.3"/>
  <pageSetup scale="82"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E115"/>
  <sheetViews>
    <sheetView showGridLines="0" zoomScaleNormal="100" workbookViewId="0"/>
  </sheetViews>
  <sheetFormatPr defaultColWidth="8.85546875" defaultRowHeight="12.75" x14ac:dyDescent="0.2"/>
  <cols>
    <col min="1" max="1" width="17.5703125" style="2" customWidth="1"/>
    <col min="2" max="2" width="21.7109375" style="2" customWidth="1"/>
    <col min="3" max="4" width="8.85546875" style="2"/>
    <col min="5" max="5" width="14.28515625" style="2" bestFit="1" customWidth="1"/>
    <col min="6" max="16384" width="8.85546875" style="2"/>
  </cols>
  <sheetData>
    <row r="1" spans="1:5" s="33" customFormat="1" ht="45.75" customHeight="1" x14ac:dyDescent="0.2">
      <c r="A1" s="24" t="s">
        <v>1170</v>
      </c>
      <c r="B1" s="24"/>
    </row>
    <row r="2" spans="1:5" s="34" customFormat="1" ht="29.25" customHeight="1" x14ac:dyDescent="0.2">
      <c r="A2" s="39" t="s">
        <v>441</v>
      </c>
      <c r="B2" s="40" t="s">
        <v>1168</v>
      </c>
    </row>
    <row r="3" spans="1:5" ht="17.100000000000001" customHeight="1" x14ac:dyDescent="0.2">
      <c r="A3" s="2" t="s">
        <v>590</v>
      </c>
      <c r="B3" s="35">
        <v>464312.5</v>
      </c>
    </row>
    <row r="4" spans="1:5" ht="17.100000000000001" customHeight="1" x14ac:dyDescent="0.2">
      <c r="A4" s="36" t="s">
        <v>482</v>
      </c>
      <c r="B4" s="37">
        <v>35000</v>
      </c>
    </row>
    <row r="5" spans="1:5" ht="17.100000000000001" customHeight="1" x14ac:dyDescent="0.2">
      <c r="A5" s="2" t="s">
        <v>532</v>
      </c>
      <c r="B5" s="35">
        <v>58550</v>
      </c>
    </row>
    <row r="6" spans="1:5" ht="17.100000000000001" customHeight="1" x14ac:dyDescent="0.2">
      <c r="A6" s="2" t="s">
        <v>644</v>
      </c>
      <c r="B6" s="35">
        <v>426452.02</v>
      </c>
    </row>
    <row r="7" spans="1:5" ht="17.100000000000001" customHeight="1" x14ac:dyDescent="0.2">
      <c r="A7" s="2" t="s">
        <v>473</v>
      </c>
      <c r="B7" s="35">
        <v>421662.5</v>
      </c>
    </row>
    <row r="8" spans="1:5" ht="17.100000000000001" customHeight="1" x14ac:dyDescent="0.2">
      <c r="A8" s="2" t="s">
        <v>561</v>
      </c>
      <c r="B8" s="35">
        <v>3667272.96</v>
      </c>
    </row>
    <row r="9" spans="1:5" ht="17.100000000000001" customHeight="1" x14ac:dyDescent="0.2">
      <c r="A9" s="2" t="s">
        <v>509</v>
      </c>
      <c r="B9" s="35">
        <v>686825</v>
      </c>
    </row>
    <row r="10" spans="1:5" ht="17.100000000000001" customHeight="1" x14ac:dyDescent="0.2">
      <c r="A10" s="2" t="s">
        <v>484</v>
      </c>
      <c r="B10" s="35">
        <v>250350</v>
      </c>
    </row>
    <row r="11" spans="1:5" ht="17.100000000000001" customHeight="1" x14ac:dyDescent="0.2">
      <c r="A11" s="2" t="s">
        <v>679</v>
      </c>
      <c r="B11" s="35">
        <v>47900</v>
      </c>
    </row>
    <row r="12" spans="1:5" ht="17.100000000000001" customHeight="1" x14ac:dyDescent="0.2">
      <c r="A12" s="2" t="s">
        <v>620</v>
      </c>
      <c r="B12" s="35">
        <v>451265.52</v>
      </c>
    </row>
    <row r="13" spans="1:5" ht="17.100000000000001" customHeight="1" x14ac:dyDescent="0.2">
      <c r="A13" s="2" t="s">
        <v>457</v>
      </c>
      <c r="B13" s="35">
        <v>90475</v>
      </c>
    </row>
    <row r="14" spans="1:5" ht="17.100000000000001" customHeight="1" x14ac:dyDescent="0.2">
      <c r="A14" s="2" t="s">
        <v>493</v>
      </c>
      <c r="B14" s="35">
        <v>348500</v>
      </c>
      <c r="E14" s="38"/>
    </row>
    <row r="15" spans="1:5" ht="17.100000000000001" customHeight="1" x14ac:dyDescent="0.2">
      <c r="A15" s="2" t="s">
        <v>655</v>
      </c>
      <c r="B15" s="35">
        <v>3300</v>
      </c>
    </row>
    <row r="16" spans="1:5" ht="17.100000000000001" customHeight="1" x14ac:dyDescent="0.2">
      <c r="A16" s="2" t="s">
        <v>672</v>
      </c>
      <c r="B16" s="35">
        <v>235950</v>
      </c>
    </row>
    <row r="17" spans="1:5" ht="17.100000000000001" customHeight="1" x14ac:dyDescent="0.2">
      <c r="A17" s="2" t="s">
        <v>577</v>
      </c>
      <c r="B17" s="35">
        <v>7760</v>
      </c>
    </row>
    <row r="18" spans="1:5" ht="17.100000000000001" customHeight="1" x14ac:dyDescent="0.2">
      <c r="A18" s="2" t="s">
        <v>541</v>
      </c>
      <c r="B18" s="35">
        <v>15182987.18</v>
      </c>
      <c r="E18" s="38"/>
    </row>
    <row r="19" spans="1:5" ht="17.100000000000001" customHeight="1" x14ac:dyDescent="0.2">
      <c r="A19" s="2" t="s">
        <v>680</v>
      </c>
      <c r="B19" s="35">
        <v>591816.24</v>
      </c>
    </row>
    <row r="20" spans="1:5" ht="17.100000000000001" customHeight="1" x14ac:dyDescent="0.2">
      <c r="A20" s="2" t="s">
        <v>645</v>
      </c>
      <c r="B20" s="35">
        <v>7800</v>
      </c>
      <c r="E20" s="38"/>
    </row>
    <row r="21" spans="1:5" ht="17.100000000000001" customHeight="1" x14ac:dyDescent="0.2">
      <c r="A21" s="2" t="s">
        <v>673</v>
      </c>
      <c r="B21" s="35">
        <v>180200</v>
      </c>
    </row>
    <row r="22" spans="1:5" ht="17.100000000000001" customHeight="1" x14ac:dyDescent="0.2">
      <c r="A22" s="2" t="s">
        <v>664</v>
      </c>
      <c r="B22" s="35">
        <v>12000</v>
      </c>
    </row>
    <row r="23" spans="1:5" ht="17.100000000000001" customHeight="1" x14ac:dyDescent="0.2">
      <c r="A23" s="2" t="s">
        <v>629</v>
      </c>
      <c r="B23" s="35">
        <v>37500</v>
      </c>
    </row>
    <row r="24" spans="1:5" ht="17.100000000000001" customHeight="1" x14ac:dyDescent="0.2">
      <c r="A24" s="2" t="s">
        <v>548</v>
      </c>
      <c r="B24" s="35">
        <v>454900</v>
      </c>
    </row>
    <row r="25" spans="1:5" ht="17.100000000000001" customHeight="1" x14ac:dyDescent="0.2">
      <c r="A25" s="2" t="s">
        <v>129</v>
      </c>
      <c r="B25" s="35">
        <v>2820800</v>
      </c>
    </row>
    <row r="26" spans="1:5" ht="17.100000000000001" customHeight="1" x14ac:dyDescent="0.2">
      <c r="A26" s="2" t="s">
        <v>1609</v>
      </c>
      <c r="B26" s="35">
        <v>70800</v>
      </c>
    </row>
    <row r="27" spans="1:5" ht="17.100000000000001" customHeight="1" x14ac:dyDescent="0.2">
      <c r="A27" s="2" t="s">
        <v>542</v>
      </c>
      <c r="B27" s="35">
        <v>6516862.5899999999</v>
      </c>
    </row>
    <row r="28" spans="1:5" ht="17.100000000000001" customHeight="1" x14ac:dyDescent="0.2">
      <c r="A28" s="2" t="s">
        <v>523</v>
      </c>
      <c r="B28" s="35">
        <v>158932.26</v>
      </c>
    </row>
    <row r="29" spans="1:5" ht="17.100000000000001" customHeight="1" x14ac:dyDescent="0.2">
      <c r="A29" s="2" t="s">
        <v>600</v>
      </c>
      <c r="B29" s="35">
        <v>746345</v>
      </c>
    </row>
    <row r="30" spans="1:5" ht="17.100000000000001" customHeight="1" x14ac:dyDescent="0.2">
      <c r="A30" s="2" t="s">
        <v>96</v>
      </c>
      <c r="B30" s="35">
        <v>2730294.65</v>
      </c>
    </row>
    <row r="31" spans="1:5" ht="17.100000000000001" customHeight="1" x14ac:dyDescent="0.2">
      <c r="A31" s="2" t="s">
        <v>543</v>
      </c>
      <c r="B31" s="35">
        <v>3033572.5</v>
      </c>
      <c r="E31" s="38"/>
    </row>
    <row r="32" spans="1:5" ht="17.100000000000001" customHeight="1" x14ac:dyDescent="0.2">
      <c r="A32" s="2" t="s">
        <v>665</v>
      </c>
      <c r="B32" s="35">
        <v>102410</v>
      </c>
    </row>
    <row r="33" spans="1:5" ht="17.100000000000001" customHeight="1" x14ac:dyDescent="0.2">
      <c r="A33" s="2" t="s">
        <v>682</v>
      </c>
      <c r="B33" s="35">
        <v>97650</v>
      </c>
    </row>
    <row r="34" spans="1:5" ht="17.100000000000001" customHeight="1" x14ac:dyDescent="0.2">
      <c r="A34" s="2" t="s">
        <v>562</v>
      </c>
      <c r="B34" s="35">
        <v>2172726.84</v>
      </c>
    </row>
    <row r="35" spans="1:5" ht="17.100000000000001" customHeight="1" x14ac:dyDescent="0.2">
      <c r="A35" s="2" t="s">
        <v>511</v>
      </c>
      <c r="B35" s="35">
        <v>16238.5</v>
      </c>
    </row>
    <row r="36" spans="1:5" ht="17.100000000000001" customHeight="1" x14ac:dyDescent="0.2">
      <c r="A36" s="2" t="s">
        <v>563</v>
      </c>
      <c r="B36" s="35">
        <v>4345872.3899999997</v>
      </c>
    </row>
    <row r="37" spans="1:5" ht="17.100000000000001" customHeight="1" x14ac:dyDescent="0.2">
      <c r="A37" s="2" t="s">
        <v>656</v>
      </c>
      <c r="B37" s="35">
        <v>2476751.85</v>
      </c>
    </row>
    <row r="38" spans="1:5" ht="17.100000000000001" customHeight="1" x14ac:dyDescent="0.2">
      <c r="A38" s="2" t="s">
        <v>512</v>
      </c>
      <c r="B38" s="35">
        <v>79906.25</v>
      </c>
    </row>
    <row r="39" spans="1:5" ht="17.100000000000001" customHeight="1" x14ac:dyDescent="0.2">
      <c r="A39" s="2" t="s">
        <v>647</v>
      </c>
      <c r="B39" s="35">
        <v>235440</v>
      </c>
    </row>
    <row r="40" spans="1:5" ht="17.100000000000001" customHeight="1" x14ac:dyDescent="0.2">
      <c r="A40" s="2" t="s">
        <v>525</v>
      </c>
      <c r="B40" s="35">
        <v>116200</v>
      </c>
    </row>
    <row r="41" spans="1:5" ht="17.100000000000001" customHeight="1" x14ac:dyDescent="0.2">
      <c r="A41" s="2" t="s">
        <v>494</v>
      </c>
      <c r="B41" s="35">
        <v>699109.68</v>
      </c>
      <c r="E41" s="38"/>
    </row>
    <row r="42" spans="1:5" ht="17.100000000000001" customHeight="1" x14ac:dyDescent="0.2">
      <c r="A42" s="2" t="s">
        <v>564</v>
      </c>
      <c r="B42" s="35">
        <v>9728948.4499999993</v>
      </c>
    </row>
    <row r="43" spans="1:5" ht="17.100000000000001" customHeight="1" x14ac:dyDescent="0.2">
      <c r="A43" s="2" t="s">
        <v>476</v>
      </c>
      <c r="B43" s="35">
        <v>952925</v>
      </c>
    </row>
    <row r="44" spans="1:5" ht="17.100000000000001" customHeight="1" x14ac:dyDescent="0.2">
      <c r="A44" s="2" t="s">
        <v>462</v>
      </c>
      <c r="B44" s="35">
        <v>159725</v>
      </c>
    </row>
    <row r="45" spans="1:5" ht="17.100000000000001" customHeight="1" x14ac:dyDescent="0.2">
      <c r="A45" s="2" t="s">
        <v>621</v>
      </c>
      <c r="B45" s="35">
        <v>2659836.5299999998</v>
      </c>
    </row>
    <row r="46" spans="1:5" ht="17.100000000000001" customHeight="1" x14ac:dyDescent="0.2">
      <c r="A46" s="2" t="s">
        <v>553</v>
      </c>
      <c r="B46" s="35">
        <v>479905</v>
      </c>
    </row>
    <row r="47" spans="1:5" ht="17.100000000000001" customHeight="1" x14ac:dyDescent="0.2">
      <c r="A47" s="2" t="s">
        <v>615</v>
      </c>
      <c r="B47" s="35">
        <v>214500</v>
      </c>
    </row>
    <row r="48" spans="1:5" ht="17.100000000000001" customHeight="1" x14ac:dyDescent="0.2">
      <c r="A48" s="2" t="s">
        <v>554</v>
      </c>
      <c r="B48" s="35">
        <v>309500</v>
      </c>
    </row>
    <row r="49" spans="1:5" ht="17.100000000000001" customHeight="1" x14ac:dyDescent="0.2">
      <c r="A49" s="2" t="s">
        <v>684</v>
      </c>
      <c r="B49" s="35">
        <v>246600</v>
      </c>
      <c r="E49" s="38"/>
    </row>
    <row r="50" spans="1:5" ht="17.100000000000001" customHeight="1" x14ac:dyDescent="0.2">
      <c r="A50" s="2" t="s">
        <v>496</v>
      </c>
      <c r="B50" s="35">
        <v>107940</v>
      </c>
    </row>
    <row r="51" spans="1:5" ht="17.100000000000001" customHeight="1" x14ac:dyDescent="0.2">
      <c r="A51" s="2" t="s">
        <v>622</v>
      </c>
      <c r="B51" s="35">
        <v>147087.5</v>
      </c>
    </row>
    <row r="52" spans="1:5" ht="17.100000000000001" customHeight="1" x14ac:dyDescent="0.2">
      <c r="A52" s="2" t="s">
        <v>555</v>
      </c>
      <c r="B52" s="35">
        <v>1750577.5</v>
      </c>
    </row>
    <row r="53" spans="1:5" ht="17.100000000000001" customHeight="1" x14ac:dyDescent="0.2">
      <c r="A53" s="2" t="s">
        <v>447</v>
      </c>
      <c r="B53" s="35">
        <v>124250</v>
      </c>
    </row>
    <row r="54" spans="1:5" ht="17.100000000000001" customHeight="1" x14ac:dyDescent="0.2">
      <c r="A54" s="2" t="s">
        <v>535</v>
      </c>
      <c r="B54" s="35">
        <v>392775</v>
      </c>
    </row>
    <row r="55" spans="1:5" ht="17.100000000000001" customHeight="1" x14ac:dyDescent="0.2">
      <c r="A55" s="2" t="s">
        <v>544</v>
      </c>
      <c r="B55" s="35">
        <v>2653082.5</v>
      </c>
      <c r="E55" s="38"/>
    </row>
    <row r="56" spans="1:5" ht="17.100000000000001" customHeight="1" x14ac:dyDescent="0.2">
      <c r="A56" s="2" t="s">
        <v>536</v>
      </c>
      <c r="B56" s="35">
        <v>4200</v>
      </c>
    </row>
    <row r="57" spans="1:5" ht="17.100000000000001" customHeight="1" x14ac:dyDescent="0.2">
      <c r="A57" s="2" t="s">
        <v>528</v>
      </c>
      <c r="B57" s="35">
        <v>90846.77</v>
      </c>
    </row>
    <row r="58" spans="1:5" ht="17.100000000000001" customHeight="1" x14ac:dyDescent="0.2">
      <c r="A58" s="2" t="s">
        <v>570</v>
      </c>
      <c r="B58" s="35">
        <v>3900</v>
      </c>
    </row>
    <row r="59" spans="1:5" ht="17.100000000000001" customHeight="1" x14ac:dyDescent="0.2">
      <c r="A59" s="2" t="s">
        <v>616</v>
      </c>
      <c r="B59" s="35">
        <v>439750</v>
      </c>
    </row>
    <row r="60" spans="1:5" ht="17.100000000000001" customHeight="1" x14ac:dyDescent="0.2">
      <c r="A60" s="2" t="s">
        <v>504</v>
      </c>
      <c r="B60" s="35">
        <v>1231761.72</v>
      </c>
    </row>
    <row r="61" spans="1:5" ht="17.100000000000001" customHeight="1" x14ac:dyDescent="0.2">
      <c r="A61" s="2" t="s">
        <v>685</v>
      </c>
      <c r="B61" s="35">
        <v>127262.5</v>
      </c>
    </row>
    <row r="62" spans="1:5" ht="17.100000000000001" customHeight="1" x14ac:dyDescent="0.2">
      <c r="A62" s="2" t="s">
        <v>488</v>
      </c>
      <c r="B62" s="35">
        <v>1200</v>
      </c>
    </row>
    <row r="63" spans="1:5" ht="17.100000000000001" customHeight="1" x14ac:dyDescent="0.2">
      <c r="A63" s="2" t="s">
        <v>513</v>
      </c>
      <c r="B63" s="35">
        <v>2185280</v>
      </c>
    </row>
    <row r="64" spans="1:5" ht="17.100000000000001" customHeight="1" x14ac:dyDescent="0.2">
      <c r="A64" s="2" t="s">
        <v>497</v>
      </c>
      <c r="B64" s="35">
        <v>259575</v>
      </c>
    </row>
    <row r="65" spans="1:2" ht="17.100000000000001" customHeight="1" x14ac:dyDescent="0.2">
      <c r="A65" s="2" t="s">
        <v>668</v>
      </c>
      <c r="B65" s="35">
        <v>186617.74</v>
      </c>
    </row>
    <row r="66" spans="1:2" ht="17.100000000000001" customHeight="1" x14ac:dyDescent="0.2">
      <c r="A66" s="2" t="s">
        <v>69</v>
      </c>
      <c r="B66" s="35">
        <v>239415</v>
      </c>
    </row>
    <row r="67" spans="1:2" ht="17.100000000000001" customHeight="1" x14ac:dyDescent="0.2">
      <c r="A67" s="2" t="s">
        <v>514</v>
      </c>
      <c r="B67" s="35">
        <v>266885</v>
      </c>
    </row>
    <row r="68" spans="1:2" ht="17.100000000000001" customHeight="1" x14ac:dyDescent="0.2">
      <c r="A68" s="2" t="s">
        <v>686</v>
      </c>
      <c r="B68" s="35">
        <v>65736.289999999994</v>
      </c>
    </row>
    <row r="69" spans="1:2" ht="17.100000000000001" customHeight="1" x14ac:dyDescent="0.2">
      <c r="A69" s="2" t="s">
        <v>571</v>
      </c>
      <c r="B69" s="35">
        <v>140889.29</v>
      </c>
    </row>
    <row r="70" spans="1:2" ht="17.100000000000001" customHeight="1" x14ac:dyDescent="0.2">
      <c r="A70" s="2" t="s">
        <v>669</v>
      </c>
      <c r="B70" s="35">
        <v>1735466.09</v>
      </c>
    </row>
    <row r="71" spans="1:2" ht="17.100000000000001" customHeight="1" x14ac:dyDescent="0.2">
      <c r="A71" s="2" t="s">
        <v>603</v>
      </c>
      <c r="B71" s="35">
        <v>808480</v>
      </c>
    </row>
    <row r="72" spans="1:2" ht="17.100000000000001" customHeight="1" x14ac:dyDescent="0.2">
      <c r="A72" s="2" t="s">
        <v>515</v>
      </c>
      <c r="B72" s="35">
        <v>65500</v>
      </c>
    </row>
    <row r="73" spans="1:2" ht="17.100000000000001" customHeight="1" x14ac:dyDescent="0.2">
      <c r="A73" s="2" t="s">
        <v>674</v>
      </c>
      <c r="B73" s="35">
        <v>30000</v>
      </c>
    </row>
    <row r="74" spans="1:2" ht="17.100000000000001" customHeight="1" x14ac:dyDescent="0.2">
      <c r="A74" s="2" t="s">
        <v>565</v>
      </c>
      <c r="B74" s="35">
        <v>2700991.69</v>
      </c>
    </row>
    <row r="75" spans="1:2" ht="17.100000000000001" customHeight="1" x14ac:dyDescent="0.2">
      <c r="A75" s="2" t="s">
        <v>466</v>
      </c>
      <c r="B75" s="35">
        <v>30825</v>
      </c>
    </row>
    <row r="76" spans="1:2" ht="17.100000000000001" customHeight="1" x14ac:dyDescent="0.2">
      <c r="A76" s="2" t="s">
        <v>591</v>
      </c>
      <c r="B76" s="35">
        <v>804750</v>
      </c>
    </row>
    <row r="77" spans="1:2" ht="17.100000000000001" customHeight="1" x14ac:dyDescent="0.2">
      <c r="A77" s="2" t="s">
        <v>545</v>
      </c>
      <c r="B77" s="35">
        <v>254286.43</v>
      </c>
    </row>
    <row r="78" spans="1:2" ht="17.100000000000001" customHeight="1" x14ac:dyDescent="0.2">
      <c r="A78" s="2" t="s">
        <v>498</v>
      </c>
      <c r="B78" s="35">
        <v>109600</v>
      </c>
    </row>
    <row r="79" spans="1:2" ht="17.100000000000001" customHeight="1" x14ac:dyDescent="0.2">
      <c r="A79" s="2" t="s">
        <v>450</v>
      </c>
      <c r="B79" s="35">
        <v>99680</v>
      </c>
    </row>
    <row r="80" spans="1:2" ht="17.100000000000001" customHeight="1" x14ac:dyDescent="0.2">
      <c r="A80" s="2" t="s">
        <v>538</v>
      </c>
      <c r="B80" s="35">
        <v>435537.5</v>
      </c>
    </row>
    <row r="81" spans="1:2" ht="17.100000000000001" customHeight="1" x14ac:dyDescent="0.2">
      <c r="A81" s="2" t="s">
        <v>557</v>
      </c>
      <c r="B81" s="35">
        <v>685659.67</v>
      </c>
    </row>
    <row r="82" spans="1:2" ht="17.100000000000001" customHeight="1" x14ac:dyDescent="0.2">
      <c r="A82" s="2" t="s">
        <v>592</v>
      </c>
      <c r="B82" s="35">
        <v>151100</v>
      </c>
    </row>
    <row r="83" spans="1:2" ht="17.100000000000001" customHeight="1" x14ac:dyDescent="0.2">
      <c r="A83" s="2" t="s">
        <v>469</v>
      </c>
      <c r="B83" s="35">
        <v>160400</v>
      </c>
    </row>
    <row r="84" spans="1:2" ht="17.100000000000001" customHeight="1" x14ac:dyDescent="0.2">
      <c r="A84" s="2" t="s">
        <v>470</v>
      </c>
      <c r="B84" s="35">
        <v>93800</v>
      </c>
    </row>
    <row r="85" spans="1:2" ht="17.100000000000001" customHeight="1" x14ac:dyDescent="0.2">
      <c r="A85" s="2" t="s">
        <v>618</v>
      </c>
      <c r="B85" s="35">
        <v>174000</v>
      </c>
    </row>
    <row r="86" spans="1:2" ht="17.100000000000001" customHeight="1" x14ac:dyDescent="0.2">
      <c r="A86" s="2" t="s">
        <v>516</v>
      </c>
      <c r="B86" s="35">
        <v>44450</v>
      </c>
    </row>
    <row r="87" spans="1:2" ht="17.100000000000001" customHeight="1" x14ac:dyDescent="0.2">
      <c r="A87" s="2" t="s">
        <v>546</v>
      </c>
      <c r="B87" s="35">
        <v>272875.5</v>
      </c>
    </row>
    <row r="88" spans="1:2" ht="17.100000000000001" customHeight="1" x14ac:dyDescent="0.2">
      <c r="A88" s="2" t="s">
        <v>595</v>
      </c>
      <c r="B88" s="35">
        <v>303692.5</v>
      </c>
    </row>
    <row r="89" spans="1:2" ht="17.100000000000001" customHeight="1" x14ac:dyDescent="0.2">
      <c r="A89" s="2" t="s">
        <v>540</v>
      </c>
      <c r="B89" s="35">
        <v>1029277.5</v>
      </c>
    </row>
    <row r="90" spans="1:2" ht="17.100000000000001" customHeight="1" x14ac:dyDescent="0.2">
      <c r="A90" s="2" t="s">
        <v>507</v>
      </c>
      <c r="B90" s="35">
        <v>568574.13</v>
      </c>
    </row>
    <row r="91" spans="1:2" ht="17.100000000000001" customHeight="1" x14ac:dyDescent="0.2">
      <c r="A91" s="2" t="s">
        <v>596</v>
      </c>
      <c r="B91" s="35">
        <v>39000</v>
      </c>
    </row>
    <row r="92" spans="1:2" ht="17.100000000000001" customHeight="1" x14ac:dyDescent="0.2">
      <c r="A92" s="2" t="s">
        <v>472</v>
      </c>
      <c r="B92" s="35">
        <v>22000</v>
      </c>
    </row>
    <row r="93" spans="1:2" ht="17.100000000000001" customHeight="1" x14ac:dyDescent="0.2">
      <c r="A93" s="2" t="s">
        <v>659</v>
      </c>
      <c r="B93" s="35">
        <v>7840681.9900000002</v>
      </c>
    </row>
    <row r="94" spans="1:2" ht="17.100000000000001" customHeight="1" x14ac:dyDescent="0.2">
      <c r="A94" s="2" t="s">
        <v>624</v>
      </c>
      <c r="B94" s="35">
        <v>346868.33</v>
      </c>
    </row>
    <row r="95" spans="1:2" ht="17.100000000000001" customHeight="1" x14ac:dyDescent="0.2">
      <c r="A95" s="2" t="s">
        <v>559</v>
      </c>
      <c r="B95" s="35">
        <v>1906323.85</v>
      </c>
    </row>
    <row r="96" spans="1:2" ht="17.100000000000001" customHeight="1" x14ac:dyDescent="0.2">
      <c r="A96" s="2" t="s">
        <v>454</v>
      </c>
      <c r="B96" s="35">
        <v>1147580</v>
      </c>
    </row>
    <row r="97" spans="1:2" ht="17.100000000000001" customHeight="1" x14ac:dyDescent="0.2">
      <c r="A97" s="2" t="s">
        <v>641</v>
      </c>
      <c r="B97" s="35">
        <v>144224.19</v>
      </c>
    </row>
    <row r="98" spans="1:2" ht="17.100000000000001" customHeight="1" x14ac:dyDescent="0.2">
      <c r="A98" s="2" t="s">
        <v>491</v>
      </c>
      <c r="B98" s="35">
        <v>6457714.8799999999</v>
      </c>
    </row>
    <row r="99" spans="1:2" ht="17.100000000000001" customHeight="1" x14ac:dyDescent="0.2">
      <c r="A99" s="2" t="s">
        <v>45</v>
      </c>
      <c r="B99" s="35">
        <v>58050</v>
      </c>
    </row>
    <row r="100" spans="1:2" ht="17.100000000000001" customHeight="1" x14ac:dyDescent="0.2">
      <c r="A100" s="2" t="s">
        <v>687</v>
      </c>
      <c r="B100" s="35">
        <v>1905420</v>
      </c>
    </row>
    <row r="101" spans="1:2" ht="17.100000000000001" customHeight="1" x14ac:dyDescent="0.2">
      <c r="A101" s="2" t="s">
        <v>517</v>
      </c>
      <c r="B101" s="35">
        <v>230002.18</v>
      </c>
    </row>
    <row r="102" spans="1:2" ht="17.100000000000001" customHeight="1" x14ac:dyDescent="0.2">
      <c r="A102" s="2" t="s">
        <v>566</v>
      </c>
      <c r="B102" s="35">
        <v>379021.94</v>
      </c>
    </row>
    <row r="103" spans="1:2" ht="17.100000000000001" customHeight="1" x14ac:dyDescent="0.2">
      <c r="A103" s="2" t="s">
        <v>608</v>
      </c>
      <c r="B103" s="35">
        <v>794175</v>
      </c>
    </row>
    <row r="104" spans="1:2" ht="17.100000000000001" customHeight="1" x14ac:dyDescent="0.2">
      <c r="A104" s="2" t="s">
        <v>518</v>
      </c>
      <c r="B104" s="35">
        <v>1428930</v>
      </c>
    </row>
    <row r="105" spans="1:2" ht="17.100000000000001" customHeight="1" x14ac:dyDescent="0.2">
      <c r="A105" s="2" t="s">
        <v>573</v>
      </c>
      <c r="B105" s="35">
        <v>374226.86</v>
      </c>
    </row>
    <row r="106" spans="1:2" ht="17.100000000000001" customHeight="1" x14ac:dyDescent="0.2">
      <c r="A106" s="2" t="s">
        <v>688</v>
      </c>
      <c r="B106" s="35">
        <v>250085</v>
      </c>
    </row>
    <row r="107" spans="1:2" ht="17.100000000000001" customHeight="1" x14ac:dyDescent="0.2">
      <c r="A107" s="2" t="s">
        <v>676</v>
      </c>
      <c r="B107" s="35">
        <v>794230</v>
      </c>
    </row>
    <row r="108" spans="1:2" ht="17.100000000000001" customHeight="1" x14ac:dyDescent="0.2">
      <c r="A108" s="2" t="s">
        <v>625</v>
      </c>
      <c r="B108" s="35">
        <v>66637.929999999993</v>
      </c>
    </row>
    <row r="109" spans="1:2" ht="17.100000000000001" customHeight="1" x14ac:dyDescent="0.2">
      <c r="A109" s="2" t="s">
        <v>492</v>
      </c>
      <c r="B109" s="35">
        <v>288725</v>
      </c>
    </row>
    <row r="110" spans="1:2" ht="17.100000000000001" customHeight="1" x14ac:dyDescent="0.2">
      <c r="A110" s="2" t="s">
        <v>653</v>
      </c>
      <c r="B110" s="35">
        <v>280755</v>
      </c>
    </row>
    <row r="111" spans="1:2" ht="17.100000000000001" customHeight="1" x14ac:dyDescent="0.2">
      <c r="A111" s="2" t="s">
        <v>626</v>
      </c>
      <c r="B111" s="35">
        <v>199185</v>
      </c>
    </row>
    <row r="112" spans="1:2" ht="6.95" customHeight="1" x14ac:dyDescent="0.2">
      <c r="B112" s="35"/>
    </row>
    <row r="113" spans="1:2" ht="17.100000000000001" customHeight="1" x14ac:dyDescent="0.2">
      <c r="A113" s="41" t="s">
        <v>1169</v>
      </c>
      <c r="B113" s="42">
        <f>SUM(B3:B111)</f>
        <v>110766446.38</v>
      </c>
    </row>
    <row r="115" spans="1:2" x14ac:dyDescent="0.2">
      <c r="A115" s="3"/>
      <c r="B115" s="3"/>
    </row>
  </sheetData>
  <printOptions horizontalCentered="1"/>
  <pageMargins left="1" right="1" top="1" bottom="1" header="0.3" footer="0.3"/>
  <pageSetup scale="73" fitToHeight="2" orientation="portrait" r:id="rId1"/>
  <rowBreaks count="1" manualBreakCount="1">
    <brk id="39" max="1"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G27"/>
  <sheetViews>
    <sheetView showGridLines="0" zoomScaleNormal="100" workbookViewId="0"/>
  </sheetViews>
  <sheetFormatPr defaultColWidth="8.7109375" defaultRowHeight="12.75" x14ac:dyDescent="0.2"/>
  <cols>
    <col min="1" max="1" width="36.140625" style="2" customWidth="1"/>
    <col min="2" max="2" width="7.42578125" style="3" customWidth="1"/>
    <col min="3" max="3" width="35.140625" style="2" customWidth="1"/>
    <col min="4" max="4" width="19.7109375" style="2" customWidth="1"/>
    <col min="5" max="5" width="20.42578125" style="2" customWidth="1"/>
    <col min="6" max="6" width="17.28515625" style="2" customWidth="1"/>
    <col min="7" max="16384" width="8.7109375" style="2"/>
  </cols>
  <sheetData>
    <row r="1" spans="1:7" ht="45.75" customHeight="1" x14ac:dyDescent="0.2">
      <c r="A1" s="24" t="s">
        <v>1171</v>
      </c>
      <c r="B1" s="1"/>
      <c r="C1" s="1"/>
      <c r="D1" s="1"/>
    </row>
    <row r="2" spans="1:7" ht="11.25" customHeight="1" x14ac:dyDescent="0.2"/>
    <row r="3" spans="1:7" x14ac:dyDescent="0.2">
      <c r="A3" s="571" t="s">
        <v>1208</v>
      </c>
      <c r="B3" s="571"/>
      <c r="C3" s="571"/>
      <c r="D3" s="571"/>
    </row>
    <row r="4" spans="1:7" x14ac:dyDescent="0.2">
      <c r="A4" s="572" t="s">
        <v>1635</v>
      </c>
      <c r="B4" s="572"/>
      <c r="C4" s="572"/>
      <c r="D4" s="572"/>
    </row>
    <row r="5" spans="1:7" x14ac:dyDescent="0.2">
      <c r="A5" s="4"/>
      <c r="B5" s="5"/>
      <c r="C5" s="4"/>
      <c r="D5" s="4"/>
    </row>
    <row r="6" spans="1:7" ht="29.25" customHeight="1" x14ac:dyDescent="0.2">
      <c r="A6" s="25" t="s">
        <v>1172</v>
      </c>
      <c r="B6" s="26" t="s">
        <v>1173</v>
      </c>
      <c r="C6" s="25" t="s">
        <v>1174</v>
      </c>
      <c r="D6" s="27" t="s">
        <v>1168</v>
      </c>
      <c r="E6" s="3" t="s">
        <v>1175</v>
      </c>
      <c r="F6" s="2" t="s">
        <v>1176</v>
      </c>
    </row>
    <row r="7" spans="1:7" ht="25.5" x14ac:dyDescent="0.2">
      <c r="A7" s="6" t="s">
        <v>1177</v>
      </c>
      <c r="B7" s="7" t="s">
        <v>1178</v>
      </c>
      <c r="C7" s="6" t="s">
        <v>1209</v>
      </c>
      <c r="D7" s="8">
        <v>4660967</v>
      </c>
      <c r="E7" s="9">
        <v>4660967</v>
      </c>
      <c r="F7" s="10">
        <v>4660967</v>
      </c>
    </row>
    <row r="8" spans="1:7" ht="19.5" customHeight="1" x14ac:dyDescent="0.2">
      <c r="A8" s="6" t="s">
        <v>1636</v>
      </c>
      <c r="B8" s="7" t="s">
        <v>755</v>
      </c>
      <c r="C8" s="6" t="s">
        <v>1637</v>
      </c>
      <c r="D8" s="8">
        <v>1044105.81</v>
      </c>
      <c r="E8" s="9"/>
      <c r="F8" s="10"/>
    </row>
    <row r="9" spans="1:7" ht="19.5" customHeight="1" x14ac:dyDescent="0.2">
      <c r="A9" s="11" t="s">
        <v>1179</v>
      </c>
      <c r="B9" s="12" t="s">
        <v>1180</v>
      </c>
      <c r="C9" s="13" t="s">
        <v>1181</v>
      </c>
      <c r="D9" s="14">
        <v>169876</v>
      </c>
      <c r="E9" s="9"/>
      <c r="F9" s="10"/>
    </row>
    <row r="10" spans="1:7" ht="293.25" x14ac:dyDescent="0.2">
      <c r="A10" s="6" t="s">
        <v>1182</v>
      </c>
      <c r="B10" s="7" t="s">
        <v>755</v>
      </c>
      <c r="C10" s="15" t="s">
        <v>1183</v>
      </c>
      <c r="D10" s="16">
        <v>14538757.34</v>
      </c>
      <c r="E10" s="9"/>
      <c r="F10" s="10"/>
      <c r="G10" s="17"/>
    </row>
    <row r="11" spans="1:7" ht="14.25" x14ac:dyDescent="0.2">
      <c r="A11" s="18"/>
      <c r="B11" s="19"/>
      <c r="D11" s="20"/>
    </row>
    <row r="12" spans="1:7" x14ac:dyDescent="0.2">
      <c r="A12" s="3"/>
      <c r="C12" s="21"/>
      <c r="D12" s="21"/>
    </row>
    <row r="13" spans="1:7" x14ac:dyDescent="0.2">
      <c r="A13" s="22"/>
      <c r="B13" s="23"/>
      <c r="D13" s="20"/>
    </row>
    <row r="14" spans="1:7" x14ac:dyDescent="0.2">
      <c r="A14" s="22"/>
      <c r="B14" s="23"/>
      <c r="D14" s="20"/>
    </row>
    <row r="20" spans="4:6" x14ac:dyDescent="0.2">
      <c r="D20" s="10"/>
      <c r="E20" s="10"/>
      <c r="F20" s="10"/>
    </row>
    <row r="21" spans="4:6" x14ac:dyDescent="0.2">
      <c r="D21" s="10"/>
      <c r="E21" s="10"/>
      <c r="F21" s="10"/>
    </row>
    <row r="22" spans="4:6" x14ac:dyDescent="0.2">
      <c r="F22" s="10"/>
    </row>
    <row r="25" spans="4:6" x14ac:dyDescent="0.2">
      <c r="D25" s="10"/>
      <c r="E25" s="10"/>
      <c r="F25" s="10"/>
    </row>
    <row r="26" spans="4:6" x14ac:dyDescent="0.2">
      <c r="D26" s="10"/>
      <c r="E26" s="10"/>
      <c r="F26" s="10"/>
    </row>
    <row r="27" spans="4:6" x14ac:dyDescent="0.2">
      <c r="F27" s="10"/>
    </row>
  </sheetData>
  <sortState xmlns:xlrd2="http://schemas.microsoft.com/office/spreadsheetml/2017/richdata2" ref="A7:F10">
    <sortCondition ref="A7:A10"/>
  </sortState>
  <mergeCells count="2">
    <mergeCell ref="A3:D3"/>
    <mergeCell ref="A4:D4"/>
  </mergeCells>
  <printOptions horizontalCentered="1"/>
  <pageMargins left="1" right="1" top="1" bottom="1" header="0.3" footer="0.3"/>
  <pageSetup scale="85"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26"/>
  <sheetViews>
    <sheetView showGridLines="0" zoomScaleNormal="100" zoomScaleSheetLayoutView="69" workbookViewId="0"/>
  </sheetViews>
  <sheetFormatPr defaultColWidth="8.7109375" defaultRowHeight="12.75" x14ac:dyDescent="0.2"/>
  <cols>
    <col min="1" max="1" width="119" style="2" customWidth="1"/>
    <col min="2" max="16384" width="8.7109375" style="2"/>
  </cols>
  <sheetData>
    <row r="1" spans="1:1" ht="45.75" customHeight="1" x14ac:dyDescent="0.2">
      <c r="A1" s="32" t="s">
        <v>1184</v>
      </c>
    </row>
    <row r="2" spans="1:1" x14ac:dyDescent="0.2">
      <c r="A2" s="28" t="s">
        <v>1185</v>
      </c>
    </row>
    <row r="3" spans="1:1" x14ac:dyDescent="0.2">
      <c r="A3" s="28"/>
    </row>
    <row r="4" spans="1:1" ht="114.75" x14ac:dyDescent="0.2">
      <c r="A4" s="29" t="s">
        <v>1186</v>
      </c>
    </row>
    <row r="5" spans="1:1" x14ac:dyDescent="0.2">
      <c r="A5" s="28"/>
    </row>
    <row r="6" spans="1:1" x14ac:dyDescent="0.2">
      <c r="A6" s="28" t="s">
        <v>1187</v>
      </c>
    </row>
    <row r="7" spans="1:1" x14ac:dyDescent="0.2">
      <c r="A7" s="28"/>
    </row>
    <row r="8" spans="1:1" ht="89.25" x14ac:dyDescent="0.2">
      <c r="A8" s="29" t="s">
        <v>1188</v>
      </c>
    </row>
    <row r="9" spans="1:1" x14ac:dyDescent="0.2">
      <c r="A9" s="28"/>
    </row>
    <row r="10" spans="1:1" x14ac:dyDescent="0.2">
      <c r="A10" s="28" t="s">
        <v>1189</v>
      </c>
    </row>
    <row r="11" spans="1:1" x14ac:dyDescent="0.2">
      <c r="A11" s="28"/>
    </row>
    <row r="12" spans="1:1" ht="25.5" x14ac:dyDescent="0.2">
      <c r="A12" s="29" t="s">
        <v>1210</v>
      </c>
    </row>
    <row r="14" spans="1:1" x14ac:dyDescent="0.2">
      <c r="A14" s="28" t="s">
        <v>1190</v>
      </c>
    </row>
    <row r="16" spans="1:1" ht="127.5" x14ac:dyDescent="0.2">
      <c r="A16" s="30" t="s">
        <v>1211</v>
      </c>
    </row>
    <row r="17" spans="1:1" ht="13.15" customHeight="1" x14ac:dyDescent="0.2">
      <c r="A17" s="30"/>
    </row>
    <row r="18" spans="1:1" x14ac:dyDescent="0.2">
      <c r="A18" s="2" t="s">
        <v>1191</v>
      </c>
    </row>
    <row r="20" spans="1:1" ht="102" x14ac:dyDescent="0.2">
      <c r="A20" s="31" t="s">
        <v>1192</v>
      </c>
    </row>
    <row r="21" spans="1:1" ht="13.15" customHeight="1" x14ac:dyDescent="0.2"/>
    <row r="22" spans="1:1" x14ac:dyDescent="0.2">
      <c r="A22" s="28" t="s">
        <v>1193</v>
      </c>
    </row>
    <row r="24" spans="1:1" ht="25.5" customHeight="1" x14ac:dyDescent="0.2">
      <c r="A24" s="31" t="s">
        <v>1212</v>
      </c>
    </row>
    <row r="26" spans="1:1" x14ac:dyDescent="0.2">
      <c r="A26" s="3"/>
    </row>
  </sheetData>
  <printOptions horizontalCentered="1"/>
  <pageMargins left="1" right="1" top="1" bottom="1" header="0.3" footer="0.3"/>
  <pageSetup scale="7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33"/>
  <sheetViews>
    <sheetView showGridLines="0" zoomScaleNormal="100" workbookViewId="0"/>
  </sheetViews>
  <sheetFormatPr defaultRowHeight="12.75" x14ac:dyDescent="0.2"/>
  <cols>
    <col min="1" max="1" width="20.140625" style="2" bestFit="1" customWidth="1"/>
    <col min="2" max="2" width="15.5703125" style="2" customWidth="1"/>
    <col min="3" max="3" width="13.28515625" style="2" customWidth="1"/>
    <col min="4" max="4" width="15.7109375" style="2" customWidth="1"/>
    <col min="5" max="5" width="19.85546875" style="2" customWidth="1"/>
    <col min="6" max="6" width="15.7109375" style="2" customWidth="1"/>
    <col min="7" max="16384" width="9.140625" style="2"/>
  </cols>
  <sheetData>
    <row r="1" spans="1:6" ht="45.75" customHeight="1" x14ac:dyDescent="0.2">
      <c r="A1" s="24" t="s">
        <v>436</v>
      </c>
      <c r="B1" s="98"/>
      <c r="C1" s="98"/>
      <c r="D1" s="98"/>
      <c r="E1" s="98"/>
      <c r="F1" s="98"/>
    </row>
    <row r="2" spans="1:6" s="17" customFormat="1" ht="45.75" customHeight="1" x14ac:dyDescent="0.2">
      <c r="A2" s="177" t="s">
        <v>351</v>
      </c>
      <c r="B2" s="177" t="s">
        <v>358</v>
      </c>
      <c r="C2" s="176" t="s">
        <v>437</v>
      </c>
      <c r="D2" s="176" t="s">
        <v>33</v>
      </c>
      <c r="E2" s="176" t="s">
        <v>438</v>
      </c>
      <c r="F2" s="176" t="s">
        <v>1617</v>
      </c>
    </row>
    <row r="3" spans="1:6" ht="24.95" customHeight="1" x14ac:dyDescent="0.2">
      <c r="A3" s="28" t="s">
        <v>83</v>
      </c>
      <c r="B3" s="28" t="s">
        <v>82</v>
      </c>
      <c r="C3" s="391">
        <f>'Square Miles Detail'!D19</f>
        <v>11805.48</v>
      </c>
      <c r="D3" s="392">
        <f>C3/$C$29</f>
        <v>4.5184958571421845E-2</v>
      </c>
      <c r="E3" s="393">
        <f>SUMIF('DMV-County Square Miles'!C:C,'District Square Miles'!B3,'DMV-County Square Miles'!F:F)</f>
        <v>262477</v>
      </c>
      <c r="F3" s="233">
        <f>E3/$E$29</f>
        <v>1.0108660095038203E-2</v>
      </c>
    </row>
    <row r="4" spans="1:6" ht="24.95" customHeight="1" x14ac:dyDescent="0.2">
      <c r="A4" s="28" t="s">
        <v>60</v>
      </c>
      <c r="B4" s="28" t="s">
        <v>59</v>
      </c>
      <c r="C4" s="394">
        <f>'Square Miles Detail'!D40</f>
        <v>17848.890000000003</v>
      </c>
      <c r="D4" s="392">
        <f t="shared" ref="D4:D27" si="0">C4/$C$29</f>
        <v>6.8315846132123881E-2</v>
      </c>
      <c r="E4" s="393">
        <f>SUMIF('DMV-County Square Miles'!C:C,'District Square Miles'!B4,'DMV-County Square Miles'!F:F)</f>
        <v>402585</v>
      </c>
      <c r="F4" s="233">
        <f t="shared" ref="F4:F27" si="1">E4/$E$29</f>
        <v>1.5504577255763192E-2</v>
      </c>
    </row>
    <row r="5" spans="1:6" ht="24.95" customHeight="1" x14ac:dyDescent="0.2">
      <c r="A5" s="28" t="s">
        <v>87</v>
      </c>
      <c r="B5" s="28" t="s">
        <v>86</v>
      </c>
      <c r="C5" s="394">
        <f>'Square Miles Detail'!D53</f>
        <v>5351.33</v>
      </c>
      <c r="D5" s="392">
        <f t="shared" si="0"/>
        <v>2.0481981618028819E-2</v>
      </c>
      <c r="E5" s="393">
        <f>SUMIF('DMV-County Square Miles'!C:C,'District Square Miles'!B5,'DMV-County Square Miles'!F:F)</f>
        <v>334083</v>
      </c>
      <c r="F5" s="233">
        <f t="shared" si="1"/>
        <v>1.2866390161921419E-2</v>
      </c>
    </row>
    <row r="6" spans="1:6" ht="24.95" customHeight="1" x14ac:dyDescent="0.2">
      <c r="A6" s="28" t="s">
        <v>73</v>
      </c>
      <c r="B6" s="28" t="s">
        <v>72</v>
      </c>
      <c r="C6" s="394">
        <f>'Square Miles Detail'!D68</f>
        <v>9473.9500000000007</v>
      </c>
      <c r="D6" s="392">
        <f t="shared" si="0"/>
        <v>3.6261129429529505E-2</v>
      </c>
      <c r="E6" s="393">
        <f>SUMIF('DMV-County Square Miles'!C:C,'District Square Miles'!B6,'DMV-County Square Miles'!F:F)</f>
        <v>2129516</v>
      </c>
      <c r="F6" s="233">
        <f t="shared" si="1"/>
        <v>8.2013103666017884E-2</v>
      </c>
    </row>
    <row r="7" spans="1:6" ht="24.95" customHeight="1" x14ac:dyDescent="0.2">
      <c r="A7" s="28" t="s">
        <v>118</v>
      </c>
      <c r="B7" s="28" t="s">
        <v>117</v>
      </c>
      <c r="C7" s="394">
        <f>'Square Miles Detail'!D80</f>
        <v>6653.2900000000009</v>
      </c>
      <c r="D7" s="392">
        <f t="shared" si="0"/>
        <v>2.5465176597110433E-2</v>
      </c>
      <c r="E7" s="393">
        <f>SUMIF('DMV-County Square Miles'!C:C,'District Square Miles'!B7,'DMV-County Square Miles'!F:F)</f>
        <v>578334</v>
      </c>
      <c r="F7" s="233">
        <f t="shared" si="1"/>
        <v>2.2273120415898628E-2</v>
      </c>
    </row>
    <row r="8" spans="1:6" ht="24.95" customHeight="1" x14ac:dyDescent="0.2">
      <c r="A8" s="28" t="s">
        <v>105</v>
      </c>
      <c r="B8" s="28" t="s">
        <v>104</v>
      </c>
      <c r="C8" s="394">
        <f>'Square Miles Detail'!D93</f>
        <v>8630.0099999999984</v>
      </c>
      <c r="D8" s="392">
        <f t="shared" si="0"/>
        <v>3.3030985976085357E-2</v>
      </c>
      <c r="E8" s="393">
        <f>SUMIF('DMV-County Square Miles'!C:C,'District Square Miles'!B8,'DMV-County Square Miles'!F:F)</f>
        <v>163364</v>
      </c>
      <c r="F8" s="233">
        <f t="shared" si="1"/>
        <v>6.2915651571978544E-3</v>
      </c>
    </row>
    <row r="9" spans="1:6" ht="24.95" customHeight="1" x14ac:dyDescent="0.2">
      <c r="A9" s="28" t="s">
        <v>93</v>
      </c>
      <c r="B9" s="28" t="s">
        <v>92</v>
      </c>
      <c r="C9" s="394">
        <f>'Square Miles Detail'!D107</f>
        <v>7709.58</v>
      </c>
      <c r="D9" s="392">
        <f t="shared" si="0"/>
        <v>2.950808039173862E-2</v>
      </c>
      <c r="E9" s="393">
        <f>SUMIF('DMV-County Square Miles'!C:C,'District Square Miles'!B9,'DMV-County Square Miles'!F:F)</f>
        <v>453127</v>
      </c>
      <c r="F9" s="233">
        <f t="shared" si="1"/>
        <v>1.7451078848372908E-2</v>
      </c>
    </row>
    <row r="10" spans="1:6" ht="24.95" customHeight="1" x14ac:dyDescent="0.2">
      <c r="A10" s="28" t="s">
        <v>99</v>
      </c>
      <c r="B10" s="28" t="s">
        <v>98</v>
      </c>
      <c r="C10" s="394">
        <f>'Square Miles Detail'!D124</f>
        <v>11192.86</v>
      </c>
      <c r="D10" s="392">
        <f t="shared" si="0"/>
        <v>4.284018230480461E-2</v>
      </c>
      <c r="E10" s="393">
        <f>SUMIF('DMV-County Square Miles'!C:C,'District Square Miles'!B10,'DMV-County Square Miles'!F:F)</f>
        <v>39673</v>
      </c>
      <c r="F10" s="233">
        <f t="shared" si="1"/>
        <v>1.5279086241859312E-3</v>
      </c>
    </row>
    <row r="11" spans="1:6" ht="24.95" customHeight="1" x14ac:dyDescent="0.2">
      <c r="A11" s="28" t="s">
        <v>54</v>
      </c>
      <c r="B11" s="28" t="s">
        <v>53</v>
      </c>
      <c r="C11" s="394">
        <f>'Square Miles Detail'!D138</f>
        <v>7821.3099999999995</v>
      </c>
      <c r="D11" s="392">
        <f t="shared" si="0"/>
        <v>2.9935722081969336E-2</v>
      </c>
      <c r="E11" s="393">
        <f>SUMIF('DMV-County Square Miles'!C:C,'District Square Miles'!B11,'DMV-County Square Miles'!F:F)</f>
        <v>519826</v>
      </c>
      <c r="F11" s="233">
        <f t="shared" si="1"/>
        <v>2.0019827804201241E-2</v>
      </c>
    </row>
    <row r="12" spans="1:6" ht="24.95" customHeight="1" x14ac:dyDescent="0.2">
      <c r="A12" s="28" t="s">
        <v>129</v>
      </c>
      <c r="B12" s="28" t="s">
        <v>128</v>
      </c>
      <c r="C12" s="394">
        <f>'Square Miles Detail'!D149</f>
        <v>5446.4699999999993</v>
      </c>
      <c r="D12" s="392">
        <f t="shared" si="0"/>
        <v>2.084612580856449E-2</v>
      </c>
      <c r="E12" s="393">
        <f>SUMIF('DMV-County Square Miles'!C:C,'District Square Miles'!B12,'DMV-County Square Miles'!F:F)</f>
        <v>4364557</v>
      </c>
      <c r="F12" s="233">
        <f t="shared" si="1"/>
        <v>0.16809024477733156</v>
      </c>
    </row>
    <row r="13" spans="1:6" ht="24.95" customHeight="1" x14ac:dyDescent="0.2">
      <c r="A13" s="28" t="s">
        <v>96</v>
      </c>
      <c r="B13" s="28" t="s">
        <v>95</v>
      </c>
      <c r="C13" s="394">
        <f>'Square Miles Detail'!D159</f>
        <v>21699.74</v>
      </c>
      <c r="D13" s="392">
        <f t="shared" si="0"/>
        <v>8.3054806150247643E-2</v>
      </c>
      <c r="E13" s="393">
        <f>SUMIF('DMV-County Square Miles'!C:C,'District Square Miles'!B13,'DMV-County Square Miles'!F:F)</f>
        <v>728683</v>
      </c>
      <c r="F13" s="233">
        <f t="shared" si="1"/>
        <v>2.8063444660037733E-2</v>
      </c>
    </row>
    <row r="14" spans="1:6" ht="24.95" customHeight="1" x14ac:dyDescent="0.2">
      <c r="A14" s="28" t="s">
        <v>164</v>
      </c>
      <c r="B14" s="28" t="s">
        <v>163</v>
      </c>
      <c r="C14" s="394">
        <f>'Square Miles Detail'!D172</f>
        <v>6952.0700000000006</v>
      </c>
      <c r="D14" s="392">
        <f t="shared" si="0"/>
        <v>2.6608743984626183E-2</v>
      </c>
      <c r="E14" s="393">
        <f>SUMIF('DMV-County Square Miles'!C:C,'District Square Miles'!B14,'DMV-County Square Miles'!F:F)</f>
        <v>2381899</v>
      </c>
      <c r="F14" s="233">
        <f t="shared" si="1"/>
        <v>9.1733018023336915E-2</v>
      </c>
    </row>
    <row r="15" spans="1:6" ht="24.95" customHeight="1" x14ac:dyDescent="0.2">
      <c r="A15" s="28" t="s">
        <v>90</v>
      </c>
      <c r="B15" s="28" t="s">
        <v>89</v>
      </c>
      <c r="C15" s="394">
        <f>'Square Miles Detail'!D182</f>
        <v>5866.8799999999992</v>
      </c>
      <c r="D15" s="392">
        <f t="shared" si="0"/>
        <v>2.2455226703488835E-2</v>
      </c>
      <c r="E15" s="393">
        <f>SUMIF('DMV-County Square Miles'!C:C,'District Square Miles'!B15,'DMV-County Square Miles'!F:F)</f>
        <v>5528177</v>
      </c>
      <c r="F15" s="233">
        <f t="shared" si="1"/>
        <v>0.21290422489668814</v>
      </c>
    </row>
    <row r="16" spans="1:6" ht="24.95" customHeight="1" x14ac:dyDescent="0.2">
      <c r="A16" s="28" t="s">
        <v>154</v>
      </c>
      <c r="B16" s="28" t="s">
        <v>153</v>
      </c>
      <c r="C16" s="394">
        <f>'Square Miles Detail'!D194</f>
        <v>15052.72</v>
      </c>
      <c r="D16" s="392">
        <f t="shared" si="0"/>
        <v>5.7613627704016526E-2</v>
      </c>
      <c r="E16" s="393">
        <f>SUMIF('DMV-County Square Miles'!C:C,'District Square Miles'!B16,'DMV-County Square Miles'!F:F)</f>
        <v>370816</v>
      </c>
      <c r="F16" s="233">
        <f t="shared" si="1"/>
        <v>1.4281071872208562E-2</v>
      </c>
    </row>
    <row r="17" spans="1:10" ht="24.95" customHeight="1" x14ac:dyDescent="0.2">
      <c r="A17" s="28" t="s">
        <v>69</v>
      </c>
      <c r="B17" s="28" t="s">
        <v>68</v>
      </c>
      <c r="C17" s="394">
        <f>'Square Miles Detail'!D215</f>
        <v>15861.19</v>
      </c>
      <c r="D17" s="392">
        <f t="shared" si="0"/>
        <v>6.0708011283188021E-2</v>
      </c>
      <c r="E17" s="393">
        <f>SUMIF('DMV-County Square Miles'!C:C,'District Square Miles'!B17,'DMV-County Square Miles'!F:F)</f>
        <v>447447</v>
      </c>
      <c r="F17" s="233">
        <f t="shared" si="1"/>
        <v>1.7232327531724909E-2</v>
      </c>
    </row>
    <row r="18" spans="1:10" ht="24.95" customHeight="1" x14ac:dyDescent="0.2">
      <c r="A18" s="28" t="s">
        <v>51</v>
      </c>
      <c r="B18" s="28" t="s">
        <v>50</v>
      </c>
      <c r="C18" s="394">
        <f>'Square Miles Detail'!D228</f>
        <v>7113.24</v>
      </c>
      <c r="D18" s="392">
        <f t="shared" si="0"/>
        <v>2.7225615113369444E-2</v>
      </c>
      <c r="E18" s="393">
        <f>SUMIF('DMV-County Square Miles'!C:C,'District Square Miles'!B18,'DMV-County Square Miles'!F:F)</f>
        <v>317806</v>
      </c>
      <c r="F18" s="233">
        <f t="shared" si="1"/>
        <v>1.2239521292013058E-2</v>
      </c>
    </row>
    <row r="19" spans="1:10" ht="24.95" customHeight="1" x14ac:dyDescent="0.2">
      <c r="A19" s="28" t="s">
        <v>48</v>
      </c>
      <c r="B19" s="28" t="s">
        <v>47</v>
      </c>
      <c r="C19" s="394">
        <f>'Square Miles Detail'!D244</f>
        <v>18343.12</v>
      </c>
      <c r="D19" s="392">
        <f t="shared" si="0"/>
        <v>7.0207489849681629E-2</v>
      </c>
      <c r="E19" s="393">
        <f>SUMIF('DMV-County Square Miles'!C:C,'District Square Miles'!B19,'DMV-County Square Miles'!F:F)</f>
        <v>524126</v>
      </c>
      <c r="F19" s="233">
        <f t="shared" si="1"/>
        <v>2.0185431793917158E-2</v>
      </c>
    </row>
    <row r="20" spans="1:10" ht="24.95" customHeight="1" x14ac:dyDescent="0.2">
      <c r="A20" s="28" t="s">
        <v>148</v>
      </c>
      <c r="B20" s="28" t="s">
        <v>147</v>
      </c>
      <c r="C20" s="394">
        <f>'Square Miles Detail'!D257</f>
        <v>6153.4599999999991</v>
      </c>
      <c r="D20" s="392">
        <f t="shared" si="0"/>
        <v>2.3552099124381342E-2</v>
      </c>
      <c r="E20" s="393">
        <f>SUMIF('DMV-County Square Miles'!C:C,'District Square Miles'!B20,'DMV-County Square Miles'!F:F)</f>
        <v>451075</v>
      </c>
      <c r="F20" s="233">
        <f t="shared" si="1"/>
        <v>1.7372051083978244E-2</v>
      </c>
    </row>
    <row r="21" spans="1:10" ht="24.95" customHeight="1" x14ac:dyDescent="0.2">
      <c r="A21" s="28" t="s">
        <v>102</v>
      </c>
      <c r="B21" s="28" t="s">
        <v>101</v>
      </c>
      <c r="C21" s="394">
        <f>'Square Miles Detail'!D269</f>
        <v>8813.2100000000009</v>
      </c>
      <c r="D21" s="392">
        <f t="shared" si="0"/>
        <v>3.3732175966690113E-2</v>
      </c>
      <c r="E21" s="393">
        <f>SUMIF('DMV-County Square Miles'!C:C,'District Square Miles'!B21,'DMV-County Square Miles'!F:F)</f>
        <v>1156850</v>
      </c>
      <c r="F21" s="233">
        <f t="shared" si="1"/>
        <v>4.4553250116943374E-2</v>
      </c>
    </row>
    <row r="22" spans="1:10" ht="24.95" customHeight="1" x14ac:dyDescent="0.2">
      <c r="A22" s="28" t="s">
        <v>125</v>
      </c>
      <c r="B22" s="28" t="s">
        <v>124</v>
      </c>
      <c r="C22" s="394">
        <f>'Square Miles Detail'!D288</f>
        <v>19061.259999999998</v>
      </c>
      <c r="D22" s="392">
        <f t="shared" si="0"/>
        <v>7.2956139303027093E-2</v>
      </c>
      <c r="E22" s="393">
        <f>SUMIF('DMV-County Square Miles'!C:C,'District Square Miles'!B22,'DMV-County Square Miles'!F:F)</f>
        <v>186760</v>
      </c>
      <c r="F22" s="233">
        <f t="shared" si="1"/>
        <v>7.1926049114754247E-3</v>
      </c>
    </row>
    <row r="23" spans="1:10" ht="24.95" customHeight="1" x14ac:dyDescent="0.2">
      <c r="A23" s="28" t="s">
        <v>63</v>
      </c>
      <c r="B23" s="28" t="s">
        <v>62</v>
      </c>
      <c r="C23" s="394">
        <f>'Square Miles Detail'!D304</f>
        <v>12241.73</v>
      </c>
      <c r="D23" s="392">
        <f t="shared" si="0"/>
        <v>4.6854686373830792E-2</v>
      </c>
      <c r="E23" s="393">
        <f>SUMIF('DMV-County Square Miles'!C:C,'District Square Miles'!B23,'DMV-County Square Miles'!F:F)</f>
        <v>2454068</v>
      </c>
      <c r="F23" s="233">
        <f t="shared" si="1"/>
        <v>9.4512430659106195E-2</v>
      </c>
    </row>
    <row r="24" spans="1:10" ht="24.95" customHeight="1" x14ac:dyDescent="0.2">
      <c r="A24" s="28" t="s">
        <v>45</v>
      </c>
      <c r="B24" s="28" t="s">
        <v>44</v>
      </c>
      <c r="C24" s="394">
        <f>'Square Miles Detail'!D316</f>
        <v>6596.21</v>
      </c>
      <c r="D24" s="392">
        <f t="shared" si="0"/>
        <v>2.5246705392614151E-2</v>
      </c>
      <c r="E24" s="393">
        <f>SUMIF('DMV-County Square Miles'!C:C,'District Square Miles'!B24,'DMV-County Square Miles'!F:F)</f>
        <v>744188</v>
      </c>
      <c r="F24" s="233">
        <f t="shared" si="1"/>
        <v>2.8660581836908724E-2</v>
      </c>
    </row>
    <row r="25" spans="1:10" ht="24.95" customHeight="1" x14ac:dyDescent="0.2">
      <c r="A25" s="28" t="s">
        <v>78</v>
      </c>
      <c r="B25" s="28" t="s">
        <v>77</v>
      </c>
      <c r="C25" s="394">
        <f>'Square Miles Detail'!D328</f>
        <v>7591.4500000000007</v>
      </c>
      <c r="D25" s="392">
        <f t="shared" si="0"/>
        <v>2.9055942981312102E-2</v>
      </c>
      <c r="E25" s="393">
        <f>SUMIF('DMV-County Square Miles'!C:C,'District Square Miles'!B25,'DMV-County Square Miles'!F:F)</f>
        <v>756885</v>
      </c>
      <c r="F25" s="233">
        <f t="shared" si="1"/>
        <v>2.9149575757239646E-2</v>
      </c>
    </row>
    <row r="26" spans="1:10" ht="24.95" customHeight="1" x14ac:dyDescent="0.2">
      <c r="A26" s="28" t="s">
        <v>57</v>
      </c>
      <c r="B26" s="28" t="s">
        <v>56</v>
      </c>
      <c r="C26" s="394">
        <f>'Square Miles Detail'!D341</f>
        <v>8090.86</v>
      </c>
      <c r="D26" s="392">
        <f t="shared" si="0"/>
        <v>3.0967412922403337E-2</v>
      </c>
      <c r="E26" s="393">
        <f>SUMIF('DMV-County Square Miles'!C:C,'District Square Miles'!B26,'DMV-County Square Miles'!F:F)</f>
        <v>262079</v>
      </c>
      <c r="F26" s="233">
        <f t="shared" si="1"/>
        <v>1.0093332097850545E-2</v>
      </c>
    </row>
    <row r="27" spans="1:10" ht="24.95" customHeight="1" x14ac:dyDescent="0.2">
      <c r="A27" s="28" t="s">
        <v>66</v>
      </c>
      <c r="B27" s="28" t="s">
        <v>65</v>
      </c>
      <c r="C27" s="394">
        <f>'Square Miles Detail'!D356</f>
        <v>9899.82</v>
      </c>
      <c r="D27" s="392">
        <f t="shared" si="0"/>
        <v>3.7891128235745891E-2</v>
      </c>
      <c r="E27" s="393">
        <f>SUMIF('DMV-County Square Miles'!C:C,'District Square Miles'!B27,'DMV-County Square Miles'!F:F)</f>
        <v>407157</v>
      </c>
      <c r="F27" s="233">
        <f t="shared" si="1"/>
        <v>1.5680656660642531E-2</v>
      </c>
    </row>
    <row r="28" spans="1:10" ht="9.9499999999999993" customHeight="1" x14ac:dyDescent="0.2">
      <c r="D28" s="395"/>
      <c r="F28" s="395"/>
      <c r="J28" s="396"/>
    </row>
    <row r="29" spans="1:10" s="17" customFormat="1" ht="24.95" customHeight="1" x14ac:dyDescent="0.2">
      <c r="A29" s="101" t="s">
        <v>439</v>
      </c>
      <c r="B29" s="101"/>
      <c r="C29" s="398">
        <f>SUM(C3:C28)</f>
        <v>261270.13</v>
      </c>
      <c r="D29" s="219">
        <f>SUM(D3:D28)</f>
        <v>1</v>
      </c>
      <c r="E29" s="398">
        <f>SUM(E3:E28)</f>
        <v>25965558</v>
      </c>
      <c r="F29" s="219">
        <f>SUM(F3:F28)</f>
        <v>0.99999999999999989</v>
      </c>
    </row>
    <row r="30" spans="1:10" s="17" customFormat="1" ht="9.9499999999999993" customHeight="1" x14ac:dyDescent="0.2">
      <c r="D30" s="211"/>
      <c r="F30" s="211"/>
    </row>
    <row r="31" spans="1:10" s="17" customFormat="1" ht="24.95" customHeight="1" x14ac:dyDescent="0.2">
      <c r="A31" s="101" t="s">
        <v>1620</v>
      </c>
      <c r="B31" s="101"/>
      <c r="C31" s="398">
        <f>AVERAGE(C3:C27)</f>
        <v>10450.805200000001</v>
      </c>
      <c r="D31" s="219">
        <f>AVERAGE(D3:D27)</f>
        <v>0.04</v>
      </c>
      <c r="E31" s="398">
        <f>AVERAGE(E3:E27)</f>
        <v>1038622.32</v>
      </c>
      <c r="F31" s="219">
        <f>AVERAGE(F3:F27)</f>
        <v>3.9999999999999994E-2</v>
      </c>
    </row>
    <row r="32" spans="1:10" x14ac:dyDescent="0.2">
      <c r="A32" s="3"/>
      <c r="C32" s="3"/>
      <c r="D32" s="397"/>
      <c r="E32" s="3"/>
    </row>
    <row r="33" spans="1:1" ht="15" x14ac:dyDescent="0.2">
      <c r="A33" s="363" t="s">
        <v>1619</v>
      </c>
    </row>
  </sheetData>
  <sortState xmlns:xlrd2="http://schemas.microsoft.com/office/spreadsheetml/2017/richdata2" ref="A3:F27">
    <sortCondition ref="A3:A27"/>
  </sortState>
  <printOptions horizontalCentered="1"/>
  <pageMargins left="1" right="1" top="1" bottom="1" header="0.3" footer="0.3"/>
  <pageSetup scale="82"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87"/>
  <sheetViews>
    <sheetView showGridLines="0" zoomScaleNormal="100" zoomScaleSheetLayoutView="100" workbookViewId="0"/>
  </sheetViews>
  <sheetFormatPr defaultRowHeight="12.75" x14ac:dyDescent="0.2"/>
  <cols>
    <col min="1" max="1" width="15.7109375" style="2" customWidth="1"/>
    <col min="2" max="2" width="16" style="2" customWidth="1"/>
    <col min="3" max="3" width="15.140625" style="2" customWidth="1"/>
    <col min="4" max="4" width="13.140625" style="2" customWidth="1"/>
    <col min="5" max="5" width="0.28515625" style="2" hidden="1" customWidth="1"/>
    <col min="6" max="6" width="0.7109375" style="2" customWidth="1"/>
    <col min="7" max="7" width="11.140625" style="2" customWidth="1"/>
    <col min="8" max="16384" width="9.140625" style="2"/>
  </cols>
  <sheetData>
    <row r="1" spans="1:5" ht="45.75" customHeight="1" x14ac:dyDescent="0.2">
      <c r="A1" s="24" t="s">
        <v>440</v>
      </c>
      <c r="B1" s="98"/>
      <c r="C1" s="98"/>
      <c r="D1" s="98"/>
    </row>
    <row r="2" spans="1:5" s="17" customFormat="1" ht="45.75" customHeight="1" x14ac:dyDescent="0.2">
      <c r="A2" s="382" t="s">
        <v>351</v>
      </c>
      <c r="B2" s="383" t="s">
        <v>358</v>
      </c>
      <c r="C2" s="384" t="s">
        <v>441</v>
      </c>
      <c r="D2" s="385" t="s">
        <v>437</v>
      </c>
      <c r="E2" s="369"/>
    </row>
    <row r="3" spans="1:5" ht="5.0999999999999996" customHeight="1" x14ac:dyDescent="0.2">
      <c r="A3" s="370"/>
      <c r="B3" s="371"/>
      <c r="C3" s="372"/>
      <c r="D3" s="373"/>
      <c r="E3" s="374"/>
    </row>
    <row r="4" spans="1:5" s="17" customFormat="1" ht="15" customHeight="1" x14ac:dyDescent="0.2">
      <c r="A4" s="375" t="s">
        <v>83</v>
      </c>
      <c r="B4" s="375" t="s">
        <v>82</v>
      </c>
      <c r="C4" s="375"/>
      <c r="D4" s="376"/>
      <c r="E4" s="375"/>
    </row>
    <row r="5" spans="1:5" s="17" customFormat="1" ht="15" customHeight="1" x14ac:dyDescent="0.2">
      <c r="A5" s="375"/>
      <c r="B5" s="375"/>
      <c r="C5" s="388" t="s">
        <v>442</v>
      </c>
      <c r="D5" s="389">
        <v>897.44</v>
      </c>
      <c r="E5" s="375"/>
    </row>
    <row r="6" spans="1:5" s="17" customFormat="1" ht="15" customHeight="1" x14ac:dyDescent="0.2">
      <c r="A6" s="375"/>
      <c r="B6" s="375"/>
      <c r="C6" s="388" t="s">
        <v>443</v>
      </c>
      <c r="D6" s="389">
        <v>899.37</v>
      </c>
      <c r="E6" s="375"/>
    </row>
    <row r="7" spans="1:5" s="17" customFormat="1" ht="15" customHeight="1" x14ac:dyDescent="0.2">
      <c r="A7" s="375"/>
      <c r="B7" s="375"/>
      <c r="C7" s="388" t="s">
        <v>444</v>
      </c>
      <c r="D7" s="389">
        <v>898.95</v>
      </c>
      <c r="E7" s="375"/>
    </row>
    <row r="8" spans="1:5" s="17" customFormat="1" ht="15" customHeight="1" x14ac:dyDescent="0.2">
      <c r="A8" s="375"/>
      <c r="B8" s="375"/>
      <c r="C8" s="388" t="s">
        <v>445</v>
      </c>
      <c r="D8" s="389">
        <v>903.13</v>
      </c>
      <c r="E8" s="375"/>
    </row>
    <row r="9" spans="1:5" s="17" customFormat="1" ht="15" customHeight="1" x14ac:dyDescent="0.2">
      <c r="A9" s="375"/>
      <c r="B9" s="375"/>
      <c r="C9" s="388" t="s">
        <v>446</v>
      </c>
      <c r="D9" s="389">
        <v>900.79</v>
      </c>
      <c r="E9" s="375"/>
    </row>
    <row r="10" spans="1:5" s="17" customFormat="1" ht="15" customHeight="1" x14ac:dyDescent="0.2">
      <c r="A10" s="375"/>
      <c r="B10" s="375"/>
      <c r="C10" s="388" t="s">
        <v>447</v>
      </c>
      <c r="D10" s="389">
        <v>928.61</v>
      </c>
      <c r="E10" s="375"/>
    </row>
    <row r="11" spans="1:5" s="17" customFormat="1" ht="15" customHeight="1" x14ac:dyDescent="0.2">
      <c r="A11" s="375"/>
      <c r="B11" s="375"/>
      <c r="C11" s="388" t="s">
        <v>448</v>
      </c>
      <c r="D11" s="389">
        <v>902.51</v>
      </c>
      <c r="E11" s="375"/>
    </row>
    <row r="12" spans="1:5" s="17" customFormat="1" ht="15" customHeight="1" x14ac:dyDescent="0.2">
      <c r="A12" s="375"/>
      <c r="B12" s="375"/>
      <c r="C12" s="388" t="s">
        <v>449</v>
      </c>
      <c r="D12" s="389">
        <v>911.09</v>
      </c>
      <c r="E12" s="375"/>
    </row>
    <row r="13" spans="1:5" s="17" customFormat="1" ht="15" customHeight="1" x14ac:dyDescent="0.2">
      <c r="A13" s="375"/>
      <c r="B13" s="375"/>
      <c r="C13" s="388" t="s">
        <v>450</v>
      </c>
      <c r="D13" s="389">
        <v>912</v>
      </c>
      <c r="E13" s="375"/>
    </row>
    <row r="14" spans="1:5" s="17" customFormat="1" ht="15" customHeight="1" x14ac:dyDescent="0.2">
      <c r="A14" s="375"/>
      <c r="B14" s="375"/>
      <c r="C14" s="388" t="s">
        <v>451</v>
      </c>
      <c r="D14" s="389">
        <v>905.45</v>
      </c>
      <c r="E14" s="375"/>
    </row>
    <row r="15" spans="1:5" s="17" customFormat="1" ht="15" customHeight="1" x14ac:dyDescent="0.2">
      <c r="A15" s="375"/>
      <c r="B15" s="375"/>
      <c r="C15" s="388" t="s">
        <v>452</v>
      </c>
      <c r="D15" s="389">
        <v>914.29</v>
      </c>
      <c r="E15" s="375"/>
    </row>
    <row r="16" spans="1:5" s="17" customFormat="1" ht="15" customHeight="1" x14ac:dyDescent="0.2">
      <c r="A16" s="375"/>
      <c r="B16" s="375"/>
      <c r="C16" s="388" t="s">
        <v>453</v>
      </c>
      <c r="D16" s="389">
        <v>916.31</v>
      </c>
      <c r="E16" s="375"/>
    </row>
    <row r="17" spans="1:5" s="17" customFormat="1" ht="15" customHeight="1" x14ac:dyDescent="0.2">
      <c r="A17" s="375"/>
      <c r="B17" s="375"/>
      <c r="C17" s="388" t="s">
        <v>454</v>
      </c>
      <c r="D17" s="389">
        <v>915.54</v>
      </c>
      <c r="E17" s="375"/>
    </row>
    <row r="18" spans="1:5" s="17" customFormat="1" ht="9.9499999999999993" customHeight="1" x14ac:dyDescent="0.2">
      <c r="A18" s="375"/>
      <c r="B18" s="375"/>
      <c r="C18" s="375"/>
      <c r="D18" s="376"/>
      <c r="E18" s="375"/>
    </row>
    <row r="19" spans="1:5" s="17" customFormat="1" ht="15" customHeight="1" x14ac:dyDescent="0.2">
      <c r="A19" s="375"/>
      <c r="B19" s="375"/>
      <c r="C19" s="386"/>
      <c r="D19" s="387">
        <f>SUM(D5:D17)</f>
        <v>11805.48</v>
      </c>
      <c r="E19" s="375"/>
    </row>
    <row r="20" spans="1:5" s="17" customFormat="1" ht="9.9499999999999993" customHeight="1" x14ac:dyDescent="0.2">
      <c r="A20" s="375"/>
      <c r="B20" s="375"/>
      <c r="C20" s="375"/>
      <c r="D20" s="376"/>
      <c r="E20" s="375"/>
    </row>
    <row r="21" spans="1:5" s="17" customFormat="1" ht="15" customHeight="1" x14ac:dyDescent="0.2">
      <c r="A21" s="375" t="s">
        <v>60</v>
      </c>
      <c r="B21" s="375" t="s">
        <v>59</v>
      </c>
      <c r="C21" s="375"/>
      <c r="D21" s="376"/>
      <c r="E21" s="375"/>
    </row>
    <row r="22" spans="1:5" s="17" customFormat="1" ht="15" customHeight="1" x14ac:dyDescent="0.2">
      <c r="A22" s="375" t="s">
        <v>455</v>
      </c>
      <c r="B22" s="375"/>
      <c r="C22" s="388" t="s">
        <v>456</v>
      </c>
      <c r="D22" s="389">
        <v>909.12</v>
      </c>
      <c r="E22" s="375"/>
    </row>
    <row r="23" spans="1:5" s="17" customFormat="1" ht="15" customHeight="1" x14ac:dyDescent="0.2">
      <c r="A23" s="375" t="s">
        <v>455</v>
      </c>
      <c r="B23" s="375"/>
      <c r="C23" s="388" t="s">
        <v>457</v>
      </c>
      <c r="D23" s="389">
        <v>920.24</v>
      </c>
      <c r="E23" s="375"/>
    </row>
    <row r="24" spans="1:5" s="17" customFormat="1" ht="15" customHeight="1" x14ac:dyDescent="0.2">
      <c r="A24" s="375" t="s">
        <v>455</v>
      </c>
      <c r="B24" s="375"/>
      <c r="C24" s="388" t="s">
        <v>458</v>
      </c>
      <c r="D24" s="389">
        <v>1503.13</v>
      </c>
      <c r="E24" s="375"/>
    </row>
    <row r="25" spans="1:5" s="17" customFormat="1" ht="15" customHeight="1" x14ac:dyDescent="0.2">
      <c r="A25" s="375" t="s">
        <v>455</v>
      </c>
      <c r="B25" s="375"/>
      <c r="C25" s="388" t="s">
        <v>459</v>
      </c>
      <c r="D25" s="389">
        <v>1496.82</v>
      </c>
      <c r="E25" s="375"/>
    </row>
    <row r="26" spans="1:5" s="17" customFormat="1" ht="15" customHeight="1" x14ac:dyDescent="0.2">
      <c r="A26" s="375" t="s">
        <v>455</v>
      </c>
      <c r="B26" s="375"/>
      <c r="C26" s="388" t="s">
        <v>460</v>
      </c>
      <c r="D26" s="389">
        <v>925.97</v>
      </c>
      <c r="E26" s="375"/>
    </row>
    <row r="27" spans="1:5" s="17" customFormat="1" ht="15" customHeight="1" x14ac:dyDescent="0.2">
      <c r="A27" s="375" t="s">
        <v>455</v>
      </c>
      <c r="B27" s="375"/>
      <c r="C27" s="388" t="s">
        <v>461</v>
      </c>
      <c r="D27" s="389">
        <v>919.81</v>
      </c>
      <c r="E27" s="375"/>
    </row>
    <row r="28" spans="1:5" s="17" customFormat="1" ht="15" customHeight="1" x14ac:dyDescent="0.2">
      <c r="A28" s="375" t="s">
        <v>455</v>
      </c>
      <c r="B28" s="375"/>
      <c r="C28" s="388" t="s">
        <v>462</v>
      </c>
      <c r="D28" s="389">
        <v>1461.95</v>
      </c>
      <c r="E28" s="375"/>
    </row>
    <row r="29" spans="1:5" s="17" customFormat="1" ht="15" customHeight="1" x14ac:dyDescent="0.2">
      <c r="A29" s="375" t="s">
        <v>455</v>
      </c>
      <c r="B29" s="375"/>
      <c r="C29" s="388" t="s">
        <v>463</v>
      </c>
      <c r="D29" s="389">
        <v>906.29</v>
      </c>
      <c r="E29" s="375"/>
    </row>
    <row r="30" spans="1:5" s="17" customFormat="1" ht="15" customHeight="1" x14ac:dyDescent="0.2">
      <c r="A30" s="375" t="s">
        <v>455</v>
      </c>
      <c r="B30" s="375"/>
      <c r="C30" s="388" t="s">
        <v>464</v>
      </c>
      <c r="D30" s="389">
        <v>887.42</v>
      </c>
      <c r="E30" s="375"/>
    </row>
    <row r="31" spans="1:5" s="17" customFormat="1" ht="15" customHeight="1" x14ac:dyDescent="0.2">
      <c r="A31" s="375" t="s">
        <v>455</v>
      </c>
      <c r="B31" s="375"/>
      <c r="C31" s="388" t="s">
        <v>465</v>
      </c>
      <c r="D31" s="389">
        <v>932.21</v>
      </c>
      <c r="E31" s="375"/>
    </row>
    <row r="32" spans="1:5" s="17" customFormat="1" ht="15" customHeight="1" x14ac:dyDescent="0.2">
      <c r="A32" s="375" t="s">
        <v>455</v>
      </c>
      <c r="B32" s="375"/>
      <c r="C32" s="388" t="s">
        <v>466</v>
      </c>
      <c r="D32" s="389">
        <v>899.7</v>
      </c>
      <c r="E32" s="375"/>
    </row>
    <row r="33" spans="1:5" s="17" customFormat="1" ht="15" customHeight="1" x14ac:dyDescent="0.2">
      <c r="A33" s="375" t="s">
        <v>455</v>
      </c>
      <c r="B33" s="375"/>
      <c r="C33" s="388" t="s">
        <v>467</v>
      </c>
      <c r="D33" s="389">
        <v>917.69</v>
      </c>
      <c r="E33" s="375"/>
    </row>
    <row r="34" spans="1:5" s="17" customFormat="1" ht="15" customHeight="1" x14ac:dyDescent="0.2">
      <c r="A34" s="375" t="s">
        <v>455</v>
      </c>
      <c r="B34" s="375"/>
      <c r="C34" s="388" t="s">
        <v>468</v>
      </c>
      <c r="D34" s="389">
        <v>1500.52</v>
      </c>
      <c r="E34" s="375"/>
    </row>
    <row r="35" spans="1:5" s="17" customFormat="1" ht="15" customHeight="1" x14ac:dyDescent="0.2">
      <c r="A35" s="375" t="s">
        <v>455</v>
      </c>
      <c r="B35" s="375"/>
      <c r="C35" s="388" t="s">
        <v>469</v>
      </c>
      <c r="D35" s="389">
        <v>908.39</v>
      </c>
      <c r="E35" s="375"/>
    </row>
    <row r="36" spans="1:5" s="17" customFormat="1" ht="15" customHeight="1" x14ac:dyDescent="0.2">
      <c r="A36" s="375" t="s">
        <v>455</v>
      </c>
      <c r="B36" s="375"/>
      <c r="C36" s="388" t="s">
        <v>470</v>
      </c>
      <c r="D36" s="389">
        <v>912.71</v>
      </c>
      <c r="E36" s="375"/>
    </row>
    <row r="37" spans="1:5" s="17" customFormat="1" ht="15" customHeight="1" x14ac:dyDescent="0.2">
      <c r="A37" s="375" t="s">
        <v>455</v>
      </c>
      <c r="B37" s="375"/>
      <c r="C37" s="388" t="s">
        <v>471</v>
      </c>
      <c r="D37" s="389">
        <v>924.06</v>
      </c>
      <c r="E37" s="375"/>
    </row>
    <row r="38" spans="1:5" s="17" customFormat="1" ht="15" customHeight="1" x14ac:dyDescent="0.2">
      <c r="A38" s="375" t="s">
        <v>455</v>
      </c>
      <c r="B38" s="375"/>
      <c r="C38" s="388" t="s">
        <v>472</v>
      </c>
      <c r="D38" s="389">
        <v>922.86</v>
      </c>
      <c r="E38" s="375"/>
    </row>
    <row r="39" spans="1:5" s="17" customFormat="1" ht="9.9499999999999993" customHeight="1" x14ac:dyDescent="0.2">
      <c r="A39" s="375" t="s">
        <v>455</v>
      </c>
      <c r="B39" s="375"/>
      <c r="C39" s="375"/>
      <c r="D39" s="376"/>
      <c r="E39" s="375"/>
    </row>
    <row r="40" spans="1:5" s="17" customFormat="1" ht="15" customHeight="1" x14ac:dyDescent="0.2">
      <c r="A40" s="375" t="s">
        <v>455</v>
      </c>
      <c r="B40" s="375"/>
      <c r="C40" s="386"/>
      <c r="D40" s="387">
        <f>SUM(D22:D38)</f>
        <v>17848.890000000003</v>
      </c>
      <c r="E40" s="375"/>
    </row>
    <row r="41" spans="1:5" s="17" customFormat="1" ht="9.9499999999999993" customHeight="1" x14ac:dyDescent="0.2">
      <c r="A41" s="375" t="s">
        <v>455</v>
      </c>
      <c r="B41" s="375"/>
      <c r="C41" s="375"/>
      <c r="D41" s="376"/>
      <c r="E41" s="375"/>
    </row>
    <row r="42" spans="1:5" s="17" customFormat="1" ht="15" customHeight="1" x14ac:dyDescent="0.2">
      <c r="A42" s="375" t="s">
        <v>87</v>
      </c>
      <c r="B42" s="375" t="s">
        <v>86</v>
      </c>
      <c r="C42" s="375"/>
      <c r="D42" s="376"/>
      <c r="E42" s="375"/>
    </row>
    <row r="43" spans="1:5" s="17" customFormat="1" ht="15" customHeight="1" x14ac:dyDescent="0.2">
      <c r="A43" s="375" t="s">
        <v>455</v>
      </c>
      <c r="B43" s="375"/>
      <c r="C43" s="388" t="s">
        <v>473</v>
      </c>
      <c r="D43" s="389">
        <v>884.94</v>
      </c>
      <c r="E43" s="375"/>
    </row>
    <row r="44" spans="1:5" s="17" customFormat="1" ht="15" customHeight="1" x14ac:dyDescent="0.2">
      <c r="A44" s="375" t="s">
        <v>455</v>
      </c>
      <c r="B44" s="375"/>
      <c r="C44" s="388" t="s">
        <v>474</v>
      </c>
      <c r="D44" s="389">
        <v>195.85</v>
      </c>
      <c r="E44" s="375"/>
    </row>
    <row r="45" spans="1:5" s="17" customFormat="1" ht="15" customHeight="1" x14ac:dyDescent="0.2">
      <c r="A45" s="375" t="s">
        <v>455</v>
      </c>
      <c r="B45" s="375"/>
      <c r="C45" s="388" t="s">
        <v>475</v>
      </c>
      <c r="D45" s="389">
        <v>936.95</v>
      </c>
      <c r="E45" s="375"/>
    </row>
    <row r="46" spans="1:5" s="17" customFormat="1" ht="15" customHeight="1" x14ac:dyDescent="0.2">
      <c r="A46" s="375" t="s">
        <v>455</v>
      </c>
      <c r="B46" s="375"/>
      <c r="C46" s="388" t="s">
        <v>476</v>
      </c>
      <c r="D46" s="389">
        <v>900.06</v>
      </c>
      <c r="E46" s="375"/>
    </row>
    <row r="47" spans="1:5" s="17" customFormat="1" ht="15" customHeight="1" x14ac:dyDescent="0.2">
      <c r="A47" s="375" t="s">
        <v>455</v>
      </c>
      <c r="B47" s="375"/>
      <c r="C47" s="388" t="s">
        <v>477</v>
      </c>
      <c r="D47" s="389">
        <v>380.9</v>
      </c>
      <c r="E47" s="375"/>
    </row>
    <row r="48" spans="1:5" s="17" customFormat="1" ht="15" customHeight="1" x14ac:dyDescent="0.2">
      <c r="A48" s="375" t="s">
        <v>455</v>
      </c>
      <c r="B48" s="375"/>
      <c r="C48" s="388" t="s">
        <v>478</v>
      </c>
      <c r="D48" s="389">
        <v>251.99</v>
      </c>
      <c r="E48" s="375"/>
    </row>
    <row r="49" spans="1:5" s="17" customFormat="1" ht="15" customHeight="1" x14ac:dyDescent="0.2">
      <c r="A49" s="375" t="s">
        <v>455</v>
      </c>
      <c r="B49" s="375"/>
      <c r="C49" s="388" t="s">
        <v>479</v>
      </c>
      <c r="D49" s="389">
        <v>811.36</v>
      </c>
      <c r="E49" s="375"/>
    </row>
    <row r="50" spans="1:5" s="17" customFormat="1" ht="15" customHeight="1" x14ac:dyDescent="0.2">
      <c r="A50" s="375" t="s">
        <v>455</v>
      </c>
      <c r="B50" s="375"/>
      <c r="C50" s="388" t="s">
        <v>480</v>
      </c>
      <c r="D50" s="389">
        <v>406.3</v>
      </c>
      <c r="E50" s="375"/>
    </row>
    <row r="51" spans="1:5" s="17" customFormat="1" ht="15" customHeight="1" x14ac:dyDescent="0.2">
      <c r="A51" s="375" t="s">
        <v>455</v>
      </c>
      <c r="B51" s="375"/>
      <c r="C51" s="388" t="s">
        <v>481</v>
      </c>
      <c r="D51" s="389">
        <v>582.98</v>
      </c>
      <c r="E51" s="375"/>
    </row>
    <row r="52" spans="1:5" s="17" customFormat="1" ht="9.9499999999999993" customHeight="1" x14ac:dyDescent="0.2">
      <c r="A52" s="375" t="s">
        <v>455</v>
      </c>
      <c r="B52" s="375"/>
      <c r="C52" s="375"/>
      <c r="D52" s="376"/>
      <c r="E52" s="375"/>
    </row>
    <row r="53" spans="1:5" s="17" customFormat="1" ht="15" customHeight="1" x14ac:dyDescent="0.2">
      <c r="A53" s="375" t="s">
        <v>455</v>
      </c>
      <c r="B53" s="375"/>
      <c r="C53" s="386"/>
      <c r="D53" s="387">
        <f>SUM(D43:D51)</f>
        <v>5351.33</v>
      </c>
      <c r="E53" s="375"/>
    </row>
    <row r="54" spans="1:5" s="17" customFormat="1" ht="9.9499999999999993" customHeight="1" x14ac:dyDescent="0.2">
      <c r="A54" s="375" t="s">
        <v>455</v>
      </c>
      <c r="B54" s="375"/>
      <c r="C54" s="375"/>
      <c r="D54" s="376"/>
      <c r="E54" s="375"/>
    </row>
    <row r="55" spans="1:5" s="17" customFormat="1" ht="15" customHeight="1" x14ac:dyDescent="0.2">
      <c r="A55" s="375" t="s">
        <v>73</v>
      </c>
      <c r="B55" s="375" t="s">
        <v>72</v>
      </c>
      <c r="C55" s="375"/>
      <c r="D55" s="376"/>
      <c r="E55" s="375"/>
    </row>
    <row r="56" spans="1:5" s="17" customFormat="1" ht="15" customHeight="1" x14ac:dyDescent="0.2">
      <c r="A56" s="375" t="s">
        <v>455</v>
      </c>
      <c r="B56" s="375"/>
      <c r="C56" s="388" t="s">
        <v>482</v>
      </c>
      <c r="D56" s="389">
        <v>888.23</v>
      </c>
      <c r="E56" s="375"/>
    </row>
    <row r="57" spans="1:5" s="17" customFormat="1" ht="15" customHeight="1" x14ac:dyDescent="0.2">
      <c r="A57" s="375" t="s">
        <v>455</v>
      </c>
      <c r="B57" s="375"/>
      <c r="C57" s="388" t="s">
        <v>483</v>
      </c>
      <c r="D57" s="389">
        <v>709.25</v>
      </c>
      <c r="E57" s="375"/>
    </row>
    <row r="58" spans="1:5" s="17" customFormat="1" ht="15" customHeight="1" x14ac:dyDescent="0.2">
      <c r="A58" s="375" t="s">
        <v>455</v>
      </c>
      <c r="B58" s="375"/>
      <c r="C58" s="388" t="s">
        <v>484</v>
      </c>
      <c r="D58" s="389">
        <v>994.8</v>
      </c>
      <c r="E58" s="375"/>
    </row>
    <row r="59" spans="1:5" s="17" customFormat="1" ht="15" customHeight="1" x14ac:dyDescent="0.2">
      <c r="A59" s="375" t="s">
        <v>455</v>
      </c>
      <c r="B59" s="375"/>
      <c r="C59" s="388" t="s">
        <v>485</v>
      </c>
      <c r="D59" s="389">
        <v>544.54</v>
      </c>
      <c r="E59" s="375"/>
    </row>
    <row r="60" spans="1:5" s="17" customFormat="1" ht="15" customHeight="1" x14ac:dyDescent="0.2">
      <c r="A60" s="375" t="s">
        <v>455</v>
      </c>
      <c r="B60" s="375"/>
      <c r="C60" s="388" t="s">
        <v>486</v>
      </c>
      <c r="D60" s="389">
        <v>1058.2</v>
      </c>
      <c r="E60" s="375"/>
    </row>
    <row r="61" spans="1:5" s="17" customFormat="1" ht="15" customHeight="1" x14ac:dyDescent="0.2">
      <c r="A61" s="375" t="s">
        <v>455</v>
      </c>
      <c r="B61" s="375"/>
      <c r="C61" s="388" t="s">
        <v>487</v>
      </c>
      <c r="D61" s="389">
        <v>676.85</v>
      </c>
      <c r="E61" s="375"/>
    </row>
    <row r="62" spans="1:5" s="17" customFormat="1" ht="15" customHeight="1" x14ac:dyDescent="0.2">
      <c r="A62" s="375" t="s">
        <v>455</v>
      </c>
      <c r="B62" s="375"/>
      <c r="C62" s="388" t="s">
        <v>488</v>
      </c>
      <c r="D62" s="389">
        <v>629.04</v>
      </c>
      <c r="E62" s="375"/>
    </row>
    <row r="63" spans="1:5" s="17" customFormat="1" ht="15" customHeight="1" x14ac:dyDescent="0.2">
      <c r="A63" s="375" t="s">
        <v>455</v>
      </c>
      <c r="B63" s="375"/>
      <c r="C63" s="388" t="s">
        <v>489</v>
      </c>
      <c r="D63" s="389">
        <v>934.07</v>
      </c>
      <c r="E63" s="375"/>
    </row>
    <row r="64" spans="1:5" s="17" customFormat="1" ht="15" customHeight="1" x14ac:dyDescent="0.2">
      <c r="A64" s="375" t="s">
        <v>455</v>
      </c>
      <c r="B64" s="375"/>
      <c r="C64" s="388" t="s">
        <v>490</v>
      </c>
      <c r="D64" s="389">
        <v>928.84</v>
      </c>
      <c r="E64" s="375"/>
    </row>
    <row r="65" spans="1:5" s="17" customFormat="1" ht="15" customHeight="1" x14ac:dyDescent="0.2">
      <c r="A65" s="375" t="s">
        <v>455</v>
      </c>
      <c r="B65" s="375"/>
      <c r="C65" s="388" t="s">
        <v>491</v>
      </c>
      <c r="D65" s="389">
        <v>994.29</v>
      </c>
      <c r="E65" s="375"/>
    </row>
    <row r="66" spans="1:5" s="17" customFormat="1" ht="15" customHeight="1" x14ac:dyDescent="0.2">
      <c r="A66" s="375" t="s">
        <v>455</v>
      </c>
      <c r="B66" s="375"/>
      <c r="C66" s="388" t="s">
        <v>492</v>
      </c>
      <c r="D66" s="389">
        <v>1115.8399999999999</v>
      </c>
      <c r="E66" s="375"/>
    </row>
    <row r="67" spans="1:5" s="17" customFormat="1" ht="9.9499999999999993" customHeight="1" x14ac:dyDescent="0.2">
      <c r="A67" s="375" t="s">
        <v>455</v>
      </c>
      <c r="B67" s="375"/>
      <c r="C67" s="375"/>
      <c r="D67" s="376"/>
      <c r="E67" s="375"/>
    </row>
    <row r="68" spans="1:5" s="17" customFormat="1" ht="15" customHeight="1" x14ac:dyDescent="0.2">
      <c r="A68" s="375" t="s">
        <v>455</v>
      </c>
      <c r="B68" s="375"/>
      <c r="C68" s="386"/>
      <c r="D68" s="387">
        <f>SUM(D56:D66)</f>
        <v>9473.9500000000007</v>
      </c>
      <c r="E68" s="375"/>
    </row>
    <row r="69" spans="1:5" s="17" customFormat="1" ht="9.9499999999999993" customHeight="1" x14ac:dyDescent="0.2">
      <c r="A69" s="375" t="s">
        <v>455</v>
      </c>
      <c r="B69" s="375"/>
      <c r="C69" s="375"/>
      <c r="D69" s="376"/>
      <c r="E69" s="375"/>
    </row>
    <row r="70" spans="1:5" s="17" customFormat="1" ht="15" customHeight="1" x14ac:dyDescent="0.2">
      <c r="A70" s="375" t="s">
        <v>118</v>
      </c>
      <c r="B70" s="375" t="s">
        <v>117</v>
      </c>
      <c r="C70" s="375"/>
      <c r="D70" s="376"/>
      <c r="E70" s="375"/>
    </row>
    <row r="71" spans="1:5" s="17" customFormat="1" ht="15" customHeight="1" x14ac:dyDescent="0.2">
      <c r="A71" s="375" t="s">
        <v>455</v>
      </c>
      <c r="B71" s="375"/>
      <c r="C71" s="390" t="s">
        <v>493</v>
      </c>
      <c r="D71" s="389">
        <v>597.1</v>
      </c>
      <c r="E71" s="375"/>
    </row>
    <row r="72" spans="1:5" s="17" customFormat="1" ht="15" customHeight="1" x14ac:dyDescent="0.2">
      <c r="A72" s="375" t="s">
        <v>455</v>
      </c>
      <c r="B72" s="375"/>
      <c r="C72" s="390" t="s">
        <v>494</v>
      </c>
      <c r="D72" s="389">
        <v>890.58</v>
      </c>
      <c r="E72" s="375"/>
    </row>
    <row r="73" spans="1:5" s="17" customFormat="1" ht="15" customHeight="1" x14ac:dyDescent="0.2">
      <c r="A73" s="375" t="s">
        <v>455</v>
      </c>
      <c r="B73" s="375"/>
      <c r="C73" s="390" t="s">
        <v>495</v>
      </c>
      <c r="D73" s="389">
        <v>938.66</v>
      </c>
      <c r="E73" s="375"/>
    </row>
    <row r="74" spans="1:5" s="17" customFormat="1" ht="15" customHeight="1" x14ac:dyDescent="0.2">
      <c r="A74" s="375" t="s">
        <v>455</v>
      </c>
      <c r="B74" s="375"/>
      <c r="C74" s="390" t="s">
        <v>496</v>
      </c>
      <c r="D74" s="389">
        <v>876.74</v>
      </c>
      <c r="E74" s="375"/>
    </row>
    <row r="75" spans="1:5" s="17" customFormat="1" ht="15" customHeight="1" x14ac:dyDescent="0.2">
      <c r="A75" s="375" t="s">
        <v>455</v>
      </c>
      <c r="B75" s="375"/>
      <c r="C75" s="390" t="s">
        <v>497</v>
      </c>
      <c r="D75" s="389">
        <v>1158.3499999999999</v>
      </c>
      <c r="E75" s="375"/>
    </row>
    <row r="76" spans="1:5" s="17" customFormat="1" ht="15" customHeight="1" x14ac:dyDescent="0.2">
      <c r="A76" s="375" t="s">
        <v>455</v>
      </c>
      <c r="B76" s="375"/>
      <c r="C76" s="390" t="s">
        <v>498</v>
      </c>
      <c r="D76" s="389">
        <v>933.68</v>
      </c>
      <c r="E76" s="375"/>
    </row>
    <row r="77" spans="1:5" s="17" customFormat="1" ht="15" customHeight="1" x14ac:dyDescent="0.2">
      <c r="A77" s="375" t="s">
        <v>455</v>
      </c>
      <c r="B77" s="375"/>
      <c r="C77" s="390" t="s">
        <v>499</v>
      </c>
      <c r="D77" s="389">
        <v>333.79</v>
      </c>
      <c r="E77" s="375"/>
    </row>
    <row r="78" spans="1:5" s="17" customFormat="1" ht="15" customHeight="1" x14ac:dyDescent="0.2">
      <c r="A78" s="375" t="s">
        <v>455</v>
      </c>
      <c r="B78" s="375"/>
      <c r="C78" s="390" t="s">
        <v>45</v>
      </c>
      <c r="D78" s="389">
        <v>924.39</v>
      </c>
      <c r="E78" s="375"/>
    </row>
    <row r="79" spans="1:5" s="17" customFormat="1" ht="9.9499999999999993" customHeight="1" x14ac:dyDescent="0.2">
      <c r="A79" s="375" t="s">
        <v>455</v>
      </c>
      <c r="B79" s="375"/>
      <c r="C79" s="375"/>
      <c r="D79" s="376"/>
      <c r="E79" s="375"/>
    </row>
    <row r="80" spans="1:5" s="17" customFormat="1" ht="15" customHeight="1" x14ac:dyDescent="0.2">
      <c r="A80" s="375" t="s">
        <v>455</v>
      </c>
      <c r="B80" s="375"/>
      <c r="C80" s="386"/>
      <c r="D80" s="387">
        <f>SUM(D71:D78)</f>
        <v>6653.2900000000009</v>
      </c>
      <c r="E80" s="375"/>
    </row>
    <row r="81" spans="1:5" s="17" customFormat="1" ht="9.9499999999999993" customHeight="1" x14ac:dyDescent="0.2">
      <c r="A81" s="375" t="s">
        <v>455</v>
      </c>
      <c r="B81" s="375"/>
      <c r="C81" s="375"/>
      <c r="D81" s="376"/>
      <c r="E81" s="375"/>
    </row>
    <row r="82" spans="1:5" s="17" customFormat="1" ht="15" customHeight="1" x14ac:dyDescent="0.2">
      <c r="A82" s="375" t="s">
        <v>105</v>
      </c>
      <c r="B82" s="375" t="s">
        <v>104</v>
      </c>
      <c r="C82" s="375"/>
      <c r="D82" s="376"/>
      <c r="E82" s="375"/>
    </row>
    <row r="83" spans="1:5" s="17" customFormat="1" ht="15" customHeight="1" x14ac:dyDescent="0.2">
      <c r="A83" s="375" t="s">
        <v>455</v>
      </c>
      <c r="B83" s="375"/>
      <c r="C83" s="388" t="s">
        <v>500</v>
      </c>
      <c r="D83" s="389">
        <v>944.45</v>
      </c>
      <c r="E83" s="375"/>
    </row>
    <row r="84" spans="1:5" s="17" customFormat="1" ht="15" customHeight="1" x14ac:dyDescent="0.2">
      <c r="A84" s="375" t="s">
        <v>455</v>
      </c>
      <c r="B84" s="375"/>
      <c r="C84" s="388" t="s">
        <v>501</v>
      </c>
      <c r="D84" s="389">
        <v>1262.9100000000001</v>
      </c>
      <c r="E84" s="375"/>
    </row>
    <row r="85" spans="1:5" s="17" customFormat="1" ht="15" customHeight="1" x14ac:dyDescent="0.2">
      <c r="A85" s="375" t="s">
        <v>455</v>
      </c>
      <c r="B85" s="375"/>
      <c r="C85" s="388" t="s">
        <v>502</v>
      </c>
      <c r="D85" s="389">
        <v>937.75</v>
      </c>
      <c r="E85" s="375"/>
    </row>
    <row r="86" spans="1:5" s="17" customFormat="1" ht="15" customHeight="1" x14ac:dyDescent="0.2">
      <c r="A86" s="375" t="s">
        <v>455</v>
      </c>
      <c r="B86" s="375"/>
      <c r="C86" s="388" t="s">
        <v>503</v>
      </c>
      <c r="D86" s="389">
        <v>926.51</v>
      </c>
      <c r="E86" s="375"/>
    </row>
    <row r="87" spans="1:5" s="17" customFormat="1" ht="15" customHeight="1" x14ac:dyDescent="0.2">
      <c r="A87" s="375" t="s">
        <v>455</v>
      </c>
      <c r="B87" s="375"/>
      <c r="C87" s="388" t="s">
        <v>504</v>
      </c>
      <c r="D87" s="389">
        <v>712.53</v>
      </c>
      <c r="E87" s="375"/>
    </row>
    <row r="88" spans="1:5" s="17" customFormat="1" ht="15" customHeight="1" x14ac:dyDescent="0.2">
      <c r="A88" s="375" t="s">
        <v>455</v>
      </c>
      <c r="B88" s="375"/>
      <c r="C88" s="388" t="s">
        <v>505</v>
      </c>
      <c r="D88" s="389">
        <v>1065.5999999999999</v>
      </c>
      <c r="E88" s="375"/>
    </row>
    <row r="89" spans="1:5" s="17" customFormat="1" ht="15" customHeight="1" x14ac:dyDescent="0.2">
      <c r="A89" s="375" t="s">
        <v>455</v>
      </c>
      <c r="B89" s="375"/>
      <c r="C89" s="388" t="s">
        <v>506</v>
      </c>
      <c r="D89" s="389">
        <v>748.23</v>
      </c>
      <c r="E89" s="375"/>
    </row>
    <row r="90" spans="1:5" s="17" customFormat="1" ht="15" customHeight="1" x14ac:dyDescent="0.2">
      <c r="A90" s="375" t="s">
        <v>455</v>
      </c>
      <c r="B90" s="375"/>
      <c r="C90" s="388" t="s">
        <v>507</v>
      </c>
      <c r="D90" s="389">
        <v>1135.31</v>
      </c>
      <c r="E90" s="375"/>
    </row>
    <row r="91" spans="1:5" s="17" customFormat="1" ht="15" customHeight="1" x14ac:dyDescent="0.2">
      <c r="A91" s="375" t="s">
        <v>455</v>
      </c>
      <c r="B91" s="375"/>
      <c r="C91" s="388" t="s">
        <v>508</v>
      </c>
      <c r="D91" s="389">
        <v>896.72</v>
      </c>
      <c r="E91" s="375"/>
    </row>
    <row r="92" spans="1:5" s="17" customFormat="1" ht="9.9499999999999993" customHeight="1" x14ac:dyDescent="0.2">
      <c r="A92" s="375" t="s">
        <v>455</v>
      </c>
      <c r="B92" s="375"/>
      <c r="C92" s="375"/>
      <c r="D92" s="376"/>
      <c r="E92" s="375"/>
    </row>
    <row r="93" spans="1:5" s="17" customFormat="1" ht="15" customHeight="1" x14ac:dyDescent="0.2">
      <c r="A93" s="375" t="s">
        <v>455</v>
      </c>
      <c r="B93" s="375"/>
      <c r="C93" s="386"/>
      <c r="D93" s="387">
        <f>SUM(D83:D91)</f>
        <v>8630.0099999999984</v>
      </c>
      <c r="E93" s="375"/>
    </row>
    <row r="94" spans="1:5" s="17" customFormat="1" ht="9.9499999999999993" customHeight="1" x14ac:dyDescent="0.2">
      <c r="A94" s="375" t="s">
        <v>455</v>
      </c>
      <c r="B94" s="375"/>
      <c r="C94" s="375"/>
      <c r="D94" s="376"/>
      <c r="E94" s="375"/>
    </row>
    <row r="95" spans="1:5" s="17" customFormat="1" ht="15" customHeight="1" x14ac:dyDescent="0.2">
      <c r="A95" s="375" t="s">
        <v>93</v>
      </c>
      <c r="B95" s="375" t="s">
        <v>92</v>
      </c>
      <c r="C95" s="375"/>
      <c r="D95" s="376"/>
      <c r="E95" s="375"/>
    </row>
    <row r="96" spans="1:5" s="17" customFormat="1" ht="15" customHeight="1" x14ac:dyDescent="0.2">
      <c r="A96" s="375" t="s">
        <v>455</v>
      </c>
      <c r="B96" s="375"/>
      <c r="C96" s="388" t="s">
        <v>509</v>
      </c>
      <c r="D96" s="389">
        <v>586.14</v>
      </c>
      <c r="E96" s="375"/>
    </row>
    <row r="97" spans="1:5" s="17" customFormat="1" ht="15" customHeight="1" x14ac:dyDescent="0.2">
      <c r="A97" s="375" t="s">
        <v>455</v>
      </c>
      <c r="B97" s="375"/>
      <c r="C97" s="388" t="s">
        <v>510</v>
      </c>
      <c r="D97" s="389">
        <v>659.08</v>
      </c>
      <c r="E97" s="375"/>
    </row>
    <row r="98" spans="1:5" s="17" customFormat="1" ht="15" customHeight="1" x14ac:dyDescent="0.2">
      <c r="A98" s="375" t="s">
        <v>455</v>
      </c>
      <c r="B98" s="375"/>
      <c r="C98" s="388" t="s">
        <v>511</v>
      </c>
      <c r="D98" s="389">
        <v>877.73</v>
      </c>
      <c r="E98" s="375"/>
    </row>
    <row r="99" spans="1:5" s="17" customFormat="1" ht="15" customHeight="1" x14ac:dyDescent="0.2">
      <c r="A99" s="375" t="s">
        <v>455</v>
      </c>
      <c r="B99" s="375"/>
      <c r="C99" s="388" t="s">
        <v>512</v>
      </c>
      <c r="D99" s="389">
        <v>787.47</v>
      </c>
      <c r="E99" s="376"/>
    </row>
    <row r="100" spans="1:5" s="17" customFormat="1" ht="15" customHeight="1" x14ac:dyDescent="0.2">
      <c r="A100" s="375" t="s">
        <v>455</v>
      </c>
      <c r="B100" s="375"/>
      <c r="C100" s="388" t="s">
        <v>513</v>
      </c>
      <c r="D100" s="389">
        <v>1073.1600000000001</v>
      </c>
      <c r="E100" s="375"/>
    </row>
    <row r="101" spans="1:5" s="17" customFormat="1" ht="15" customHeight="1" x14ac:dyDescent="0.2">
      <c r="A101" s="375" t="s">
        <v>455</v>
      </c>
      <c r="B101" s="375"/>
      <c r="C101" s="388" t="s">
        <v>514</v>
      </c>
      <c r="D101" s="389">
        <v>466.07</v>
      </c>
      <c r="E101" s="375"/>
    </row>
    <row r="102" spans="1:5" s="17" customFormat="1" ht="15" customHeight="1" x14ac:dyDescent="0.2">
      <c r="A102" s="375" t="s">
        <v>455</v>
      </c>
      <c r="B102" s="375"/>
      <c r="C102" s="388" t="s">
        <v>515</v>
      </c>
      <c r="D102" s="389">
        <v>1016.36</v>
      </c>
      <c r="E102" s="375"/>
    </row>
    <row r="103" spans="1:5" s="17" customFormat="1" ht="15" customHeight="1" x14ac:dyDescent="0.2">
      <c r="A103" s="375" t="s">
        <v>455</v>
      </c>
      <c r="B103" s="375"/>
      <c r="C103" s="388" t="s">
        <v>516</v>
      </c>
      <c r="D103" s="389">
        <v>855.16</v>
      </c>
      <c r="E103" s="375"/>
    </row>
    <row r="104" spans="1:5" s="17" customFormat="1" ht="15" customHeight="1" x14ac:dyDescent="0.2">
      <c r="A104" s="375" t="s">
        <v>455</v>
      </c>
      <c r="B104" s="375"/>
      <c r="C104" s="388" t="s">
        <v>517</v>
      </c>
      <c r="D104" s="389">
        <v>784.22</v>
      </c>
      <c r="E104" s="375"/>
    </row>
    <row r="105" spans="1:5" s="17" customFormat="1" ht="15" customHeight="1" x14ac:dyDescent="0.2">
      <c r="A105" s="375" t="s">
        <v>455</v>
      </c>
      <c r="B105" s="375"/>
      <c r="C105" s="388" t="s">
        <v>518</v>
      </c>
      <c r="D105" s="389">
        <v>604.19000000000005</v>
      </c>
      <c r="E105" s="375"/>
    </row>
    <row r="106" spans="1:5" s="17" customFormat="1" ht="9.9499999999999993" customHeight="1" x14ac:dyDescent="0.2">
      <c r="A106" s="375" t="s">
        <v>455</v>
      </c>
      <c r="B106" s="375"/>
      <c r="C106" s="375"/>
      <c r="D106" s="376"/>
      <c r="E106" s="375"/>
    </row>
    <row r="107" spans="1:5" s="17" customFormat="1" ht="15" customHeight="1" x14ac:dyDescent="0.2">
      <c r="A107" s="375" t="s">
        <v>455</v>
      </c>
      <c r="B107" s="375"/>
      <c r="C107" s="386"/>
      <c r="D107" s="387">
        <f>SUM(D96:D105)</f>
        <v>7709.58</v>
      </c>
      <c r="E107" s="375"/>
    </row>
    <row r="108" spans="1:5" s="17" customFormat="1" ht="9.9499999999999993" customHeight="1" x14ac:dyDescent="0.2">
      <c r="A108" s="375" t="s">
        <v>455</v>
      </c>
      <c r="B108" s="375"/>
      <c r="C108" s="375"/>
      <c r="D108" s="376"/>
      <c r="E108" s="375"/>
    </row>
    <row r="109" spans="1:5" s="17" customFormat="1" ht="15" customHeight="1" x14ac:dyDescent="0.2">
      <c r="A109" s="375" t="s">
        <v>99</v>
      </c>
      <c r="B109" s="375" t="s">
        <v>98</v>
      </c>
      <c r="C109" s="375"/>
      <c r="D109" s="376"/>
      <c r="E109" s="375"/>
    </row>
    <row r="110" spans="1:5" s="17" customFormat="1" ht="15" customHeight="1" x14ac:dyDescent="0.2">
      <c r="A110" s="375" t="s">
        <v>455</v>
      </c>
      <c r="B110" s="375"/>
      <c r="C110" s="388" t="s">
        <v>519</v>
      </c>
      <c r="D110" s="389">
        <v>900</v>
      </c>
      <c r="E110" s="375"/>
    </row>
    <row r="111" spans="1:5" s="17" customFormat="1" ht="15" customHeight="1" x14ac:dyDescent="0.2">
      <c r="A111" s="375" t="s">
        <v>455</v>
      </c>
      <c r="B111" s="375"/>
      <c r="C111" s="388" t="s">
        <v>99</v>
      </c>
      <c r="D111" s="389">
        <v>696.51</v>
      </c>
      <c r="E111" s="375"/>
    </row>
    <row r="112" spans="1:5" s="17" customFormat="1" ht="15" customHeight="1" x14ac:dyDescent="0.2">
      <c r="A112" s="375" t="s">
        <v>455</v>
      </c>
      <c r="B112" s="375"/>
      <c r="C112" s="388" t="s">
        <v>520</v>
      </c>
      <c r="D112" s="389">
        <v>918.44</v>
      </c>
      <c r="E112" s="375"/>
    </row>
    <row r="113" spans="1:5" s="17" customFormat="1" ht="15" customHeight="1" x14ac:dyDescent="0.2">
      <c r="A113" s="375" t="s">
        <v>455</v>
      </c>
      <c r="B113" s="375"/>
      <c r="C113" s="388" t="s">
        <v>521</v>
      </c>
      <c r="D113" s="389">
        <v>900.56</v>
      </c>
      <c r="E113" s="375"/>
    </row>
    <row r="114" spans="1:5" s="17" customFormat="1" ht="15" customHeight="1" x14ac:dyDescent="0.2">
      <c r="A114" s="375" t="s">
        <v>455</v>
      </c>
      <c r="B114" s="375"/>
      <c r="C114" s="388" t="s">
        <v>522</v>
      </c>
      <c r="D114" s="389">
        <v>901.72</v>
      </c>
      <c r="E114" s="375"/>
    </row>
    <row r="115" spans="1:5" s="17" customFormat="1" ht="15" customHeight="1" x14ac:dyDescent="0.2">
      <c r="A115" s="375" t="s">
        <v>455</v>
      </c>
      <c r="B115" s="375"/>
      <c r="C115" s="388" t="s">
        <v>523</v>
      </c>
      <c r="D115" s="389">
        <v>927.04</v>
      </c>
      <c r="E115" s="375"/>
    </row>
    <row r="116" spans="1:5" s="17" customFormat="1" ht="15" customHeight="1" x14ac:dyDescent="0.2">
      <c r="A116" s="375" t="s">
        <v>455</v>
      </c>
      <c r="B116" s="375"/>
      <c r="C116" s="388" t="s">
        <v>524</v>
      </c>
      <c r="D116" s="389">
        <v>704.4</v>
      </c>
      <c r="E116" s="375"/>
    </row>
    <row r="117" spans="1:5" s="17" customFormat="1" ht="15" customHeight="1" x14ac:dyDescent="0.2">
      <c r="A117" s="375" t="s">
        <v>455</v>
      </c>
      <c r="B117" s="375"/>
      <c r="C117" s="388" t="s">
        <v>525</v>
      </c>
      <c r="D117" s="389">
        <v>883.49</v>
      </c>
      <c r="E117" s="375"/>
    </row>
    <row r="118" spans="1:5" s="17" customFormat="1" ht="15" customHeight="1" x14ac:dyDescent="0.2">
      <c r="A118" s="375" t="s">
        <v>455</v>
      </c>
      <c r="B118" s="375"/>
      <c r="C118" s="388" t="s">
        <v>526</v>
      </c>
      <c r="D118" s="389">
        <v>695.11</v>
      </c>
      <c r="E118" s="375"/>
    </row>
    <row r="119" spans="1:5" s="17" customFormat="1" ht="15" customHeight="1" x14ac:dyDescent="0.2">
      <c r="A119" s="375" t="s">
        <v>455</v>
      </c>
      <c r="B119" s="375"/>
      <c r="C119" s="388" t="s">
        <v>527</v>
      </c>
      <c r="D119" s="389">
        <v>910.87</v>
      </c>
      <c r="E119" s="375"/>
    </row>
    <row r="120" spans="1:5" s="17" customFormat="1" ht="15" customHeight="1" x14ac:dyDescent="0.2">
      <c r="A120" s="375" t="s">
        <v>455</v>
      </c>
      <c r="B120" s="375"/>
      <c r="C120" s="388" t="s">
        <v>528</v>
      </c>
      <c r="D120" s="389">
        <v>850.62</v>
      </c>
      <c r="E120" s="375"/>
    </row>
    <row r="121" spans="1:5" s="17" customFormat="1" ht="15" customHeight="1" x14ac:dyDescent="0.2">
      <c r="A121" s="375" t="s">
        <v>455</v>
      </c>
      <c r="B121" s="375"/>
      <c r="C121" s="388" t="s">
        <v>529</v>
      </c>
      <c r="D121" s="389">
        <v>989.57</v>
      </c>
      <c r="E121" s="375"/>
    </row>
    <row r="122" spans="1:5" s="17" customFormat="1" ht="15" customHeight="1" x14ac:dyDescent="0.2">
      <c r="A122" s="375" t="s">
        <v>455</v>
      </c>
      <c r="B122" s="375"/>
      <c r="C122" s="388" t="s">
        <v>530</v>
      </c>
      <c r="D122" s="389">
        <v>914.53</v>
      </c>
      <c r="E122" s="375"/>
    </row>
    <row r="123" spans="1:5" s="17" customFormat="1" ht="9.9499999999999993" customHeight="1" x14ac:dyDescent="0.2">
      <c r="A123" s="375" t="s">
        <v>455</v>
      </c>
      <c r="B123" s="375"/>
      <c r="C123" s="375"/>
      <c r="D123" s="376"/>
      <c r="E123" s="375"/>
    </row>
    <row r="124" spans="1:5" s="17" customFormat="1" ht="15" customHeight="1" x14ac:dyDescent="0.2">
      <c r="A124" s="375" t="s">
        <v>455</v>
      </c>
      <c r="B124" s="375"/>
      <c r="C124" s="386"/>
      <c r="D124" s="387">
        <f>SUM(D110:D122)</f>
        <v>11192.86</v>
      </c>
      <c r="E124" s="375"/>
    </row>
    <row r="125" spans="1:5" s="17" customFormat="1" ht="9.9499999999999993" customHeight="1" x14ac:dyDescent="0.2">
      <c r="A125" s="375" t="s">
        <v>455</v>
      </c>
      <c r="B125" s="375"/>
      <c r="C125" s="375"/>
      <c r="D125" s="376"/>
      <c r="E125" s="375"/>
    </row>
    <row r="126" spans="1:5" s="17" customFormat="1" ht="15" customHeight="1" x14ac:dyDescent="0.2">
      <c r="A126" s="375" t="s">
        <v>54</v>
      </c>
      <c r="B126" s="375" t="s">
        <v>53</v>
      </c>
      <c r="C126" s="375"/>
      <c r="D126" s="376"/>
      <c r="E126" s="375"/>
    </row>
    <row r="127" spans="1:5" s="17" customFormat="1" ht="15" customHeight="1" x14ac:dyDescent="0.2">
      <c r="A127" s="375" t="s">
        <v>455</v>
      </c>
      <c r="B127" s="375"/>
      <c r="C127" s="388" t="s">
        <v>531</v>
      </c>
      <c r="D127" s="389">
        <v>252.07</v>
      </c>
      <c r="E127" s="375"/>
    </row>
    <row r="128" spans="1:5" s="17" customFormat="1" ht="15" customHeight="1" x14ac:dyDescent="0.2">
      <c r="A128" s="375" t="s">
        <v>455</v>
      </c>
      <c r="B128" s="375"/>
      <c r="C128" s="388" t="s">
        <v>532</v>
      </c>
      <c r="D128" s="389">
        <v>880.24</v>
      </c>
      <c r="E128" s="375"/>
    </row>
    <row r="129" spans="1:5" s="17" customFormat="1" ht="15" customHeight="1" x14ac:dyDescent="0.2">
      <c r="A129" s="375" t="s">
        <v>455</v>
      </c>
      <c r="B129" s="375"/>
      <c r="C129" s="388" t="s">
        <v>533</v>
      </c>
      <c r="D129" s="389">
        <v>852.01</v>
      </c>
      <c r="E129" s="375"/>
    </row>
    <row r="130" spans="1:5" s="17" customFormat="1" ht="15" customHeight="1" x14ac:dyDescent="0.2">
      <c r="A130" s="375" t="s">
        <v>455</v>
      </c>
      <c r="B130" s="375"/>
      <c r="C130" s="388" t="s">
        <v>534</v>
      </c>
      <c r="D130" s="389">
        <v>865.18</v>
      </c>
      <c r="E130" s="375"/>
    </row>
    <row r="131" spans="1:5" s="17" customFormat="1" ht="15" customHeight="1" x14ac:dyDescent="0.2">
      <c r="A131" s="375" t="s">
        <v>455</v>
      </c>
      <c r="B131" s="375"/>
      <c r="C131" s="388" t="s">
        <v>535</v>
      </c>
      <c r="D131" s="389">
        <v>747.75</v>
      </c>
      <c r="E131" s="375"/>
    </row>
    <row r="132" spans="1:5" s="17" customFormat="1" ht="15" customHeight="1" x14ac:dyDescent="0.2">
      <c r="A132" s="375" t="s">
        <v>455</v>
      </c>
      <c r="B132" s="375"/>
      <c r="C132" s="388" t="s">
        <v>536</v>
      </c>
      <c r="D132" s="389">
        <v>881.31</v>
      </c>
      <c r="E132" s="375"/>
    </row>
    <row r="133" spans="1:5" s="17" customFormat="1" ht="15" customHeight="1" x14ac:dyDescent="0.2">
      <c r="A133" s="375" t="s">
        <v>455</v>
      </c>
      <c r="B133" s="375"/>
      <c r="C133" s="388" t="s">
        <v>537</v>
      </c>
      <c r="D133" s="389">
        <v>1039.7</v>
      </c>
      <c r="E133" s="375"/>
    </row>
    <row r="134" spans="1:5" s="17" customFormat="1" ht="15" customHeight="1" x14ac:dyDescent="0.2">
      <c r="A134" s="375" t="s">
        <v>455</v>
      </c>
      <c r="B134" s="375"/>
      <c r="C134" s="388" t="s">
        <v>538</v>
      </c>
      <c r="D134" s="389">
        <v>839.25</v>
      </c>
      <c r="E134" s="375"/>
    </row>
    <row r="135" spans="1:5" s="17" customFormat="1" ht="15" customHeight="1" x14ac:dyDescent="0.2">
      <c r="A135" s="375" t="s">
        <v>455</v>
      </c>
      <c r="B135" s="375"/>
      <c r="C135" s="388" t="s">
        <v>539</v>
      </c>
      <c r="D135" s="389">
        <v>770.48</v>
      </c>
      <c r="E135" s="375"/>
    </row>
    <row r="136" spans="1:5" s="17" customFormat="1" ht="15" customHeight="1" x14ac:dyDescent="0.2">
      <c r="A136" s="375" t="s">
        <v>455</v>
      </c>
      <c r="B136" s="375"/>
      <c r="C136" s="388" t="s">
        <v>540</v>
      </c>
      <c r="D136" s="389">
        <v>693.32</v>
      </c>
      <c r="E136" s="375"/>
    </row>
    <row r="137" spans="1:5" s="17" customFormat="1" ht="9.9499999999999993" customHeight="1" x14ac:dyDescent="0.2">
      <c r="A137" s="375" t="s">
        <v>455</v>
      </c>
      <c r="B137" s="375"/>
      <c r="C137" s="375"/>
      <c r="D137" s="376"/>
      <c r="E137" s="375"/>
    </row>
    <row r="138" spans="1:5" s="17" customFormat="1" ht="15" customHeight="1" x14ac:dyDescent="0.2">
      <c r="A138" s="375" t="s">
        <v>455</v>
      </c>
      <c r="B138" s="375"/>
      <c r="C138" s="386"/>
      <c r="D138" s="387">
        <f>SUM(D127:D136)</f>
        <v>7821.3099999999995</v>
      </c>
      <c r="E138" s="375"/>
    </row>
    <row r="139" spans="1:5" s="17" customFormat="1" ht="9.9499999999999993" customHeight="1" x14ac:dyDescent="0.2">
      <c r="A139" s="375" t="s">
        <v>455</v>
      </c>
      <c r="B139" s="375"/>
      <c r="C139" s="375"/>
      <c r="D139" s="376"/>
      <c r="E139" s="375"/>
    </row>
    <row r="140" spans="1:5" s="17" customFormat="1" ht="15" customHeight="1" x14ac:dyDescent="0.2">
      <c r="A140" s="375" t="s">
        <v>129</v>
      </c>
      <c r="B140" s="375" t="s">
        <v>128</v>
      </c>
      <c r="C140" s="375"/>
      <c r="D140" s="376"/>
      <c r="E140" s="375"/>
    </row>
    <row r="141" spans="1:5" s="17" customFormat="1" ht="15" customHeight="1" x14ac:dyDescent="0.2">
      <c r="A141" s="375" t="s">
        <v>455</v>
      </c>
      <c r="B141" s="375"/>
      <c r="C141" s="388" t="s">
        <v>541</v>
      </c>
      <c r="D141" s="389">
        <v>841.27</v>
      </c>
      <c r="E141" s="375"/>
    </row>
    <row r="142" spans="1:5" s="17" customFormat="1" ht="15" customHeight="1" x14ac:dyDescent="0.2">
      <c r="A142" s="375" t="s">
        <v>455</v>
      </c>
      <c r="B142" s="375"/>
      <c r="C142" s="388" t="s">
        <v>129</v>
      </c>
      <c r="D142" s="389">
        <v>873.2</v>
      </c>
      <c r="E142" s="375"/>
    </row>
    <row r="143" spans="1:5" s="17" customFormat="1" ht="15" customHeight="1" x14ac:dyDescent="0.2">
      <c r="A143" s="375" t="s">
        <v>455</v>
      </c>
      <c r="B143" s="375"/>
      <c r="C143" s="388" t="s">
        <v>542</v>
      </c>
      <c r="D143" s="389">
        <v>878.7</v>
      </c>
      <c r="E143" s="375"/>
    </row>
    <row r="144" spans="1:5" s="17" customFormat="1" ht="15" customHeight="1" x14ac:dyDescent="0.2">
      <c r="A144" s="375" t="s">
        <v>455</v>
      </c>
      <c r="B144" s="375"/>
      <c r="C144" s="388" t="s">
        <v>543</v>
      </c>
      <c r="D144" s="389">
        <v>935.7</v>
      </c>
      <c r="E144" s="375"/>
    </row>
    <row r="145" spans="1:5" s="17" customFormat="1" ht="15" customHeight="1" x14ac:dyDescent="0.2">
      <c r="A145" s="375" t="s">
        <v>455</v>
      </c>
      <c r="B145" s="375"/>
      <c r="C145" s="388" t="s">
        <v>544</v>
      </c>
      <c r="D145" s="389">
        <v>780.69</v>
      </c>
      <c r="E145" s="375"/>
    </row>
    <row r="146" spans="1:5" s="17" customFormat="1" ht="15" customHeight="1" x14ac:dyDescent="0.2">
      <c r="A146" s="375" t="s">
        <v>455</v>
      </c>
      <c r="B146" s="375"/>
      <c r="C146" s="388" t="s">
        <v>545</v>
      </c>
      <c r="D146" s="389">
        <v>1009.7</v>
      </c>
      <c r="E146" s="375"/>
    </row>
    <row r="147" spans="1:5" s="17" customFormat="1" ht="15" customHeight="1" x14ac:dyDescent="0.2">
      <c r="A147" s="375" t="s">
        <v>455</v>
      </c>
      <c r="B147" s="375"/>
      <c r="C147" s="388" t="s">
        <v>546</v>
      </c>
      <c r="D147" s="389">
        <v>127.21</v>
      </c>
      <c r="E147" s="375"/>
    </row>
    <row r="148" spans="1:5" s="17" customFormat="1" ht="9.9499999999999993" customHeight="1" x14ac:dyDescent="0.2">
      <c r="A148" s="375" t="s">
        <v>455</v>
      </c>
      <c r="B148" s="375"/>
      <c r="C148" s="375"/>
      <c r="D148" s="376"/>
      <c r="E148" s="375"/>
    </row>
    <row r="149" spans="1:5" s="17" customFormat="1" ht="15" customHeight="1" x14ac:dyDescent="0.2">
      <c r="A149" s="375" t="s">
        <v>455</v>
      </c>
      <c r="B149" s="375"/>
      <c r="C149" s="386"/>
      <c r="D149" s="387">
        <f>SUM(D141:D147)</f>
        <v>5446.4699999999993</v>
      </c>
      <c r="E149" s="375"/>
    </row>
    <row r="150" spans="1:5" s="17" customFormat="1" ht="9.9499999999999993" customHeight="1" x14ac:dyDescent="0.2">
      <c r="A150" s="375" t="s">
        <v>455</v>
      </c>
      <c r="B150" s="375"/>
      <c r="C150" s="375"/>
      <c r="D150" s="376"/>
      <c r="E150" s="375"/>
    </row>
    <row r="151" spans="1:5" s="17" customFormat="1" ht="15" customHeight="1" x14ac:dyDescent="0.2">
      <c r="A151" s="375" t="s">
        <v>96</v>
      </c>
      <c r="B151" s="375" t="s">
        <v>95</v>
      </c>
      <c r="C151" s="375"/>
      <c r="D151" s="376"/>
      <c r="E151" s="375"/>
    </row>
    <row r="152" spans="1:5" s="17" customFormat="1" ht="15" customHeight="1" x14ac:dyDescent="0.2">
      <c r="A152" s="375" t="s">
        <v>455</v>
      </c>
      <c r="B152" s="375"/>
      <c r="C152" s="388" t="s">
        <v>547</v>
      </c>
      <c r="D152" s="389">
        <v>6183.76</v>
      </c>
      <c r="E152" s="375"/>
    </row>
    <row r="153" spans="1:5" s="17" customFormat="1" ht="15" customHeight="1" x14ac:dyDescent="0.2">
      <c r="A153" s="375" t="s">
        <v>455</v>
      </c>
      <c r="B153" s="375"/>
      <c r="C153" s="388" t="s">
        <v>548</v>
      </c>
      <c r="D153" s="389">
        <v>3812.16</v>
      </c>
      <c r="E153" s="375"/>
    </row>
    <row r="154" spans="1:5" s="17" customFormat="1" ht="15" customHeight="1" x14ac:dyDescent="0.2">
      <c r="A154" s="375" t="s">
        <v>455</v>
      </c>
      <c r="B154" s="375"/>
      <c r="C154" s="388" t="s">
        <v>96</v>
      </c>
      <c r="D154" s="389">
        <v>1013.49</v>
      </c>
      <c r="E154" s="375"/>
    </row>
    <row r="155" spans="1:5" s="17" customFormat="1" ht="15" customHeight="1" x14ac:dyDescent="0.2">
      <c r="A155" s="375" t="s">
        <v>455</v>
      </c>
      <c r="B155" s="375"/>
      <c r="C155" s="388" t="s">
        <v>549</v>
      </c>
      <c r="D155" s="389">
        <v>4570.5200000000004</v>
      </c>
      <c r="E155" s="375"/>
    </row>
    <row r="156" spans="1:5" s="17" customFormat="1" ht="15" customHeight="1" x14ac:dyDescent="0.2">
      <c r="A156" s="375" t="s">
        <v>455</v>
      </c>
      <c r="B156" s="375"/>
      <c r="C156" s="388" t="s">
        <v>550</v>
      </c>
      <c r="D156" s="389">
        <v>2264.56</v>
      </c>
      <c r="E156" s="375"/>
    </row>
    <row r="157" spans="1:5" s="17" customFormat="1" ht="15" customHeight="1" x14ac:dyDescent="0.2">
      <c r="A157" s="375" t="s">
        <v>455</v>
      </c>
      <c r="B157" s="375"/>
      <c r="C157" s="388" t="s">
        <v>551</v>
      </c>
      <c r="D157" s="389">
        <v>3855.25</v>
      </c>
      <c r="E157" s="375"/>
    </row>
    <row r="158" spans="1:5" s="17" customFormat="1" ht="9.9499999999999993" customHeight="1" x14ac:dyDescent="0.2">
      <c r="A158" s="375" t="s">
        <v>455</v>
      </c>
      <c r="B158" s="375"/>
      <c r="C158" s="375"/>
      <c r="D158" s="376"/>
      <c r="E158" s="375"/>
    </row>
    <row r="159" spans="1:5" s="17" customFormat="1" ht="15" customHeight="1" x14ac:dyDescent="0.2">
      <c r="A159" s="375" t="s">
        <v>455</v>
      </c>
      <c r="B159" s="375"/>
      <c r="C159" s="386"/>
      <c r="D159" s="387">
        <f>SUM(D152:D157)</f>
        <v>21699.74</v>
      </c>
      <c r="E159" s="375"/>
    </row>
    <row r="160" spans="1:5" s="17" customFormat="1" ht="9.9499999999999993" customHeight="1" x14ac:dyDescent="0.2">
      <c r="A160" s="375" t="s">
        <v>455</v>
      </c>
      <c r="B160" s="375"/>
      <c r="C160" s="375"/>
      <c r="D160" s="376"/>
      <c r="E160" s="375"/>
    </row>
    <row r="161" spans="1:5" s="17" customFormat="1" ht="15" customHeight="1" x14ac:dyDescent="0.2">
      <c r="A161" s="375" t="s">
        <v>164</v>
      </c>
      <c r="B161" s="375" t="s">
        <v>163</v>
      </c>
      <c r="C161" s="375"/>
      <c r="D161" s="376"/>
      <c r="E161" s="375"/>
    </row>
    <row r="162" spans="1:5" s="17" customFormat="1" ht="15" customHeight="1" x14ac:dyDescent="0.2">
      <c r="A162" s="375" t="s">
        <v>455</v>
      </c>
      <c r="B162" s="375"/>
      <c r="C162" s="388" t="s">
        <v>552</v>
      </c>
      <c r="D162" s="389">
        <v>1083.18</v>
      </c>
      <c r="E162" s="375"/>
    </row>
    <row r="163" spans="1:5" s="17" customFormat="1" ht="15" customHeight="1" x14ac:dyDescent="0.2">
      <c r="A163" s="375" t="s">
        <v>455</v>
      </c>
      <c r="B163" s="375"/>
      <c r="C163" s="388" t="s">
        <v>553</v>
      </c>
      <c r="D163" s="389">
        <v>420.74</v>
      </c>
      <c r="E163" s="375"/>
    </row>
    <row r="164" spans="1:5" s="17" customFormat="1" ht="15" customHeight="1" x14ac:dyDescent="0.2">
      <c r="A164" s="375" t="s">
        <v>455</v>
      </c>
      <c r="B164" s="375"/>
      <c r="C164" s="388" t="s">
        <v>554</v>
      </c>
      <c r="D164" s="389">
        <v>910.97</v>
      </c>
      <c r="E164" s="375"/>
    </row>
    <row r="165" spans="1:5" s="17" customFormat="1" ht="15" customHeight="1" x14ac:dyDescent="0.2">
      <c r="A165" s="375" t="s">
        <v>455</v>
      </c>
      <c r="B165" s="375"/>
      <c r="C165" s="388" t="s">
        <v>555</v>
      </c>
      <c r="D165" s="389">
        <v>725.05</v>
      </c>
      <c r="E165" s="375"/>
    </row>
    <row r="166" spans="1:5" s="17" customFormat="1" ht="15" customHeight="1" x14ac:dyDescent="0.2">
      <c r="A166" s="375" t="s">
        <v>455</v>
      </c>
      <c r="B166" s="375"/>
      <c r="C166" s="388" t="s">
        <v>556</v>
      </c>
      <c r="D166" s="389">
        <v>952.55</v>
      </c>
      <c r="E166" s="375"/>
    </row>
    <row r="167" spans="1:5" s="17" customFormat="1" ht="15" customHeight="1" x14ac:dyDescent="0.2">
      <c r="A167" s="375" t="s">
        <v>455</v>
      </c>
      <c r="B167" s="375"/>
      <c r="C167" s="388" t="s">
        <v>557</v>
      </c>
      <c r="D167" s="389">
        <v>903.72</v>
      </c>
      <c r="E167" s="375"/>
    </row>
    <row r="168" spans="1:5" s="17" customFormat="1" ht="15" customHeight="1" x14ac:dyDescent="0.2">
      <c r="A168" s="375" t="s">
        <v>455</v>
      </c>
      <c r="B168" s="375"/>
      <c r="C168" s="388" t="s">
        <v>558</v>
      </c>
      <c r="D168" s="389">
        <v>186.21</v>
      </c>
      <c r="E168" s="375"/>
    </row>
    <row r="169" spans="1:5" s="17" customFormat="1" ht="15" customHeight="1" x14ac:dyDescent="0.2">
      <c r="A169" s="375" t="s">
        <v>455</v>
      </c>
      <c r="B169" s="375"/>
      <c r="C169" s="388" t="s">
        <v>559</v>
      </c>
      <c r="D169" s="389">
        <v>865.25</v>
      </c>
      <c r="E169" s="375"/>
    </row>
    <row r="170" spans="1:5" s="17" customFormat="1" ht="15" customHeight="1" x14ac:dyDescent="0.2">
      <c r="A170" s="375" t="s">
        <v>455</v>
      </c>
      <c r="B170" s="375"/>
      <c r="C170" s="388" t="s">
        <v>560</v>
      </c>
      <c r="D170" s="389">
        <v>904.4</v>
      </c>
      <c r="E170" s="375"/>
    </row>
    <row r="171" spans="1:5" s="17" customFormat="1" ht="9.9499999999999993" customHeight="1" x14ac:dyDescent="0.2">
      <c r="A171" s="375" t="s">
        <v>455</v>
      </c>
      <c r="B171" s="375"/>
      <c r="C171" s="375"/>
      <c r="D171" s="376"/>
      <c r="E171" s="375"/>
    </row>
    <row r="172" spans="1:5" s="17" customFormat="1" ht="15" customHeight="1" x14ac:dyDescent="0.2">
      <c r="A172" s="375" t="s">
        <v>455</v>
      </c>
      <c r="B172" s="375"/>
      <c r="C172" s="386"/>
      <c r="D172" s="387">
        <f>SUM(D162:D170)</f>
        <v>6952.0700000000006</v>
      </c>
      <c r="E172" s="375"/>
    </row>
    <row r="173" spans="1:5" s="17" customFormat="1" ht="9.9499999999999993" customHeight="1" x14ac:dyDescent="0.2">
      <c r="A173" s="375" t="s">
        <v>455</v>
      </c>
      <c r="B173" s="375"/>
      <c r="C173" s="375"/>
      <c r="D173" s="376"/>
      <c r="E173" s="375"/>
    </row>
    <row r="174" spans="1:5" s="17" customFormat="1" ht="15" customHeight="1" x14ac:dyDescent="0.2">
      <c r="A174" s="375" t="s">
        <v>90</v>
      </c>
      <c r="B174" s="375" t="s">
        <v>89</v>
      </c>
      <c r="C174" s="375"/>
      <c r="D174" s="376"/>
      <c r="E174" s="375"/>
    </row>
    <row r="175" spans="1:5" s="17" customFormat="1" ht="15" customHeight="1" x14ac:dyDescent="0.2">
      <c r="A175" s="375" t="s">
        <v>455</v>
      </c>
      <c r="B175" s="375"/>
      <c r="C175" s="388" t="s">
        <v>561</v>
      </c>
      <c r="D175" s="389">
        <v>1363.27</v>
      </c>
      <c r="E175" s="375"/>
    </row>
    <row r="176" spans="1:5" s="17" customFormat="1" ht="15" customHeight="1" x14ac:dyDescent="0.2">
      <c r="A176" s="375" t="s">
        <v>455</v>
      </c>
      <c r="B176" s="375"/>
      <c r="C176" s="388" t="s">
        <v>562</v>
      </c>
      <c r="D176" s="389">
        <v>861.77</v>
      </c>
      <c r="E176" s="375"/>
    </row>
    <row r="177" spans="1:5" s="17" customFormat="1" ht="15" customHeight="1" x14ac:dyDescent="0.2">
      <c r="A177" s="375" t="s">
        <v>455</v>
      </c>
      <c r="B177" s="375"/>
      <c r="C177" s="388" t="s">
        <v>563</v>
      </c>
      <c r="D177" s="389">
        <v>379.41</v>
      </c>
      <c r="E177" s="375"/>
    </row>
    <row r="178" spans="1:5" s="17" customFormat="1" ht="15" customHeight="1" x14ac:dyDescent="0.2">
      <c r="A178" s="375" t="s">
        <v>455</v>
      </c>
      <c r="B178" s="375"/>
      <c r="C178" s="388" t="s">
        <v>564</v>
      </c>
      <c r="D178" s="389">
        <v>1707.02</v>
      </c>
      <c r="E178" s="375"/>
    </row>
    <row r="179" spans="1:5" s="17" customFormat="1" ht="15" customHeight="1" x14ac:dyDescent="0.2">
      <c r="A179" s="375" t="s">
        <v>455</v>
      </c>
      <c r="B179" s="375"/>
      <c r="C179" s="388" t="s">
        <v>565</v>
      </c>
      <c r="D179" s="389">
        <v>1042.1099999999999</v>
      </c>
      <c r="E179" s="375"/>
    </row>
    <row r="180" spans="1:5" s="17" customFormat="1" ht="15" customHeight="1" x14ac:dyDescent="0.2">
      <c r="A180" s="375" t="s">
        <v>455</v>
      </c>
      <c r="B180" s="375"/>
      <c r="C180" s="388" t="s">
        <v>566</v>
      </c>
      <c r="D180" s="389">
        <v>513.29999999999995</v>
      </c>
      <c r="E180" s="375"/>
    </row>
    <row r="181" spans="1:5" s="17" customFormat="1" ht="9.9499999999999993" customHeight="1" x14ac:dyDescent="0.2">
      <c r="A181" s="375" t="s">
        <v>455</v>
      </c>
      <c r="B181" s="375"/>
      <c r="C181" s="375"/>
      <c r="D181" s="376"/>
      <c r="E181" s="375"/>
    </row>
    <row r="182" spans="1:5" s="17" customFormat="1" ht="15" customHeight="1" x14ac:dyDescent="0.2">
      <c r="A182" s="375" t="s">
        <v>455</v>
      </c>
      <c r="B182" s="375"/>
      <c r="C182" s="386"/>
      <c r="D182" s="387">
        <f>SUM(D175:D180)</f>
        <v>5866.8799999999992</v>
      </c>
      <c r="E182" s="375"/>
    </row>
    <row r="183" spans="1:5" s="17" customFormat="1" ht="9.9499999999999993" customHeight="1" x14ac:dyDescent="0.2">
      <c r="A183" s="375" t="s">
        <v>455</v>
      </c>
      <c r="B183" s="375"/>
      <c r="C183" s="375"/>
      <c r="D183" s="376"/>
      <c r="E183" s="375"/>
    </row>
    <row r="184" spans="1:5" s="17" customFormat="1" ht="15" customHeight="1" x14ac:dyDescent="0.2">
      <c r="A184" s="377" t="s">
        <v>154</v>
      </c>
      <c r="B184" s="375" t="s">
        <v>153</v>
      </c>
      <c r="C184" s="375"/>
      <c r="D184" s="375"/>
      <c r="E184" s="375"/>
    </row>
    <row r="185" spans="1:5" s="17" customFormat="1" ht="15" customHeight="1" x14ac:dyDescent="0.2">
      <c r="A185" s="375" t="s">
        <v>455</v>
      </c>
      <c r="B185" s="375"/>
      <c r="C185" s="388" t="s">
        <v>567</v>
      </c>
      <c r="D185" s="389">
        <v>1328.89</v>
      </c>
      <c r="E185" s="375"/>
    </row>
    <row r="186" spans="1:5" s="17" customFormat="1" ht="15" customHeight="1" x14ac:dyDescent="0.2">
      <c r="A186" s="375" t="s">
        <v>455</v>
      </c>
      <c r="B186" s="375"/>
      <c r="C186" s="388" t="s">
        <v>568</v>
      </c>
      <c r="D186" s="389">
        <v>1793.48</v>
      </c>
      <c r="E186" s="375"/>
    </row>
    <row r="187" spans="1:5" s="17" customFormat="1" ht="15" customHeight="1" x14ac:dyDescent="0.2">
      <c r="A187" s="375" t="s">
        <v>455</v>
      </c>
      <c r="B187" s="375"/>
      <c r="C187" s="388" t="s">
        <v>569</v>
      </c>
      <c r="D187" s="389">
        <v>1360.53</v>
      </c>
      <c r="E187" s="375"/>
    </row>
    <row r="188" spans="1:5" s="17" customFormat="1" ht="15" customHeight="1" x14ac:dyDescent="0.2">
      <c r="A188" s="375" t="s">
        <v>455</v>
      </c>
      <c r="B188" s="375"/>
      <c r="C188" s="388" t="s">
        <v>570</v>
      </c>
      <c r="D188" s="389">
        <v>1486.7</v>
      </c>
      <c r="E188" s="375"/>
    </row>
    <row r="189" spans="1:5" s="17" customFormat="1" ht="15" customHeight="1" x14ac:dyDescent="0.2">
      <c r="A189" s="375" t="s">
        <v>455</v>
      </c>
      <c r="B189" s="375"/>
      <c r="C189" s="388" t="s">
        <v>571</v>
      </c>
      <c r="D189" s="389">
        <v>1279.48</v>
      </c>
      <c r="E189" s="375"/>
    </row>
    <row r="190" spans="1:5" s="17" customFormat="1" ht="15" customHeight="1" x14ac:dyDescent="0.2">
      <c r="A190" s="375" t="s">
        <v>455</v>
      </c>
      <c r="B190" s="375"/>
      <c r="C190" s="388" t="s">
        <v>572</v>
      </c>
      <c r="D190" s="389">
        <v>3144.75</v>
      </c>
      <c r="E190" s="375"/>
    </row>
    <row r="191" spans="1:5" s="17" customFormat="1" ht="15" customHeight="1" x14ac:dyDescent="0.2">
      <c r="A191" s="375" t="s">
        <v>455</v>
      </c>
      <c r="B191" s="375"/>
      <c r="C191" s="388" t="s">
        <v>573</v>
      </c>
      <c r="D191" s="389">
        <v>3361.48</v>
      </c>
      <c r="E191" s="375"/>
    </row>
    <row r="192" spans="1:5" s="17" customFormat="1" ht="15" customHeight="1" x14ac:dyDescent="0.2">
      <c r="A192" s="375" t="s">
        <v>455</v>
      </c>
      <c r="B192" s="375"/>
      <c r="C192" s="388" t="s">
        <v>574</v>
      </c>
      <c r="D192" s="389">
        <v>1297.4100000000001</v>
      </c>
      <c r="E192" s="375"/>
    </row>
    <row r="193" spans="1:5" s="17" customFormat="1" ht="9.9499999999999993" customHeight="1" x14ac:dyDescent="0.2">
      <c r="A193" s="375" t="s">
        <v>455</v>
      </c>
      <c r="B193" s="375"/>
      <c r="C193" s="375"/>
      <c r="D193" s="376"/>
      <c r="E193" s="375"/>
    </row>
    <row r="194" spans="1:5" s="17" customFormat="1" ht="15" customHeight="1" x14ac:dyDescent="0.2">
      <c r="A194" s="375" t="s">
        <v>455</v>
      </c>
      <c r="B194" s="375"/>
      <c r="C194" s="386"/>
      <c r="D194" s="387">
        <f>SUM(D185:D192)</f>
        <v>15052.72</v>
      </c>
      <c r="E194" s="375"/>
    </row>
    <row r="195" spans="1:5" s="17" customFormat="1" ht="9.9499999999999993" customHeight="1" x14ac:dyDescent="0.2">
      <c r="A195" s="375" t="s">
        <v>455</v>
      </c>
      <c r="B195" s="375"/>
      <c r="C195" s="375"/>
      <c r="D195" s="376"/>
      <c r="E195" s="375"/>
    </row>
    <row r="196" spans="1:5" s="17" customFormat="1" ht="15" customHeight="1" x14ac:dyDescent="0.2">
      <c r="A196" s="377" t="s">
        <v>69</v>
      </c>
      <c r="B196" s="375" t="s">
        <v>68</v>
      </c>
      <c r="C196" s="375"/>
      <c r="D196" s="376"/>
      <c r="E196" s="375"/>
    </row>
    <row r="197" spans="1:5" s="17" customFormat="1" ht="15" customHeight="1" x14ac:dyDescent="0.2">
      <c r="A197" s="375" t="s">
        <v>455</v>
      </c>
      <c r="B197" s="375"/>
      <c r="C197" s="388" t="s">
        <v>575</v>
      </c>
      <c r="D197" s="389">
        <v>826.97</v>
      </c>
      <c r="E197" s="375"/>
    </row>
    <row r="198" spans="1:5" s="17" customFormat="1" ht="15" customHeight="1" x14ac:dyDescent="0.2">
      <c r="A198" s="375" t="s">
        <v>455</v>
      </c>
      <c r="B198" s="375"/>
      <c r="C198" s="388" t="s">
        <v>576</v>
      </c>
      <c r="D198" s="389">
        <v>894.44</v>
      </c>
      <c r="E198" s="375"/>
    </row>
    <row r="199" spans="1:5" s="17" customFormat="1" ht="15" customHeight="1" x14ac:dyDescent="0.2">
      <c r="A199" s="375" t="s">
        <v>455</v>
      </c>
      <c r="B199" s="375"/>
      <c r="C199" s="388" t="s">
        <v>577</v>
      </c>
      <c r="D199" s="389">
        <v>775.08</v>
      </c>
      <c r="E199" s="375"/>
    </row>
    <row r="200" spans="1:5" s="17" customFormat="1" ht="15" customHeight="1" x14ac:dyDescent="0.2">
      <c r="A200" s="375" t="s">
        <v>455</v>
      </c>
      <c r="B200" s="375"/>
      <c r="C200" s="388" t="s">
        <v>578</v>
      </c>
      <c r="D200" s="389">
        <v>900.2</v>
      </c>
      <c r="E200" s="375"/>
    </row>
    <row r="201" spans="1:5" s="17" customFormat="1" ht="15" customHeight="1" x14ac:dyDescent="0.2">
      <c r="A201" s="375" t="s">
        <v>455</v>
      </c>
      <c r="B201" s="375"/>
      <c r="C201" s="388" t="s">
        <v>579</v>
      </c>
      <c r="D201" s="389">
        <v>900.31</v>
      </c>
      <c r="E201" s="375"/>
    </row>
    <row r="202" spans="1:5" s="17" customFormat="1" ht="15" customHeight="1" x14ac:dyDescent="0.2">
      <c r="A202" s="375" t="s">
        <v>455</v>
      </c>
      <c r="B202" s="375"/>
      <c r="C202" s="388" t="s">
        <v>580</v>
      </c>
      <c r="D202" s="389">
        <v>992.14</v>
      </c>
      <c r="E202" s="375"/>
    </row>
    <row r="203" spans="1:5" s="17" customFormat="1" ht="15" customHeight="1" x14ac:dyDescent="0.2">
      <c r="A203" s="375" t="s">
        <v>455</v>
      </c>
      <c r="B203" s="375"/>
      <c r="C203" s="388" t="s">
        <v>581</v>
      </c>
      <c r="D203" s="389">
        <v>1502.36</v>
      </c>
      <c r="E203" s="375"/>
    </row>
    <row r="204" spans="1:5" s="17" customFormat="1" ht="15" customHeight="1" x14ac:dyDescent="0.2">
      <c r="A204" s="375" t="s">
        <v>455</v>
      </c>
      <c r="B204" s="375"/>
      <c r="C204" s="388" t="s">
        <v>582</v>
      </c>
      <c r="D204" s="389">
        <v>893.42</v>
      </c>
      <c r="E204" s="375"/>
    </row>
    <row r="205" spans="1:5" s="17" customFormat="1" ht="15" customHeight="1" x14ac:dyDescent="0.2">
      <c r="A205" s="375" t="s">
        <v>455</v>
      </c>
      <c r="B205" s="375"/>
      <c r="C205" s="388" t="s">
        <v>583</v>
      </c>
      <c r="D205" s="389">
        <v>1004.68</v>
      </c>
      <c r="E205" s="375"/>
    </row>
    <row r="206" spans="1:5" s="17" customFormat="1" ht="15" customHeight="1" x14ac:dyDescent="0.2">
      <c r="A206" s="375" t="s">
        <v>455</v>
      </c>
      <c r="B206" s="375"/>
      <c r="C206" s="388" t="s">
        <v>584</v>
      </c>
      <c r="D206" s="389">
        <v>908.39</v>
      </c>
      <c r="E206" s="375"/>
    </row>
    <row r="207" spans="1:5" s="17" customFormat="1" ht="15" customHeight="1" x14ac:dyDescent="0.2">
      <c r="A207" s="375" t="s">
        <v>455</v>
      </c>
      <c r="B207" s="375"/>
      <c r="C207" s="388" t="s">
        <v>585</v>
      </c>
      <c r="D207" s="389">
        <v>1016.18</v>
      </c>
      <c r="E207" s="375"/>
    </row>
    <row r="208" spans="1:5" s="17" customFormat="1" ht="15" customHeight="1" x14ac:dyDescent="0.2">
      <c r="A208" s="375" t="s">
        <v>455</v>
      </c>
      <c r="B208" s="375"/>
      <c r="C208" s="388" t="s">
        <v>69</v>
      </c>
      <c r="D208" s="389">
        <v>895.6</v>
      </c>
      <c r="E208" s="375"/>
    </row>
    <row r="209" spans="1:5" s="17" customFormat="1" ht="15" customHeight="1" x14ac:dyDescent="0.2">
      <c r="A209" s="375" t="s">
        <v>455</v>
      </c>
      <c r="B209" s="375"/>
      <c r="C209" s="388" t="s">
        <v>586</v>
      </c>
      <c r="D209" s="389">
        <v>891.87</v>
      </c>
      <c r="E209" s="375"/>
    </row>
    <row r="210" spans="1:5" s="17" customFormat="1" ht="15" customHeight="1" x14ac:dyDescent="0.2">
      <c r="A210" s="375" t="s">
        <v>455</v>
      </c>
      <c r="B210" s="375"/>
      <c r="C210" s="388" t="s">
        <v>587</v>
      </c>
      <c r="D210" s="389">
        <v>880.82</v>
      </c>
      <c r="E210" s="375"/>
    </row>
    <row r="211" spans="1:5" s="17" customFormat="1" ht="15" customHeight="1" x14ac:dyDescent="0.2">
      <c r="A211" s="375" t="s">
        <v>455</v>
      </c>
      <c r="B211" s="375"/>
      <c r="C211" s="388" t="s">
        <v>588</v>
      </c>
      <c r="D211" s="389">
        <v>890.16</v>
      </c>
      <c r="E211" s="375"/>
    </row>
    <row r="212" spans="1:5" s="17" customFormat="1" ht="15" customHeight="1" x14ac:dyDescent="0.2">
      <c r="A212" s="375" t="s">
        <v>455</v>
      </c>
      <c r="B212" s="375"/>
      <c r="C212" s="388" t="s">
        <v>589</v>
      </c>
      <c r="D212" s="389">
        <v>888.85</v>
      </c>
      <c r="E212" s="375"/>
    </row>
    <row r="213" spans="1:5" s="17" customFormat="1" ht="15" customHeight="1" x14ac:dyDescent="0.2">
      <c r="A213" s="375" t="s">
        <v>455</v>
      </c>
      <c r="B213" s="375"/>
      <c r="C213" s="388" t="s">
        <v>66</v>
      </c>
      <c r="D213" s="389">
        <v>799.72</v>
      </c>
      <c r="E213" s="375"/>
    </row>
    <row r="214" spans="1:5" s="17" customFormat="1" ht="9.9499999999999993" customHeight="1" x14ac:dyDescent="0.2">
      <c r="A214" s="375"/>
      <c r="B214" s="375"/>
      <c r="C214" s="375"/>
      <c r="D214" s="376"/>
      <c r="E214" s="375"/>
    </row>
    <row r="215" spans="1:5" s="17" customFormat="1" ht="15" customHeight="1" x14ac:dyDescent="0.2">
      <c r="A215" s="375" t="s">
        <v>455</v>
      </c>
      <c r="B215" s="375"/>
      <c r="C215" s="386"/>
      <c r="D215" s="387">
        <f>SUM(D197:D213)</f>
        <v>15861.19</v>
      </c>
      <c r="E215" s="375"/>
    </row>
    <row r="216" spans="1:5" s="17" customFormat="1" ht="9.9499999999999993" customHeight="1" x14ac:dyDescent="0.2">
      <c r="A216" s="375" t="s">
        <v>455</v>
      </c>
      <c r="B216" s="375"/>
      <c r="C216" s="375"/>
      <c r="D216" s="376"/>
      <c r="E216" s="375"/>
    </row>
    <row r="217" spans="1:5" s="17" customFormat="1" ht="15" customHeight="1" x14ac:dyDescent="0.2">
      <c r="A217" s="377" t="s">
        <v>51</v>
      </c>
      <c r="B217" s="375" t="s">
        <v>50</v>
      </c>
      <c r="C217" s="375"/>
      <c r="D217" s="376"/>
      <c r="E217" s="375"/>
    </row>
    <row r="218" spans="1:5" s="17" customFormat="1" ht="15" customHeight="1" x14ac:dyDescent="0.2">
      <c r="A218" s="375" t="s">
        <v>455</v>
      </c>
      <c r="B218" s="375"/>
      <c r="C218" s="388" t="s">
        <v>590</v>
      </c>
      <c r="D218" s="389">
        <v>797.87</v>
      </c>
      <c r="E218" s="375"/>
    </row>
    <row r="219" spans="1:5" s="17" customFormat="1" ht="15" customHeight="1" x14ac:dyDescent="0.2">
      <c r="A219" s="375" t="s">
        <v>455</v>
      </c>
      <c r="B219" s="375"/>
      <c r="C219" s="388" t="s">
        <v>90</v>
      </c>
      <c r="D219" s="389">
        <v>1231</v>
      </c>
      <c r="E219" s="375"/>
    </row>
    <row r="220" spans="1:5" s="17" customFormat="1" ht="15" customHeight="1" x14ac:dyDescent="0.2">
      <c r="A220" s="375" t="s">
        <v>455</v>
      </c>
      <c r="B220" s="375"/>
      <c r="C220" s="388" t="s">
        <v>591</v>
      </c>
      <c r="D220" s="389">
        <v>946.32</v>
      </c>
      <c r="E220" s="375"/>
    </row>
    <row r="221" spans="1:5" s="17" customFormat="1" ht="15" customHeight="1" x14ac:dyDescent="0.2">
      <c r="A221" s="375" t="s">
        <v>455</v>
      </c>
      <c r="B221" s="375"/>
      <c r="C221" s="388" t="s">
        <v>592</v>
      </c>
      <c r="D221" s="389">
        <v>1057.05</v>
      </c>
      <c r="E221" s="375"/>
    </row>
    <row r="222" spans="1:5" s="17" customFormat="1" ht="15" customHeight="1" x14ac:dyDescent="0.2">
      <c r="A222" s="375" t="s">
        <v>455</v>
      </c>
      <c r="B222" s="375"/>
      <c r="C222" s="388" t="s">
        <v>593</v>
      </c>
      <c r="D222" s="389">
        <v>491.71</v>
      </c>
      <c r="E222" s="375"/>
    </row>
    <row r="223" spans="1:5" s="17" customFormat="1" ht="15" customHeight="1" x14ac:dyDescent="0.2">
      <c r="A223" s="375" t="s">
        <v>455</v>
      </c>
      <c r="B223" s="375"/>
      <c r="C223" s="388" t="s">
        <v>594</v>
      </c>
      <c r="D223" s="389">
        <v>530.66</v>
      </c>
      <c r="E223" s="375"/>
    </row>
    <row r="224" spans="1:5" s="17" customFormat="1" ht="15" customHeight="1" x14ac:dyDescent="0.2">
      <c r="A224" s="375" t="s">
        <v>455</v>
      </c>
      <c r="B224" s="375"/>
      <c r="C224" s="388" t="s">
        <v>595</v>
      </c>
      <c r="D224" s="389">
        <v>569.24</v>
      </c>
      <c r="E224" s="375"/>
    </row>
    <row r="225" spans="1:5" s="17" customFormat="1" ht="15" customHeight="1" x14ac:dyDescent="0.2">
      <c r="A225" s="375" t="s">
        <v>455</v>
      </c>
      <c r="B225" s="375"/>
      <c r="C225" s="388" t="s">
        <v>596</v>
      </c>
      <c r="D225" s="389">
        <v>795.59</v>
      </c>
      <c r="E225" s="375"/>
    </row>
    <row r="226" spans="1:5" s="17" customFormat="1" ht="15" customHeight="1" x14ac:dyDescent="0.2">
      <c r="A226" s="375" t="s">
        <v>455</v>
      </c>
      <c r="B226" s="375"/>
      <c r="C226" s="388" t="s">
        <v>597</v>
      </c>
      <c r="D226" s="389">
        <v>693.8</v>
      </c>
      <c r="E226" s="375"/>
    </row>
    <row r="227" spans="1:5" s="17" customFormat="1" ht="9.9499999999999993" customHeight="1" x14ac:dyDescent="0.2">
      <c r="A227" s="375" t="s">
        <v>455</v>
      </c>
      <c r="B227" s="375"/>
      <c r="C227" s="375"/>
      <c r="D227" s="376"/>
      <c r="E227" s="375"/>
    </row>
    <row r="228" spans="1:5" s="17" customFormat="1" ht="15" customHeight="1" x14ac:dyDescent="0.2">
      <c r="A228" s="375" t="s">
        <v>455</v>
      </c>
      <c r="B228" s="375"/>
      <c r="C228" s="386"/>
      <c r="D228" s="387">
        <f>SUM(D218:D226)</f>
        <v>7113.24</v>
      </c>
      <c r="E228" s="375"/>
    </row>
    <row r="229" spans="1:5" s="17" customFormat="1" ht="9.9499999999999993" customHeight="1" x14ac:dyDescent="0.2">
      <c r="A229" s="375" t="s">
        <v>455</v>
      </c>
      <c r="B229" s="375"/>
      <c r="C229" s="375"/>
      <c r="D229" s="376"/>
      <c r="E229" s="375"/>
    </row>
    <row r="230" spans="1:5" s="17" customFormat="1" ht="15" customHeight="1" x14ac:dyDescent="0.2">
      <c r="A230" s="375" t="s">
        <v>48</v>
      </c>
      <c r="B230" s="375" t="s">
        <v>47</v>
      </c>
      <c r="C230" s="375"/>
      <c r="D230" s="376"/>
      <c r="E230" s="375"/>
    </row>
    <row r="231" spans="1:5" s="17" customFormat="1" ht="15" customHeight="1" x14ac:dyDescent="0.2">
      <c r="A231" s="375" t="s">
        <v>455</v>
      </c>
      <c r="B231" s="375"/>
      <c r="C231" s="388" t="s">
        <v>598</v>
      </c>
      <c r="D231" s="389">
        <v>1500.69</v>
      </c>
      <c r="E231" s="375"/>
    </row>
    <row r="232" spans="1:5" s="17" customFormat="1" ht="15" customHeight="1" x14ac:dyDescent="0.2">
      <c r="A232" s="375" t="s">
        <v>455</v>
      </c>
      <c r="B232" s="375"/>
      <c r="C232" s="388" t="s">
        <v>599</v>
      </c>
      <c r="D232" s="389">
        <v>785.07</v>
      </c>
      <c r="E232" s="375"/>
    </row>
    <row r="233" spans="1:5" s="17" customFormat="1" ht="15" customHeight="1" x14ac:dyDescent="0.2">
      <c r="A233" s="375" t="s">
        <v>455</v>
      </c>
      <c r="B233" s="375"/>
      <c r="C233" s="388" t="s">
        <v>600</v>
      </c>
      <c r="D233" s="389">
        <v>897.88</v>
      </c>
      <c r="E233" s="375"/>
    </row>
    <row r="234" spans="1:5" s="17" customFormat="1" ht="15" customHeight="1" x14ac:dyDescent="0.2">
      <c r="A234" s="375" t="s">
        <v>455</v>
      </c>
      <c r="B234" s="375"/>
      <c r="C234" s="388" t="s">
        <v>601</v>
      </c>
      <c r="D234" s="389">
        <v>668.82</v>
      </c>
      <c r="E234" s="375"/>
    </row>
    <row r="235" spans="1:5" s="17" customFormat="1" ht="15" customHeight="1" x14ac:dyDescent="0.2">
      <c r="A235" s="375" t="s">
        <v>455</v>
      </c>
      <c r="B235" s="375"/>
      <c r="C235" s="388" t="s">
        <v>602</v>
      </c>
      <c r="D235" s="389">
        <v>914.96</v>
      </c>
      <c r="E235" s="375"/>
    </row>
    <row r="236" spans="1:5" s="17" customFormat="1" ht="15" customHeight="1" x14ac:dyDescent="0.2">
      <c r="A236" s="375" t="s">
        <v>455</v>
      </c>
      <c r="B236" s="375"/>
      <c r="C236" s="388" t="s">
        <v>603</v>
      </c>
      <c r="D236" s="389">
        <v>900.36</v>
      </c>
      <c r="E236" s="375"/>
    </row>
    <row r="237" spans="1:5" s="17" customFormat="1" ht="15" customHeight="1" x14ac:dyDescent="0.2">
      <c r="A237" s="375" t="s">
        <v>455</v>
      </c>
      <c r="B237" s="375"/>
      <c r="C237" s="388" t="s">
        <v>604</v>
      </c>
      <c r="D237" s="389">
        <v>4763.84</v>
      </c>
      <c r="E237" s="375"/>
    </row>
    <row r="238" spans="1:5" s="17" customFormat="1" ht="15" customHeight="1" x14ac:dyDescent="0.2">
      <c r="A238" s="375" t="s">
        <v>455</v>
      </c>
      <c r="B238" s="375"/>
      <c r="C238" s="388" t="s">
        <v>605</v>
      </c>
      <c r="D238" s="389">
        <v>2635.35</v>
      </c>
      <c r="E238" s="375"/>
    </row>
    <row r="239" spans="1:5" s="17" customFormat="1" ht="15" customHeight="1" x14ac:dyDescent="0.2">
      <c r="A239" s="375" t="s">
        <v>455</v>
      </c>
      <c r="B239" s="375"/>
      <c r="C239" s="388" t="s">
        <v>606</v>
      </c>
      <c r="D239" s="389">
        <v>2357.96</v>
      </c>
      <c r="E239" s="375"/>
    </row>
    <row r="240" spans="1:5" s="17" customFormat="1" ht="15" customHeight="1" x14ac:dyDescent="0.2">
      <c r="A240" s="375" t="s">
        <v>455</v>
      </c>
      <c r="B240" s="375"/>
      <c r="C240" s="388" t="s">
        <v>607</v>
      </c>
      <c r="D240" s="389">
        <v>1241.32</v>
      </c>
      <c r="E240" s="375"/>
    </row>
    <row r="241" spans="1:5" s="17" customFormat="1" ht="15" customHeight="1" x14ac:dyDescent="0.2">
      <c r="A241" s="375" t="s">
        <v>455</v>
      </c>
      <c r="B241" s="375"/>
      <c r="C241" s="388" t="s">
        <v>608</v>
      </c>
      <c r="D241" s="389">
        <v>835.6</v>
      </c>
      <c r="E241" s="375"/>
    </row>
    <row r="242" spans="1:5" s="17" customFormat="1" ht="15" customHeight="1" x14ac:dyDescent="0.2">
      <c r="A242" s="375" t="s">
        <v>455</v>
      </c>
      <c r="B242" s="375"/>
      <c r="C242" s="388" t="s">
        <v>609</v>
      </c>
      <c r="D242" s="389">
        <v>841.27</v>
      </c>
      <c r="E242" s="375"/>
    </row>
    <row r="243" spans="1:5" s="17" customFormat="1" ht="9.9499999999999993" customHeight="1" x14ac:dyDescent="0.2">
      <c r="A243" s="375" t="s">
        <v>455</v>
      </c>
      <c r="B243" s="375"/>
      <c r="C243" s="375"/>
      <c r="D243" s="376"/>
      <c r="E243" s="375"/>
    </row>
    <row r="244" spans="1:5" s="17" customFormat="1" ht="15" customHeight="1" x14ac:dyDescent="0.2">
      <c r="A244" s="375" t="s">
        <v>455</v>
      </c>
      <c r="B244" s="375"/>
      <c r="C244" s="386"/>
      <c r="D244" s="387">
        <f>SUM(D231:D242)</f>
        <v>18343.12</v>
      </c>
      <c r="E244" s="375"/>
    </row>
    <row r="245" spans="1:5" s="17" customFormat="1" ht="9.9499999999999993" customHeight="1" x14ac:dyDescent="0.2">
      <c r="A245" s="375" t="s">
        <v>455</v>
      </c>
      <c r="B245" s="375"/>
      <c r="C245" s="375"/>
      <c r="D245" s="376"/>
      <c r="E245" s="375"/>
    </row>
    <row r="246" spans="1:5" s="17" customFormat="1" ht="15" customHeight="1" x14ac:dyDescent="0.2">
      <c r="A246" s="375" t="s">
        <v>148</v>
      </c>
      <c r="B246" s="375" t="s">
        <v>147</v>
      </c>
      <c r="C246" s="375"/>
      <c r="D246" s="376"/>
      <c r="E246" s="375"/>
    </row>
    <row r="247" spans="1:5" s="17" customFormat="1" ht="15" customHeight="1" x14ac:dyDescent="0.2">
      <c r="A247" s="375" t="s">
        <v>455</v>
      </c>
      <c r="B247" s="375"/>
      <c r="C247" s="388" t="s">
        <v>610</v>
      </c>
      <c r="D247" s="389">
        <v>256.83</v>
      </c>
      <c r="E247" s="375"/>
    </row>
    <row r="248" spans="1:5" s="17" customFormat="1" ht="15" customHeight="1" x14ac:dyDescent="0.2">
      <c r="A248" s="375" t="s">
        <v>455</v>
      </c>
      <c r="B248" s="375"/>
      <c r="C248" s="388" t="s">
        <v>611</v>
      </c>
      <c r="D248" s="389">
        <v>890.84</v>
      </c>
      <c r="E248" s="375"/>
    </row>
    <row r="249" spans="1:5" s="17" customFormat="1" ht="15" customHeight="1" x14ac:dyDescent="0.2">
      <c r="A249" s="375" t="s">
        <v>455</v>
      </c>
      <c r="B249" s="375"/>
      <c r="C249" s="388" t="s">
        <v>612</v>
      </c>
      <c r="D249" s="389">
        <v>284.39</v>
      </c>
      <c r="E249" s="375"/>
    </row>
    <row r="250" spans="1:5" s="17" customFormat="1" ht="15" customHeight="1" x14ac:dyDescent="0.2">
      <c r="A250" s="375" t="s">
        <v>455</v>
      </c>
      <c r="B250" s="375"/>
      <c r="C250" s="388" t="s">
        <v>613</v>
      </c>
      <c r="D250" s="389">
        <v>932.83</v>
      </c>
      <c r="E250" s="375"/>
    </row>
    <row r="251" spans="1:5" s="17" customFormat="1" ht="15" customHeight="1" x14ac:dyDescent="0.2">
      <c r="A251" s="375" t="s">
        <v>455</v>
      </c>
      <c r="B251" s="375"/>
      <c r="C251" s="388" t="s">
        <v>614</v>
      </c>
      <c r="D251" s="389">
        <v>767.43</v>
      </c>
      <c r="E251" s="375"/>
    </row>
    <row r="252" spans="1:5" s="17" customFormat="1" ht="15" customHeight="1" x14ac:dyDescent="0.2">
      <c r="A252" s="375" t="s">
        <v>455</v>
      </c>
      <c r="B252" s="375"/>
      <c r="C252" s="388" t="s">
        <v>615</v>
      </c>
      <c r="D252" s="389">
        <v>840.42</v>
      </c>
      <c r="E252" s="375"/>
    </row>
    <row r="253" spans="1:5" s="17" customFormat="1" ht="15" customHeight="1" x14ac:dyDescent="0.2">
      <c r="A253" s="375" t="s">
        <v>455</v>
      </c>
      <c r="B253" s="375"/>
      <c r="C253" s="388" t="s">
        <v>616</v>
      </c>
      <c r="D253" s="389">
        <v>907.33</v>
      </c>
      <c r="E253" s="375"/>
    </row>
    <row r="254" spans="1:5" s="17" customFormat="1" ht="15" customHeight="1" x14ac:dyDescent="0.2">
      <c r="A254" s="375" t="s">
        <v>455</v>
      </c>
      <c r="B254" s="375"/>
      <c r="C254" s="388" t="s">
        <v>617</v>
      </c>
      <c r="D254" s="389">
        <v>229.49</v>
      </c>
      <c r="E254" s="375"/>
    </row>
    <row r="255" spans="1:5" s="17" customFormat="1" ht="15" customHeight="1" x14ac:dyDescent="0.2">
      <c r="A255" s="375" t="s">
        <v>455</v>
      </c>
      <c r="B255" s="375"/>
      <c r="C255" s="388" t="s">
        <v>618</v>
      </c>
      <c r="D255" s="389">
        <v>1043.9000000000001</v>
      </c>
      <c r="E255" s="375"/>
    </row>
    <row r="256" spans="1:5" s="17" customFormat="1" ht="9.9499999999999993" customHeight="1" x14ac:dyDescent="0.2">
      <c r="A256" s="375" t="s">
        <v>455</v>
      </c>
      <c r="B256" s="375"/>
      <c r="C256" s="375"/>
      <c r="D256" s="376"/>
      <c r="E256" s="375"/>
    </row>
    <row r="257" spans="1:7" s="17" customFormat="1" ht="15" customHeight="1" x14ac:dyDescent="0.2">
      <c r="A257" s="375" t="s">
        <v>455</v>
      </c>
      <c r="B257" s="375"/>
      <c r="C257" s="386"/>
      <c r="D257" s="387">
        <f>SUM(D247:D255)</f>
        <v>6153.4599999999991</v>
      </c>
      <c r="E257" s="375"/>
    </row>
    <row r="258" spans="1:7" s="17" customFormat="1" ht="9.9499999999999993" customHeight="1" x14ac:dyDescent="0.2">
      <c r="A258" s="375" t="s">
        <v>455</v>
      </c>
      <c r="B258" s="375"/>
      <c r="C258" s="375"/>
      <c r="D258" s="376"/>
      <c r="E258" s="375"/>
    </row>
    <row r="259" spans="1:7" s="17" customFormat="1" ht="15" customHeight="1" x14ac:dyDescent="0.2">
      <c r="A259" s="375" t="s">
        <v>102</v>
      </c>
      <c r="B259" s="375" t="s">
        <v>101</v>
      </c>
      <c r="C259" s="375"/>
      <c r="D259" s="376"/>
      <c r="E259" s="375"/>
    </row>
    <row r="260" spans="1:7" s="17" customFormat="1" ht="15" customHeight="1" x14ac:dyDescent="0.2">
      <c r="A260" s="375" t="s">
        <v>455</v>
      </c>
      <c r="B260" s="375"/>
      <c r="C260" s="388" t="s">
        <v>619</v>
      </c>
      <c r="D260" s="389">
        <v>943.36</v>
      </c>
      <c r="E260" s="375"/>
    </row>
    <row r="261" spans="1:7" s="17" customFormat="1" ht="15" customHeight="1" x14ac:dyDescent="0.2">
      <c r="A261" s="375" t="s">
        <v>455</v>
      </c>
      <c r="B261" s="375"/>
      <c r="C261" s="388" t="s">
        <v>620</v>
      </c>
      <c r="D261" s="389">
        <v>891.72</v>
      </c>
      <c r="E261" s="375"/>
    </row>
    <row r="262" spans="1:7" s="17" customFormat="1" ht="15" customHeight="1" x14ac:dyDescent="0.2">
      <c r="A262" s="375" t="s">
        <v>455</v>
      </c>
      <c r="B262" s="375"/>
      <c r="C262" s="388" t="s">
        <v>621</v>
      </c>
      <c r="D262" s="389">
        <v>1571.2</v>
      </c>
      <c r="E262" s="375"/>
    </row>
    <row r="263" spans="1:7" s="17" customFormat="1" ht="15" customHeight="1" x14ac:dyDescent="0.2">
      <c r="A263" s="375" t="s">
        <v>455</v>
      </c>
      <c r="B263" s="375"/>
      <c r="C263" s="388" t="s">
        <v>622</v>
      </c>
      <c r="D263" s="389">
        <v>1136.17</v>
      </c>
      <c r="E263" s="375"/>
    </row>
    <row r="264" spans="1:7" s="17" customFormat="1" ht="15" customHeight="1" x14ac:dyDescent="0.2">
      <c r="A264" s="375" t="s">
        <v>455</v>
      </c>
      <c r="B264" s="375"/>
      <c r="C264" s="388" t="s">
        <v>623</v>
      </c>
      <c r="D264" s="389">
        <v>1458.56</v>
      </c>
      <c r="E264" s="375"/>
    </row>
    <row r="265" spans="1:7" s="17" customFormat="1" ht="15" customHeight="1" x14ac:dyDescent="0.2">
      <c r="A265" s="375" t="s">
        <v>455</v>
      </c>
      <c r="B265" s="375"/>
      <c r="C265" s="388" t="s">
        <v>624</v>
      </c>
      <c r="D265" s="389">
        <v>1223.18</v>
      </c>
      <c r="E265" s="375"/>
    </row>
    <row r="266" spans="1:7" s="17" customFormat="1" ht="15" customHeight="1" x14ac:dyDescent="0.2">
      <c r="A266" s="375" t="s">
        <v>455</v>
      </c>
      <c r="B266" s="375"/>
      <c r="C266" s="388" t="s">
        <v>625</v>
      </c>
      <c r="D266" s="389">
        <v>590.61</v>
      </c>
      <c r="E266" s="375"/>
    </row>
    <row r="267" spans="1:7" s="17" customFormat="1" ht="15" customHeight="1" x14ac:dyDescent="0.2">
      <c r="A267" s="375" t="s">
        <v>455</v>
      </c>
      <c r="B267" s="375"/>
      <c r="C267" s="388" t="s">
        <v>626</v>
      </c>
      <c r="D267" s="389">
        <v>998.41</v>
      </c>
      <c r="E267" s="375"/>
    </row>
    <row r="268" spans="1:7" s="17" customFormat="1" ht="9.9499999999999993" customHeight="1" x14ac:dyDescent="0.2">
      <c r="A268" s="375" t="s">
        <v>455</v>
      </c>
      <c r="B268" s="375"/>
      <c r="C268" s="375"/>
      <c r="D268" s="376"/>
      <c r="E268" s="375"/>
    </row>
    <row r="269" spans="1:7" s="17" customFormat="1" ht="15" customHeight="1" x14ac:dyDescent="0.2">
      <c r="A269" s="375" t="s">
        <v>455</v>
      </c>
      <c r="B269" s="375"/>
      <c r="C269" s="386"/>
      <c r="D269" s="387">
        <f>SUM(D260:D267)</f>
        <v>8813.2100000000009</v>
      </c>
      <c r="E269" s="375"/>
    </row>
    <row r="270" spans="1:7" s="17" customFormat="1" ht="9.9499999999999993" customHeight="1" x14ac:dyDescent="0.2">
      <c r="A270" s="375" t="s">
        <v>455</v>
      </c>
      <c r="B270" s="375"/>
      <c r="C270" s="375"/>
      <c r="D270" s="376"/>
      <c r="E270" s="375"/>
    </row>
    <row r="271" spans="1:7" s="17" customFormat="1" ht="15" customHeight="1" x14ac:dyDescent="0.2">
      <c r="A271" s="377" t="s">
        <v>125</v>
      </c>
      <c r="B271" s="375" t="s">
        <v>124</v>
      </c>
      <c r="C271" s="375"/>
      <c r="D271" s="376"/>
      <c r="E271" s="375"/>
      <c r="F271" s="230"/>
      <c r="G271" s="230"/>
    </row>
    <row r="272" spans="1:7" s="17" customFormat="1" ht="15" customHeight="1" x14ac:dyDescent="0.2">
      <c r="A272" s="375" t="s">
        <v>455</v>
      </c>
      <c r="B272" s="375"/>
      <c r="C272" s="388" t="s">
        <v>627</v>
      </c>
      <c r="D272" s="389">
        <v>911.65</v>
      </c>
      <c r="E272" s="375"/>
      <c r="F272" s="378"/>
      <c r="G272" s="378"/>
    </row>
    <row r="273" spans="1:7" s="17" customFormat="1" ht="15" customHeight="1" x14ac:dyDescent="0.2">
      <c r="A273" s="375" t="s">
        <v>455</v>
      </c>
      <c r="B273" s="375"/>
      <c r="C273" s="388" t="s">
        <v>628</v>
      </c>
      <c r="D273" s="389">
        <v>983.76</v>
      </c>
      <c r="E273" s="375"/>
      <c r="F273" s="378"/>
      <c r="G273" s="378"/>
    </row>
    <row r="274" spans="1:7" s="17" customFormat="1" ht="15" customHeight="1" x14ac:dyDescent="0.2">
      <c r="A274" s="375" t="s">
        <v>455</v>
      </c>
      <c r="B274" s="375"/>
      <c r="C274" s="388" t="s">
        <v>629</v>
      </c>
      <c r="D274" s="389">
        <v>2807.32</v>
      </c>
      <c r="E274" s="375"/>
      <c r="F274" s="378"/>
      <c r="G274" s="378"/>
    </row>
    <row r="275" spans="1:7" s="17" customFormat="1" ht="15" customHeight="1" x14ac:dyDescent="0.2">
      <c r="A275" s="375" t="s">
        <v>455</v>
      </c>
      <c r="B275" s="375"/>
      <c r="C275" s="388" t="s">
        <v>630</v>
      </c>
      <c r="D275" s="389">
        <v>2117.87</v>
      </c>
      <c r="E275" s="375"/>
      <c r="F275" s="378"/>
      <c r="G275" s="378"/>
    </row>
    <row r="276" spans="1:7" s="17" customFormat="1" ht="15" customHeight="1" x14ac:dyDescent="0.2">
      <c r="A276" s="375" t="s">
        <v>455</v>
      </c>
      <c r="B276" s="375"/>
      <c r="C276" s="388" t="s">
        <v>631</v>
      </c>
      <c r="D276" s="389">
        <v>900.22</v>
      </c>
      <c r="E276" s="375"/>
      <c r="F276" s="378"/>
      <c r="G276" s="378"/>
    </row>
    <row r="277" spans="1:7" s="17" customFormat="1" ht="15" customHeight="1" x14ac:dyDescent="0.2">
      <c r="A277" s="375" t="s">
        <v>455</v>
      </c>
      <c r="B277" s="375"/>
      <c r="C277" s="388" t="s">
        <v>632</v>
      </c>
      <c r="D277" s="389">
        <v>1051.54</v>
      </c>
      <c r="E277" s="375"/>
      <c r="F277" s="378"/>
      <c r="G277" s="378"/>
    </row>
    <row r="278" spans="1:7" s="17" customFormat="1" ht="15" customHeight="1" x14ac:dyDescent="0.2">
      <c r="A278" s="375" t="s">
        <v>455</v>
      </c>
      <c r="B278" s="375"/>
      <c r="C278" s="388" t="s">
        <v>633</v>
      </c>
      <c r="D278" s="389">
        <v>1250.98</v>
      </c>
      <c r="E278" s="375"/>
      <c r="F278" s="378"/>
      <c r="G278" s="378"/>
    </row>
    <row r="279" spans="1:7" s="17" customFormat="1" ht="15" customHeight="1" x14ac:dyDescent="0.2">
      <c r="A279" s="375" t="s">
        <v>455</v>
      </c>
      <c r="B279" s="375"/>
      <c r="C279" s="388" t="s">
        <v>634</v>
      </c>
      <c r="D279" s="389">
        <v>902.03</v>
      </c>
      <c r="E279" s="375"/>
      <c r="F279" s="378"/>
      <c r="G279" s="378"/>
    </row>
    <row r="280" spans="1:7" s="17" customFormat="1" ht="15" customHeight="1" x14ac:dyDescent="0.2">
      <c r="A280" s="375" t="s">
        <v>455</v>
      </c>
      <c r="B280" s="375"/>
      <c r="C280" s="388" t="s">
        <v>635</v>
      </c>
      <c r="D280" s="389">
        <v>1175.31</v>
      </c>
      <c r="E280" s="375"/>
      <c r="F280" s="378"/>
      <c r="G280" s="378"/>
    </row>
    <row r="281" spans="1:7" s="17" customFormat="1" ht="15" customHeight="1" x14ac:dyDescent="0.2">
      <c r="A281" s="375" t="s">
        <v>455</v>
      </c>
      <c r="B281" s="375"/>
      <c r="C281" s="388" t="s">
        <v>636</v>
      </c>
      <c r="D281" s="389">
        <v>699.16</v>
      </c>
      <c r="E281" s="375"/>
      <c r="F281" s="378"/>
      <c r="G281" s="378"/>
    </row>
    <row r="282" spans="1:7" s="17" customFormat="1" ht="15" customHeight="1" x14ac:dyDescent="0.2">
      <c r="A282" s="375" t="s">
        <v>455</v>
      </c>
      <c r="B282" s="375"/>
      <c r="C282" s="388" t="s">
        <v>637</v>
      </c>
      <c r="D282" s="389">
        <v>1051.07</v>
      </c>
      <c r="E282" s="375"/>
      <c r="F282" s="378"/>
      <c r="G282" s="378"/>
    </row>
    <row r="283" spans="1:7" s="17" customFormat="1" ht="15" customHeight="1" x14ac:dyDescent="0.2">
      <c r="A283" s="375" t="s">
        <v>455</v>
      </c>
      <c r="B283" s="375"/>
      <c r="C283" s="388" t="s">
        <v>638</v>
      </c>
      <c r="D283" s="389">
        <v>1310.6400000000001</v>
      </c>
      <c r="E283" s="375"/>
      <c r="F283" s="378"/>
      <c r="G283" s="378"/>
    </row>
    <row r="284" spans="1:7" s="17" customFormat="1" ht="15" customHeight="1" x14ac:dyDescent="0.2">
      <c r="A284" s="375" t="s">
        <v>455</v>
      </c>
      <c r="B284" s="375"/>
      <c r="C284" s="388" t="s">
        <v>639</v>
      </c>
      <c r="D284" s="389">
        <v>923.45</v>
      </c>
      <c r="E284" s="375"/>
      <c r="F284" s="378"/>
      <c r="G284" s="378"/>
    </row>
    <row r="285" spans="1:7" s="17" customFormat="1" ht="15" customHeight="1" x14ac:dyDescent="0.2">
      <c r="A285" s="375" t="s">
        <v>455</v>
      </c>
      <c r="B285" s="375"/>
      <c r="C285" s="388" t="s">
        <v>640</v>
      </c>
      <c r="D285" s="389">
        <v>1453.94</v>
      </c>
      <c r="E285" s="375"/>
      <c r="F285" s="378"/>
      <c r="G285" s="378"/>
    </row>
    <row r="286" spans="1:7" s="17" customFormat="1" ht="15" customHeight="1" x14ac:dyDescent="0.2">
      <c r="A286" s="375" t="s">
        <v>455</v>
      </c>
      <c r="B286" s="375"/>
      <c r="C286" s="388" t="s">
        <v>641</v>
      </c>
      <c r="D286" s="389">
        <v>1522.32</v>
      </c>
      <c r="E286" s="375"/>
      <c r="F286" s="378"/>
      <c r="G286" s="378"/>
    </row>
    <row r="287" spans="1:7" s="17" customFormat="1" ht="9.9499999999999993" customHeight="1" x14ac:dyDescent="0.2">
      <c r="A287" s="375" t="s">
        <v>455</v>
      </c>
      <c r="B287" s="375"/>
      <c r="C287" s="375"/>
      <c r="D287" s="376"/>
      <c r="E287" s="375"/>
      <c r="F287" s="230"/>
      <c r="G287" s="230"/>
    </row>
    <row r="288" spans="1:7" s="17" customFormat="1" ht="15" customHeight="1" x14ac:dyDescent="0.2">
      <c r="A288" s="375" t="s">
        <v>455</v>
      </c>
      <c r="B288" s="375"/>
      <c r="C288" s="386"/>
      <c r="D288" s="387">
        <f>SUM(D272:D286)</f>
        <v>19061.259999999998</v>
      </c>
      <c r="E288" s="375"/>
      <c r="F288" s="230"/>
      <c r="G288" s="230"/>
    </row>
    <row r="289" spans="1:7" s="17" customFormat="1" ht="9.9499999999999993" customHeight="1" x14ac:dyDescent="0.2">
      <c r="A289" s="375" t="s">
        <v>455</v>
      </c>
      <c r="B289" s="375"/>
      <c r="C289" s="375"/>
      <c r="D289" s="376"/>
      <c r="E289" s="375"/>
      <c r="F289" s="230"/>
      <c r="G289" s="230"/>
    </row>
    <row r="290" spans="1:7" s="17" customFormat="1" ht="15" customHeight="1" x14ac:dyDescent="0.2">
      <c r="A290" s="377" t="s">
        <v>63</v>
      </c>
      <c r="B290" s="375" t="s">
        <v>62</v>
      </c>
      <c r="C290" s="375"/>
      <c r="D290" s="376"/>
      <c r="E290" s="375"/>
      <c r="F290" s="230"/>
      <c r="G290" s="230"/>
    </row>
    <row r="291" spans="1:7" s="17" customFormat="1" ht="15" customHeight="1" x14ac:dyDescent="0.2">
      <c r="A291" s="375" t="s">
        <v>455</v>
      </c>
      <c r="B291" s="375"/>
      <c r="C291" s="388" t="s">
        <v>642</v>
      </c>
      <c r="D291" s="389">
        <v>1219.54</v>
      </c>
      <c r="E291" s="375"/>
      <c r="F291" s="378"/>
      <c r="G291" s="378"/>
    </row>
    <row r="292" spans="1:7" s="17" customFormat="1" ht="15" customHeight="1" x14ac:dyDescent="0.2">
      <c r="A292" s="375" t="s">
        <v>455</v>
      </c>
      <c r="B292" s="375"/>
      <c r="C292" s="388" t="s">
        <v>643</v>
      </c>
      <c r="D292" s="389">
        <v>790.99</v>
      </c>
      <c r="E292" s="375"/>
      <c r="F292" s="378"/>
      <c r="G292" s="378"/>
    </row>
    <row r="293" spans="1:7" s="17" customFormat="1" ht="15" customHeight="1" x14ac:dyDescent="0.2">
      <c r="A293" s="375" t="s">
        <v>455</v>
      </c>
      <c r="B293" s="375"/>
      <c r="C293" s="388" t="s">
        <v>644</v>
      </c>
      <c r="D293" s="389">
        <v>1240.33</v>
      </c>
      <c r="E293" s="375"/>
      <c r="F293" s="378"/>
      <c r="G293" s="378"/>
    </row>
    <row r="294" spans="1:7" s="17" customFormat="1" ht="15" customHeight="1" x14ac:dyDescent="0.2">
      <c r="A294" s="375" t="s">
        <v>455</v>
      </c>
      <c r="B294" s="375"/>
      <c r="C294" s="388" t="s">
        <v>645</v>
      </c>
      <c r="D294" s="389">
        <v>559.53</v>
      </c>
      <c r="E294" s="375"/>
      <c r="F294" s="378"/>
      <c r="G294" s="378"/>
    </row>
    <row r="295" spans="1:7" s="17" customFormat="1" ht="15" customHeight="1" x14ac:dyDescent="0.2">
      <c r="A295" s="375" t="s">
        <v>455</v>
      </c>
      <c r="B295" s="375"/>
      <c r="C295" s="388" t="s">
        <v>646</v>
      </c>
      <c r="D295" s="389">
        <v>1133.5</v>
      </c>
      <c r="E295" s="375"/>
      <c r="F295" s="378"/>
      <c r="G295" s="378"/>
    </row>
    <row r="296" spans="1:7" s="17" customFormat="1" ht="15" customHeight="1" x14ac:dyDescent="0.2">
      <c r="A296" s="375" t="s">
        <v>455</v>
      </c>
      <c r="B296" s="375"/>
      <c r="C296" s="388" t="s">
        <v>647</v>
      </c>
      <c r="D296" s="389">
        <v>711.25</v>
      </c>
      <c r="E296" s="375"/>
      <c r="F296" s="378"/>
      <c r="G296" s="378"/>
    </row>
    <row r="297" spans="1:7" s="17" customFormat="1" ht="15" customHeight="1" x14ac:dyDescent="0.2">
      <c r="A297" s="375" t="s">
        <v>455</v>
      </c>
      <c r="B297" s="375"/>
      <c r="C297" s="388" t="s">
        <v>648</v>
      </c>
      <c r="D297" s="389">
        <v>662.45</v>
      </c>
      <c r="E297" s="375"/>
      <c r="F297" s="378"/>
      <c r="G297" s="378"/>
    </row>
    <row r="298" spans="1:7" s="17" customFormat="1" ht="15" customHeight="1" x14ac:dyDescent="0.2">
      <c r="A298" s="375" t="s">
        <v>455</v>
      </c>
      <c r="B298" s="375"/>
      <c r="C298" s="388" t="s">
        <v>649</v>
      </c>
      <c r="D298" s="389">
        <v>1103.33</v>
      </c>
      <c r="E298" s="375"/>
      <c r="F298" s="378"/>
      <c r="G298" s="378"/>
    </row>
    <row r="299" spans="1:7" s="17" customFormat="1" ht="15" customHeight="1" x14ac:dyDescent="0.2">
      <c r="A299" s="375" t="s">
        <v>455</v>
      </c>
      <c r="B299" s="375"/>
      <c r="C299" s="388" t="s">
        <v>650</v>
      </c>
      <c r="D299" s="389">
        <v>1139.8</v>
      </c>
      <c r="E299" s="375"/>
      <c r="F299" s="378"/>
      <c r="G299" s="378"/>
    </row>
    <row r="300" spans="1:7" s="17" customFormat="1" ht="15" customHeight="1" x14ac:dyDescent="0.2">
      <c r="A300" s="375" t="s">
        <v>455</v>
      </c>
      <c r="B300" s="375"/>
      <c r="C300" s="388" t="s">
        <v>651</v>
      </c>
      <c r="D300" s="389">
        <v>1325.36</v>
      </c>
      <c r="E300" s="375"/>
      <c r="F300" s="378"/>
      <c r="G300" s="378"/>
    </row>
    <row r="301" spans="1:7" s="17" customFormat="1" ht="15" customHeight="1" x14ac:dyDescent="0.2">
      <c r="A301" s="375" t="s">
        <v>455</v>
      </c>
      <c r="B301" s="375"/>
      <c r="C301" s="388" t="s">
        <v>652</v>
      </c>
      <c r="D301" s="389">
        <v>1551.92</v>
      </c>
      <c r="E301" s="375"/>
      <c r="F301" s="378"/>
      <c r="G301" s="378"/>
    </row>
    <row r="302" spans="1:7" s="17" customFormat="1" ht="15" customHeight="1" x14ac:dyDescent="0.2">
      <c r="A302" s="375" t="s">
        <v>455</v>
      </c>
      <c r="B302" s="375"/>
      <c r="C302" s="388" t="s">
        <v>653</v>
      </c>
      <c r="D302" s="389">
        <v>803.73</v>
      </c>
      <c r="E302" s="375"/>
      <c r="F302" s="378"/>
      <c r="G302" s="378"/>
    </row>
    <row r="303" spans="1:7" s="17" customFormat="1" ht="9.9499999999999993" customHeight="1" x14ac:dyDescent="0.2">
      <c r="A303" s="375" t="s">
        <v>455</v>
      </c>
      <c r="B303" s="375"/>
      <c r="C303" s="375"/>
      <c r="D303" s="376"/>
      <c r="E303" s="375"/>
    </row>
    <row r="304" spans="1:7" s="17" customFormat="1" ht="15" customHeight="1" x14ac:dyDescent="0.2">
      <c r="A304" s="375" t="s">
        <v>455</v>
      </c>
      <c r="B304" s="375"/>
      <c r="C304" s="386"/>
      <c r="D304" s="387">
        <f>SUM(D291:D302)</f>
        <v>12241.73</v>
      </c>
      <c r="E304" s="375"/>
    </row>
    <row r="305" spans="1:7" s="17" customFormat="1" ht="9.9499999999999993" customHeight="1" x14ac:dyDescent="0.2">
      <c r="A305" s="375" t="s">
        <v>455</v>
      </c>
      <c r="B305" s="375"/>
      <c r="C305" s="375"/>
      <c r="D305" s="376"/>
      <c r="E305" s="375"/>
    </row>
    <row r="306" spans="1:7" s="17" customFormat="1" ht="15" customHeight="1" x14ac:dyDescent="0.2">
      <c r="A306" s="375" t="s">
        <v>45</v>
      </c>
      <c r="B306" s="375" t="s">
        <v>44</v>
      </c>
      <c r="C306" s="375"/>
      <c r="D306" s="376"/>
      <c r="E306" s="375"/>
    </row>
    <row r="307" spans="1:7" s="17" customFormat="1" ht="15" customHeight="1" x14ac:dyDescent="0.2">
      <c r="A307" s="375" t="s">
        <v>455</v>
      </c>
      <c r="B307" s="375"/>
      <c r="C307" s="388" t="s">
        <v>654</v>
      </c>
      <c r="D307" s="389">
        <v>1062.6199999999999</v>
      </c>
      <c r="E307" s="375"/>
    </row>
    <row r="308" spans="1:7" s="17" customFormat="1" ht="15" customHeight="1" x14ac:dyDescent="0.2">
      <c r="A308" s="375" t="s">
        <v>455</v>
      </c>
      <c r="B308" s="375"/>
      <c r="C308" s="388" t="s">
        <v>655</v>
      </c>
      <c r="D308" s="389">
        <v>1052.96</v>
      </c>
      <c r="E308" s="375"/>
    </row>
    <row r="309" spans="1:7" s="17" customFormat="1" ht="15" customHeight="1" x14ac:dyDescent="0.2">
      <c r="A309" s="375" t="s">
        <v>455</v>
      </c>
      <c r="B309" s="375"/>
      <c r="C309" s="388" t="s">
        <v>656</v>
      </c>
      <c r="D309" s="389">
        <v>273.38</v>
      </c>
      <c r="E309" s="375"/>
    </row>
    <row r="310" spans="1:7" s="17" customFormat="1" ht="15" customHeight="1" x14ac:dyDescent="0.2">
      <c r="A310" s="375" t="s">
        <v>455</v>
      </c>
      <c r="B310" s="375"/>
      <c r="C310" s="388" t="s">
        <v>657</v>
      </c>
      <c r="D310" s="389">
        <v>873.77</v>
      </c>
      <c r="E310" s="375"/>
    </row>
    <row r="311" spans="1:7" s="17" customFormat="1" ht="15" customHeight="1" x14ac:dyDescent="0.2">
      <c r="A311" s="375" t="s">
        <v>455</v>
      </c>
      <c r="B311" s="375"/>
      <c r="C311" s="388" t="s">
        <v>658</v>
      </c>
      <c r="D311" s="389">
        <v>924.2</v>
      </c>
      <c r="E311" s="375"/>
    </row>
    <row r="312" spans="1:7" s="17" customFormat="1" ht="15" customHeight="1" x14ac:dyDescent="0.2">
      <c r="A312" s="375" t="s">
        <v>455</v>
      </c>
      <c r="B312" s="375"/>
      <c r="C312" s="388" t="s">
        <v>659</v>
      </c>
      <c r="D312" s="389">
        <v>921.47</v>
      </c>
      <c r="E312" s="375"/>
    </row>
    <row r="313" spans="1:7" s="17" customFormat="1" ht="15" customHeight="1" x14ac:dyDescent="0.2">
      <c r="A313" s="375" t="s">
        <v>455</v>
      </c>
      <c r="B313" s="375"/>
      <c r="C313" s="388" t="s">
        <v>660</v>
      </c>
      <c r="D313" s="389">
        <v>842.57</v>
      </c>
      <c r="E313" s="375"/>
    </row>
    <row r="314" spans="1:7" s="17" customFormat="1" ht="15" customHeight="1" x14ac:dyDescent="0.2">
      <c r="A314" s="375" t="s">
        <v>455</v>
      </c>
      <c r="B314" s="375"/>
      <c r="C314" s="388" t="s">
        <v>661</v>
      </c>
      <c r="D314" s="389">
        <v>645.24</v>
      </c>
      <c r="E314" s="375"/>
    </row>
    <row r="315" spans="1:7" s="17" customFormat="1" ht="9.9499999999999993" customHeight="1" x14ac:dyDescent="0.2">
      <c r="A315" s="375" t="s">
        <v>455</v>
      </c>
      <c r="B315" s="375"/>
      <c r="C315" s="375"/>
      <c r="D315" s="376"/>
      <c r="E315" s="375"/>
    </row>
    <row r="316" spans="1:7" s="17" customFormat="1" ht="15" customHeight="1" x14ac:dyDescent="0.2">
      <c r="A316" s="375" t="s">
        <v>455</v>
      </c>
      <c r="B316" s="375"/>
      <c r="C316" s="386"/>
      <c r="D316" s="387">
        <f>SUM(D307:D314)</f>
        <v>6596.21</v>
      </c>
      <c r="E316" s="375"/>
    </row>
    <row r="317" spans="1:7" s="17" customFormat="1" ht="9.9499999999999993" customHeight="1" x14ac:dyDescent="0.2">
      <c r="A317" s="375" t="s">
        <v>455</v>
      </c>
      <c r="B317" s="375"/>
      <c r="C317" s="375"/>
      <c r="D317" s="376"/>
      <c r="E317" s="375"/>
    </row>
    <row r="318" spans="1:7" s="17" customFormat="1" ht="15" customHeight="1" x14ac:dyDescent="0.2">
      <c r="A318" s="375" t="s">
        <v>78</v>
      </c>
      <c r="B318" s="375" t="s">
        <v>77</v>
      </c>
      <c r="C318" s="375"/>
      <c r="D318" s="376"/>
      <c r="E318" s="375"/>
    </row>
    <row r="319" spans="1:7" s="17" customFormat="1" ht="15" customHeight="1" x14ac:dyDescent="0.2">
      <c r="A319" s="375" t="s">
        <v>455</v>
      </c>
      <c r="B319" s="375"/>
      <c r="C319" s="388" t="s">
        <v>662</v>
      </c>
      <c r="D319" s="389">
        <v>1053.83</v>
      </c>
      <c r="E319" s="375"/>
      <c r="F319" s="230"/>
      <c r="G319" s="230"/>
    </row>
    <row r="320" spans="1:7" s="17" customFormat="1" ht="15" customHeight="1" x14ac:dyDescent="0.2">
      <c r="A320" s="375" t="s">
        <v>455</v>
      </c>
      <c r="B320" s="375"/>
      <c r="C320" s="388" t="s">
        <v>663</v>
      </c>
      <c r="D320" s="389">
        <v>982.97</v>
      </c>
      <c r="E320" s="375"/>
      <c r="F320" s="230"/>
      <c r="G320" s="230"/>
    </row>
    <row r="321" spans="1:7" s="17" customFormat="1" ht="15" customHeight="1" x14ac:dyDescent="0.2">
      <c r="A321" s="375" t="s">
        <v>455</v>
      </c>
      <c r="B321" s="375"/>
      <c r="C321" s="388" t="s">
        <v>664</v>
      </c>
      <c r="D321" s="389">
        <v>1052.25</v>
      </c>
      <c r="E321" s="375"/>
      <c r="F321" s="230"/>
      <c r="G321" s="230"/>
    </row>
    <row r="322" spans="1:7" s="17" customFormat="1" ht="15" customHeight="1" x14ac:dyDescent="0.2">
      <c r="A322" s="375" t="s">
        <v>455</v>
      </c>
      <c r="B322" s="375"/>
      <c r="C322" s="388" t="s">
        <v>665</v>
      </c>
      <c r="D322" s="389">
        <v>765.5</v>
      </c>
      <c r="E322" s="375"/>
      <c r="F322" s="230"/>
      <c r="G322" s="230"/>
    </row>
    <row r="323" spans="1:7" s="17" customFormat="1" ht="15" customHeight="1" x14ac:dyDescent="0.2">
      <c r="A323" s="375" t="s">
        <v>455</v>
      </c>
      <c r="B323" s="375"/>
      <c r="C323" s="388" t="s">
        <v>666</v>
      </c>
      <c r="D323" s="389">
        <v>835.92</v>
      </c>
      <c r="E323" s="375"/>
      <c r="F323" s="230"/>
      <c r="G323" s="230"/>
    </row>
    <row r="324" spans="1:7" s="17" customFormat="1" ht="15" customHeight="1" x14ac:dyDescent="0.2">
      <c r="A324" s="375" t="s">
        <v>455</v>
      </c>
      <c r="B324" s="375"/>
      <c r="C324" s="388" t="s">
        <v>667</v>
      </c>
      <c r="D324" s="389">
        <v>958.86</v>
      </c>
      <c r="E324" s="375"/>
      <c r="F324" s="230"/>
      <c r="G324" s="230"/>
    </row>
    <row r="325" spans="1:7" s="17" customFormat="1" ht="15" customHeight="1" x14ac:dyDescent="0.2">
      <c r="A325" s="375" t="s">
        <v>455</v>
      </c>
      <c r="B325" s="375"/>
      <c r="C325" s="388" t="s">
        <v>668</v>
      </c>
      <c r="D325" s="389">
        <v>905.43</v>
      </c>
      <c r="E325" s="375"/>
      <c r="F325" s="230"/>
      <c r="G325" s="230"/>
    </row>
    <row r="326" spans="1:7" s="17" customFormat="1" ht="15" customHeight="1" x14ac:dyDescent="0.2">
      <c r="A326" s="375" t="s">
        <v>455</v>
      </c>
      <c r="B326" s="375"/>
      <c r="C326" s="388" t="s">
        <v>669</v>
      </c>
      <c r="D326" s="389">
        <v>1036.69</v>
      </c>
      <c r="E326" s="375"/>
      <c r="F326" s="230"/>
      <c r="G326" s="230"/>
    </row>
    <row r="327" spans="1:7" s="17" customFormat="1" ht="9.9499999999999993" customHeight="1" x14ac:dyDescent="0.2">
      <c r="A327" s="375" t="s">
        <v>455</v>
      </c>
      <c r="B327" s="375"/>
      <c r="C327" s="375"/>
      <c r="D327" s="376"/>
      <c r="E327" s="375"/>
      <c r="F327" s="230"/>
      <c r="G327" s="230"/>
    </row>
    <row r="328" spans="1:7" s="17" customFormat="1" ht="15" customHeight="1" x14ac:dyDescent="0.2">
      <c r="A328" s="375" t="s">
        <v>455</v>
      </c>
      <c r="B328" s="375"/>
      <c r="C328" s="386"/>
      <c r="D328" s="387">
        <f>SUM(D319:D326)</f>
        <v>7591.4500000000007</v>
      </c>
      <c r="E328" s="375"/>
      <c r="F328" s="230"/>
      <c r="G328" s="230"/>
    </row>
    <row r="329" spans="1:7" s="17" customFormat="1" ht="9.9499999999999993" customHeight="1" x14ac:dyDescent="0.2">
      <c r="A329" s="375" t="s">
        <v>455</v>
      </c>
      <c r="B329" s="375"/>
      <c r="C329" s="375"/>
      <c r="D329" s="376"/>
      <c r="E329" s="375"/>
      <c r="F329" s="230"/>
      <c r="G329" s="230"/>
    </row>
    <row r="330" spans="1:7" s="17" customFormat="1" ht="15" customHeight="1" x14ac:dyDescent="0.2">
      <c r="A330" s="375" t="s">
        <v>57</v>
      </c>
      <c r="B330" s="375" t="s">
        <v>56</v>
      </c>
      <c r="C330" s="375"/>
      <c r="D330" s="376"/>
      <c r="E330" s="375"/>
      <c r="F330" s="230"/>
      <c r="G330" s="230"/>
    </row>
    <row r="331" spans="1:7" s="17" customFormat="1" ht="15" customHeight="1" x14ac:dyDescent="0.2">
      <c r="A331" s="375" t="s">
        <v>455</v>
      </c>
      <c r="B331" s="375"/>
      <c r="C331" s="388" t="s">
        <v>670</v>
      </c>
      <c r="D331" s="389">
        <v>903.29</v>
      </c>
      <c r="E331" s="375"/>
      <c r="F331" s="378"/>
      <c r="G331" s="378"/>
    </row>
    <row r="332" spans="1:7" s="17" customFormat="1" ht="15" customHeight="1" x14ac:dyDescent="0.2">
      <c r="A332" s="375" t="s">
        <v>455</v>
      </c>
      <c r="B332" s="375"/>
      <c r="C332" s="388" t="s">
        <v>671</v>
      </c>
      <c r="D332" s="389">
        <v>867.48</v>
      </c>
      <c r="E332" s="375"/>
      <c r="F332" s="378"/>
      <c r="G332" s="378"/>
    </row>
    <row r="333" spans="1:7" s="17" customFormat="1" ht="15" customHeight="1" x14ac:dyDescent="0.2">
      <c r="A333" s="375" t="s">
        <v>455</v>
      </c>
      <c r="B333" s="375"/>
      <c r="C333" s="388" t="s">
        <v>672</v>
      </c>
      <c r="D333" s="389">
        <v>1088.76</v>
      </c>
      <c r="E333" s="375"/>
      <c r="F333" s="378"/>
      <c r="G333" s="378"/>
    </row>
    <row r="334" spans="1:7" s="17" customFormat="1" ht="15" customHeight="1" x14ac:dyDescent="0.2">
      <c r="A334" s="375" t="s">
        <v>455</v>
      </c>
      <c r="B334" s="375"/>
      <c r="C334" s="388" t="s">
        <v>673</v>
      </c>
      <c r="D334" s="389">
        <v>874.83</v>
      </c>
      <c r="E334" s="375"/>
      <c r="F334" s="378"/>
      <c r="G334" s="378"/>
    </row>
    <row r="335" spans="1:7" s="17" customFormat="1" ht="15" customHeight="1" x14ac:dyDescent="0.2">
      <c r="A335" s="375" t="s">
        <v>455</v>
      </c>
      <c r="B335" s="375"/>
      <c r="C335" s="388" t="s">
        <v>674</v>
      </c>
      <c r="D335" s="389">
        <v>930.91</v>
      </c>
      <c r="E335" s="375"/>
      <c r="F335" s="378"/>
      <c r="G335" s="378"/>
    </row>
    <row r="336" spans="1:7" s="17" customFormat="1" ht="15" customHeight="1" x14ac:dyDescent="0.2">
      <c r="A336" s="375" t="s">
        <v>455</v>
      </c>
      <c r="B336" s="375"/>
      <c r="C336" s="388" t="s">
        <v>675</v>
      </c>
      <c r="D336" s="389">
        <v>912.55</v>
      </c>
      <c r="E336" s="375"/>
      <c r="F336" s="378"/>
      <c r="G336" s="378"/>
    </row>
    <row r="337" spans="1:7" s="17" customFormat="1" ht="15" customHeight="1" x14ac:dyDescent="0.2">
      <c r="A337" s="375" t="s">
        <v>455</v>
      </c>
      <c r="B337" s="375"/>
      <c r="C337" s="388" t="s">
        <v>676</v>
      </c>
      <c r="D337" s="389">
        <v>627.59</v>
      </c>
      <c r="E337" s="375"/>
      <c r="F337" s="378"/>
      <c r="G337" s="378"/>
    </row>
    <row r="338" spans="1:7" s="17" customFormat="1" ht="15" customHeight="1" x14ac:dyDescent="0.2">
      <c r="A338" s="375" t="s">
        <v>455</v>
      </c>
      <c r="B338" s="375"/>
      <c r="C338" s="388" t="s">
        <v>677</v>
      </c>
      <c r="D338" s="389">
        <v>970.95</v>
      </c>
      <c r="E338" s="375"/>
      <c r="F338" s="378"/>
      <c r="G338" s="378"/>
    </row>
    <row r="339" spans="1:7" s="17" customFormat="1" ht="15" customHeight="1" x14ac:dyDescent="0.2">
      <c r="A339" s="375" t="s">
        <v>455</v>
      </c>
      <c r="B339" s="375"/>
      <c r="C339" s="388" t="s">
        <v>678</v>
      </c>
      <c r="D339" s="389">
        <v>914.5</v>
      </c>
      <c r="E339" s="375"/>
      <c r="F339" s="378"/>
      <c r="G339" s="378"/>
    </row>
    <row r="340" spans="1:7" s="17" customFormat="1" ht="9.9499999999999993" customHeight="1" x14ac:dyDescent="0.2">
      <c r="A340" s="375" t="s">
        <v>455</v>
      </c>
      <c r="B340" s="375"/>
      <c r="C340" s="375"/>
      <c r="D340" s="376"/>
      <c r="E340" s="375"/>
      <c r="F340" s="230"/>
      <c r="G340" s="230"/>
    </row>
    <row r="341" spans="1:7" s="17" customFormat="1" ht="15" customHeight="1" x14ac:dyDescent="0.2">
      <c r="A341" s="375" t="s">
        <v>455</v>
      </c>
      <c r="B341" s="375"/>
      <c r="C341" s="386"/>
      <c r="D341" s="387">
        <f>SUM(D331:D339)</f>
        <v>8090.86</v>
      </c>
      <c r="E341" s="375"/>
      <c r="F341" s="230"/>
      <c r="G341" s="230"/>
    </row>
    <row r="342" spans="1:7" s="17" customFormat="1" ht="9.9499999999999993" customHeight="1" x14ac:dyDescent="0.2">
      <c r="A342" s="375" t="s">
        <v>455</v>
      </c>
      <c r="B342" s="375"/>
      <c r="C342" s="375"/>
      <c r="D342" s="376"/>
      <c r="E342" s="375"/>
      <c r="F342" s="230"/>
      <c r="G342" s="230"/>
    </row>
    <row r="343" spans="1:7" s="17" customFormat="1" ht="15" customHeight="1" x14ac:dyDescent="0.2">
      <c r="A343" s="375" t="s">
        <v>66</v>
      </c>
      <c r="B343" s="375" t="s">
        <v>65</v>
      </c>
      <c r="C343" s="375"/>
      <c r="D343" s="376"/>
      <c r="E343" s="375"/>
      <c r="F343" s="230"/>
      <c r="G343" s="230"/>
    </row>
    <row r="344" spans="1:7" s="17" customFormat="1" ht="15" customHeight="1" x14ac:dyDescent="0.2">
      <c r="A344" s="375"/>
      <c r="B344" s="375"/>
      <c r="C344" s="388" t="s">
        <v>73</v>
      </c>
      <c r="D344" s="389">
        <v>646.5</v>
      </c>
      <c r="E344" s="375"/>
      <c r="F344" s="230"/>
      <c r="G344" s="230"/>
    </row>
    <row r="345" spans="1:7" s="17" customFormat="1" ht="15" customHeight="1" x14ac:dyDescent="0.2">
      <c r="A345" s="375"/>
      <c r="B345" s="375"/>
      <c r="C345" s="388" t="s">
        <v>679</v>
      </c>
      <c r="D345" s="389">
        <v>506.93</v>
      </c>
      <c r="E345" s="375"/>
      <c r="F345" s="230"/>
      <c r="G345" s="230"/>
    </row>
    <row r="346" spans="1:7" s="17" customFormat="1" ht="15" customHeight="1" x14ac:dyDescent="0.2">
      <c r="A346" s="375"/>
      <c r="B346" s="375"/>
      <c r="C346" s="388" t="s">
        <v>680</v>
      </c>
      <c r="D346" s="389">
        <v>960.29</v>
      </c>
      <c r="E346" s="375"/>
      <c r="F346" s="230"/>
      <c r="G346" s="230"/>
    </row>
    <row r="347" spans="1:7" s="17" customFormat="1" ht="15" customHeight="1" x14ac:dyDescent="0.2">
      <c r="A347" s="375"/>
      <c r="B347" s="375"/>
      <c r="C347" s="388" t="s">
        <v>681</v>
      </c>
      <c r="D347" s="389">
        <v>908.98</v>
      </c>
      <c r="E347" s="375"/>
      <c r="F347" s="230"/>
      <c r="G347" s="230"/>
    </row>
    <row r="348" spans="1:7" s="17" customFormat="1" ht="15" customHeight="1" x14ac:dyDescent="0.2">
      <c r="A348" s="375"/>
      <c r="B348" s="375"/>
      <c r="C348" s="388" t="s">
        <v>682</v>
      </c>
      <c r="D348" s="389">
        <v>949.93</v>
      </c>
      <c r="E348" s="375"/>
      <c r="F348" s="230"/>
      <c r="G348" s="230"/>
    </row>
    <row r="349" spans="1:7" s="17" customFormat="1" ht="15" customHeight="1" x14ac:dyDescent="0.2">
      <c r="A349" s="375"/>
      <c r="B349" s="375"/>
      <c r="C349" s="388" t="s">
        <v>683</v>
      </c>
      <c r="D349" s="389">
        <v>1066.69</v>
      </c>
      <c r="E349" s="375"/>
      <c r="F349" s="230"/>
      <c r="G349" s="230"/>
    </row>
    <row r="350" spans="1:7" s="17" customFormat="1" ht="15" customHeight="1" x14ac:dyDescent="0.2">
      <c r="A350" s="375"/>
      <c r="B350" s="375"/>
      <c r="C350" s="388" t="s">
        <v>684</v>
      </c>
      <c r="D350" s="389">
        <v>829.44</v>
      </c>
      <c r="E350" s="375"/>
      <c r="F350" s="230"/>
      <c r="G350" s="230"/>
    </row>
    <row r="351" spans="1:7" s="17" customFormat="1" ht="15" customHeight="1" x14ac:dyDescent="0.2">
      <c r="A351" s="375"/>
      <c r="B351" s="375"/>
      <c r="C351" s="388" t="s">
        <v>685</v>
      </c>
      <c r="D351" s="389">
        <v>969.71</v>
      </c>
      <c r="E351" s="375"/>
    </row>
    <row r="352" spans="1:7" s="17" customFormat="1" ht="15" customHeight="1" x14ac:dyDescent="0.2">
      <c r="A352" s="375"/>
      <c r="B352" s="375"/>
      <c r="C352" s="388" t="s">
        <v>686</v>
      </c>
      <c r="D352" s="389">
        <v>1093.1199999999999</v>
      </c>
      <c r="E352" s="375"/>
    </row>
    <row r="353" spans="1:5" s="17" customFormat="1" ht="15" customHeight="1" x14ac:dyDescent="0.2">
      <c r="A353" s="375"/>
      <c r="B353" s="375"/>
      <c r="C353" s="388" t="s">
        <v>687</v>
      </c>
      <c r="D353" s="389">
        <v>882.09</v>
      </c>
      <c r="E353" s="375"/>
    </row>
    <row r="354" spans="1:5" s="17" customFormat="1" ht="15" customHeight="1" x14ac:dyDescent="0.2">
      <c r="A354" s="375"/>
      <c r="B354" s="375"/>
      <c r="C354" s="388" t="s">
        <v>688</v>
      </c>
      <c r="D354" s="389">
        <v>1086.1400000000001</v>
      </c>
      <c r="E354" s="375"/>
    </row>
    <row r="355" spans="1:5" s="17" customFormat="1" ht="9.9499999999999993" customHeight="1" x14ac:dyDescent="0.2">
      <c r="A355" s="375"/>
      <c r="B355" s="375"/>
      <c r="C355" s="375"/>
      <c r="D355" s="376"/>
      <c r="E355" s="375"/>
    </row>
    <row r="356" spans="1:5" s="17" customFormat="1" ht="15" customHeight="1" x14ac:dyDescent="0.2">
      <c r="A356" s="375"/>
      <c r="B356" s="375"/>
      <c r="C356" s="386"/>
      <c r="D356" s="387">
        <f>SUM(D344:D354)</f>
        <v>9899.82</v>
      </c>
      <c r="E356" s="375"/>
    </row>
    <row r="357" spans="1:5" s="17" customFormat="1" ht="9.9499999999999993" customHeight="1" x14ac:dyDescent="0.2">
      <c r="A357" s="375"/>
      <c r="B357" s="375"/>
      <c r="C357" s="375"/>
      <c r="D357" s="376"/>
      <c r="E357" s="375"/>
    </row>
    <row r="358" spans="1:5" s="17" customFormat="1" ht="15" customHeight="1" x14ac:dyDescent="0.2">
      <c r="A358" s="386" t="s">
        <v>356</v>
      </c>
      <c r="B358" s="386"/>
      <c r="C358" s="386"/>
      <c r="D358" s="387">
        <f>D19+D40+D53+D68+D80+D93+D107+D124+D138+D149+D159+D172+D182+D194+D215+D228+D244+D257+D269+D288+D304+D316+D328+D341+D356</f>
        <v>261270.13</v>
      </c>
      <c r="E358" s="375"/>
    </row>
    <row r="359" spans="1:5" x14ac:dyDescent="0.2">
      <c r="A359" s="258"/>
      <c r="B359" s="258"/>
      <c r="C359" s="258"/>
      <c r="D359" s="379"/>
      <c r="E359" s="258"/>
    </row>
    <row r="360" spans="1:5" ht="15" x14ac:dyDescent="0.2">
      <c r="A360" s="380"/>
      <c r="B360" s="380"/>
      <c r="C360" s="380"/>
      <c r="D360" s="380"/>
      <c r="E360" s="258"/>
    </row>
    <row r="361" spans="1:5" ht="15" x14ac:dyDescent="0.2">
      <c r="A361" s="258"/>
      <c r="B361" s="258"/>
      <c r="C361" s="258"/>
      <c r="D361" s="381"/>
      <c r="E361" s="258"/>
    </row>
    <row r="362" spans="1:5" ht="15" x14ac:dyDescent="0.2">
      <c r="A362" s="258"/>
      <c r="B362" s="258"/>
      <c r="C362" s="258"/>
      <c r="D362" s="381"/>
      <c r="E362" s="258"/>
    </row>
    <row r="363" spans="1:5" ht="15" x14ac:dyDescent="0.2">
      <c r="A363" s="258"/>
      <c r="B363" s="258"/>
      <c r="C363" s="258"/>
      <c r="D363" s="381"/>
      <c r="E363" s="258"/>
    </row>
    <row r="364" spans="1:5" ht="15" x14ac:dyDescent="0.2">
      <c r="A364" s="258"/>
      <c r="B364" s="258"/>
      <c r="C364" s="258"/>
      <c r="D364" s="381"/>
      <c r="E364" s="258"/>
    </row>
    <row r="365" spans="1:5" ht="15" x14ac:dyDescent="0.2">
      <c r="A365" s="258"/>
      <c r="B365" s="258"/>
      <c r="C365" s="258"/>
      <c r="D365" s="381"/>
      <c r="E365" s="258"/>
    </row>
    <row r="366" spans="1:5" ht="15" x14ac:dyDescent="0.2">
      <c r="D366" s="381"/>
    </row>
    <row r="367" spans="1:5" ht="15" x14ac:dyDescent="0.2">
      <c r="D367" s="381"/>
    </row>
    <row r="368" spans="1:5" ht="15" x14ac:dyDescent="0.2">
      <c r="D368" s="381"/>
    </row>
    <row r="369" spans="4:4" ht="15" x14ac:dyDescent="0.2">
      <c r="D369" s="381"/>
    </row>
    <row r="370" spans="4:4" ht="15" x14ac:dyDescent="0.2">
      <c r="D370" s="381"/>
    </row>
    <row r="371" spans="4:4" ht="15" x14ac:dyDescent="0.2">
      <c r="D371" s="381"/>
    </row>
    <row r="372" spans="4:4" ht="15" x14ac:dyDescent="0.2">
      <c r="D372" s="381"/>
    </row>
    <row r="373" spans="4:4" ht="15" x14ac:dyDescent="0.2">
      <c r="D373" s="381"/>
    </row>
    <row r="374" spans="4:4" ht="15" x14ac:dyDescent="0.2">
      <c r="D374" s="381"/>
    </row>
    <row r="375" spans="4:4" ht="15" x14ac:dyDescent="0.2">
      <c r="D375" s="381"/>
    </row>
    <row r="376" spans="4:4" ht="15" x14ac:dyDescent="0.2">
      <c r="D376" s="381"/>
    </row>
    <row r="377" spans="4:4" ht="15" x14ac:dyDescent="0.2">
      <c r="D377" s="381"/>
    </row>
    <row r="378" spans="4:4" ht="15" x14ac:dyDescent="0.2">
      <c r="D378" s="381"/>
    </row>
    <row r="379" spans="4:4" ht="15" x14ac:dyDescent="0.2">
      <c r="D379" s="381"/>
    </row>
    <row r="380" spans="4:4" ht="15" x14ac:dyDescent="0.2">
      <c r="D380" s="381"/>
    </row>
    <row r="381" spans="4:4" ht="15" x14ac:dyDescent="0.2">
      <c r="D381" s="381"/>
    </row>
    <row r="382" spans="4:4" ht="15" x14ac:dyDescent="0.2">
      <c r="D382" s="381"/>
    </row>
    <row r="383" spans="4:4" ht="15" x14ac:dyDescent="0.2">
      <c r="D383" s="381"/>
    </row>
    <row r="384" spans="4:4" ht="15" x14ac:dyDescent="0.2">
      <c r="D384" s="381"/>
    </row>
    <row r="385" spans="4:4" ht="15" x14ac:dyDescent="0.2">
      <c r="D385" s="381"/>
    </row>
    <row r="386" spans="4:4" ht="15" x14ac:dyDescent="0.2">
      <c r="D386" s="381"/>
    </row>
    <row r="387" spans="4:4" ht="15" x14ac:dyDescent="0.2">
      <c r="D387" s="381"/>
    </row>
  </sheetData>
  <printOptions horizontalCentered="1"/>
  <pageMargins left="1" right="1" top="1" bottom="1" header="0.3" footer="0.3"/>
  <pageSetup scale="96" fitToHeight="10" orientation="portrait" r:id="rId1"/>
  <rowBreaks count="9" manualBreakCount="9">
    <brk id="40" max="3" man="1"/>
    <brk id="80" max="3" man="1"/>
    <brk id="124" max="3" man="1"/>
    <brk id="159" max="3" man="1"/>
    <brk id="194" max="3" man="1"/>
    <brk id="228" max="3" man="1"/>
    <brk id="269" max="3" man="1"/>
    <brk id="304" max="3" man="1"/>
    <brk id="34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37"/>
  <sheetViews>
    <sheetView showGridLines="0" zoomScaleNormal="100" workbookViewId="0"/>
  </sheetViews>
  <sheetFormatPr defaultRowHeight="12.75" x14ac:dyDescent="0.2"/>
  <cols>
    <col min="1" max="1" width="16.42578125" style="2" customWidth="1"/>
    <col min="2" max="2" width="15.85546875" style="2" customWidth="1"/>
    <col min="3" max="4" width="19.7109375" style="2" customWidth="1"/>
    <col min="5" max="5" width="21.5703125" style="2" customWidth="1"/>
    <col min="6" max="6" width="22.5703125" style="2" customWidth="1"/>
    <col min="7" max="16384" width="9.140625" style="2"/>
  </cols>
  <sheetData>
    <row r="1" spans="1:7" ht="45.75" customHeight="1" x14ac:dyDescent="0.2">
      <c r="A1" s="24" t="s">
        <v>689</v>
      </c>
      <c r="B1" s="1"/>
      <c r="C1" s="1"/>
      <c r="D1" s="1"/>
      <c r="E1" s="1"/>
      <c r="F1" s="1"/>
    </row>
    <row r="2" spans="1:7" s="352" customFormat="1" ht="45.75" customHeight="1" x14ac:dyDescent="0.2">
      <c r="A2" s="336" t="s">
        <v>351</v>
      </c>
      <c r="B2" s="336" t="s">
        <v>358</v>
      </c>
      <c r="C2" s="337" t="s">
        <v>1616</v>
      </c>
      <c r="D2" s="337" t="s">
        <v>690</v>
      </c>
      <c r="E2" s="337" t="s">
        <v>691</v>
      </c>
      <c r="F2" s="337" t="s">
        <v>692</v>
      </c>
      <c r="G2" s="351"/>
    </row>
    <row r="3" spans="1:7" ht="24.95" customHeight="1" x14ac:dyDescent="0.2">
      <c r="A3" s="353" t="s">
        <v>83</v>
      </c>
      <c r="B3" s="353" t="s">
        <v>82</v>
      </c>
      <c r="C3" s="354">
        <f>SUMIF('Cty Population Vehicle Miles'!B:B,'DistrictPopulationVehicle Miles'!B3,'Cty Population Vehicle Miles'!C:C)</f>
        <v>269129</v>
      </c>
      <c r="D3" s="355">
        <f>C3/$C$29</f>
        <v>8.8192121317261524E-3</v>
      </c>
      <c r="E3" s="356">
        <v>9423175.8489999995</v>
      </c>
      <c r="F3" s="355">
        <f>E3/$E$29</f>
        <v>1.543186103609529E-2</v>
      </c>
      <c r="G3" s="357"/>
    </row>
    <row r="4" spans="1:7" ht="24.95" customHeight="1" x14ac:dyDescent="0.2">
      <c r="A4" s="358" t="s">
        <v>60</v>
      </c>
      <c r="B4" s="358" t="s">
        <v>59</v>
      </c>
      <c r="C4" s="354">
        <f>SUMIF('Cty Population Vehicle Miles'!B:B,'DistrictPopulationVehicle Miles'!B4,'Cty Population Vehicle Miles'!C:C)</f>
        <v>391955</v>
      </c>
      <c r="D4" s="355">
        <f t="shared" ref="D4:D27" si="0">C4/$C$29</f>
        <v>1.2844153885648609E-2</v>
      </c>
      <c r="E4" s="356">
        <v>10788400.459999997</v>
      </c>
      <c r="F4" s="355">
        <f t="shared" ref="F4:F27" si="1">E4/$E$29</f>
        <v>1.766762070116033E-2</v>
      </c>
      <c r="G4" s="357"/>
    </row>
    <row r="5" spans="1:7" ht="24.95" customHeight="1" x14ac:dyDescent="0.2">
      <c r="A5" s="358" t="s">
        <v>87</v>
      </c>
      <c r="B5" s="358" t="s">
        <v>86</v>
      </c>
      <c r="C5" s="354">
        <f>SUMIF('Cty Population Vehicle Miles'!B:B,'DistrictPopulationVehicle Miles'!B5,'Cty Population Vehicle Miles'!C:C)</f>
        <v>320984</v>
      </c>
      <c r="D5" s="355">
        <f t="shared" si="0"/>
        <v>1.0518472505341258E-2</v>
      </c>
      <c r="E5" s="356">
        <v>11321285.849000001</v>
      </c>
      <c r="F5" s="355">
        <f t="shared" si="1"/>
        <v>1.8540300294854459E-2</v>
      </c>
      <c r="G5" s="357"/>
    </row>
    <row r="6" spans="1:7" ht="24.95" customHeight="1" x14ac:dyDescent="0.2">
      <c r="A6" s="358" t="s">
        <v>73</v>
      </c>
      <c r="B6" s="358" t="s">
        <v>72</v>
      </c>
      <c r="C6" s="354">
        <f>SUMIF('Cty Population Vehicle Miles'!B:B,'DistrictPopulationVehicle Miles'!B6,'Cty Population Vehicle Miles'!C:C)</f>
        <v>2635104</v>
      </c>
      <c r="D6" s="355">
        <f t="shared" si="0"/>
        <v>8.6350936410272069E-2</v>
      </c>
      <c r="E6" s="356">
        <v>50151246.414000005</v>
      </c>
      <c r="F6" s="355">
        <f t="shared" si="1"/>
        <v>8.2130173292897901E-2</v>
      </c>
      <c r="G6" s="357"/>
    </row>
    <row r="7" spans="1:7" ht="24.95" customHeight="1" x14ac:dyDescent="0.2">
      <c r="A7" s="358" t="s">
        <v>118</v>
      </c>
      <c r="B7" s="358" t="s">
        <v>117</v>
      </c>
      <c r="C7" s="354">
        <f>SUMIF('Cty Population Vehicle Miles'!B:B,'DistrictPopulationVehicle Miles'!B7,'Cty Population Vehicle Miles'!C:C)</f>
        <v>622948</v>
      </c>
      <c r="D7" s="355">
        <f t="shared" si="0"/>
        <v>2.0413669872197136E-2</v>
      </c>
      <c r="E7" s="356">
        <v>17832212.295000002</v>
      </c>
      <c r="F7" s="355">
        <f t="shared" si="1"/>
        <v>2.9202916990219686E-2</v>
      </c>
      <c r="G7" s="357"/>
    </row>
    <row r="8" spans="1:7" ht="24.95" customHeight="1" x14ac:dyDescent="0.2">
      <c r="A8" s="358" t="s">
        <v>105</v>
      </c>
      <c r="B8" s="358" t="s">
        <v>104</v>
      </c>
      <c r="C8" s="354">
        <f>SUMIF('Cty Population Vehicle Miles'!B:B,'DistrictPopulationVehicle Miles'!B8,'Cty Population Vehicle Miles'!C:C)</f>
        <v>128657</v>
      </c>
      <c r="D8" s="355">
        <f t="shared" si="0"/>
        <v>4.2160204780290929E-3</v>
      </c>
      <c r="E8" s="356">
        <v>4812216.6919999998</v>
      </c>
      <c r="F8" s="355">
        <f t="shared" si="1"/>
        <v>7.8807251882498722E-3</v>
      </c>
      <c r="G8" s="357"/>
    </row>
    <row r="9" spans="1:7" ht="24.95" customHeight="1" x14ac:dyDescent="0.2">
      <c r="A9" s="358" t="s">
        <v>93</v>
      </c>
      <c r="B9" s="358" t="s">
        <v>92</v>
      </c>
      <c r="C9" s="354">
        <f>SUMIF('Cty Population Vehicle Miles'!B:B,'DistrictPopulationVehicle Miles'!B9,'Cty Population Vehicle Miles'!C:C)</f>
        <v>507455</v>
      </c>
      <c r="D9" s="355">
        <f t="shared" si="0"/>
        <v>1.6629026572034581E-2</v>
      </c>
      <c r="E9" s="356">
        <v>17586360.306000002</v>
      </c>
      <c r="F9" s="355">
        <f t="shared" si="1"/>
        <v>2.8800297555913124E-2</v>
      </c>
      <c r="G9" s="357"/>
    </row>
    <row r="10" spans="1:7" ht="24.95" customHeight="1" x14ac:dyDescent="0.2">
      <c r="A10" s="358" t="s">
        <v>99</v>
      </c>
      <c r="B10" s="358" t="s">
        <v>98</v>
      </c>
      <c r="C10" s="354">
        <f>SUMIF('Cty Population Vehicle Miles'!B:B,'DistrictPopulationVehicle Miles'!B10,'Cty Population Vehicle Miles'!C:C)</f>
        <v>33898</v>
      </c>
      <c r="D10" s="355">
        <f t="shared" si="0"/>
        <v>1.1108191716286729E-3</v>
      </c>
      <c r="E10" s="356">
        <v>2926749.7850000006</v>
      </c>
      <c r="F10" s="355">
        <f t="shared" si="1"/>
        <v>4.7929908868605871E-3</v>
      </c>
      <c r="G10" s="357"/>
    </row>
    <row r="11" spans="1:7" ht="24.95" customHeight="1" x14ac:dyDescent="0.2">
      <c r="A11" s="358" t="s">
        <v>54</v>
      </c>
      <c r="B11" s="358" t="s">
        <v>53</v>
      </c>
      <c r="C11" s="354">
        <f>SUMIF('Cty Population Vehicle Miles'!B:B,'DistrictPopulationVehicle Miles'!B11,'Cty Population Vehicle Miles'!C:C)</f>
        <v>588253</v>
      </c>
      <c r="D11" s="355">
        <f t="shared" si="0"/>
        <v>1.9276733440559378E-2</v>
      </c>
      <c r="E11" s="356">
        <v>15489251.914000001</v>
      </c>
      <c r="F11" s="355">
        <f t="shared" si="1"/>
        <v>2.5365968641589871E-2</v>
      </c>
      <c r="G11" s="357"/>
    </row>
    <row r="12" spans="1:7" ht="24.95" customHeight="1" x14ac:dyDescent="0.2">
      <c r="A12" s="358" t="s">
        <v>129</v>
      </c>
      <c r="B12" s="358" t="s">
        <v>128</v>
      </c>
      <c r="C12" s="354">
        <f>SUMIF('Cty Population Vehicle Miles'!B:B,'DistrictPopulationVehicle Miles'!B12,'Cty Population Vehicle Miles'!C:C)</f>
        <v>5404070</v>
      </c>
      <c r="D12" s="355">
        <f t="shared" si="0"/>
        <v>0.17708845834041426</v>
      </c>
      <c r="E12" s="356">
        <v>85293086.357999995</v>
      </c>
      <c r="F12" s="355">
        <f t="shared" si="1"/>
        <v>0.13968019668825465</v>
      </c>
      <c r="G12" s="357"/>
    </row>
    <row r="13" spans="1:7" ht="24.95" customHeight="1" x14ac:dyDescent="0.2">
      <c r="A13" s="358" t="s">
        <v>96</v>
      </c>
      <c r="B13" s="358" t="s">
        <v>95</v>
      </c>
      <c r="C13" s="354">
        <f>SUMIF('Cty Population Vehicle Miles'!B:B,'DistrictPopulationVehicle Miles'!B13,'Cty Population Vehicle Miles'!C:C)</f>
        <v>893481</v>
      </c>
      <c r="D13" s="355">
        <f t="shared" si="0"/>
        <v>2.927889032644871E-2</v>
      </c>
      <c r="E13" s="356">
        <v>15607514.747000001</v>
      </c>
      <c r="F13" s="355">
        <f t="shared" si="1"/>
        <v>2.555964173374432E-2</v>
      </c>
      <c r="G13" s="357"/>
    </row>
    <row r="14" spans="1:7" ht="24.95" customHeight="1" x14ac:dyDescent="0.2">
      <c r="A14" s="358" t="s">
        <v>164</v>
      </c>
      <c r="B14" s="358" t="s">
        <v>163</v>
      </c>
      <c r="C14" s="354">
        <f>SUMIF('Cty Population Vehicle Miles'!B:B,'DistrictPopulationVehicle Miles'!B14,'Cty Population Vehicle Miles'!C:C)</f>
        <v>2805077</v>
      </c>
      <c r="D14" s="355">
        <f t="shared" si="0"/>
        <v>9.1920859917831235E-2</v>
      </c>
      <c r="E14" s="356">
        <v>52574584.405000001</v>
      </c>
      <c r="F14" s="355">
        <f t="shared" si="1"/>
        <v>8.6098752009867399E-2</v>
      </c>
      <c r="G14" s="357"/>
    </row>
    <row r="15" spans="1:7" ht="24.95" customHeight="1" x14ac:dyDescent="0.2">
      <c r="A15" s="358" t="s">
        <v>90</v>
      </c>
      <c r="B15" s="358" t="s">
        <v>89</v>
      </c>
      <c r="C15" s="354">
        <f>SUMIF('Cty Population Vehicle Miles'!B:B,'DistrictPopulationVehicle Miles'!B15,'Cty Population Vehicle Miles'!C:C)</f>
        <v>7266266</v>
      </c>
      <c r="D15" s="355">
        <f t="shared" si="0"/>
        <v>0.23811161658368019</v>
      </c>
      <c r="E15" s="356">
        <v>106021314.116</v>
      </c>
      <c r="F15" s="355">
        <f t="shared" si="1"/>
        <v>0.1736257725123474</v>
      </c>
      <c r="G15" s="357"/>
    </row>
    <row r="16" spans="1:7" ht="24.95" customHeight="1" x14ac:dyDescent="0.2">
      <c r="A16" s="358" t="s">
        <v>154</v>
      </c>
      <c r="B16" s="358" t="s">
        <v>153</v>
      </c>
      <c r="C16" s="354">
        <f>SUMIF('Cty Population Vehicle Miles'!B:B,'DistrictPopulationVehicle Miles'!B16,'Cty Population Vehicle Miles'!C:C)</f>
        <v>415128</v>
      </c>
      <c r="D16" s="355">
        <f t="shared" si="0"/>
        <v>1.3603520593541441E-2</v>
      </c>
      <c r="E16" s="356">
        <v>8021754.0520000001</v>
      </c>
      <c r="F16" s="355">
        <f t="shared" si="1"/>
        <v>1.3136823060490285E-2</v>
      </c>
      <c r="G16" s="357"/>
    </row>
    <row r="17" spans="1:7" ht="24.95" customHeight="1" x14ac:dyDescent="0.2">
      <c r="A17" s="358" t="s">
        <v>69</v>
      </c>
      <c r="B17" s="358" t="s">
        <v>68</v>
      </c>
      <c r="C17" s="354">
        <f>SUMIF('Cty Population Vehicle Miles'!B:B,'DistrictPopulationVehicle Miles'!B17,'Cty Population Vehicle Miles'!C:C)</f>
        <v>495989</v>
      </c>
      <c r="D17" s="355">
        <f t="shared" si="0"/>
        <v>1.6253291938076991E-2</v>
      </c>
      <c r="E17" s="356">
        <v>11245117.986</v>
      </c>
      <c r="F17" s="355">
        <f t="shared" si="1"/>
        <v>1.8415564017396885E-2</v>
      </c>
      <c r="G17" s="357"/>
    </row>
    <row r="18" spans="1:7" ht="24.95" customHeight="1" x14ac:dyDescent="0.2">
      <c r="A18" s="358" t="s">
        <v>51</v>
      </c>
      <c r="B18" s="358" t="s">
        <v>50</v>
      </c>
      <c r="C18" s="354">
        <f>SUMIF('Cty Population Vehicle Miles'!B:B,'DistrictPopulationVehicle Miles'!B18,'Cty Population Vehicle Miles'!C:C)</f>
        <v>314397</v>
      </c>
      <c r="D18" s="355">
        <f t="shared" si="0"/>
        <v>1.030262006910555E-2</v>
      </c>
      <c r="E18" s="356">
        <v>9375871.3540000003</v>
      </c>
      <c r="F18" s="355">
        <f t="shared" si="1"/>
        <v>1.5354392844381545E-2</v>
      </c>
      <c r="G18" s="357"/>
    </row>
    <row r="19" spans="1:7" ht="24.95" customHeight="1" x14ac:dyDescent="0.2">
      <c r="A19" s="358" t="s">
        <v>48</v>
      </c>
      <c r="B19" s="358" t="s">
        <v>47</v>
      </c>
      <c r="C19" s="354">
        <f>SUMIF('Cty Population Vehicle Miles'!B:B,'DistrictPopulationVehicle Miles'!B19,'Cty Population Vehicle Miles'!C:C)</f>
        <v>428927</v>
      </c>
      <c r="D19" s="355">
        <f t="shared" si="0"/>
        <v>1.4055706378817978E-2</v>
      </c>
      <c r="E19" s="356">
        <v>16573297.127</v>
      </c>
      <c r="F19" s="355">
        <f t="shared" si="1"/>
        <v>2.7141254951845412E-2</v>
      </c>
      <c r="G19" s="357"/>
    </row>
    <row r="20" spans="1:7" ht="24.95" customHeight="1" x14ac:dyDescent="0.2">
      <c r="A20" s="358" t="s">
        <v>148</v>
      </c>
      <c r="B20" s="358" t="s">
        <v>147</v>
      </c>
      <c r="C20" s="354">
        <f>SUMIF('Cty Population Vehicle Miles'!B:B,'DistrictPopulationVehicle Miles'!B20,'Cty Population Vehicle Miles'!C:C)</f>
        <v>429777</v>
      </c>
      <c r="D20" s="355">
        <f t="shared" si="0"/>
        <v>1.4083560420232939E-2</v>
      </c>
      <c r="E20" s="356">
        <v>13646537.100000001</v>
      </c>
      <c r="F20" s="355">
        <f t="shared" si="1"/>
        <v>2.234824729217667E-2</v>
      </c>
      <c r="G20" s="357"/>
    </row>
    <row r="21" spans="1:7" ht="24.95" customHeight="1" x14ac:dyDescent="0.2">
      <c r="A21" s="358" t="s">
        <v>102</v>
      </c>
      <c r="B21" s="358" t="s">
        <v>101</v>
      </c>
      <c r="C21" s="354">
        <f>SUMIF('Cty Population Vehicle Miles'!B:B,'DistrictPopulationVehicle Miles'!B21,'Cty Population Vehicle Miles'!C:C)</f>
        <v>1440429</v>
      </c>
      <c r="D21" s="355">
        <f t="shared" si="0"/>
        <v>4.7202081201543386E-2</v>
      </c>
      <c r="E21" s="356">
        <v>23281034.322999999</v>
      </c>
      <c r="F21" s="355">
        <f t="shared" si="1"/>
        <v>3.8126178711525051E-2</v>
      </c>
      <c r="G21" s="357"/>
    </row>
    <row r="22" spans="1:7" ht="24.95" customHeight="1" x14ac:dyDescent="0.2">
      <c r="A22" s="358" t="s">
        <v>125</v>
      </c>
      <c r="B22" s="358" t="s">
        <v>124</v>
      </c>
      <c r="C22" s="354">
        <f>SUMIF('Cty Population Vehicle Miles'!B:B,'DistrictPopulationVehicle Miles'!B22,'Cty Population Vehicle Miles'!C:C)</f>
        <v>163297</v>
      </c>
      <c r="D22" s="355">
        <f t="shared" si="0"/>
        <v>5.3511545893400025E-3</v>
      </c>
      <c r="E22" s="356">
        <v>6565393.1349999998</v>
      </c>
      <c r="F22" s="355">
        <f t="shared" si="1"/>
        <v>1.0751814051884198E-2</v>
      </c>
      <c r="G22" s="357"/>
    </row>
    <row r="23" spans="1:7" ht="24.95" customHeight="1" x14ac:dyDescent="0.2">
      <c r="A23" s="358" t="s">
        <v>63</v>
      </c>
      <c r="B23" s="358" t="s">
        <v>62</v>
      </c>
      <c r="C23" s="354">
        <f>SUMIF('Cty Population Vehicle Miles'!B:B,'DistrictPopulationVehicle Miles'!B23,'Cty Population Vehicle Miles'!C:C)</f>
        <v>2796456</v>
      </c>
      <c r="D23" s="355">
        <f t="shared" si="0"/>
        <v>9.1638354398962549E-2</v>
      </c>
      <c r="E23" s="356">
        <v>56406855.748999983</v>
      </c>
      <c r="F23" s="355">
        <f t="shared" si="1"/>
        <v>9.2374669999819137E-2</v>
      </c>
      <c r="G23" s="357"/>
    </row>
    <row r="24" spans="1:7" ht="24.95" customHeight="1" x14ac:dyDescent="0.2">
      <c r="A24" s="358" t="s">
        <v>45</v>
      </c>
      <c r="B24" s="358" t="s">
        <v>44</v>
      </c>
      <c r="C24" s="354">
        <f>SUMIF('Cty Population Vehicle Miles'!B:B,'DistrictPopulationVehicle Miles'!B24,'Cty Population Vehicle Miles'!C:C)</f>
        <v>729942</v>
      </c>
      <c r="D24" s="355">
        <f t="shared" si="0"/>
        <v>2.3919805527670566E-2</v>
      </c>
      <c r="E24" s="356">
        <v>18975554.544</v>
      </c>
      <c r="F24" s="355">
        <f t="shared" si="1"/>
        <v>3.1075311073275772E-2</v>
      </c>
      <c r="G24" s="357"/>
    </row>
    <row r="25" spans="1:7" ht="24.95" customHeight="1" x14ac:dyDescent="0.2">
      <c r="A25" s="358" t="s">
        <v>78</v>
      </c>
      <c r="B25" s="358" t="s">
        <v>77</v>
      </c>
      <c r="C25" s="354">
        <f>SUMIF('Cty Population Vehicle Miles'!B:B,'DistrictPopulationVehicle Miles'!B25,'Cty Population Vehicle Miles'!C:C)</f>
        <v>840338</v>
      </c>
      <c r="D25" s="355">
        <f t="shared" si="0"/>
        <v>2.7537422887724816E-2</v>
      </c>
      <c r="E25" s="356">
        <v>23717203.476</v>
      </c>
      <c r="F25" s="355">
        <f t="shared" si="1"/>
        <v>3.8840470991026728E-2</v>
      </c>
      <c r="G25" s="357"/>
    </row>
    <row r="26" spans="1:7" ht="24.95" customHeight="1" x14ac:dyDescent="0.2">
      <c r="A26" s="358" t="s">
        <v>57</v>
      </c>
      <c r="B26" s="358" t="s">
        <v>56</v>
      </c>
      <c r="C26" s="354">
        <f>SUMIF('Cty Population Vehicle Miles'!B:B,'DistrictPopulationVehicle Miles'!B26,'Cty Population Vehicle Miles'!C:C)</f>
        <v>250881</v>
      </c>
      <c r="D26" s="355">
        <f t="shared" si="0"/>
        <v>8.2212350167376567E-3</v>
      </c>
      <c r="E26" s="356">
        <v>7862394.4069999997</v>
      </c>
      <c r="F26" s="355">
        <f t="shared" si="1"/>
        <v>1.2875847786781214E-2</v>
      </c>
      <c r="G26" s="357"/>
    </row>
    <row r="27" spans="1:7" ht="24.95" customHeight="1" x14ac:dyDescent="0.2">
      <c r="A27" s="358" t="s">
        <v>66</v>
      </c>
      <c r="B27" s="358" t="s">
        <v>65</v>
      </c>
      <c r="C27" s="354">
        <f>SUMIF('Cty Population Vehicle Miles'!B:B,'DistrictPopulationVehicle Miles'!B27,'Cty Population Vehicle Miles'!C:C)</f>
        <v>343380</v>
      </c>
      <c r="D27" s="355">
        <f t="shared" si="0"/>
        <v>1.1252377342434767E-2</v>
      </c>
      <c r="E27" s="356">
        <v>15132789.261</v>
      </c>
      <c r="F27" s="355">
        <f t="shared" si="1"/>
        <v>2.4782207687342409E-2</v>
      </c>
      <c r="G27" s="357"/>
    </row>
    <row r="28" spans="1:7" ht="9.9499999999999993" customHeight="1" x14ac:dyDescent="0.2">
      <c r="A28" s="359"/>
      <c r="B28" s="359"/>
      <c r="C28" s="360"/>
      <c r="D28" s="361"/>
      <c r="E28" s="360"/>
      <c r="F28" s="361"/>
      <c r="G28" s="357"/>
    </row>
    <row r="29" spans="1:7" ht="24.95" customHeight="1" x14ac:dyDescent="0.2">
      <c r="A29" s="364" t="s">
        <v>439</v>
      </c>
      <c r="B29" s="364"/>
      <c r="C29" s="365">
        <f>SUM(C3:C27)</f>
        <v>30516218</v>
      </c>
      <c r="D29" s="366">
        <f>SUM(D3:D27)</f>
        <v>0.99999999999999989</v>
      </c>
      <c r="E29" s="367">
        <f>SUM(E3:E27)</f>
        <v>610631201.70399988</v>
      </c>
      <c r="F29" s="366">
        <f>SUM(F3:F27)</f>
        <v>1</v>
      </c>
    </row>
    <row r="30" spans="1:7" ht="9.9499999999999993" customHeight="1" x14ac:dyDescent="0.2">
      <c r="A30" s="359"/>
      <c r="B30" s="359"/>
      <c r="C30" s="360"/>
      <c r="D30" s="361"/>
      <c r="E30" s="360"/>
      <c r="F30" s="361"/>
    </row>
    <row r="31" spans="1:7" ht="24.95" customHeight="1" x14ac:dyDescent="0.2">
      <c r="A31" s="364" t="s">
        <v>1620</v>
      </c>
      <c r="B31" s="364"/>
      <c r="C31" s="365">
        <f>AVERAGE(C3:C27)</f>
        <v>1220648.72</v>
      </c>
      <c r="D31" s="366">
        <f>AVERAGE(D3:D27)</f>
        <v>3.9999999999999994E-2</v>
      </c>
      <c r="E31" s="368">
        <f>AVERAGE(E3:E27)</f>
        <v>24425248.068159994</v>
      </c>
      <c r="F31" s="366">
        <f>AVERAGE(F3:F27)</f>
        <v>0.04</v>
      </c>
    </row>
    <row r="32" spans="1:7" x14ac:dyDescent="0.2">
      <c r="A32" s="362"/>
      <c r="B32" s="362"/>
      <c r="C32" s="362"/>
      <c r="D32" s="363"/>
      <c r="E32" s="362"/>
      <c r="F32" s="363"/>
    </row>
    <row r="33" spans="1:6" ht="15" x14ac:dyDescent="0.2">
      <c r="A33" s="363" t="s">
        <v>1619</v>
      </c>
      <c r="B33" s="363"/>
      <c r="C33" s="363"/>
      <c r="D33" s="363"/>
      <c r="F33" s="363"/>
    </row>
    <row r="34" spans="1:6" x14ac:dyDescent="0.2">
      <c r="A34" s="363" t="str">
        <f>'Cty Population Vehicle Miles'!A263</f>
        <v xml:space="preserve"> *Totals reflect preliminary estimates provided by the Texas Demographic Center. Final figures will be updated once published.</v>
      </c>
      <c r="B34" s="363"/>
      <c r="C34" s="363"/>
      <c r="D34" s="363"/>
      <c r="E34" s="363"/>
      <c r="F34" s="363"/>
    </row>
    <row r="35" spans="1:6" x14ac:dyDescent="0.2">
      <c r="A35" s="266" t="s">
        <v>1625</v>
      </c>
    </row>
    <row r="36" spans="1:6" x14ac:dyDescent="0.2">
      <c r="A36" s="17" t="s">
        <v>349</v>
      </c>
    </row>
    <row r="37" spans="1:6" x14ac:dyDescent="0.2">
      <c r="A37" s="17"/>
    </row>
  </sheetData>
  <sortState xmlns:xlrd2="http://schemas.microsoft.com/office/spreadsheetml/2017/richdata2" ref="A3:F27">
    <sortCondition ref="A3:A27"/>
  </sortState>
  <printOptions horizontalCentered="1"/>
  <pageMargins left="1" right="1" top="1" bottom="1" header="0.3" footer="0.3"/>
  <pageSetup scale="82"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1227"/>
  <sheetViews>
    <sheetView showGridLines="0" zoomScaleNormal="100" workbookViewId="0"/>
  </sheetViews>
  <sheetFormatPr defaultRowHeight="12.75" x14ac:dyDescent="0.2"/>
  <cols>
    <col min="1" max="1" width="16.5703125" style="2" customWidth="1"/>
    <col min="2" max="2" width="14.42578125" style="2" customWidth="1"/>
    <col min="3" max="3" width="18.85546875" style="2" customWidth="1"/>
    <col min="4" max="4" width="27.42578125" style="2" customWidth="1"/>
    <col min="5" max="5" width="17" style="2" customWidth="1"/>
    <col min="6" max="6" width="19" style="2" customWidth="1"/>
    <col min="7" max="16384" width="9.140625" style="2"/>
  </cols>
  <sheetData>
    <row r="1" spans="1:6" ht="45.75" customHeight="1" x14ac:dyDescent="0.2">
      <c r="A1" s="24" t="s">
        <v>693</v>
      </c>
      <c r="B1" s="1"/>
      <c r="C1" s="1"/>
      <c r="D1" s="1"/>
      <c r="E1" s="1"/>
      <c r="F1" s="1"/>
    </row>
    <row r="2" spans="1:6" s="338" customFormat="1" ht="45.75" customHeight="1" x14ac:dyDescent="0.2">
      <c r="A2" s="336" t="s">
        <v>351</v>
      </c>
      <c r="B2" s="336" t="s">
        <v>358</v>
      </c>
      <c r="C2" s="337" t="s">
        <v>694</v>
      </c>
      <c r="D2" s="337" t="s">
        <v>695</v>
      </c>
      <c r="E2" s="337" t="s">
        <v>696</v>
      </c>
      <c r="F2" s="337" t="s">
        <v>697</v>
      </c>
    </row>
    <row r="3" spans="1:6" ht="24.95" customHeight="1" x14ac:dyDescent="0.2">
      <c r="A3" s="339" t="s">
        <v>83</v>
      </c>
      <c r="B3" s="339" t="s">
        <v>82</v>
      </c>
      <c r="C3" s="340">
        <v>3751.069</v>
      </c>
      <c r="D3" s="341">
        <f>C3/$C$29</f>
        <v>4.6289677844700436E-2</v>
      </c>
      <c r="E3" s="340">
        <v>8478.4359999999997</v>
      </c>
      <c r="F3" s="341">
        <f>E3/$E$29</f>
        <v>4.2239528456135954E-2</v>
      </c>
    </row>
    <row r="4" spans="1:6" ht="24.95" customHeight="1" x14ac:dyDescent="0.2">
      <c r="A4" s="339" t="s">
        <v>60</v>
      </c>
      <c r="B4" s="339" t="s">
        <v>59</v>
      </c>
      <c r="C4" s="340">
        <v>4063.8009999999999</v>
      </c>
      <c r="D4" s="341">
        <f t="shared" ref="D4:D27" si="0">C4/$C$29</f>
        <v>5.0148914646723768E-2</v>
      </c>
      <c r="E4" s="340">
        <v>9516.3189999999995</v>
      </c>
      <c r="F4" s="341">
        <f t="shared" ref="F4:F27" si="1">E4/$E$29</f>
        <v>4.7410256702788957E-2</v>
      </c>
    </row>
    <row r="5" spans="1:6" ht="24.95" customHeight="1" x14ac:dyDescent="0.2">
      <c r="A5" s="339" t="s">
        <v>87</v>
      </c>
      <c r="B5" s="339" t="s">
        <v>86</v>
      </c>
      <c r="C5" s="340">
        <v>2695.1129999999998</v>
      </c>
      <c r="D5" s="341">
        <f t="shared" si="0"/>
        <v>3.3258762375489262E-2</v>
      </c>
      <c r="E5" s="340">
        <v>6455.8530000000001</v>
      </c>
      <c r="F5" s="341">
        <f t="shared" si="1"/>
        <v>3.2163029419828217E-2</v>
      </c>
    </row>
    <row r="6" spans="1:6" ht="24.95" customHeight="1" x14ac:dyDescent="0.2">
      <c r="A6" s="339" t="s">
        <v>73</v>
      </c>
      <c r="B6" s="339" t="s">
        <v>72</v>
      </c>
      <c r="C6" s="340">
        <v>3471.154</v>
      </c>
      <c r="D6" s="341">
        <f t="shared" si="0"/>
        <v>4.2835415826619906E-2</v>
      </c>
      <c r="E6" s="340">
        <v>9610.9500000000007</v>
      </c>
      <c r="F6" s="341">
        <f t="shared" si="1"/>
        <v>4.7881707901728555E-2</v>
      </c>
    </row>
    <row r="7" spans="1:6" ht="24.95" customHeight="1" x14ac:dyDescent="0.2">
      <c r="A7" s="339" t="s">
        <v>118</v>
      </c>
      <c r="B7" s="339" t="s">
        <v>117</v>
      </c>
      <c r="C7" s="340">
        <v>2430.6390000000001</v>
      </c>
      <c r="D7" s="341">
        <f t="shared" si="0"/>
        <v>2.9995048416002167E-2</v>
      </c>
      <c r="E7" s="340">
        <v>6011.1040000000003</v>
      </c>
      <c r="F7" s="341">
        <f t="shared" si="1"/>
        <v>2.9947291984133942E-2</v>
      </c>
    </row>
    <row r="8" spans="1:6" ht="24.95" customHeight="1" x14ac:dyDescent="0.2">
      <c r="A8" s="339" t="s">
        <v>105</v>
      </c>
      <c r="B8" s="339" t="s">
        <v>104</v>
      </c>
      <c r="C8" s="340">
        <v>2688.2579999999998</v>
      </c>
      <c r="D8" s="341">
        <f t="shared" si="0"/>
        <v>3.3174168959152366E-2</v>
      </c>
      <c r="E8" s="340">
        <v>5909.0569999999998</v>
      </c>
      <c r="F8" s="341">
        <f t="shared" si="1"/>
        <v>2.9438894307915908E-2</v>
      </c>
    </row>
    <row r="9" spans="1:6" ht="24.95" customHeight="1" x14ac:dyDescent="0.2">
      <c r="A9" s="339" t="s">
        <v>93</v>
      </c>
      <c r="B9" s="339" t="s">
        <v>92</v>
      </c>
      <c r="C9" s="340">
        <v>3162.69</v>
      </c>
      <c r="D9" s="341">
        <f t="shared" si="0"/>
        <v>3.9028847835818441E-2</v>
      </c>
      <c r="E9" s="340">
        <v>7288.7690000000002</v>
      </c>
      <c r="F9" s="341">
        <f t="shared" si="1"/>
        <v>3.6312613032132526E-2</v>
      </c>
    </row>
    <row r="10" spans="1:6" ht="24.95" customHeight="1" x14ac:dyDescent="0.2">
      <c r="A10" s="339" t="s">
        <v>99</v>
      </c>
      <c r="B10" s="339" t="s">
        <v>98</v>
      </c>
      <c r="C10" s="340">
        <v>2511.2220000000002</v>
      </c>
      <c r="D10" s="341">
        <f t="shared" si="0"/>
        <v>3.0989474567523108E-2</v>
      </c>
      <c r="E10" s="340">
        <v>5527.6419999999998</v>
      </c>
      <c r="F10" s="341">
        <f t="shared" si="1"/>
        <v>2.7538686563693144E-2</v>
      </c>
    </row>
    <row r="11" spans="1:6" ht="24.95" customHeight="1" x14ac:dyDescent="0.2">
      <c r="A11" s="339" t="s">
        <v>54</v>
      </c>
      <c r="B11" s="339" t="s">
        <v>53</v>
      </c>
      <c r="C11" s="340">
        <v>2933.5610000000001</v>
      </c>
      <c r="D11" s="341">
        <f t="shared" si="0"/>
        <v>3.6201305182010056E-2</v>
      </c>
      <c r="E11" s="340">
        <v>7373.36</v>
      </c>
      <c r="F11" s="341">
        <f t="shared" si="1"/>
        <v>3.6734044998079196E-2</v>
      </c>
    </row>
    <row r="12" spans="1:6" ht="24.95" customHeight="1" x14ac:dyDescent="0.2">
      <c r="A12" s="339" t="s">
        <v>129</v>
      </c>
      <c r="B12" s="339" t="s">
        <v>128</v>
      </c>
      <c r="C12" s="340">
        <v>3727.6869999999999</v>
      </c>
      <c r="D12" s="341">
        <f t="shared" si="0"/>
        <v>4.6001134699435772E-2</v>
      </c>
      <c r="E12" s="340">
        <v>11574.311</v>
      </c>
      <c r="F12" s="341">
        <f t="shared" si="1"/>
        <v>5.7663163211312485E-2</v>
      </c>
    </row>
    <row r="13" spans="1:6" ht="24.95" customHeight="1" x14ac:dyDescent="0.2">
      <c r="A13" s="339" t="s">
        <v>96</v>
      </c>
      <c r="B13" s="339" t="s">
        <v>95</v>
      </c>
      <c r="C13" s="340">
        <v>1958.364</v>
      </c>
      <c r="D13" s="341">
        <f t="shared" si="0"/>
        <v>2.4166987774060924E-2</v>
      </c>
      <c r="E13" s="340">
        <v>5010.174</v>
      </c>
      <c r="F13" s="341">
        <f t="shared" si="1"/>
        <v>2.4960663410467744E-2</v>
      </c>
    </row>
    <row r="14" spans="1:6" ht="24.95" customHeight="1" x14ac:dyDescent="0.2">
      <c r="A14" s="339" t="s">
        <v>164</v>
      </c>
      <c r="B14" s="339" t="s">
        <v>163</v>
      </c>
      <c r="C14" s="340">
        <v>3360.7370000000001</v>
      </c>
      <c r="D14" s="341">
        <f t="shared" si="0"/>
        <v>4.1472826293188693E-2</v>
      </c>
      <c r="E14" s="340">
        <v>9180.9470000000001</v>
      </c>
      <c r="F14" s="341">
        <f t="shared" si="1"/>
        <v>4.5739434968993811E-2</v>
      </c>
    </row>
    <row r="15" spans="1:6" ht="24.95" customHeight="1" x14ac:dyDescent="0.2">
      <c r="A15" s="339" t="s">
        <v>90</v>
      </c>
      <c r="B15" s="339" t="s">
        <v>89</v>
      </c>
      <c r="C15" s="340">
        <v>3447.7559999999999</v>
      </c>
      <c r="D15" s="341">
        <f t="shared" si="0"/>
        <v>4.2546675235015138E-2</v>
      </c>
      <c r="E15" s="340">
        <v>11860.663</v>
      </c>
      <c r="F15" s="341">
        <f t="shared" si="1"/>
        <v>5.9089767534618275E-2</v>
      </c>
    </row>
    <row r="16" spans="1:6" ht="24.95" customHeight="1" x14ac:dyDescent="0.2">
      <c r="A16" s="339" t="s">
        <v>154</v>
      </c>
      <c r="B16" s="339" t="s">
        <v>153</v>
      </c>
      <c r="C16" s="340">
        <v>2306.33</v>
      </c>
      <c r="D16" s="341">
        <f t="shared" si="0"/>
        <v>2.8461026097778515E-2</v>
      </c>
      <c r="E16" s="340">
        <v>5226.9660000000003</v>
      </c>
      <c r="F16" s="341">
        <f t="shared" si="1"/>
        <v>2.6040720139452033E-2</v>
      </c>
    </row>
    <row r="17" spans="1:6" ht="24.95" customHeight="1" x14ac:dyDescent="0.2">
      <c r="A17" s="339" t="s">
        <v>69</v>
      </c>
      <c r="B17" s="339" t="s">
        <v>68</v>
      </c>
      <c r="C17" s="340">
        <v>5264.9309999999996</v>
      </c>
      <c r="D17" s="341">
        <f t="shared" si="0"/>
        <v>6.4971334802046171E-2</v>
      </c>
      <c r="E17" s="340">
        <v>12189.415999999999</v>
      </c>
      <c r="F17" s="341">
        <f t="shared" si="1"/>
        <v>6.0727613441403441E-2</v>
      </c>
    </row>
    <row r="18" spans="1:6" ht="24.95" customHeight="1" x14ac:dyDescent="0.2">
      <c r="A18" s="339" t="s">
        <v>51</v>
      </c>
      <c r="B18" s="339" t="s">
        <v>50</v>
      </c>
      <c r="C18" s="340">
        <v>2892.5740000000001</v>
      </c>
      <c r="D18" s="341">
        <f t="shared" si="0"/>
        <v>3.5695509360653334E-2</v>
      </c>
      <c r="E18" s="340">
        <v>6577.5730000000003</v>
      </c>
      <c r="F18" s="341">
        <f t="shared" si="1"/>
        <v>3.2769437889937664E-2</v>
      </c>
    </row>
    <row r="19" spans="1:6" ht="24.95" customHeight="1" x14ac:dyDescent="0.2">
      <c r="A19" s="339" t="s">
        <v>48</v>
      </c>
      <c r="B19" s="339" t="s">
        <v>47</v>
      </c>
      <c r="C19" s="340">
        <v>3415.962</v>
      </c>
      <c r="D19" s="341">
        <f t="shared" si="0"/>
        <v>4.2154324676442527E-2</v>
      </c>
      <c r="E19" s="340">
        <v>8243.7379999999994</v>
      </c>
      <c r="F19" s="341">
        <f t="shared" si="1"/>
        <v>4.107026411898719E-2</v>
      </c>
    </row>
    <row r="20" spans="1:6" ht="24.95" customHeight="1" x14ac:dyDescent="0.2">
      <c r="A20" s="339" t="s">
        <v>148</v>
      </c>
      <c r="B20" s="339" t="s">
        <v>147</v>
      </c>
      <c r="C20" s="340">
        <v>3340.2779999999998</v>
      </c>
      <c r="D20" s="341">
        <f t="shared" si="0"/>
        <v>4.122035412618117E-2</v>
      </c>
      <c r="E20" s="340">
        <v>7412.3860000000004</v>
      </c>
      <c r="F20" s="341">
        <f t="shared" si="1"/>
        <v>3.6928472347360262E-2</v>
      </c>
    </row>
    <row r="21" spans="1:6" ht="24.95" customHeight="1" x14ac:dyDescent="0.2">
      <c r="A21" s="339" t="s">
        <v>102</v>
      </c>
      <c r="B21" s="339" t="s">
        <v>101</v>
      </c>
      <c r="C21" s="340">
        <v>2412.8969999999999</v>
      </c>
      <c r="D21" s="341">
        <f t="shared" si="0"/>
        <v>2.9776105105622997E-2</v>
      </c>
      <c r="E21" s="340">
        <v>6655.67</v>
      </c>
      <c r="F21" s="341">
        <f t="shared" si="1"/>
        <v>3.3158516778289106E-2</v>
      </c>
    </row>
    <row r="22" spans="1:6" ht="24.95" customHeight="1" x14ac:dyDescent="0.2">
      <c r="A22" s="339" t="s">
        <v>125</v>
      </c>
      <c r="B22" s="339" t="s">
        <v>124</v>
      </c>
      <c r="C22" s="340">
        <v>3235.79</v>
      </c>
      <c r="D22" s="341">
        <f t="shared" si="0"/>
        <v>3.9930930802153528E-2</v>
      </c>
      <c r="E22" s="340">
        <v>7394.2860000000001</v>
      </c>
      <c r="F22" s="341">
        <f t="shared" si="1"/>
        <v>3.6838298232104091E-2</v>
      </c>
    </row>
    <row r="23" spans="1:6" ht="24.95" customHeight="1" x14ac:dyDescent="0.2">
      <c r="A23" s="339" t="s">
        <v>63</v>
      </c>
      <c r="B23" s="339" t="s">
        <v>62</v>
      </c>
      <c r="C23" s="340">
        <v>4334.6139999999996</v>
      </c>
      <c r="D23" s="341">
        <f t="shared" si="0"/>
        <v>5.349085437807951E-2</v>
      </c>
      <c r="E23" s="340">
        <v>11318.593999999999</v>
      </c>
      <c r="F23" s="341">
        <f t="shared" si="1"/>
        <v>5.6389182314574245E-2</v>
      </c>
    </row>
    <row r="24" spans="1:6" ht="24.95" customHeight="1" x14ac:dyDescent="0.2">
      <c r="A24" s="339" t="s">
        <v>45</v>
      </c>
      <c r="B24" s="339" t="s">
        <v>44</v>
      </c>
      <c r="C24" s="340">
        <v>3697.78</v>
      </c>
      <c r="D24" s="341">
        <f t="shared" si="0"/>
        <v>4.5632070468598789E-2</v>
      </c>
      <c r="E24" s="340">
        <v>8926.14</v>
      </c>
      <c r="F24" s="341">
        <f t="shared" si="1"/>
        <v>4.4469987687994969E-2</v>
      </c>
    </row>
    <row r="25" spans="1:6" ht="24.95" customHeight="1" x14ac:dyDescent="0.2">
      <c r="A25" s="339" t="s">
        <v>78</v>
      </c>
      <c r="B25" s="339" t="s">
        <v>77</v>
      </c>
      <c r="C25" s="340">
        <v>3453.8429999999998</v>
      </c>
      <c r="D25" s="341">
        <f t="shared" si="0"/>
        <v>4.2621791227027202E-2</v>
      </c>
      <c r="E25" s="340">
        <v>8163.2259999999997</v>
      </c>
      <c r="F25" s="341">
        <f t="shared" si="1"/>
        <v>4.0669153711942727E-2</v>
      </c>
    </row>
    <row r="26" spans="1:6" ht="24.95" customHeight="1" x14ac:dyDescent="0.2">
      <c r="A26" s="339" t="s">
        <v>57</v>
      </c>
      <c r="B26" s="339" t="s">
        <v>56</v>
      </c>
      <c r="C26" s="340">
        <v>2855.5419999999999</v>
      </c>
      <c r="D26" s="341">
        <f t="shared" si="0"/>
        <v>3.5238519806490252E-2</v>
      </c>
      <c r="E26" s="340">
        <v>6480.5879999999997</v>
      </c>
      <c r="F26" s="341">
        <f t="shared" si="1"/>
        <v>3.2286259074019448E-2</v>
      </c>
    </row>
    <row r="27" spans="1:6" ht="24.95" customHeight="1" x14ac:dyDescent="0.2">
      <c r="A27" s="339" t="s">
        <v>66</v>
      </c>
      <c r="B27" s="339" t="s">
        <v>65</v>
      </c>
      <c r="C27" s="340">
        <v>3622.0830000000001</v>
      </c>
      <c r="D27" s="341">
        <f t="shared" si="0"/>
        <v>4.4697939493186102E-2</v>
      </c>
      <c r="E27" s="340">
        <v>8336.6219999999994</v>
      </c>
      <c r="F27" s="341">
        <f t="shared" si="1"/>
        <v>4.15330117721062E-2</v>
      </c>
    </row>
    <row r="28" spans="1:6" ht="9.9499999999999993" customHeight="1" x14ac:dyDescent="0.2">
      <c r="A28" s="237"/>
      <c r="B28" s="237"/>
      <c r="C28" s="340"/>
      <c r="D28" s="341"/>
      <c r="E28" s="340"/>
      <c r="F28" s="341"/>
    </row>
    <row r="29" spans="1:6" ht="24.95" customHeight="1" x14ac:dyDescent="0.2">
      <c r="A29" s="241" t="s">
        <v>439</v>
      </c>
      <c r="B29" s="241"/>
      <c r="C29" s="349">
        <f>SUM(C3:C27)</f>
        <v>81034.674999999988</v>
      </c>
      <c r="D29" s="350">
        <f>SUM(D3:D27)</f>
        <v>1.0000000000000002</v>
      </c>
      <c r="E29" s="349">
        <f>SUM(E3:E27)</f>
        <v>200722.78999999998</v>
      </c>
      <c r="F29" s="350">
        <f>SUM(F3:F27)</f>
        <v>1</v>
      </c>
    </row>
    <row r="30" spans="1:6" ht="9.9499999999999993" customHeight="1" x14ac:dyDescent="0.2">
      <c r="A30" s="237"/>
      <c r="B30" s="237"/>
      <c r="C30" s="342"/>
      <c r="D30" s="341"/>
      <c r="E30" s="340"/>
      <c r="F30" s="341"/>
    </row>
    <row r="31" spans="1:6" ht="24.95" customHeight="1" x14ac:dyDescent="0.2">
      <c r="A31" s="241" t="s">
        <v>1620</v>
      </c>
      <c r="B31" s="241"/>
      <c r="C31" s="244">
        <f>AVERAGE(C3:C27)</f>
        <v>3241.3869999999997</v>
      </c>
      <c r="D31" s="246">
        <f>AVERAGE(D3:D27)</f>
        <v>4.0000000000000008E-2</v>
      </c>
      <c r="E31" s="349">
        <f>AVERAGE(E3:E27)</f>
        <v>8028.9115999999995</v>
      </c>
      <c r="F31" s="246">
        <f>AVERAGE(F3:F27)</f>
        <v>0.04</v>
      </c>
    </row>
    <row r="32" spans="1:6" x14ac:dyDescent="0.2">
      <c r="A32" s="343"/>
      <c r="B32" s="343"/>
      <c r="C32" s="344"/>
      <c r="D32" s="343"/>
      <c r="E32" s="345"/>
      <c r="F32" s="343"/>
    </row>
    <row r="33" spans="1:6" ht="15" x14ac:dyDescent="0.2">
      <c r="A33" s="343" t="s">
        <v>1619</v>
      </c>
      <c r="B33" s="343"/>
      <c r="C33" s="344"/>
      <c r="D33" s="343"/>
      <c r="E33" s="345"/>
      <c r="F33" s="343"/>
    </row>
    <row r="34" spans="1:6" x14ac:dyDescent="0.2">
      <c r="A34" s="266" t="s">
        <v>348</v>
      </c>
      <c r="B34" s="343"/>
      <c r="C34" s="344"/>
      <c r="D34" s="343"/>
      <c r="E34" s="346"/>
      <c r="F34" s="343"/>
    </row>
    <row r="35" spans="1:6" x14ac:dyDescent="0.2">
      <c r="A35" s="17" t="s">
        <v>349</v>
      </c>
      <c r="B35" s="344"/>
      <c r="C35" s="344"/>
      <c r="D35" s="344"/>
      <c r="E35" s="344"/>
      <c r="F35" s="344"/>
    </row>
    <row r="36" spans="1:6" x14ac:dyDescent="0.2">
      <c r="A36" s="17"/>
      <c r="B36" s="343"/>
      <c r="C36" s="344"/>
      <c r="D36" s="343"/>
      <c r="E36" s="346"/>
      <c r="F36" s="343"/>
    </row>
    <row r="37" spans="1:6" x14ac:dyDescent="0.2">
      <c r="A37" s="343"/>
      <c r="B37" s="343"/>
      <c r="C37" s="344"/>
      <c r="D37" s="343"/>
      <c r="E37" s="346"/>
      <c r="F37" s="343"/>
    </row>
    <row r="38" spans="1:6" x14ac:dyDescent="0.2">
      <c r="A38" s="343"/>
      <c r="B38" s="343"/>
      <c r="C38" s="344"/>
      <c r="D38" s="343"/>
      <c r="E38" s="346"/>
      <c r="F38" s="343"/>
    </row>
    <row r="39" spans="1:6" x14ac:dyDescent="0.2">
      <c r="A39" s="343"/>
      <c r="B39" s="343"/>
      <c r="C39" s="344"/>
      <c r="D39" s="343"/>
      <c r="E39" s="346"/>
      <c r="F39" s="343"/>
    </row>
    <row r="40" spans="1:6" x14ac:dyDescent="0.2">
      <c r="A40" s="343"/>
      <c r="B40" s="343"/>
      <c r="C40" s="344"/>
      <c r="D40" s="343"/>
      <c r="E40" s="346"/>
      <c r="F40" s="343"/>
    </row>
    <row r="41" spans="1:6" x14ac:dyDescent="0.2">
      <c r="A41" s="343"/>
      <c r="B41" s="343"/>
      <c r="C41" s="344"/>
      <c r="D41" s="343"/>
      <c r="E41" s="346"/>
      <c r="F41" s="343"/>
    </row>
    <row r="42" spans="1:6" x14ac:dyDescent="0.2">
      <c r="A42" s="343"/>
      <c r="B42" s="343"/>
      <c r="C42" s="344"/>
      <c r="D42" s="343"/>
      <c r="E42" s="346"/>
      <c r="F42" s="343"/>
    </row>
    <row r="43" spans="1:6" x14ac:dyDescent="0.2">
      <c r="A43" s="343"/>
      <c r="B43" s="343"/>
      <c r="C43" s="344"/>
      <c r="D43" s="343"/>
      <c r="E43" s="346"/>
      <c r="F43" s="343"/>
    </row>
    <row r="44" spans="1:6" x14ac:dyDescent="0.2">
      <c r="A44" s="343"/>
      <c r="B44" s="343"/>
      <c r="C44" s="344"/>
      <c r="D44" s="343"/>
      <c r="E44" s="346"/>
      <c r="F44" s="343"/>
    </row>
    <row r="45" spans="1:6" x14ac:dyDescent="0.2">
      <c r="A45" s="343"/>
      <c r="B45" s="343"/>
      <c r="C45" s="344"/>
      <c r="D45" s="343"/>
      <c r="E45" s="346"/>
      <c r="F45" s="343"/>
    </row>
    <row r="46" spans="1:6" x14ac:dyDescent="0.2">
      <c r="A46" s="343"/>
      <c r="B46" s="343"/>
      <c r="C46" s="344"/>
      <c r="D46" s="343"/>
      <c r="E46" s="346"/>
      <c r="F46" s="343"/>
    </row>
    <row r="47" spans="1:6" x14ac:dyDescent="0.2">
      <c r="A47" s="343"/>
      <c r="B47" s="343"/>
      <c r="C47" s="343"/>
      <c r="D47" s="343"/>
      <c r="E47" s="347"/>
      <c r="F47" s="343"/>
    </row>
    <row r="48" spans="1:6" x14ac:dyDescent="0.2">
      <c r="A48" s="343"/>
      <c r="B48" s="343"/>
      <c r="C48" s="343"/>
      <c r="D48" s="343"/>
      <c r="E48" s="347"/>
      <c r="F48" s="343"/>
    </row>
    <row r="49" spans="1:6" ht="15" x14ac:dyDescent="0.2">
      <c r="A49" s="258"/>
      <c r="B49" s="258"/>
      <c r="C49" s="258"/>
      <c r="D49" s="258"/>
      <c r="E49" s="348"/>
      <c r="F49" s="258"/>
    </row>
    <row r="50" spans="1:6" ht="15" x14ac:dyDescent="0.2">
      <c r="A50" s="258"/>
      <c r="B50" s="258"/>
      <c r="C50" s="258"/>
      <c r="D50" s="258"/>
      <c r="E50" s="348"/>
      <c r="F50" s="258"/>
    </row>
    <row r="51" spans="1:6" ht="15" x14ac:dyDescent="0.2">
      <c r="A51" s="258"/>
      <c r="B51" s="258"/>
      <c r="C51" s="258"/>
      <c r="D51" s="258"/>
      <c r="E51" s="348"/>
      <c r="F51" s="258"/>
    </row>
    <row r="52" spans="1:6" ht="15" x14ac:dyDescent="0.2">
      <c r="A52" s="258"/>
      <c r="B52" s="258"/>
      <c r="C52" s="258"/>
      <c r="D52" s="258"/>
      <c r="E52" s="348"/>
      <c r="F52" s="258"/>
    </row>
    <row r="53" spans="1:6" ht="15" x14ac:dyDescent="0.2">
      <c r="A53" s="258"/>
      <c r="B53" s="258"/>
      <c r="C53" s="258"/>
      <c r="D53" s="258"/>
      <c r="E53" s="348"/>
      <c r="F53" s="258"/>
    </row>
    <row r="54" spans="1:6" ht="15" x14ac:dyDescent="0.2">
      <c r="A54" s="258"/>
      <c r="B54" s="258"/>
      <c r="C54" s="258"/>
      <c r="D54" s="258"/>
      <c r="E54" s="348"/>
      <c r="F54" s="258"/>
    </row>
    <row r="55" spans="1:6" ht="15" x14ac:dyDescent="0.2">
      <c r="A55" s="258"/>
      <c r="B55" s="258"/>
      <c r="C55" s="258"/>
      <c r="D55" s="258"/>
      <c r="E55" s="348"/>
      <c r="F55" s="258"/>
    </row>
    <row r="56" spans="1:6" ht="15" x14ac:dyDescent="0.2">
      <c r="A56" s="258"/>
      <c r="B56" s="258"/>
      <c r="C56" s="258"/>
      <c r="D56" s="258"/>
      <c r="E56" s="348"/>
      <c r="F56" s="258"/>
    </row>
    <row r="57" spans="1:6" ht="15" x14ac:dyDescent="0.2">
      <c r="A57" s="258"/>
      <c r="B57" s="258"/>
      <c r="C57" s="258"/>
      <c r="D57" s="258"/>
      <c r="E57" s="348"/>
      <c r="F57" s="258"/>
    </row>
    <row r="58" spans="1:6" ht="15" x14ac:dyDescent="0.2">
      <c r="A58" s="258"/>
      <c r="B58" s="258"/>
      <c r="C58" s="258"/>
      <c r="D58" s="258"/>
      <c r="E58" s="348"/>
      <c r="F58" s="258"/>
    </row>
    <row r="59" spans="1:6" ht="15" x14ac:dyDescent="0.2">
      <c r="A59" s="258"/>
      <c r="B59" s="258"/>
      <c r="C59" s="258"/>
      <c r="D59" s="258"/>
      <c r="E59" s="348"/>
      <c r="F59" s="258"/>
    </row>
    <row r="60" spans="1:6" ht="15" x14ac:dyDescent="0.2">
      <c r="A60" s="258"/>
      <c r="B60" s="258"/>
      <c r="C60" s="258"/>
      <c r="D60" s="258"/>
      <c r="E60" s="348"/>
      <c r="F60" s="258"/>
    </row>
    <row r="61" spans="1:6" ht="15" x14ac:dyDescent="0.2">
      <c r="E61" s="348"/>
    </row>
    <row r="62" spans="1:6" ht="15" x14ac:dyDescent="0.2">
      <c r="E62" s="348"/>
    </row>
    <row r="63" spans="1:6" ht="15" x14ac:dyDescent="0.2">
      <c r="E63" s="348"/>
    </row>
    <row r="64" spans="1:6" ht="15" x14ac:dyDescent="0.2">
      <c r="E64" s="348"/>
    </row>
    <row r="65" spans="5:5" ht="15" x14ac:dyDescent="0.2">
      <c r="E65" s="348"/>
    </row>
    <row r="66" spans="5:5" ht="15" x14ac:dyDescent="0.2">
      <c r="E66" s="348"/>
    </row>
    <row r="67" spans="5:5" ht="15" x14ac:dyDescent="0.2">
      <c r="E67" s="348"/>
    </row>
    <row r="68" spans="5:5" ht="15" x14ac:dyDescent="0.2">
      <c r="E68" s="348"/>
    </row>
    <row r="69" spans="5:5" ht="15" x14ac:dyDescent="0.2">
      <c r="E69" s="348"/>
    </row>
    <row r="70" spans="5:5" ht="15" x14ac:dyDescent="0.2">
      <c r="E70" s="348"/>
    </row>
    <row r="71" spans="5:5" ht="15" x14ac:dyDescent="0.2">
      <c r="E71" s="348"/>
    </row>
    <row r="72" spans="5:5" ht="15" x14ac:dyDescent="0.2">
      <c r="E72" s="348"/>
    </row>
    <row r="73" spans="5:5" ht="15" x14ac:dyDescent="0.2">
      <c r="E73" s="348"/>
    </row>
    <row r="74" spans="5:5" ht="15" x14ac:dyDescent="0.2">
      <c r="E74" s="348"/>
    </row>
    <row r="75" spans="5:5" ht="15" x14ac:dyDescent="0.2">
      <c r="E75" s="348"/>
    </row>
    <row r="76" spans="5:5" ht="15" x14ac:dyDescent="0.2">
      <c r="E76" s="348"/>
    </row>
    <row r="77" spans="5:5" ht="15" x14ac:dyDescent="0.2">
      <c r="E77" s="348"/>
    </row>
    <row r="78" spans="5:5" ht="15" x14ac:dyDescent="0.2">
      <c r="E78" s="348"/>
    </row>
    <row r="79" spans="5:5" ht="15" x14ac:dyDescent="0.2">
      <c r="E79" s="348"/>
    </row>
    <row r="80" spans="5:5" ht="15" x14ac:dyDescent="0.2">
      <c r="E80" s="348"/>
    </row>
    <row r="81" spans="5:5" ht="15" x14ac:dyDescent="0.2">
      <c r="E81" s="348"/>
    </row>
    <row r="82" spans="5:5" ht="15" x14ac:dyDescent="0.2">
      <c r="E82" s="348"/>
    </row>
    <row r="83" spans="5:5" ht="15" x14ac:dyDescent="0.2">
      <c r="E83" s="348"/>
    </row>
    <row r="84" spans="5:5" ht="15" x14ac:dyDescent="0.2">
      <c r="E84" s="348"/>
    </row>
    <row r="85" spans="5:5" ht="15" x14ac:dyDescent="0.2">
      <c r="E85" s="348"/>
    </row>
    <row r="86" spans="5:5" ht="15" x14ac:dyDescent="0.2">
      <c r="E86" s="348"/>
    </row>
    <row r="87" spans="5:5" ht="15" x14ac:dyDescent="0.2">
      <c r="E87" s="348"/>
    </row>
    <row r="88" spans="5:5" ht="15" x14ac:dyDescent="0.2">
      <c r="E88" s="348"/>
    </row>
    <row r="89" spans="5:5" ht="15" x14ac:dyDescent="0.2">
      <c r="E89" s="348"/>
    </row>
    <row r="90" spans="5:5" ht="15" x14ac:dyDescent="0.2">
      <c r="E90" s="348"/>
    </row>
    <row r="91" spans="5:5" ht="15" x14ac:dyDescent="0.2">
      <c r="E91" s="348"/>
    </row>
    <row r="92" spans="5:5" ht="15" x14ac:dyDescent="0.2">
      <c r="E92" s="348"/>
    </row>
    <row r="93" spans="5:5" ht="15" x14ac:dyDescent="0.2">
      <c r="E93" s="348"/>
    </row>
    <row r="94" spans="5:5" ht="15" x14ac:dyDescent="0.2">
      <c r="E94" s="348"/>
    </row>
    <row r="95" spans="5:5" ht="15" x14ac:dyDescent="0.2">
      <c r="E95" s="348"/>
    </row>
    <row r="96" spans="5:5" ht="15" x14ac:dyDescent="0.2">
      <c r="E96" s="348"/>
    </row>
    <row r="97" spans="5:5" ht="15" x14ac:dyDescent="0.2">
      <c r="E97" s="348"/>
    </row>
    <row r="98" spans="5:5" ht="15" x14ac:dyDescent="0.2">
      <c r="E98" s="348"/>
    </row>
    <row r="99" spans="5:5" ht="15" x14ac:dyDescent="0.2">
      <c r="E99" s="348"/>
    </row>
    <row r="100" spans="5:5" ht="15" x14ac:dyDescent="0.2">
      <c r="E100" s="348"/>
    </row>
    <row r="101" spans="5:5" ht="15" x14ac:dyDescent="0.2">
      <c r="E101" s="348"/>
    </row>
    <row r="102" spans="5:5" ht="15" x14ac:dyDescent="0.2">
      <c r="E102" s="348"/>
    </row>
    <row r="103" spans="5:5" ht="15" x14ac:dyDescent="0.2">
      <c r="E103" s="348"/>
    </row>
    <row r="104" spans="5:5" ht="15" x14ac:dyDescent="0.2">
      <c r="E104" s="348"/>
    </row>
    <row r="105" spans="5:5" ht="15" x14ac:dyDescent="0.2">
      <c r="E105" s="348"/>
    </row>
    <row r="106" spans="5:5" ht="15" x14ac:dyDescent="0.2">
      <c r="E106" s="348"/>
    </row>
    <row r="107" spans="5:5" ht="15" x14ac:dyDescent="0.2">
      <c r="E107" s="348"/>
    </row>
    <row r="108" spans="5:5" ht="15" x14ac:dyDescent="0.2">
      <c r="E108" s="348"/>
    </row>
    <row r="109" spans="5:5" ht="15" x14ac:dyDescent="0.2">
      <c r="E109" s="348"/>
    </row>
    <row r="110" spans="5:5" ht="15" x14ac:dyDescent="0.2">
      <c r="E110" s="348"/>
    </row>
    <row r="111" spans="5:5" ht="15" x14ac:dyDescent="0.2">
      <c r="E111" s="348"/>
    </row>
    <row r="112" spans="5:5" ht="15" x14ac:dyDescent="0.2">
      <c r="E112" s="348"/>
    </row>
    <row r="113" spans="5:5" ht="15" x14ac:dyDescent="0.2">
      <c r="E113" s="348"/>
    </row>
    <row r="114" spans="5:5" ht="15" x14ac:dyDescent="0.2">
      <c r="E114" s="348"/>
    </row>
    <row r="115" spans="5:5" ht="15" x14ac:dyDescent="0.2">
      <c r="E115" s="348"/>
    </row>
    <row r="116" spans="5:5" ht="15" x14ac:dyDescent="0.2">
      <c r="E116" s="348"/>
    </row>
    <row r="117" spans="5:5" ht="15" x14ac:dyDescent="0.2">
      <c r="E117" s="348"/>
    </row>
    <row r="118" spans="5:5" ht="15" x14ac:dyDescent="0.2">
      <c r="E118" s="348"/>
    </row>
    <row r="119" spans="5:5" ht="15" x14ac:dyDescent="0.2">
      <c r="E119" s="348"/>
    </row>
    <row r="120" spans="5:5" ht="15" x14ac:dyDescent="0.2">
      <c r="E120" s="348"/>
    </row>
    <row r="121" spans="5:5" ht="15" x14ac:dyDescent="0.2">
      <c r="E121" s="348"/>
    </row>
    <row r="122" spans="5:5" ht="15" x14ac:dyDescent="0.2">
      <c r="E122" s="348"/>
    </row>
    <row r="123" spans="5:5" ht="15" x14ac:dyDescent="0.2">
      <c r="E123" s="348"/>
    </row>
    <row r="124" spans="5:5" ht="15" x14ac:dyDescent="0.2">
      <c r="E124" s="348"/>
    </row>
    <row r="125" spans="5:5" ht="15" x14ac:dyDescent="0.2">
      <c r="E125" s="348"/>
    </row>
    <row r="126" spans="5:5" ht="15" x14ac:dyDescent="0.2">
      <c r="E126" s="348"/>
    </row>
    <row r="127" spans="5:5" ht="15" x14ac:dyDescent="0.2">
      <c r="E127" s="348"/>
    </row>
    <row r="128" spans="5:5" ht="15" x14ac:dyDescent="0.2">
      <c r="E128" s="348"/>
    </row>
    <row r="129" spans="5:5" ht="15" x14ac:dyDescent="0.2">
      <c r="E129" s="348"/>
    </row>
    <row r="130" spans="5:5" ht="15" x14ac:dyDescent="0.2">
      <c r="E130" s="348"/>
    </row>
    <row r="131" spans="5:5" ht="15" x14ac:dyDescent="0.2">
      <c r="E131" s="348"/>
    </row>
    <row r="132" spans="5:5" ht="15" x14ac:dyDescent="0.2">
      <c r="E132" s="348"/>
    </row>
    <row r="133" spans="5:5" ht="15" x14ac:dyDescent="0.2">
      <c r="E133" s="348"/>
    </row>
    <row r="134" spans="5:5" ht="15" x14ac:dyDescent="0.2">
      <c r="E134" s="348"/>
    </row>
    <row r="135" spans="5:5" ht="15" x14ac:dyDescent="0.2">
      <c r="E135" s="348"/>
    </row>
    <row r="136" spans="5:5" ht="15" x14ac:dyDescent="0.2">
      <c r="E136" s="348"/>
    </row>
    <row r="137" spans="5:5" ht="15" x14ac:dyDescent="0.2">
      <c r="E137" s="348"/>
    </row>
    <row r="138" spans="5:5" ht="15" x14ac:dyDescent="0.2">
      <c r="E138" s="348"/>
    </row>
    <row r="139" spans="5:5" ht="15" x14ac:dyDescent="0.2">
      <c r="E139" s="348"/>
    </row>
    <row r="140" spans="5:5" ht="15" x14ac:dyDescent="0.2">
      <c r="E140" s="348"/>
    </row>
    <row r="141" spans="5:5" ht="15" x14ac:dyDescent="0.2">
      <c r="E141" s="348"/>
    </row>
    <row r="142" spans="5:5" ht="15" x14ac:dyDescent="0.2">
      <c r="E142" s="348"/>
    </row>
    <row r="143" spans="5:5" ht="15" x14ac:dyDescent="0.2">
      <c r="E143" s="348"/>
    </row>
    <row r="144" spans="5:5" ht="15" x14ac:dyDescent="0.2">
      <c r="E144" s="348"/>
    </row>
    <row r="145" spans="5:5" ht="15" x14ac:dyDescent="0.2">
      <c r="E145" s="348"/>
    </row>
    <row r="146" spans="5:5" ht="15" x14ac:dyDescent="0.2">
      <c r="E146" s="348"/>
    </row>
    <row r="147" spans="5:5" ht="15" x14ac:dyDescent="0.2">
      <c r="E147" s="348"/>
    </row>
    <row r="148" spans="5:5" ht="15" x14ac:dyDescent="0.2">
      <c r="E148" s="348"/>
    </row>
    <row r="149" spans="5:5" ht="15" x14ac:dyDescent="0.2">
      <c r="E149" s="348"/>
    </row>
    <row r="150" spans="5:5" ht="15" x14ac:dyDescent="0.2">
      <c r="E150" s="348"/>
    </row>
    <row r="151" spans="5:5" ht="15" x14ac:dyDescent="0.2">
      <c r="E151" s="348"/>
    </row>
    <row r="152" spans="5:5" ht="15" x14ac:dyDescent="0.2">
      <c r="E152" s="348"/>
    </row>
    <row r="153" spans="5:5" ht="15" x14ac:dyDescent="0.2">
      <c r="E153" s="348"/>
    </row>
    <row r="154" spans="5:5" ht="15" x14ac:dyDescent="0.2">
      <c r="E154" s="348"/>
    </row>
    <row r="155" spans="5:5" ht="15" x14ac:dyDescent="0.2">
      <c r="E155" s="348"/>
    </row>
    <row r="156" spans="5:5" ht="15" x14ac:dyDescent="0.2">
      <c r="E156" s="348"/>
    </row>
    <row r="157" spans="5:5" ht="15" x14ac:dyDescent="0.2">
      <c r="E157" s="348"/>
    </row>
    <row r="158" spans="5:5" ht="15" x14ac:dyDescent="0.2">
      <c r="E158" s="348"/>
    </row>
    <row r="159" spans="5:5" ht="15" x14ac:dyDescent="0.2">
      <c r="E159" s="348"/>
    </row>
    <row r="160" spans="5:5" ht="15" x14ac:dyDescent="0.2">
      <c r="E160" s="348"/>
    </row>
    <row r="161" spans="5:5" ht="15" x14ac:dyDescent="0.2">
      <c r="E161" s="348"/>
    </row>
    <row r="162" spans="5:5" ht="15" x14ac:dyDescent="0.2">
      <c r="E162" s="348"/>
    </row>
    <row r="163" spans="5:5" ht="15" x14ac:dyDescent="0.2">
      <c r="E163" s="348"/>
    </row>
    <row r="164" spans="5:5" ht="15" x14ac:dyDescent="0.2">
      <c r="E164" s="348"/>
    </row>
    <row r="165" spans="5:5" ht="15" x14ac:dyDescent="0.2">
      <c r="E165" s="348"/>
    </row>
    <row r="166" spans="5:5" ht="15" x14ac:dyDescent="0.2">
      <c r="E166" s="348"/>
    </row>
    <row r="167" spans="5:5" ht="15" x14ac:dyDescent="0.2">
      <c r="E167" s="348"/>
    </row>
    <row r="168" spans="5:5" ht="15" x14ac:dyDescent="0.2">
      <c r="E168" s="348"/>
    </row>
    <row r="169" spans="5:5" ht="15" x14ac:dyDescent="0.2">
      <c r="E169" s="348"/>
    </row>
    <row r="170" spans="5:5" ht="15" x14ac:dyDescent="0.2">
      <c r="E170" s="348"/>
    </row>
    <row r="171" spans="5:5" ht="15" x14ac:dyDescent="0.2">
      <c r="E171" s="348"/>
    </row>
    <row r="172" spans="5:5" ht="15" x14ac:dyDescent="0.2">
      <c r="E172" s="348"/>
    </row>
    <row r="173" spans="5:5" ht="15" x14ac:dyDescent="0.2">
      <c r="E173" s="348"/>
    </row>
    <row r="174" spans="5:5" ht="15" x14ac:dyDescent="0.2">
      <c r="E174" s="348"/>
    </row>
    <row r="175" spans="5:5" ht="15" x14ac:dyDescent="0.2">
      <c r="E175" s="348"/>
    </row>
    <row r="176" spans="5:5" ht="15" x14ac:dyDescent="0.2">
      <c r="E176" s="348"/>
    </row>
    <row r="177" spans="5:5" ht="15" x14ac:dyDescent="0.2">
      <c r="E177" s="348"/>
    </row>
    <row r="178" spans="5:5" ht="15" x14ac:dyDescent="0.2">
      <c r="E178" s="348"/>
    </row>
    <row r="179" spans="5:5" ht="15" x14ac:dyDescent="0.2">
      <c r="E179" s="348"/>
    </row>
    <row r="180" spans="5:5" ht="15" x14ac:dyDescent="0.2">
      <c r="E180" s="348"/>
    </row>
    <row r="181" spans="5:5" ht="15" x14ac:dyDescent="0.2">
      <c r="E181" s="348"/>
    </row>
    <row r="182" spans="5:5" ht="15" x14ac:dyDescent="0.2">
      <c r="E182" s="348"/>
    </row>
    <row r="183" spans="5:5" ht="15" x14ac:dyDescent="0.2">
      <c r="E183" s="348"/>
    </row>
    <row r="184" spans="5:5" ht="15" x14ac:dyDescent="0.2">
      <c r="E184" s="348"/>
    </row>
    <row r="185" spans="5:5" ht="15" x14ac:dyDescent="0.2">
      <c r="E185" s="348"/>
    </row>
    <row r="186" spans="5:5" ht="15" x14ac:dyDescent="0.2">
      <c r="E186" s="348"/>
    </row>
    <row r="187" spans="5:5" ht="15" x14ac:dyDescent="0.2">
      <c r="E187" s="348"/>
    </row>
    <row r="188" spans="5:5" ht="15" x14ac:dyDescent="0.2">
      <c r="E188" s="348"/>
    </row>
    <row r="189" spans="5:5" ht="15" x14ac:dyDescent="0.2">
      <c r="E189" s="348"/>
    </row>
    <row r="190" spans="5:5" ht="15" x14ac:dyDescent="0.2">
      <c r="E190" s="348"/>
    </row>
    <row r="191" spans="5:5" ht="15" x14ac:dyDescent="0.2">
      <c r="E191" s="348"/>
    </row>
    <row r="192" spans="5:5" ht="15" x14ac:dyDescent="0.2">
      <c r="E192" s="348"/>
    </row>
    <row r="193" spans="5:5" ht="15" x14ac:dyDescent="0.2">
      <c r="E193" s="348"/>
    </row>
    <row r="194" spans="5:5" ht="15" x14ac:dyDescent="0.2">
      <c r="E194" s="348"/>
    </row>
    <row r="195" spans="5:5" ht="15" x14ac:dyDescent="0.2">
      <c r="E195" s="348"/>
    </row>
    <row r="196" spans="5:5" ht="15" x14ac:dyDescent="0.2">
      <c r="E196" s="348"/>
    </row>
    <row r="197" spans="5:5" ht="15" x14ac:dyDescent="0.2">
      <c r="E197" s="348"/>
    </row>
    <row r="198" spans="5:5" ht="15" x14ac:dyDescent="0.2">
      <c r="E198" s="348"/>
    </row>
    <row r="199" spans="5:5" ht="15" x14ac:dyDescent="0.2">
      <c r="E199" s="348"/>
    </row>
    <row r="200" spans="5:5" ht="15" x14ac:dyDescent="0.2">
      <c r="E200" s="348"/>
    </row>
    <row r="201" spans="5:5" ht="15" x14ac:dyDescent="0.2">
      <c r="E201" s="348"/>
    </row>
    <row r="202" spans="5:5" ht="15" x14ac:dyDescent="0.2">
      <c r="E202" s="348"/>
    </row>
    <row r="203" spans="5:5" ht="15" x14ac:dyDescent="0.2">
      <c r="E203" s="348"/>
    </row>
    <row r="204" spans="5:5" ht="15" x14ac:dyDescent="0.2">
      <c r="E204" s="348"/>
    </row>
    <row r="205" spans="5:5" ht="15" x14ac:dyDescent="0.2">
      <c r="E205" s="348"/>
    </row>
    <row r="206" spans="5:5" ht="15" x14ac:dyDescent="0.2">
      <c r="E206" s="348"/>
    </row>
    <row r="207" spans="5:5" ht="15" x14ac:dyDescent="0.2">
      <c r="E207" s="348"/>
    </row>
    <row r="208" spans="5:5" ht="15" x14ac:dyDescent="0.2">
      <c r="E208" s="348"/>
    </row>
    <row r="209" spans="5:5" ht="15" x14ac:dyDescent="0.2">
      <c r="E209" s="348"/>
    </row>
    <row r="210" spans="5:5" ht="15" x14ac:dyDescent="0.2">
      <c r="E210" s="348"/>
    </row>
    <row r="211" spans="5:5" ht="15" x14ac:dyDescent="0.2">
      <c r="E211" s="348"/>
    </row>
    <row r="212" spans="5:5" ht="15" x14ac:dyDescent="0.2">
      <c r="E212" s="348"/>
    </row>
    <row r="213" spans="5:5" ht="15" x14ac:dyDescent="0.2">
      <c r="E213" s="348"/>
    </row>
    <row r="214" spans="5:5" ht="15" x14ac:dyDescent="0.2">
      <c r="E214" s="348"/>
    </row>
    <row r="215" spans="5:5" ht="15" x14ac:dyDescent="0.2">
      <c r="E215" s="348"/>
    </row>
    <row r="216" spans="5:5" ht="15" x14ac:dyDescent="0.2">
      <c r="E216" s="348"/>
    </row>
    <row r="217" spans="5:5" ht="15" x14ac:dyDescent="0.2">
      <c r="E217" s="348"/>
    </row>
    <row r="218" spans="5:5" ht="15" x14ac:dyDescent="0.2">
      <c r="E218" s="348"/>
    </row>
    <row r="219" spans="5:5" ht="15" x14ac:dyDescent="0.2">
      <c r="E219" s="348"/>
    </row>
    <row r="220" spans="5:5" ht="15" x14ac:dyDescent="0.2">
      <c r="E220" s="348"/>
    </row>
    <row r="221" spans="5:5" ht="15" x14ac:dyDescent="0.2">
      <c r="E221" s="348"/>
    </row>
    <row r="222" spans="5:5" ht="15" x14ac:dyDescent="0.2">
      <c r="E222" s="348"/>
    </row>
    <row r="223" spans="5:5" ht="15" x14ac:dyDescent="0.2">
      <c r="E223" s="348"/>
    </row>
    <row r="224" spans="5:5" ht="15" x14ac:dyDescent="0.2">
      <c r="E224" s="348"/>
    </row>
    <row r="225" spans="5:5" ht="15" x14ac:dyDescent="0.2">
      <c r="E225" s="348"/>
    </row>
    <row r="226" spans="5:5" ht="15" x14ac:dyDescent="0.2">
      <c r="E226" s="348"/>
    </row>
    <row r="227" spans="5:5" ht="15" x14ac:dyDescent="0.2">
      <c r="E227" s="348"/>
    </row>
    <row r="228" spans="5:5" ht="15" x14ac:dyDescent="0.2">
      <c r="E228" s="348"/>
    </row>
    <row r="229" spans="5:5" ht="15" x14ac:dyDescent="0.2">
      <c r="E229" s="348"/>
    </row>
    <row r="230" spans="5:5" ht="15" x14ac:dyDescent="0.2">
      <c r="E230" s="348"/>
    </row>
    <row r="231" spans="5:5" ht="15" x14ac:dyDescent="0.2">
      <c r="E231" s="348"/>
    </row>
    <row r="232" spans="5:5" ht="15" x14ac:dyDescent="0.2">
      <c r="E232" s="348"/>
    </row>
    <row r="233" spans="5:5" ht="15" x14ac:dyDescent="0.2">
      <c r="E233" s="348"/>
    </row>
    <row r="234" spans="5:5" ht="15" x14ac:dyDescent="0.2">
      <c r="E234" s="348"/>
    </row>
    <row r="235" spans="5:5" ht="15" x14ac:dyDescent="0.2">
      <c r="E235" s="348"/>
    </row>
    <row r="236" spans="5:5" ht="15" x14ac:dyDescent="0.2">
      <c r="E236" s="348"/>
    </row>
    <row r="237" spans="5:5" ht="15" x14ac:dyDescent="0.2">
      <c r="E237" s="348"/>
    </row>
    <row r="238" spans="5:5" ht="15" x14ac:dyDescent="0.2">
      <c r="E238" s="348"/>
    </row>
    <row r="239" spans="5:5" ht="15" x14ac:dyDescent="0.2">
      <c r="E239" s="348"/>
    </row>
    <row r="240" spans="5:5" ht="15" x14ac:dyDescent="0.2">
      <c r="E240" s="348"/>
    </row>
    <row r="241" spans="5:5" ht="15" x14ac:dyDescent="0.2">
      <c r="E241" s="348"/>
    </row>
    <row r="242" spans="5:5" ht="15" x14ac:dyDescent="0.2">
      <c r="E242" s="348"/>
    </row>
    <row r="243" spans="5:5" ht="15" x14ac:dyDescent="0.2">
      <c r="E243" s="348"/>
    </row>
    <row r="244" spans="5:5" ht="15" x14ac:dyDescent="0.2">
      <c r="E244" s="348"/>
    </row>
    <row r="245" spans="5:5" ht="15" x14ac:dyDescent="0.2">
      <c r="E245" s="348"/>
    </row>
    <row r="246" spans="5:5" ht="15" x14ac:dyDescent="0.2">
      <c r="E246" s="348"/>
    </row>
    <row r="247" spans="5:5" ht="15" x14ac:dyDescent="0.2">
      <c r="E247" s="348"/>
    </row>
    <row r="248" spans="5:5" ht="15" x14ac:dyDescent="0.2">
      <c r="E248" s="348"/>
    </row>
    <row r="249" spans="5:5" ht="15" x14ac:dyDescent="0.2">
      <c r="E249" s="348"/>
    </row>
    <row r="250" spans="5:5" ht="15" x14ac:dyDescent="0.2">
      <c r="E250" s="348"/>
    </row>
    <row r="251" spans="5:5" ht="15" x14ac:dyDescent="0.2">
      <c r="E251" s="348"/>
    </row>
    <row r="252" spans="5:5" ht="15" x14ac:dyDescent="0.2">
      <c r="E252" s="348"/>
    </row>
    <row r="253" spans="5:5" ht="15" x14ac:dyDescent="0.2">
      <c r="E253" s="348"/>
    </row>
    <row r="254" spans="5:5" ht="15" x14ac:dyDescent="0.2">
      <c r="E254" s="348"/>
    </row>
    <row r="255" spans="5:5" ht="15" x14ac:dyDescent="0.2">
      <c r="E255" s="348"/>
    </row>
    <row r="256" spans="5:5" ht="15" x14ac:dyDescent="0.2">
      <c r="E256" s="348"/>
    </row>
    <row r="257" spans="5:5" ht="15" x14ac:dyDescent="0.2">
      <c r="E257" s="348"/>
    </row>
    <row r="258" spans="5:5" ht="15" x14ac:dyDescent="0.2">
      <c r="E258" s="348"/>
    </row>
    <row r="259" spans="5:5" ht="15" x14ac:dyDescent="0.2">
      <c r="E259" s="348"/>
    </row>
    <row r="260" spans="5:5" ht="15" x14ac:dyDescent="0.2">
      <c r="E260" s="348"/>
    </row>
    <row r="261" spans="5:5" ht="15" x14ac:dyDescent="0.2">
      <c r="E261" s="348"/>
    </row>
    <row r="262" spans="5:5" ht="15" x14ac:dyDescent="0.2">
      <c r="E262" s="348"/>
    </row>
    <row r="263" spans="5:5" ht="15" x14ac:dyDescent="0.2">
      <c r="E263" s="348"/>
    </row>
    <row r="264" spans="5:5" ht="15" x14ac:dyDescent="0.2">
      <c r="E264" s="348"/>
    </row>
    <row r="265" spans="5:5" ht="15" x14ac:dyDescent="0.2">
      <c r="E265" s="348"/>
    </row>
    <row r="266" spans="5:5" ht="15" x14ac:dyDescent="0.2">
      <c r="E266" s="348"/>
    </row>
    <row r="267" spans="5:5" ht="15" x14ac:dyDescent="0.2">
      <c r="E267" s="348"/>
    </row>
    <row r="268" spans="5:5" ht="15" x14ac:dyDescent="0.2">
      <c r="E268" s="348"/>
    </row>
    <row r="269" spans="5:5" ht="15" x14ac:dyDescent="0.2">
      <c r="E269" s="348"/>
    </row>
    <row r="270" spans="5:5" ht="15" x14ac:dyDescent="0.2">
      <c r="E270" s="348"/>
    </row>
    <row r="271" spans="5:5" ht="15" x14ac:dyDescent="0.2">
      <c r="E271" s="348"/>
    </row>
    <row r="272" spans="5:5" ht="15" x14ac:dyDescent="0.2">
      <c r="E272" s="348"/>
    </row>
    <row r="273" spans="5:5" ht="15" x14ac:dyDescent="0.2">
      <c r="E273" s="348"/>
    </row>
    <row r="274" spans="5:5" ht="15" x14ac:dyDescent="0.2">
      <c r="E274" s="348"/>
    </row>
    <row r="275" spans="5:5" ht="15" x14ac:dyDescent="0.2">
      <c r="E275" s="348"/>
    </row>
    <row r="276" spans="5:5" ht="15" x14ac:dyDescent="0.2">
      <c r="E276" s="348"/>
    </row>
    <row r="277" spans="5:5" ht="15" x14ac:dyDescent="0.2">
      <c r="E277" s="348"/>
    </row>
    <row r="278" spans="5:5" ht="15" x14ac:dyDescent="0.2">
      <c r="E278" s="348"/>
    </row>
    <row r="279" spans="5:5" ht="15" x14ac:dyDescent="0.2">
      <c r="E279" s="348"/>
    </row>
    <row r="280" spans="5:5" ht="15" x14ac:dyDescent="0.2">
      <c r="E280" s="348"/>
    </row>
    <row r="281" spans="5:5" ht="15" x14ac:dyDescent="0.2">
      <c r="E281" s="348"/>
    </row>
    <row r="282" spans="5:5" ht="15" x14ac:dyDescent="0.2">
      <c r="E282" s="348"/>
    </row>
    <row r="283" spans="5:5" ht="15" x14ac:dyDescent="0.2">
      <c r="E283" s="348"/>
    </row>
    <row r="284" spans="5:5" ht="15" x14ac:dyDescent="0.2">
      <c r="E284" s="348"/>
    </row>
    <row r="285" spans="5:5" ht="15" x14ac:dyDescent="0.2">
      <c r="E285" s="348"/>
    </row>
    <row r="286" spans="5:5" ht="15" x14ac:dyDescent="0.2">
      <c r="E286" s="348"/>
    </row>
    <row r="287" spans="5:5" ht="15" x14ac:dyDescent="0.2">
      <c r="E287" s="348"/>
    </row>
    <row r="288" spans="5:5" ht="15" x14ac:dyDescent="0.2">
      <c r="E288" s="348"/>
    </row>
    <row r="289" spans="5:5" ht="15" x14ac:dyDescent="0.2">
      <c r="E289" s="348"/>
    </row>
    <row r="290" spans="5:5" ht="15" x14ac:dyDescent="0.2">
      <c r="E290" s="348"/>
    </row>
    <row r="291" spans="5:5" ht="15" x14ac:dyDescent="0.2">
      <c r="E291" s="348"/>
    </row>
    <row r="292" spans="5:5" ht="15" x14ac:dyDescent="0.2">
      <c r="E292" s="348"/>
    </row>
    <row r="293" spans="5:5" ht="15" x14ac:dyDescent="0.2">
      <c r="E293" s="348"/>
    </row>
    <row r="294" spans="5:5" ht="15" x14ac:dyDescent="0.2">
      <c r="E294" s="348"/>
    </row>
    <row r="295" spans="5:5" ht="15" x14ac:dyDescent="0.2">
      <c r="E295" s="348"/>
    </row>
    <row r="296" spans="5:5" ht="15" x14ac:dyDescent="0.2">
      <c r="E296" s="348"/>
    </row>
    <row r="297" spans="5:5" ht="15" x14ac:dyDescent="0.2">
      <c r="E297" s="348"/>
    </row>
    <row r="298" spans="5:5" ht="15" x14ac:dyDescent="0.2">
      <c r="E298" s="348"/>
    </row>
    <row r="299" spans="5:5" ht="15" x14ac:dyDescent="0.2">
      <c r="E299" s="348"/>
    </row>
    <row r="300" spans="5:5" ht="15" x14ac:dyDescent="0.2">
      <c r="E300" s="348"/>
    </row>
    <row r="301" spans="5:5" ht="15" x14ac:dyDescent="0.2">
      <c r="E301" s="348"/>
    </row>
    <row r="302" spans="5:5" ht="15" x14ac:dyDescent="0.2">
      <c r="E302" s="348"/>
    </row>
    <row r="303" spans="5:5" ht="15" x14ac:dyDescent="0.2">
      <c r="E303" s="348"/>
    </row>
    <row r="304" spans="5:5" ht="15" x14ac:dyDescent="0.2">
      <c r="E304" s="348"/>
    </row>
    <row r="305" spans="5:5" ht="15" x14ac:dyDescent="0.2">
      <c r="E305" s="348"/>
    </row>
    <row r="306" spans="5:5" ht="15" x14ac:dyDescent="0.2">
      <c r="E306" s="348"/>
    </row>
    <row r="307" spans="5:5" ht="15" x14ac:dyDescent="0.2">
      <c r="E307" s="348"/>
    </row>
    <row r="308" spans="5:5" ht="15" x14ac:dyDescent="0.2">
      <c r="E308" s="348"/>
    </row>
    <row r="309" spans="5:5" ht="15" x14ac:dyDescent="0.2">
      <c r="E309" s="348"/>
    </row>
    <row r="310" spans="5:5" ht="15" x14ac:dyDescent="0.2">
      <c r="E310" s="348"/>
    </row>
    <row r="311" spans="5:5" ht="15" x14ac:dyDescent="0.2">
      <c r="E311" s="348"/>
    </row>
    <row r="312" spans="5:5" ht="15" x14ac:dyDescent="0.2">
      <c r="E312" s="348"/>
    </row>
    <row r="313" spans="5:5" ht="15" x14ac:dyDescent="0.2">
      <c r="E313" s="348"/>
    </row>
    <row r="314" spans="5:5" ht="15" x14ac:dyDescent="0.2">
      <c r="E314" s="348"/>
    </row>
    <row r="315" spans="5:5" ht="15" x14ac:dyDescent="0.2">
      <c r="E315" s="348"/>
    </row>
    <row r="316" spans="5:5" ht="15" x14ac:dyDescent="0.2">
      <c r="E316" s="348"/>
    </row>
    <row r="317" spans="5:5" ht="15" x14ac:dyDescent="0.2">
      <c r="E317" s="348"/>
    </row>
    <row r="318" spans="5:5" ht="15" x14ac:dyDescent="0.2">
      <c r="E318" s="348"/>
    </row>
    <row r="319" spans="5:5" ht="15" x14ac:dyDescent="0.2">
      <c r="E319" s="348"/>
    </row>
    <row r="320" spans="5:5" ht="15" x14ac:dyDescent="0.2">
      <c r="E320" s="348"/>
    </row>
    <row r="321" spans="5:5" ht="15" x14ac:dyDescent="0.2">
      <c r="E321" s="348"/>
    </row>
    <row r="322" spans="5:5" ht="15" x14ac:dyDescent="0.2">
      <c r="E322" s="348"/>
    </row>
    <row r="323" spans="5:5" ht="15" x14ac:dyDescent="0.2">
      <c r="E323" s="348"/>
    </row>
    <row r="324" spans="5:5" ht="15" x14ac:dyDescent="0.2">
      <c r="E324" s="348"/>
    </row>
    <row r="325" spans="5:5" ht="15" x14ac:dyDescent="0.2">
      <c r="E325" s="348"/>
    </row>
    <row r="326" spans="5:5" ht="15" x14ac:dyDescent="0.2">
      <c r="E326" s="348"/>
    </row>
    <row r="327" spans="5:5" ht="15" x14ac:dyDescent="0.2">
      <c r="E327" s="348"/>
    </row>
    <row r="328" spans="5:5" ht="15" x14ac:dyDescent="0.2">
      <c r="E328" s="348"/>
    </row>
    <row r="329" spans="5:5" ht="15" x14ac:dyDescent="0.2">
      <c r="E329" s="348"/>
    </row>
    <row r="330" spans="5:5" ht="15" x14ac:dyDescent="0.2">
      <c r="E330" s="348"/>
    </row>
    <row r="331" spans="5:5" ht="15" x14ac:dyDescent="0.2">
      <c r="E331" s="348"/>
    </row>
    <row r="332" spans="5:5" ht="15" x14ac:dyDescent="0.2">
      <c r="E332" s="348"/>
    </row>
    <row r="333" spans="5:5" ht="15" x14ac:dyDescent="0.2">
      <c r="E333" s="348"/>
    </row>
    <row r="334" spans="5:5" ht="15" x14ac:dyDescent="0.2">
      <c r="E334" s="348"/>
    </row>
    <row r="335" spans="5:5" ht="15" x14ac:dyDescent="0.2">
      <c r="E335" s="348"/>
    </row>
    <row r="336" spans="5:5" ht="15" x14ac:dyDescent="0.2">
      <c r="E336" s="348"/>
    </row>
    <row r="337" spans="5:5" ht="15" x14ac:dyDescent="0.2">
      <c r="E337" s="348"/>
    </row>
    <row r="338" spans="5:5" ht="15" x14ac:dyDescent="0.2">
      <c r="E338" s="348"/>
    </row>
    <row r="339" spans="5:5" ht="15" x14ac:dyDescent="0.2">
      <c r="E339" s="348"/>
    </row>
    <row r="340" spans="5:5" ht="15" x14ac:dyDescent="0.2">
      <c r="E340" s="348"/>
    </row>
    <row r="341" spans="5:5" ht="15" x14ac:dyDescent="0.2">
      <c r="E341" s="348"/>
    </row>
    <row r="342" spans="5:5" ht="15" x14ac:dyDescent="0.2">
      <c r="E342" s="348"/>
    </row>
    <row r="343" spans="5:5" ht="15" x14ac:dyDescent="0.2">
      <c r="E343" s="348"/>
    </row>
    <row r="344" spans="5:5" ht="15" x14ac:dyDescent="0.2">
      <c r="E344" s="348"/>
    </row>
    <row r="345" spans="5:5" ht="15" x14ac:dyDescent="0.2">
      <c r="E345" s="348"/>
    </row>
    <row r="346" spans="5:5" ht="15" x14ac:dyDescent="0.2">
      <c r="E346" s="348"/>
    </row>
    <row r="347" spans="5:5" ht="15" x14ac:dyDescent="0.2">
      <c r="E347" s="348"/>
    </row>
    <row r="348" spans="5:5" ht="15" x14ac:dyDescent="0.2">
      <c r="E348" s="348"/>
    </row>
    <row r="349" spans="5:5" ht="15" x14ac:dyDescent="0.2">
      <c r="E349" s="348"/>
    </row>
    <row r="350" spans="5:5" ht="15" x14ac:dyDescent="0.2">
      <c r="E350" s="348"/>
    </row>
    <row r="351" spans="5:5" ht="15" x14ac:dyDescent="0.2">
      <c r="E351" s="348"/>
    </row>
    <row r="352" spans="5:5" ht="15" x14ac:dyDescent="0.2">
      <c r="E352" s="348"/>
    </row>
    <row r="353" spans="5:5" ht="15" x14ac:dyDescent="0.2">
      <c r="E353" s="348"/>
    </row>
    <row r="354" spans="5:5" ht="15" x14ac:dyDescent="0.2">
      <c r="E354" s="348"/>
    </row>
    <row r="355" spans="5:5" ht="15" x14ac:dyDescent="0.2">
      <c r="E355" s="348"/>
    </row>
    <row r="356" spans="5:5" ht="15" x14ac:dyDescent="0.2">
      <c r="E356" s="348"/>
    </row>
    <row r="357" spans="5:5" ht="15" x14ac:dyDescent="0.2">
      <c r="E357" s="348"/>
    </row>
    <row r="358" spans="5:5" ht="15" x14ac:dyDescent="0.2">
      <c r="E358" s="348"/>
    </row>
    <row r="359" spans="5:5" ht="15" x14ac:dyDescent="0.2">
      <c r="E359" s="348"/>
    </row>
    <row r="360" spans="5:5" ht="15" x14ac:dyDescent="0.2">
      <c r="E360" s="348"/>
    </row>
    <row r="361" spans="5:5" ht="15" x14ac:dyDescent="0.2">
      <c r="E361" s="348"/>
    </row>
    <row r="362" spans="5:5" ht="15" x14ac:dyDescent="0.2">
      <c r="E362" s="348"/>
    </row>
    <row r="363" spans="5:5" ht="15" x14ac:dyDescent="0.2">
      <c r="E363" s="348"/>
    </row>
    <row r="364" spans="5:5" ht="15" x14ac:dyDescent="0.2">
      <c r="E364" s="348"/>
    </row>
    <row r="365" spans="5:5" ht="15" x14ac:dyDescent="0.2">
      <c r="E365" s="348"/>
    </row>
    <row r="366" spans="5:5" ht="15" x14ac:dyDescent="0.2">
      <c r="E366" s="348"/>
    </row>
    <row r="367" spans="5:5" ht="15" x14ac:dyDescent="0.2">
      <c r="E367" s="348"/>
    </row>
    <row r="368" spans="5:5" ht="15" x14ac:dyDescent="0.2">
      <c r="E368" s="348"/>
    </row>
    <row r="369" spans="5:5" ht="15" x14ac:dyDescent="0.2">
      <c r="E369" s="348"/>
    </row>
    <row r="370" spans="5:5" ht="15" x14ac:dyDescent="0.2">
      <c r="E370" s="348"/>
    </row>
    <row r="371" spans="5:5" ht="15" x14ac:dyDescent="0.2">
      <c r="E371" s="348"/>
    </row>
    <row r="372" spans="5:5" ht="15" x14ac:dyDescent="0.2">
      <c r="E372" s="348"/>
    </row>
    <row r="373" spans="5:5" ht="15" x14ac:dyDescent="0.2">
      <c r="E373" s="348"/>
    </row>
    <row r="374" spans="5:5" ht="15" x14ac:dyDescent="0.2">
      <c r="E374" s="348"/>
    </row>
    <row r="375" spans="5:5" ht="15" x14ac:dyDescent="0.2">
      <c r="E375" s="348"/>
    </row>
    <row r="376" spans="5:5" ht="15" x14ac:dyDescent="0.2">
      <c r="E376" s="348"/>
    </row>
    <row r="377" spans="5:5" ht="15" x14ac:dyDescent="0.2">
      <c r="E377" s="348"/>
    </row>
    <row r="378" spans="5:5" ht="15" x14ac:dyDescent="0.2">
      <c r="E378" s="348"/>
    </row>
    <row r="379" spans="5:5" ht="15" x14ac:dyDescent="0.2">
      <c r="E379" s="348"/>
    </row>
    <row r="380" spans="5:5" ht="15" x14ac:dyDescent="0.2">
      <c r="E380" s="348"/>
    </row>
    <row r="381" spans="5:5" ht="15" x14ac:dyDescent="0.2">
      <c r="E381" s="348"/>
    </row>
    <row r="382" spans="5:5" ht="15" x14ac:dyDescent="0.2">
      <c r="E382" s="348"/>
    </row>
    <row r="383" spans="5:5" ht="15" x14ac:dyDescent="0.2">
      <c r="E383" s="348"/>
    </row>
    <row r="384" spans="5:5" ht="15" x14ac:dyDescent="0.2">
      <c r="E384" s="348"/>
    </row>
    <row r="385" spans="5:5" ht="15" x14ac:dyDescent="0.2">
      <c r="E385" s="348"/>
    </row>
    <row r="386" spans="5:5" ht="15" x14ac:dyDescent="0.2">
      <c r="E386" s="348"/>
    </row>
    <row r="387" spans="5:5" ht="15" x14ac:dyDescent="0.2">
      <c r="E387" s="348"/>
    </row>
    <row r="388" spans="5:5" ht="15" x14ac:dyDescent="0.2">
      <c r="E388" s="348"/>
    </row>
    <row r="389" spans="5:5" ht="15" x14ac:dyDescent="0.2">
      <c r="E389" s="348"/>
    </row>
    <row r="390" spans="5:5" ht="15" x14ac:dyDescent="0.2">
      <c r="E390" s="348"/>
    </row>
    <row r="391" spans="5:5" ht="15" x14ac:dyDescent="0.2">
      <c r="E391" s="348"/>
    </row>
    <row r="392" spans="5:5" ht="15" x14ac:dyDescent="0.2">
      <c r="E392" s="348"/>
    </row>
    <row r="393" spans="5:5" ht="15" x14ac:dyDescent="0.2">
      <c r="E393" s="348"/>
    </row>
    <row r="394" spans="5:5" ht="15" x14ac:dyDescent="0.2">
      <c r="E394" s="348"/>
    </row>
    <row r="395" spans="5:5" ht="15" x14ac:dyDescent="0.2">
      <c r="E395" s="348"/>
    </row>
    <row r="396" spans="5:5" ht="15" x14ac:dyDescent="0.2">
      <c r="E396" s="348"/>
    </row>
    <row r="397" spans="5:5" ht="15" x14ac:dyDescent="0.2">
      <c r="E397" s="348"/>
    </row>
    <row r="398" spans="5:5" ht="15" x14ac:dyDescent="0.2">
      <c r="E398" s="348"/>
    </row>
    <row r="399" spans="5:5" ht="15" x14ac:dyDescent="0.2">
      <c r="E399" s="348"/>
    </row>
    <row r="400" spans="5:5" ht="15" x14ac:dyDescent="0.2">
      <c r="E400" s="348"/>
    </row>
    <row r="401" spans="5:5" ht="15" x14ac:dyDescent="0.2">
      <c r="E401" s="348"/>
    </row>
    <row r="402" spans="5:5" ht="15" x14ac:dyDescent="0.2">
      <c r="E402" s="348"/>
    </row>
    <row r="403" spans="5:5" ht="15" x14ac:dyDescent="0.2">
      <c r="E403" s="348"/>
    </row>
    <row r="404" spans="5:5" ht="15" x14ac:dyDescent="0.2">
      <c r="E404" s="348"/>
    </row>
    <row r="405" spans="5:5" ht="15" x14ac:dyDescent="0.2">
      <c r="E405" s="348"/>
    </row>
    <row r="406" spans="5:5" ht="15" x14ac:dyDescent="0.2">
      <c r="E406" s="348"/>
    </row>
    <row r="407" spans="5:5" ht="15" x14ac:dyDescent="0.2">
      <c r="E407" s="348"/>
    </row>
    <row r="408" spans="5:5" ht="15" x14ac:dyDescent="0.2">
      <c r="E408" s="348"/>
    </row>
    <row r="409" spans="5:5" ht="15" x14ac:dyDescent="0.2">
      <c r="E409" s="348"/>
    </row>
    <row r="410" spans="5:5" ht="15" x14ac:dyDescent="0.2">
      <c r="E410" s="348"/>
    </row>
    <row r="411" spans="5:5" ht="15" x14ac:dyDescent="0.2">
      <c r="E411" s="348"/>
    </row>
    <row r="412" spans="5:5" ht="15" x14ac:dyDescent="0.2">
      <c r="E412" s="348"/>
    </row>
    <row r="413" spans="5:5" ht="15" x14ac:dyDescent="0.2">
      <c r="E413" s="348"/>
    </row>
    <row r="414" spans="5:5" ht="15" x14ac:dyDescent="0.2">
      <c r="E414" s="348"/>
    </row>
    <row r="415" spans="5:5" ht="15" x14ac:dyDescent="0.2">
      <c r="E415" s="348"/>
    </row>
    <row r="416" spans="5:5" ht="15" x14ac:dyDescent="0.2">
      <c r="E416" s="348"/>
    </row>
    <row r="417" spans="5:5" ht="15" x14ac:dyDescent="0.2">
      <c r="E417" s="348"/>
    </row>
    <row r="418" spans="5:5" ht="15" x14ac:dyDescent="0.2">
      <c r="E418" s="348"/>
    </row>
    <row r="419" spans="5:5" ht="15" x14ac:dyDescent="0.2">
      <c r="E419" s="348"/>
    </row>
    <row r="420" spans="5:5" ht="15" x14ac:dyDescent="0.2">
      <c r="E420" s="348"/>
    </row>
    <row r="421" spans="5:5" ht="15" x14ac:dyDescent="0.2">
      <c r="E421" s="348"/>
    </row>
    <row r="422" spans="5:5" ht="15" x14ac:dyDescent="0.2">
      <c r="E422" s="348"/>
    </row>
    <row r="423" spans="5:5" ht="15" x14ac:dyDescent="0.2">
      <c r="E423" s="348"/>
    </row>
    <row r="424" spans="5:5" ht="15" x14ac:dyDescent="0.2">
      <c r="E424" s="348"/>
    </row>
    <row r="425" spans="5:5" ht="15" x14ac:dyDescent="0.2">
      <c r="E425" s="348"/>
    </row>
    <row r="426" spans="5:5" ht="15" x14ac:dyDescent="0.2">
      <c r="E426" s="348"/>
    </row>
    <row r="427" spans="5:5" ht="15" x14ac:dyDescent="0.2">
      <c r="E427" s="348"/>
    </row>
    <row r="428" spans="5:5" ht="15" x14ac:dyDescent="0.2">
      <c r="E428" s="348"/>
    </row>
    <row r="429" spans="5:5" ht="15" x14ac:dyDescent="0.2">
      <c r="E429" s="348"/>
    </row>
    <row r="430" spans="5:5" ht="15" x14ac:dyDescent="0.2">
      <c r="E430" s="348"/>
    </row>
    <row r="431" spans="5:5" ht="15" x14ac:dyDescent="0.2">
      <c r="E431" s="348"/>
    </row>
    <row r="432" spans="5:5" ht="15" x14ac:dyDescent="0.2">
      <c r="E432" s="348"/>
    </row>
    <row r="433" spans="5:5" ht="15" x14ac:dyDescent="0.2">
      <c r="E433" s="348"/>
    </row>
    <row r="434" spans="5:5" ht="15" x14ac:dyDescent="0.2">
      <c r="E434" s="348"/>
    </row>
    <row r="435" spans="5:5" ht="15" x14ac:dyDescent="0.2">
      <c r="E435" s="348"/>
    </row>
    <row r="436" spans="5:5" ht="15" x14ac:dyDescent="0.2">
      <c r="E436" s="348"/>
    </row>
    <row r="437" spans="5:5" ht="15" x14ac:dyDescent="0.2">
      <c r="E437" s="348"/>
    </row>
    <row r="438" spans="5:5" ht="15" x14ac:dyDescent="0.2">
      <c r="E438" s="348"/>
    </row>
    <row r="439" spans="5:5" ht="15" x14ac:dyDescent="0.2">
      <c r="E439" s="348"/>
    </row>
    <row r="440" spans="5:5" ht="15" x14ac:dyDescent="0.2">
      <c r="E440" s="348"/>
    </row>
    <row r="441" spans="5:5" ht="15" x14ac:dyDescent="0.2">
      <c r="E441" s="348"/>
    </row>
    <row r="442" spans="5:5" ht="15" x14ac:dyDescent="0.2">
      <c r="E442" s="348"/>
    </row>
    <row r="443" spans="5:5" ht="15" x14ac:dyDescent="0.2">
      <c r="E443" s="348"/>
    </row>
    <row r="444" spans="5:5" ht="15" x14ac:dyDescent="0.2">
      <c r="E444" s="348"/>
    </row>
    <row r="445" spans="5:5" ht="15" x14ac:dyDescent="0.2">
      <c r="E445" s="348"/>
    </row>
    <row r="446" spans="5:5" ht="15" x14ac:dyDescent="0.2">
      <c r="E446" s="348"/>
    </row>
    <row r="447" spans="5:5" ht="15" x14ac:dyDescent="0.2">
      <c r="E447" s="348"/>
    </row>
    <row r="448" spans="5:5" ht="15" x14ac:dyDescent="0.2">
      <c r="E448" s="348"/>
    </row>
    <row r="449" spans="5:5" ht="15" x14ac:dyDescent="0.2">
      <c r="E449" s="348"/>
    </row>
    <row r="450" spans="5:5" ht="15" x14ac:dyDescent="0.2">
      <c r="E450" s="348"/>
    </row>
    <row r="451" spans="5:5" ht="15" x14ac:dyDescent="0.2">
      <c r="E451" s="348"/>
    </row>
    <row r="452" spans="5:5" ht="15" x14ac:dyDescent="0.2">
      <c r="E452" s="348"/>
    </row>
    <row r="453" spans="5:5" ht="15" x14ac:dyDescent="0.2">
      <c r="E453" s="348"/>
    </row>
    <row r="454" spans="5:5" ht="15" x14ac:dyDescent="0.2">
      <c r="E454" s="348"/>
    </row>
    <row r="455" spans="5:5" ht="15" x14ac:dyDescent="0.2">
      <c r="E455" s="348"/>
    </row>
    <row r="456" spans="5:5" ht="15" x14ac:dyDescent="0.2">
      <c r="E456" s="348"/>
    </row>
    <row r="457" spans="5:5" ht="15" x14ac:dyDescent="0.2">
      <c r="E457" s="348"/>
    </row>
    <row r="458" spans="5:5" ht="15" x14ac:dyDescent="0.2">
      <c r="E458" s="348"/>
    </row>
    <row r="459" spans="5:5" ht="15" x14ac:dyDescent="0.2">
      <c r="E459" s="348"/>
    </row>
    <row r="460" spans="5:5" ht="15" x14ac:dyDescent="0.2">
      <c r="E460" s="348"/>
    </row>
    <row r="461" spans="5:5" ht="15" x14ac:dyDescent="0.2">
      <c r="E461" s="348"/>
    </row>
    <row r="462" spans="5:5" ht="15" x14ac:dyDescent="0.2">
      <c r="E462" s="348"/>
    </row>
    <row r="463" spans="5:5" ht="15" x14ac:dyDescent="0.2">
      <c r="E463" s="348"/>
    </row>
    <row r="464" spans="5:5" ht="15" x14ac:dyDescent="0.2">
      <c r="E464" s="348"/>
    </row>
    <row r="465" spans="5:5" ht="15" x14ac:dyDescent="0.2">
      <c r="E465" s="348"/>
    </row>
    <row r="466" spans="5:5" ht="15" x14ac:dyDescent="0.2">
      <c r="E466" s="348"/>
    </row>
    <row r="467" spans="5:5" ht="15" x14ac:dyDescent="0.2">
      <c r="E467" s="348"/>
    </row>
    <row r="468" spans="5:5" ht="15" x14ac:dyDescent="0.2">
      <c r="E468" s="348"/>
    </row>
    <row r="469" spans="5:5" ht="15" x14ac:dyDescent="0.2">
      <c r="E469" s="348"/>
    </row>
    <row r="470" spans="5:5" ht="15" x14ac:dyDescent="0.2">
      <c r="E470" s="348"/>
    </row>
    <row r="471" spans="5:5" ht="15" x14ac:dyDescent="0.2">
      <c r="E471" s="348"/>
    </row>
    <row r="472" spans="5:5" ht="15" x14ac:dyDescent="0.2">
      <c r="E472" s="348"/>
    </row>
    <row r="473" spans="5:5" ht="15" x14ac:dyDescent="0.2">
      <c r="E473" s="348"/>
    </row>
    <row r="474" spans="5:5" ht="15" x14ac:dyDescent="0.2">
      <c r="E474" s="348"/>
    </row>
    <row r="475" spans="5:5" ht="15" x14ac:dyDescent="0.2">
      <c r="E475" s="348"/>
    </row>
    <row r="476" spans="5:5" ht="15" x14ac:dyDescent="0.2">
      <c r="E476" s="348"/>
    </row>
    <row r="477" spans="5:5" ht="15" x14ac:dyDescent="0.2">
      <c r="E477" s="348"/>
    </row>
    <row r="478" spans="5:5" ht="15" x14ac:dyDescent="0.2">
      <c r="E478" s="348"/>
    </row>
    <row r="479" spans="5:5" ht="15" x14ac:dyDescent="0.2">
      <c r="E479" s="348"/>
    </row>
    <row r="480" spans="5:5" ht="15" x14ac:dyDescent="0.2">
      <c r="E480" s="348"/>
    </row>
    <row r="481" spans="5:5" ht="15" x14ac:dyDescent="0.2">
      <c r="E481" s="348"/>
    </row>
    <row r="482" spans="5:5" ht="15" x14ac:dyDescent="0.2">
      <c r="E482" s="348"/>
    </row>
    <row r="483" spans="5:5" ht="15" x14ac:dyDescent="0.2">
      <c r="E483" s="348"/>
    </row>
    <row r="484" spans="5:5" ht="15" x14ac:dyDescent="0.2">
      <c r="E484" s="348"/>
    </row>
    <row r="485" spans="5:5" ht="15" x14ac:dyDescent="0.2">
      <c r="E485" s="348"/>
    </row>
    <row r="486" spans="5:5" ht="15" x14ac:dyDescent="0.2">
      <c r="E486" s="348"/>
    </row>
    <row r="487" spans="5:5" ht="15" x14ac:dyDescent="0.2">
      <c r="E487" s="348"/>
    </row>
    <row r="488" spans="5:5" ht="15" x14ac:dyDescent="0.2">
      <c r="E488" s="348"/>
    </row>
    <row r="489" spans="5:5" ht="15" x14ac:dyDescent="0.2">
      <c r="E489" s="348"/>
    </row>
    <row r="490" spans="5:5" ht="15" x14ac:dyDescent="0.2">
      <c r="E490" s="348"/>
    </row>
    <row r="491" spans="5:5" ht="15" x14ac:dyDescent="0.2">
      <c r="E491" s="348"/>
    </row>
    <row r="492" spans="5:5" ht="15" x14ac:dyDescent="0.2">
      <c r="E492" s="348"/>
    </row>
    <row r="493" spans="5:5" ht="15" x14ac:dyDescent="0.2">
      <c r="E493" s="348"/>
    </row>
    <row r="494" spans="5:5" ht="15" x14ac:dyDescent="0.2">
      <c r="E494" s="348"/>
    </row>
    <row r="495" spans="5:5" ht="15" x14ac:dyDescent="0.2">
      <c r="E495" s="348"/>
    </row>
    <row r="496" spans="5:5" ht="15" x14ac:dyDescent="0.2">
      <c r="E496" s="348"/>
    </row>
    <row r="497" spans="5:5" ht="15" x14ac:dyDescent="0.2">
      <c r="E497" s="348"/>
    </row>
    <row r="498" spans="5:5" ht="15" x14ac:dyDescent="0.2">
      <c r="E498" s="348"/>
    </row>
    <row r="499" spans="5:5" ht="15" x14ac:dyDescent="0.2">
      <c r="E499" s="348"/>
    </row>
    <row r="500" spans="5:5" ht="15" x14ac:dyDescent="0.2">
      <c r="E500" s="348"/>
    </row>
    <row r="501" spans="5:5" ht="15" x14ac:dyDescent="0.2">
      <c r="E501" s="348"/>
    </row>
    <row r="502" spans="5:5" ht="15" x14ac:dyDescent="0.2">
      <c r="E502" s="348"/>
    </row>
    <row r="503" spans="5:5" ht="15" x14ac:dyDescent="0.2">
      <c r="E503" s="348"/>
    </row>
    <row r="504" spans="5:5" ht="15" x14ac:dyDescent="0.2">
      <c r="E504" s="348"/>
    </row>
    <row r="505" spans="5:5" ht="15" x14ac:dyDescent="0.2">
      <c r="E505" s="348"/>
    </row>
    <row r="506" spans="5:5" ht="15" x14ac:dyDescent="0.2">
      <c r="E506" s="348"/>
    </row>
    <row r="507" spans="5:5" ht="15" x14ac:dyDescent="0.2">
      <c r="E507" s="348"/>
    </row>
    <row r="508" spans="5:5" ht="15" x14ac:dyDescent="0.2">
      <c r="E508" s="348"/>
    </row>
    <row r="509" spans="5:5" ht="15" x14ac:dyDescent="0.2">
      <c r="E509" s="348"/>
    </row>
    <row r="510" spans="5:5" ht="15" x14ac:dyDescent="0.2">
      <c r="E510" s="348"/>
    </row>
    <row r="511" spans="5:5" ht="15" x14ac:dyDescent="0.2">
      <c r="E511" s="348"/>
    </row>
    <row r="512" spans="5:5" ht="15" x14ac:dyDescent="0.2">
      <c r="E512" s="348"/>
    </row>
    <row r="513" spans="5:5" ht="15" x14ac:dyDescent="0.2">
      <c r="E513" s="348"/>
    </row>
    <row r="514" spans="5:5" ht="15" x14ac:dyDescent="0.2">
      <c r="E514" s="348"/>
    </row>
    <row r="515" spans="5:5" ht="15" x14ac:dyDescent="0.2">
      <c r="E515" s="348"/>
    </row>
    <row r="516" spans="5:5" ht="15" x14ac:dyDescent="0.2">
      <c r="E516" s="348"/>
    </row>
    <row r="517" spans="5:5" ht="15" x14ac:dyDescent="0.2">
      <c r="E517" s="348"/>
    </row>
    <row r="518" spans="5:5" ht="15" x14ac:dyDescent="0.2">
      <c r="E518" s="348"/>
    </row>
    <row r="519" spans="5:5" ht="15" x14ac:dyDescent="0.2">
      <c r="E519" s="348"/>
    </row>
    <row r="520" spans="5:5" ht="15" x14ac:dyDescent="0.2">
      <c r="E520" s="348"/>
    </row>
    <row r="521" spans="5:5" ht="15" x14ac:dyDescent="0.2">
      <c r="E521" s="348"/>
    </row>
    <row r="522" spans="5:5" ht="15" x14ac:dyDescent="0.2">
      <c r="E522" s="348"/>
    </row>
    <row r="523" spans="5:5" ht="15" x14ac:dyDescent="0.2">
      <c r="E523" s="348"/>
    </row>
    <row r="524" spans="5:5" ht="15" x14ac:dyDescent="0.2">
      <c r="E524" s="348"/>
    </row>
    <row r="525" spans="5:5" ht="15" x14ac:dyDescent="0.2">
      <c r="E525" s="348"/>
    </row>
    <row r="526" spans="5:5" ht="15" x14ac:dyDescent="0.2">
      <c r="E526" s="348"/>
    </row>
    <row r="527" spans="5:5" ht="15" x14ac:dyDescent="0.2">
      <c r="E527" s="348"/>
    </row>
    <row r="528" spans="5:5" ht="15" x14ac:dyDescent="0.2">
      <c r="E528" s="348"/>
    </row>
    <row r="529" spans="5:5" ht="15" x14ac:dyDescent="0.2">
      <c r="E529" s="348"/>
    </row>
    <row r="530" spans="5:5" ht="15" x14ac:dyDescent="0.2">
      <c r="E530" s="348"/>
    </row>
    <row r="531" spans="5:5" ht="15" x14ac:dyDescent="0.2">
      <c r="E531" s="348"/>
    </row>
    <row r="532" spans="5:5" ht="15" x14ac:dyDescent="0.2">
      <c r="E532" s="348"/>
    </row>
    <row r="533" spans="5:5" ht="15" x14ac:dyDescent="0.2">
      <c r="E533" s="348"/>
    </row>
    <row r="534" spans="5:5" ht="15" x14ac:dyDescent="0.2">
      <c r="E534" s="348"/>
    </row>
    <row r="535" spans="5:5" ht="15" x14ac:dyDescent="0.2">
      <c r="E535" s="348"/>
    </row>
    <row r="536" spans="5:5" ht="15" x14ac:dyDescent="0.2">
      <c r="E536" s="348"/>
    </row>
    <row r="537" spans="5:5" ht="15" x14ac:dyDescent="0.2">
      <c r="E537" s="348"/>
    </row>
    <row r="538" spans="5:5" ht="15" x14ac:dyDescent="0.2">
      <c r="E538" s="348"/>
    </row>
    <row r="539" spans="5:5" ht="15" x14ac:dyDescent="0.2">
      <c r="E539" s="348"/>
    </row>
    <row r="540" spans="5:5" ht="15" x14ac:dyDescent="0.2">
      <c r="E540" s="348"/>
    </row>
    <row r="541" spans="5:5" ht="15" x14ac:dyDescent="0.2">
      <c r="E541" s="348"/>
    </row>
    <row r="542" spans="5:5" ht="15" x14ac:dyDescent="0.2">
      <c r="E542" s="348"/>
    </row>
    <row r="543" spans="5:5" ht="15" x14ac:dyDescent="0.2">
      <c r="E543" s="348"/>
    </row>
    <row r="544" spans="5:5" ht="15" x14ac:dyDescent="0.2">
      <c r="E544" s="348"/>
    </row>
    <row r="545" spans="5:5" ht="15" x14ac:dyDescent="0.2">
      <c r="E545" s="348"/>
    </row>
    <row r="546" spans="5:5" ht="15" x14ac:dyDescent="0.2">
      <c r="E546" s="348"/>
    </row>
    <row r="547" spans="5:5" ht="15" x14ac:dyDescent="0.2">
      <c r="E547" s="348"/>
    </row>
    <row r="548" spans="5:5" ht="15" x14ac:dyDescent="0.2">
      <c r="E548" s="348"/>
    </row>
    <row r="549" spans="5:5" ht="15" x14ac:dyDescent="0.2">
      <c r="E549" s="348"/>
    </row>
    <row r="550" spans="5:5" ht="15" x14ac:dyDescent="0.2">
      <c r="E550" s="348"/>
    </row>
    <row r="551" spans="5:5" ht="15" x14ac:dyDescent="0.2">
      <c r="E551" s="348"/>
    </row>
    <row r="552" spans="5:5" ht="15" x14ac:dyDescent="0.2">
      <c r="E552" s="348"/>
    </row>
    <row r="553" spans="5:5" ht="15" x14ac:dyDescent="0.2">
      <c r="E553" s="348"/>
    </row>
    <row r="554" spans="5:5" ht="15" x14ac:dyDescent="0.2">
      <c r="E554" s="348"/>
    </row>
    <row r="555" spans="5:5" ht="15" x14ac:dyDescent="0.2">
      <c r="E555" s="348"/>
    </row>
    <row r="556" spans="5:5" ht="15" x14ac:dyDescent="0.2">
      <c r="E556" s="348"/>
    </row>
    <row r="557" spans="5:5" ht="15" x14ac:dyDescent="0.2">
      <c r="E557" s="348"/>
    </row>
    <row r="558" spans="5:5" ht="15" x14ac:dyDescent="0.2">
      <c r="E558" s="348"/>
    </row>
    <row r="559" spans="5:5" ht="15" x14ac:dyDescent="0.2">
      <c r="E559" s="348"/>
    </row>
    <row r="560" spans="5:5" ht="15" x14ac:dyDescent="0.2">
      <c r="E560" s="348"/>
    </row>
    <row r="561" spans="5:5" ht="15" x14ac:dyDescent="0.2">
      <c r="E561" s="348"/>
    </row>
    <row r="562" spans="5:5" ht="15" x14ac:dyDescent="0.2">
      <c r="E562" s="348"/>
    </row>
    <row r="563" spans="5:5" ht="15" x14ac:dyDescent="0.2">
      <c r="E563" s="348"/>
    </row>
    <row r="564" spans="5:5" ht="15" x14ac:dyDescent="0.2">
      <c r="E564" s="348"/>
    </row>
    <row r="565" spans="5:5" ht="15" x14ac:dyDescent="0.2">
      <c r="E565" s="348"/>
    </row>
    <row r="566" spans="5:5" ht="15" x14ac:dyDescent="0.2">
      <c r="E566" s="348"/>
    </row>
    <row r="567" spans="5:5" ht="15" x14ac:dyDescent="0.2">
      <c r="E567" s="348"/>
    </row>
    <row r="568" spans="5:5" ht="15" x14ac:dyDescent="0.2">
      <c r="E568" s="348"/>
    </row>
    <row r="569" spans="5:5" ht="15" x14ac:dyDescent="0.2">
      <c r="E569" s="348"/>
    </row>
    <row r="570" spans="5:5" ht="15" x14ac:dyDescent="0.2">
      <c r="E570" s="348"/>
    </row>
    <row r="571" spans="5:5" ht="15" x14ac:dyDescent="0.2">
      <c r="E571" s="348"/>
    </row>
    <row r="572" spans="5:5" ht="15" x14ac:dyDescent="0.2">
      <c r="E572" s="348"/>
    </row>
    <row r="573" spans="5:5" ht="15" x14ac:dyDescent="0.2">
      <c r="E573" s="348"/>
    </row>
    <row r="574" spans="5:5" ht="15" x14ac:dyDescent="0.2">
      <c r="E574" s="348"/>
    </row>
    <row r="575" spans="5:5" ht="15" x14ac:dyDescent="0.2">
      <c r="E575" s="348"/>
    </row>
    <row r="576" spans="5:5" ht="15" x14ac:dyDescent="0.2">
      <c r="E576" s="348"/>
    </row>
    <row r="577" spans="5:5" ht="15" x14ac:dyDescent="0.2">
      <c r="E577" s="348"/>
    </row>
    <row r="578" spans="5:5" ht="15" x14ac:dyDescent="0.2">
      <c r="E578" s="348"/>
    </row>
    <row r="579" spans="5:5" ht="15" x14ac:dyDescent="0.2">
      <c r="E579" s="348"/>
    </row>
    <row r="580" spans="5:5" ht="15" x14ac:dyDescent="0.2">
      <c r="E580" s="348"/>
    </row>
    <row r="581" spans="5:5" ht="15" x14ac:dyDescent="0.2">
      <c r="E581" s="348"/>
    </row>
    <row r="582" spans="5:5" ht="15" x14ac:dyDescent="0.2">
      <c r="E582" s="348"/>
    </row>
    <row r="583" spans="5:5" ht="15" x14ac:dyDescent="0.2">
      <c r="E583" s="348"/>
    </row>
    <row r="584" spans="5:5" ht="15" x14ac:dyDescent="0.2">
      <c r="E584" s="348"/>
    </row>
    <row r="585" spans="5:5" ht="15" x14ac:dyDescent="0.2">
      <c r="E585" s="348"/>
    </row>
    <row r="586" spans="5:5" ht="15" x14ac:dyDescent="0.2">
      <c r="E586" s="348"/>
    </row>
    <row r="587" spans="5:5" ht="15" x14ac:dyDescent="0.2">
      <c r="E587" s="348"/>
    </row>
    <row r="588" spans="5:5" ht="15" x14ac:dyDescent="0.2">
      <c r="E588" s="348"/>
    </row>
    <row r="589" spans="5:5" ht="15" x14ac:dyDescent="0.2">
      <c r="E589" s="348"/>
    </row>
    <row r="590" spans="5:5" ht="15" x14ac:dyDescent="0.2">
      <c r="E590" s="348"/>
    </row>
    <row r="591" spans="5:5" ht="15" x14ac:dyDescent="0.2">
      <c r="E591" s="348"/>
    </row>
    <row r="592" spans="5:5" ht="15" x14ac:dyDescent="0.2">
      <c r="E592" s="348"/>
    </row>
    <row r="593" spans="5:5" ht="15" x14ac:dyDescent="0.2">
      <c r="E593" s="348"/>
    </row>
    <row r="594" spans="5:5" ht="15" x14ac:dyDescent="0.2">
      <c r="E594" s="348"/>
    </row>
    <row r="595" spans="5:5" ht="15" x14ac:dyDescent="0.2">
      <c r="E595" s="348"/>
    </row>
    <row r="596" spans="5:5" ht="15" x14ac:dyDescent="0.2">
      <c r="E596" s="348"/>
    </row>
    <row r="597" spans="5:5" ht="15" x14ac:dyDescent="0.2">
      <c r="E597" s="348"/>
    </row>
    <row r="598" spans="5:5" ht="15" x14ac:dyDescent="0.2">
      <c r="E598" s="348"/>
    </row>
    <row r="599" spans="5:5" ht="15" x14ac:dyDescent="0.2">
      <c r="E599" s="348"/>
    </row>
    <row r="600" spans="5:5" ht="15" x14ac:dyDescent="0.2">
      <c r="E600" s="348"/>
    </row>
    <row r="601" spans="5:5" ht="15" x14ac:dyDescent="0.2">
      <c r="E601" s="348"/>
    </row>
    <row r="602" spans="5:5" ht="15" x14ac:dyDescent="0.2">
      <c r="E602" s="348"/>
    </row>
    <row r="603" spans="5:5" ht="15" x14ac:dyDescent="0.2">
      <c r="E603" s="348"/>
    </row>
    <row r="604" spans="5:5" ht="15" x14ac:dyDescent="0.2">
      <c r="E604" s="348"/>
    </row>
    <row r="605" spans="5:5" ht="15" x14ac:dyDescent="0.2">
      <c r="E605" s="348"/>
    </row>
    <row r="606" spans="5:5" ht="15" x14ac:dyDescent="0.2">
      <c r="E606" s="348"/>
    </row>
    <row r="607" spans="5:5" ht="15" x14ac:dyDescent="0.2">
      <c r="E607" s="348"/>
    </row>
    <row r="608" spans="5:5" ht="15" x14ac:dyDescent="0.2">
      <c r="E608" s="348"/>
    </row>
    <row r="609" spans="5:5" ht="15" x14ac:dyDescent="0.2">
      <c r="E609" s="348"/>
    </row>
    <row r="610" spans="5:5" ht="15" x14ac:dyDescent="0.2">
      <c r="E610" s="348"/>
    </row>
    <row r="611" spans="5:5" ht="15" x14ac:dyDescent="0.2">
      <c r="E611" s="348"/>
    </row>
    <row r="612" spans="5:5" ht="15" x14ac:dyDescent="0.2">
      <c r="E612" s="348"/>
    </row>
    <row r="613" spans="5:5" ht="15" x14ac:dyDescent="0.2">
      <c r="E613" s="348"/>
    </row>
    <row r="614" spans="5:5" ht="15" x14ac:dyDescent="0.2">
      <c r="E614" s="348"/>
    </row>
    <row r="615" spans="5:5" ht="15" x14ac:dyDescent="0.2">
      <c r="E615" s="348"/>
    </row>
    <row r="616" spans="5:5" ht="15" x14ac:dyDescent="0.2">
      <c r="E616" s="348"/>
    </row>
    <row r="617" spans="5:5" ht="15" x14ac:dyDescent="0.2">
      <c r="E617" s="348"/>
    </row>
    <row r="618" spans="5:5" ht="15" x14ac:dyDescent="0.2">
      <c r="E618" s="348"/>
    </row>
    <row r="619" spans="5:5" ht="15" x14ac:dyDescent="0.2">
      <c r="E619" s="348"/>
    </row>
    <row r="620" spans="5:5" ht="15" x14ac:dyDescent="0.2">
      <c r="E620" s="348"/>
    </row>
    <row r="621" spans="5:5" ht="15" x14ac:dyDescent="0.2">
      <c r="E621" s="348"/>
    </row>
    <row r="622" spans="5:5" ht="15" x14ac:dyDescent="0.2">
      <c r="E622" s="348"/>
    </row>
    <row r="623" spans="5:5" ht="15" x14ac:dyDescent="0.2">
      <c r="E623" s="348"/>
    </row>
    <row r="624" spans="5:5" ht="15" x14ac:dyDescent="0.2">
      <c r="E624" s="348"/>
    </row>
    <row r="625" spans="5:5" ht="15" x14ac:dyDescent="0.2">
      <c r="E625" s="348"/>
    </row>
    <row r="626" spans="5:5" ht="15" x14ac:dyDescent="0.2">
      <c r="E626" s="348"/>
    </row>
    <row r="627" spans="5:5" ht="15" x14ac:dyDescent="0.2">
      <c r="E627" s="348"/>
    </row>
    <row r="628" spans="5:5" ht="15" x14ac:dyDescent="0.2">
      <c r="E628" s="348"/>
    </row>
    <row r="629" spans="5:5" ht="15" x14ac:dyDescent="0.2">
      <c r="E629" s="348"/>
    </row>
    <row r="630" spans="5:5" ht="15" x14ac:dyDescent="0.2">
      <c r="E630" s="348"/>
    </row>
    <row r="631" spans="5:5" ht="15" x14ac:dyDescent="0.2">
      <c r="E631" s="348"/>
    </row>
    <row r="632" spans="5:5" ht="15" x14ac:dyDescent="0.2">
      <c r="E632" s="348"/>
    </row>
    <row r="633" spans="5:5" ht="15" x14ac:dyDescent="0.2">
      <c r="E633" s="348"/>
    </row>
    <row r="634" spans="5:5" ht="15" x14ac:dyDescent="0.2">
      <c r="E634" s="348"/>
    </row>
    <row r="635" spans="5:5" ht="15" x14ac:dyDescent="0.2">
      <c r="E635" s="348"/>
    </row>
    <row r="636" spans="5:5" ht="15" x14ac:dyDescent="0.2">
      <c r="E636" s="348"/>
    </row>
    <row r="637" spans="5:5" ht="15" x14ac:dyDescent="0.2">
      <c r="E637" s="348"/>
    </row>
    <row r="638" spans="5:5" ht="15" x14ac:dyDescent="0.2">
      <c r="E638" s="348"/>
    </row>
    <row r="639" spans="5:5" ht="15" x14ac:dyDescent="0.2">
      <c r="E639" s="348"/>
    </row>
    <row r="640" spans="5:5" ht="15" x14ac:dyDescent="0.2">
      <c r="E640" s="348"/>
    </row>
    <row r="641" spans="5:5" ht="15" x14ac:dyDescent="0.2">
      <c r="E641" s="348"/>
    </row>
    <row r="642" spans="5:5" ht="15" x14ac:dyDescent="0.2">
      <c r="E642" s="348"/>
    </row>
    <row r="643" spans="5:5" ht="15" x14ac:dyDescent="0.2">
      <c r="E643" s="348"/>
    </row>
    <row r="644" spans="5:5" ht="15" x14ac:dyDescent="0.2">
      <c r="E644" s="348"/>
    </row>
    <row r="645" spans="5:5" ht="15" x14ac:dyDescent="0.2">
      <c r="E645" s="348"/>
    </row>
    <row r="646" spans="5:5" ht="15" x14ac:dyDescent="0.2">
      <c r="E646" s="348"/>
    </row>
    <row r="647" spans="5:5" ht="15" x14ac:dyDescent="0.2">
      <c r="E647" s="348"/>
    </row>
    <row r="648" spans="5:5" ht="15" x14ac:dyDescent="0.2">
      <c r="E648" s="348"/>
    </row>
    <row r="649" spans="5:5" ht="15" x14ac:dyDescent="0.2">
      <c r="E649" s="348"/>
    </row>
    <row r="650" spans="5:5" ht="15" x14ac:dyDescent="0.2">
      <c r="E650" s="348"/>
    </row>
    <row r="651" spans="5:5" ht="15" x14ac:dyDescent="0.2">
      <c r="E651" s="348"/>
    </row>
    <row r="652" spans="5:5" ht="15" x14ac:dyDescent="0.2">
      <c r="E652" s="348"/>
    </row>
    <row r="653" spans="5:5" ht="15" x14ac:dyDescent="0.2">
      <c r="E653" s="348"/>
    </row>
    <row r="654" spans="5:5" ht="15" x14ac:dyDescent="0.2">
      <c r="E654" s="348"/>
    </row>
    <row r="655" spans="5:5" ht="15" x14ac:dyDescent="0.2">
      <c r="E655" s="348"/>
    </row>
    <row r="656" spans="5:5" ht="15" x14ac:dyDescent="0.2">
      <c r="E656" s="348"/>
    </row>
    <row r="657" spans="5:5" ht="15" x14ac:dyDescent="0.2">
      <c r="E657" s="348"/>
    </row>
    <row r="658" spans="5:5" ht="15" x14ac:dyDescent="0.2">
      <c r="E658" s="348"/>
    </row>
    <row r="659" spans="5:5" ht="15" x14ac:dyDescent="0.2">
      <c r="E659" s="348"/>
    </row>
    <row r="660" spans="5:5" ht="15" x14ac:dyDescent="0.2">
      <c r="E660" s="348"/>
    </row>
    <row r="661" spans="5:5" ht="15" x14ac:dyDescent="0.2">
      <c r="E661" s="348"/>
    </row>
    <row r="662" spans="5:5" ht="15" x14ac:dyDescent="0.2">
      <c r="E662" s="348"/>
    </row>
    <row r="663" spans="5:5" ht="15" x14ac:dyDescent="0.2">
      <c r="E663" s="348"/>
    </row>
    <row r="664" spans="5:5" ht="15" x14ac:dyDescent="0.2">
      <c r="E664" s="348"/>
    </row>
    <row r="665" spans="5:5" ht="15" x14ac:dyDescent="0.2">
      <c r="E665" s="348"/>
    </row>
    <row r="666" spans="5:5" ht="15" x14ac:dyDescent="0.2">
      <c r="E666" s="348"/>
    </row>
    <row r="667" spans="5:5" ht="15" x14ac:dyDescent="0.2">
      <c r="E667" s="348"/>
    </row>
    <row r="668" spans="5:5" ht="15" x14ac:dyDescent="0.2">
      <c r="E668" s="348"/>
    </row>
    <row r="669" spans="5:5" ht="15" x14ac:dyDescent="0.2">
      <c r="E669" s="348"/>
    </row>
    <row r="670" spans="5:5" ht="15" x14ac:dyDescent="0.2">
      <c r="E670" s="348"/>
    </row>
    <row r="671" spans="5:5" ht="15" x14ac:dyDescent="0.2">
      <c r="E671" s="348"/>
    </row>
    <row r="672" spans="5:5" ht="15" x14ac:dyDescent="0.2">
      <c r="E672" s="348"/>
    </row>
    <row r="673" spans="5:5" ht="15" x14ac:dyDescent="0.2">
      <c r="E673" s="348"/>
    </row>
    <row r="674" spans="5:5" ht="15" x14ac:dyDescent="0.2">
      <c r="E674" s="348"/>
    </row>
    <row r="675" spans="5:5" ht="15" x14ac:dyDescent="0.2">
      <c r="E675" s="348"/>
    </row>
    <row r="676" spans="5:5" ht="15" x14ac:dyDescent="0.2">
      <c r="E676" s="348"/>
    </row>
    <row r="677" spans="5:5" ht="15" x14ac:dyDescent="0.2">
      <c r="E677" s="348"/>
    </row>
    <row r="678" spans="5:5" ht="15" x14ac:dyDescent="0.2">
      <c r="E678" s="348"/>
    </row>
    <row r="679" spans="5:5" ht="15" x14ac:dyDescent="0.2">
      <c r="E679" s="348"/>
    </row>
    <row r="680" spans="5:5" ht="15" x14ac:dyDescent="0.2">
      <c r="E680" s="348"/>
    </row>
    <row r="681" spans="5:5" ht="15" x14ac:dyDescent="0.2">
      <c r="E681" s="348"/>
    </row>
    <row r="682" spans="5:5" ht="15" x14ac:dyDescent="0.2">
      <c r="E682" s="348"/>
    </row>
    <row r="683" spans="5:5" ht="15" x14ac:dyDescent="0.2">
      <c r="E683" s="348"/>
    </row>
    <row r="684" spans="5:5" ht="15" x14ac:dyDescent="0.2">
      <c r="E684" s="348"/>
    </row>
    <row r="685" spans="5:5" ht="15" x14ac:dyDescent="0.2">
      <c r="E685" s="348"/>
    </row>
    <row r="686" spans="5:5" ht="15" x14ac:dyDescent="0.2">
      <c r="E686" s="348"/>
    </row>
    <row r="687" spans="5:5" ht="15" x14ac:dyDescent="0.2">
      <c r="E687" s="348"/>
    </row>
    <row r="688" spans="5:5" ht="15" x14ac:dyDescent="0.2">
      <c r="E688" s="348"/>
    </row>
    <row r="689" spans="5:5" ht="15" x14ac:dyDescent="0.2">
      <c r="E689" s="348"/>
    </row>
    <row r="690" spans="5:5" ht="15" x14ac:dyDescent="0.2">
      <c r="E690" s="348"/>
    </row>
    <row r="691" spans="5:5" ht="15" x14ac:dyDescent="0.2">
      <c r="E691" s="348"/>
    </row>
    <row r="692" spans="5:5" ht="15" x14ac:dyDescent="0.2">
      <c r="E692" s="348"/>
    </row>
    <row r="693" spans="5:5" ht="15" x14ac:dyDescent="0.2">
      <c r="E693" s="348"/>
    </row>
    <row r="694" spans="5:5" ht="15" x14ac:dyDescent="0.2">
      <c r="E694" s="348"/>
    </row>
    <row r="695" spans="5:5" ht="15" x14ac:dyDescent="0.2">
      <c r="E695" s="348"/>
    </row>
    <row r="696" spans="5:5" ht="15" x14ac:dyDescent="0.2">
      <c r="E696" s="348"/>
    </row>
    <row r="697" spans="5:5" ht="15" x14ac:dyDescent="0.2">
      <c r="E697" s="348"/>
    </row>
    <row r="698" spans="5:5" ht="15" x14ac:dyDescent="0.2">
      <c r="E698" s="348"/>
    </row>
    <row r="699" spans="5:5" ht="15" x14ac:dyDescent="0.2">
      <c r="E699" s="348"/>
    </row>
    <row r="700" spans="5:5" ht="15" x14ac:dyDescent="0.2">
      <c r="E700" s="348"/>
    </row>
    <row r="701" spans="5:5" ht="15" x14ac:dyDescent="0.2">
      <c r="E701" s="348"/>
    </row>
    <row r="702" spans="5:5" ht="15" x14ac:dyDescent="0.2">
      <c r="E702" s="348"/>
    </row>
    <row r="703" spans="5:5" ht="15" x14ac:dyDescent="0.2">
      <c r="E703" s="348"/>
    </row>
    <row r="704" spans="5:5" ht="15" x14ac:dyDescent="0.2">
      <c r="E704" s="348"/>
    </row>
    <row r="705" spans="5:5" ht="15" x14ac:dyDescent="0.2">
      <c r="E705" s="348"/>
    </row>
    <row r="706" spans="5:5" ht="15" x14ac:dyDescent="0.2">
      <c r="E706" s="348"/>
    </row>
    <row r="707" spans="5:5" ht="15" x14ac:dyDescent="0.2">
      <c r="E707" s="348"/>
    </row>
    <row r="708" spans="5:5" ht="15" x14ac:dyDescent="0.2">
      <c r="E708" s="348"/>
    </row>
    <row r="709" spans="5:5" ht="15" x14ac:dyDescent="0.2">
      <c r="E709" s="348"/>
    </row>
    <row r="710" spans="5:5" ht="15" x14ac:dyDescent="0.2">
      <c r="E710" s="348"/>
    </row>
    <row r="711" spans="5:5" ht="15" x14ac:dyDescent="0.2">
      <c r="E711" s="348"/>
    </row>
    <row r="712" spans="5:5" ht="15" x14ac:dyDescent="0.2">
      <c r="E712" s="348"/>
    </row>
    <row r="713" spans="5:5" ht="15" x14ac:dyDescent="0.2">
      <c r="E713" s="348"/>
    </row>
    <row r="714" spans="5:5" ht="15" x14ac:dyDescent="0.2">
      <c r="E714" s="348"/>
    </row>
    <row r="715" spans="5:5" ht="15" x14ac:dyDescent="0.2">
      <c r="E715" s="348"/>
    </row>
    <row r="716" spans="5:5" ht="15" x14ac:dyDescent="0.2">
      <c r="E716" s="348"/>
    </row>
    <row r="717" spans="5:5" ht="15" x14ac:dyDescent="0.2">
      <c r="E717" s="348"/>
    </row>
    <row r="718" spans="5:5" ht="15" x14ac:dyDescent="0.2">
      <c r="E718" s="348"/>
    </row>
    <row r="719" spans="5:5" ht="15" x14ac:dyDescent="0.2">
      <c r="E719" s="348"/>
    </row>
    <row r="720" spans="5:5" ht="15" x14ac:dyDescent="0.2">
      <c r="E720" s="348"/>
    </row>
    <row r="721" spans="5:5" ht="15" x14ac:dyDescent="0.2">
      <c r="E721" s="348"/>
    </row>
    <row r="722" spans="5:5" ht="15" x14ac:dyDescent="0.2">
      <c r="E722" s="348"/>
    </row>
    <row r="723" spans="5:5" ht="15" x14ac:dyDescent="0.2">
      <c r="E723" s="348"/>
    </row>
    <row r="724" spans="5:5" ht="15" x14ac:dyDescent="0.2">
      <c r="E724" s="348"/>
    </row>
    <row r="725" spans="5:5" ht="15" x14ac:dyDescent="0.2">
      <c r="E725" s="348"/>
    </row>
    <row r="726" spans="5:5" ht="15" x14ac:dyDescent="0.2">
      <c r="E726" s="348"/>
    </row>
    <row r="727" spans="5:5" ht="15" x14ac:dyDescent="0.2">
      <c r="E727" s="348"/>
    </row>
    <row r="728" spans="5:5" ht="15" x14ac:dyDescent="0.2">
      <c r="E728" s="348"/>
    </row>
    <row r="729" spans="5:5" ht="15" x14ac:dyDescent="0.2">
      <c r="E729" s="348"/>
    </row>
    <row r="730" spans="5:5" ht="15" x14ac:dyDescent="0.2">
      <c r="E730" s="348"/>
    </row>
    <row r="731" spans="5:5" ht="15" x14ac:dyDescent="0.2">
      <c r="E731" s="348"/>
    </row>
    <row r="732" spans="5:5" ht="15" x14ac:dyDescent="0.2">
      <c r="E732" s="348"/>
    </row>
    <row r="733" spans="5:5" ht="15" x14ac:dyDescent="0.2">
      <c r="E733" s="348"/>
    </row>
    <row r="734" spans="5:5" ht="15" x14ac:dyDescent="0.2">
      <c r="E734" s="348"/>
    </row>
    <row r="735" spans="5:5" ht="15" x14ac:dyDescent="0.2">
      <c r="E735" s="348"/>
    </row>
    <row r="736" spans="5:5" ht="15" x14ac:dyDescent="0.2">
      <c r="E736" s="348"/>
    </row>
    <row r="737" spans="5:5" ht="15" x14ac:dyDescent="0.2">
      <c r="E737" s="348"/>
    </row>
    <row r="738" spans="5:5" ht="15" x14ac:dyDescent="0.2">
      <c r="E738" s="348"/>
    </row>
    <row r="739" spans="5:5" ht="15" x14ac:dyDescent="0.2">
      <c r="E739" s="348"/>
    </row>
    <row r="740" spans="5:5" ht="15" x14ac:dyDescent="0.2">
      <c r="E740" s="348"/>
    </row>
    <row r="741" spans="5:5" ht="15" x14ac:dyDescent="0.2">
      <c r="E741" s="348"/>
    </row>
    <row r="742" spans="5:5" ht="15" x14ac:dyDescent="0.2">
      <c r="E742" s="348"/>
    </row>
    <row r="743" spans="5:5" ht="15" x14ac:dyDescent="0.2">
      <c r="E743" s="348"/>
    </row>
    <row r="744" spans="5:5" ht="15" x14ac:dyDescent="0.2">
      <c r="E744" s="348"/>
    </row>
    <row r="745" spans="5:5" ht="15" x14ac:dyDescent="0.2">
      <c r="E745" s="348"/>
    </row>
    <row r="746" spans="5:5" ht="15" x14ac:dyDescent="0.2">
      <c r="E746" s="348"/>
    </row>
    <row r="747" spans="5:5" ht="15" x14ac:dyDescent="0.2">
      <c r="E747" s="348"/>
    </row>
    <row r="748" spans="5:5" ht="15" x14ac:dyDescent="0.2">
      <c r="E748" s="348"/>
    </row>
    <row r="749" spans="5:5" ht="15" x14ac:dyDescent="0.2">
      <c r="E749" s="348"/>
    </row>
    <row r="750" spans="5:5" ht="15" x14ac:dyDescent="0.2">
      <c r="E750" s="348"/>
    </row>
    <row r="751" spans="5:5" ht="15" x14ac:dyDescent="0.2">
      <c r="E751" s="348"/>
    </row>
    <row r="752" spans="5:5" ht="15" x14ac:dyDescent="0.2">
      <c r="E752" s="348"/>
    </row>
    <row r="753" spans="5:5" ht="15" x14ac:dyDescent="0.2">
      <c r="E753" s="348"/>
    </row>
    <row r="754" spans="5:5" ht="15" x14ac:dyDescent="0.2">
      <c r="E754" s="348"/>
    </row>
    <row r="755" spans="5:5" ht="15" x14ac:dyDescent="0.2">
      <c r="E755" s="348"/>
    </row>
    <row r="756" spans="5:5" ht="15" x14ac:dyDescent="0.2">
      <c r="E756" s="348"/>
    </row>
    <row r="757" spans="5:5" ht="15" x14ac:dyDescent="0.2">
      <c r="E757" s="348"/>
    </row>
    <row r="758" spans="5:5" ht="15" x14ac:dyDescent="0.2">
      <c r="E758" s="348"/>
    </row>
    <row r="759" spans="5:5" ht="15" x14ac:dyDescent="0.2">
      <c r="E759" s="348"/>
    </row>
    <row r="760" spans="5:5" ht="15" x14ac:dyDescent="0.2">
      <c r="E760" s="348"/>
    </row>
    <row r="761" spans="5:5" ht="15" x14ac:dyDescent="0.2">
      <c r="E761" s="348"/>
    </row>
    <row r="762" spans="5:5" ht="15" x14ac:dyDescent="0.2">
      <c r="E762" s="348"/>
    </row>
    <row r="763" spans="5:5" ht="15" x14ac:dyDescent="0.2">
      <c r="E763" s="348"/>
    </row>
    <row r="764" spans="5:5" ht="15" x14ac:dyDescent="0.2">
      <c r="E764" s="348"/>
    </row>
    <row r="765" spans="5:5" ht="15" x14ac:dyDescent="0.2">
      <c r="E765" s="348"/>
    </row>
    <row r="766" spans="5:5" ht="15" x14ac:dyDescent="0.2">
      <c r="E766" s="348"/>
    </row>
    <row r="767" spans="5:5" ht="15" x14ac:dyDescent="0.2">
      <c r="E767" s="348"/>
    </row>
    <row r="768" spans="5:5" ht="15" x14ac:dyDescent="0.2">
      <c r="E768" s="348"/>
    </row>
    <row r="769" spans="5:5" ht="15" x14ac:dyDescent="0.2">
      <c r="E769" s="348"/>
    </row>
    <row r="770" spans="5:5" ht="15" x14ac:dyDescent="0.2">
      <c r="E770" s="348"/>
    </row>
    <row r="771" spans="5:5" ht="15" x14ac:dyDescent="0.2">
      <c r="E771" s="348"/>
    </row>
    <row r="772" spans="5:5" ht="15" x14ac:dyDescent="0.2">
      <c r="E772" s="348"/>
    </row>
    <row r="773" spans="5:5" ht="15" x14ac:dyDescent="0.2">
      <c r="E773" s="348"/>
    </row>
    <row r="774" spans="5:5" ht="15" x14ac:dyDescent="0.2">
      <c r="E774" s="348"/>
    </row>
    <row r="775" spans="5:5" ht="15" x14ac:dyDescent="0.2">
      <c r="E775" s="348"/>
    </row>
    <row r="776" spans="5:5" ht="15" x14ac:dyDescent="0.2">
      <c r="E776" s="348"/>
    </row>
    <row r="777" spans="5:5" ht="15" x14ac:dyDescent="0.2">
      <c r="E777" s="348"/>
    </row>
    <row r="778" spans="5:5" ht="15" x14ac:dyDescent="0.2">
      <c r="E778" s="348"/>
    </row>
    <row r="779" spans="5:5" ht="15" x14ac:dyDescent="0.2">
      <c r="E779" s="348"/>
    </row>
    <row r="780" spans="5:5" ht="15" x14ac:dyDescent="0.2">
      <c r="E780" s="348"/>
    </row>
    <row r="781" spans="5:5" ht="15" x14ac:dyDescent="0.2">
      <c r="E781" s="348"/>
    </row>
    <row r="782" spans="5:5" ht="15" x14ac:dyDescent="0.2">
      <c r="E782" s="348"/>
    </row>
    <row r="783" spans="5:5" ht="15" x14ac:dyDescent="0.2">
      <c r="E783" s="348"/>
    </row>
    <row r="784" spans="5:5" ht="15" x14ac:dyDescent="0.2">
      <c r="E784" s="348"/>
    </row>
    <row r="785" spans="5:5" ht="15" x14ac:dyDescent="0.2">
      <c r="E785" s="348"/>
    </row>
    <row r="786" spans="5:5" ht="15" x14ac:dyDescent="0.2">
      <c r="E786" s="348"/>
    </row>
    <row r="787" spans="5:5" ht="15" x14ac:dyDescent="0.2">
      <c r="E787" s="348"/>
    </row>
    <row r="788" spans="5:5" ht="15" x14ac:dyDescent="0.2">
      <c r="E788" s="348"/>
    </row>
    <row r="789" spans="5:5" ht="15" x14ac:dyDescent="0.2">
      <c r="E789" s="348"/>
    </row>
    <row r="790" spans="5:5" ht="15" x14ac:dyDescent="0.2">
      <c r="E790" s="348"/>
    </row>
    <row r="791" spans="5:5" ht="15" x14ac:dyDescent="0.2">
      <c r="E791" s="348"/>
    </row>
    <row r="792" spans="5:5" ht="15" x14ac:dyDescent="0.2">
      <c r="E792" s="348"/>
    </row>
    <row r="793" spans="5:5" ht="15" x14ac:dyDescent="0.2">
      <c r="E793" s="348"/>
    </row>
    <row r="794" spans="5:5" ht="15" x14ac:dyDescent="0.2">
      <c r="E794" s="348"/>
    </row>
    <row r="795" spans="5:5" ht="15" x14ac:dyDescent="0.2">
      <c r="E795" s="348"/>
    </row>
    <row r="796" spans="5:5" ht="15" x14ac:dyDescent="0.2">
      <c r="E796" s="348"/>
    </row>
    <row r="797" spans="5:5" ht="15" x14ac:dyDescent="0.2">
      <c r="E797" s="348"/>
    </row>
    <row r="798" spans="5:5" ht="15" x14ac:dyDescent="0.2">
      <c r="E798" s="348"/>
    </row>
    <row r="799" spans="5:5" ht="15" x14ac:dyDescent="0.2">
      <c r="E799" s="348"/>
    </row>
    <row r="800" spans="5:5" ht="15" x14ac:dyDescent="0.2">
      <c r="E800" s="348"/>
    </row>
    <row r="801" spans="5:5" ht="15" x14ac:dyDescent="0.2">
      <c r="E801" s="348"/>
    </row>
    <row r="802" spans="5:5" ht="15" x14ac:dyDescent="0.2">
      <c r="E802" s="348"/>
    </row>
    <row r="803" spans="5:5" ht="15" x14ac:dyDescent="0.2">
      <c r="E803" s="348"/>
    </row>
    <row r="804" spans="5:5" ht="15" x14ac:dyDescent="0.2">
      <c r="E804" s="348"/>
    </row>
    <row r="805" spans="5:5" ht="15" x14ac:dyDescent="0.2">
      <c r="E805" s="348"/>
    </row>
    <row r="806" spans="5:5" ht="15" x14ac:dyDescent="0.2">
      <c r="E806" s="348"/>
    </row>
    <row r="807" spans="5:5" ht="15" x14ac:dyDescent="0.2">
      <c r="E807" s="348"/>
    </row>
    <row r="808" spans="5:5" ht="15" x14ac:dyDescent="0.2">
      <c r="E808" s="348"/>
    </row>
    <row r="809" spans="5:5" ht="15" x14ac:dyDescent="0.2">
      <c r="E809" s="348"/>
    </row>
    <row r="810" spans="5:5" ht="15" x14ac:dyDescent="0.2">
      <c r="E810" s="348"/>
    </row>
    <row r="811" spans="5:5" ht="15" x14ac:dyDescent="0.2">
      <c r="E811" s="348"/>
    </row>
    <row r="812" spans="5:5" ht="15" x14ac:dyDescent="0.2">
      <c r="E812" s="348"/>
    </row>
    <row r="813" spans="5:5" ht="15" x14ac:dyDescent="0.2">
      <c r="E813" s="348"/>
    </row>
    <row r="814" spans="5:5" ht="15" x14ac:dyDescent="0.2">
      <c r="E814" s="348"/>
    </row>
    <row r="815" spans="5:5" ht="15" x14ac:dyDescent="0.2">
      <c r="E815" s="348"/>
    </row>
    <row r="816" spans="5:5" ht="15" x14ac:dyDescent="0.2">
      <c r="E816" s="348"/>
    </row>
    <row r="817" spans="5:5" ht="15" x14ac:dyDescent="0.2">
      <c r="E817" s="348"/>
    </row>
    <row r="818" spans="5:5" ht="15" x14ac:dyDescent="0.2">
      <c r="E818" s="348"/>
    </row>
    <row r="819" spans="5:5" ht="15" x14ac:dyDescent="0.2">
      <c r="E819" s="348"/>
    </row>
    <row r="820" spans="5:5" ht="15" x14ac:dyDescent="0.2">
      <c r="E820" s="348"/>
    </row>
    <row r="821" spans="5:5" ht="15" x14ac:dyDescent="0.2">
      <c r="E821" s="348"/>
    </row>
    <row r="822" spans="5:5" ht="15" x14ac:dyDescent="0.2">
      <c r="E822" s="348"/>
    </row>
    <row r="823" spans="5:5" ht="15" x14ac:dyDescent="0.2">
      <c r="E823" s="348"/>
    </row>
    <row r="824" spans="5:5" ht="15" x14ac:dyDescent="0.2">
      <c r="E824" s="348"/>
    </row>
    <row r="825" spans="5:5" ht="15" x14ac:dyDescent="0.2">
      <c r="E825" s="348"/>
    </row>
    <row r="826" spans="5:5" ht="15" x14ac:dyDescent="0.2">
      <c r="E826" s="348"/>
    </row>
    <row r="827" spans="5:5" ht="15" x14ac:dyDescent="0.2">
      <c r="E827" s="348"/>
    </row>
    <row r="828" spans="5:5" ht="15" x14ac:dyDescent="0.2">
      <c r="E828" s="348"/>
    </row>
    <row r="829" spans="5:5" ht="15" x14ac:dyDescent="0.2">
      <c r="E829" s="348"/>
    </row>
    <row r="830" spans="5:5" ht="15" x14ac:dyDescent="0.2">
      <c r="E830" s="348"/>
    </row>
    <row r="831" spans="5:5" ht="15" x14ac:dyDescent="0.2">
      <c r="E831" s="348"/>
    </row>
    <row r="832" spans="5:5" ht="15" x14ac:dyDescent="0.2">
      <c r="E832" s="348"/>
    </row>
    <row r="833" spans="5:5" ht="15" x14ac:dyDescent="0.2">
      <c r="E833" s="348"/>
    </row>
    <row r="834" spans="5:5" ht="15" x14ac:dyDescent="0.2">
      <c r="E834" s="348"/>
    </row>
    <row r="835" spans="5:5" ht="15" x14ac:dyDescent="0.2">
      <c r="E835" s="348"/>
    </row>
    <row r="836" spans="5:5" ht="15" x14ac:dyDescent="0.2">
      <c r="E836" s="348"/>
    </row>
    <row r="837" spans="5:5" ht="15" x14ac:dyDescent="0.2">
      <c r="E837" s="348"/>
    </row>
    <row r="838" spans="5:5" ht="15" x14ac:dyDescent="0.2">
      <c r="E838" s="348"/>
    </row>
    <row r="839" spans="5:5" ht="15" x14ac:dyDescent="0.2">
      <c r="E839" s="348"/>
    </row>
    <row r="840" spans="5:5" ht="15" x14ac:dyDescent="0.2">
      <c r="E840" s="348"/>
    </row>
    <row r="841" spans="5:5" ht="15" x14ac:dyDescent="0.2">
      <c r="E841" s="348"/>
    </row>
    <row r="842" spans="5:5" ht="15" x14ac:dyDescent="0.2">
      <c r="E842" s="348"/>
    </row>
    <row r="843" spans="5:5" ht="15" x14ac:dyDescent="0.2">
      <c r="E843" s="348"/>
    </row>
    <row r="844" spans="5:5" ht="15" x14ac:dyDescent="0.2">
      <c r="E844" s="348"/>
    </row>
    <row r="845" spans="5:5" ht="15" x14ac:dyDescent="0.2">
      <c r="E845" s="348"/>
    </row>
    <row r="846" spans="5:5" ht="15" x14ac:dyDescent="0.2">
      <c r="E846" s="348"/>
    </row>
    <row r="847" spans="5:5" ht="15" x14ac:dyDescent="0.2">
      <c r="E847" s="348"/>
    </row>
    <row r="848" spans="5:5" ht="15" x14ac:dyDescent="0.2">
      <c r="E848" s="348"/>
    </row>
    <row r="849" spans="5:5" ht="15" x14ac:dyDescent="0.2">
      <c r="E849" s="348"/>
    </row>
    <row r="850" spans="5:5" ht="15" x14ac:dyDescent="0.2">
      <c r="E850" s="348"/>
    </row>
    <row r="851" spans="5:5" ht="15" x14ac:dyDescent="0.2">
      <c r="E851" s="348"/>
    </row>
    <row r="852" spans="5:5" ht="15" x14ac:dyDescent="0.2">
      <c r="E852" s="348"/>
    </row>
    <row r="853" spans="5:5" ht="15" x14ac:dyDescent="0.2">
      <c r="E853" s="348"/>
    </row>
    <row r="854" spans="5:5" ht="15" x14ac:dyDescent="0.2">
      <c r="E854" s="348"/>
    </row>
    <row r="855" spans="5:5" ht="15" x14ac:dyDescent="0.2">
      <c r="E855" s="348"/>
    </row>
    <row r="856" spans="5:5" ht="15" x14ac:dyDescent="0.2">
      <c r="E856" s="348"/>
    </row>
    <row r="857" spans="5:5" ht="15" x14ac:dyDescent="0.2">
      <c r="E857" s="348"/>
    </row>
    <row r="858" spans="5:5" ht="15" x14ac:dyDescent="0.2">
      <c r="E858" s="348"/>
    </row>
    <row r="859" spans="5:5" ht="15" x14ac:dyDescent="0.2">
      <c r="E859" s="348"/>
    </row>
    <row r="860" spans="5:5" ht="15" x14ac:dyDescent="0.2">
      <c r="E860" s="348"/>
    </row>
    <row r="861" spans="5:5" ht="15" x14ac:dyDescent="0.2">
      <c r="E861" s="348"/>
    </row>
    <row r="862" spans="5:5" ht="15" x14ac:dyDescent="0.2">
      <c r="E862" s="348"/>
    </row>
    <row r="863" spans="5:5" ht="15" x14ac:dyDescent="0.2">
      <c r="E863" s="348"/>
    </row>
    <row r="864" spans="5:5" ht="15" x14ac:dyDescent="0.2">
      <c r="E864" s="348"/>
    </row>
    <row r="865" spans="5:5" ht="15" x14ac:dyDescent="0.2">
      <c r="E865" s="348"/>
    </row>
    <row r="866" spans="5:5" ht="15" x14ac:dyDescent="0.2">
      <c r="E866" s="348"/>
    </row>
    <row r="867" spans="5:5" ht="15" x14ac:dyDescent="0.2">
      <c r="E867" s="348"/>
    </row>
    <row r="868" spans="5:5" ht="15" x14ac:dyDescent="0.2">
      <c r="E868" s="348"/>
    </row>
    <row r="869" spans="5:5" ht="15" x14ac:dyDescent="0.2">
      <c r="E869" s="348"/>
    </row>
    <row r="870" spans="5:5" ht="15" x14ac:dyDescent="0.2">
      <c r="E870" s="348"/>
    </row>
    <row r="871" spans="5:5" ht="15" x14ac:dyDescent="0.2">
      <c r="E871" s="348"/>
    </row>
    <row r="872" spans="5:5" ht="15" x14ac:dyDescent="0.2">
      <c r="E872" s="348"/>
    </row>
    <row r="873" spans="5:5" ht="15" x14ac:dyDescent="0.2">
      <c r="E873" s="348"/>
    </row>
    <row r="874" spans="5:5" ht="15" x14ac:dyDescent="0.2">
      <c r="E874" s="348"/>
    </row>
    <row r="875" spans="5:5" ht="15" x14ac:dyDescent="0.2">
      <c r="E875" s="348"/>
    </row>
    <row r="876" spans="5:5" ht="15" x14ac:dyDescent="0.2">
      <c r="E876" s="348"/>
    </row>
    <row r="877" spans="5:5" ht="15" x14ac:dyDescent="0.2">
      <c r="E877" s="348"/>
    </row>
    <row r="878" spans="5:5" ht="15" x14ac:dyDescent="0.2">
      <c r="E878" s="348"/>
    </row>
    <row r="879" spans="5:5" ht="15" x14ac:dyDescent="0.2">
      <c r="E879" s="348"/>
    </row>
    <row r="880" spans="5:5" ht="15" x14ac:dyDescent="0.2">
      <c r="E880" s="348"/>
    </row>
    <row r="881" spans="5:5" ht="15" x14ac:dyDescent="0.2">
      <c r="E881" s="348"/>
    </row>
    <row r="882" spans="5:5" ht="15" x14ac:dyDescent="0.2">
      <c r="E882" s="348"/>
    </row>
    <row r="883" spans="5:5" ht="15" x14ac:dyDescent="0.2">
      <c r="E883" s="348"/>
    </row>
    <row r="884" spans="5:5" ht="15" x14ac:dyDescent="0.2">
      <c r="E884" s="348"/>
    </row>
    <row r="885" spans="5:5" ht="15" x14ac:dyDescent="0.2">
      <c r="E885" s="348"/>
    </row>
    <row r="886" spans="5:5" ht="15" x14ac:dyDescent="0.2">
      <c r="E886" s="348"/>
    </row>
    <row r="887" spans="5:5" ht="15" x14ac:dyDescent="0.2">
      <c r="E887" s="348"/>
    </row>
    <row r="888" spans="5:5" ht="15" x14ac:dyDescent="0.2">
      <c r="E888" s="348"/>
    </row>
    <row r="889" spans="5:5" ht="15" x14ac:dyDescent="0.2">
      <c r="E889" s="348"/>
    </row>
    <row r="890" spans="5:5" ht="15" x14ac:dyDescent="0.2">
      <c r="E890" s="348"/>
    </row>
    <row r="891" spans="5:5" ht="15" x14ac:dyDescent="0.2">
      <c r="E891" s="348"/>
    </row>
    <row r="892" spans="5:5" ht="15" x14ac:dyDescent="0.2">
      <c r="E892" s="348"/>
    </row>
    <row r="893" spans="5:5" ht="15" x14ac:dyDescent="0.2">
      <c r="E893" s="348"/>
    </row>
    <row r="894" spans="5:5" ht="15" x14ac:dyDescent="0.2">
      <c r="E894" s="348"/>
    </row>
    <row r="895" spans="5:5" ht="15" x14ac:dyDescent="0.2">
      <c r="E895" s="348"/>
    </row>
    <row r="896" spans="5:5" ht="15" x14ac:dyDescent="0.2">
      <c r="E896" s="348"/>
    </row>
    <row r="897" spans="5:5" ht="15" x14ac:dyDescent="0.2">
      <c r="E897" s="348"/>
    </row>
    <row r="898" spans="5:5" ht="15" x14ac:dyDescent="0.2">
      <c r="E898" s="348"/>
    </row>
    <row r="899" spans="5:5" ht="15" x14ac:dyDescent="0.2">
      <c r="E899" s="348"/>
    </row>
    <row r="900" spans="5:5" ht="15" x14ac:dyDescent="0.2">
      <c r="E900" s="348"/>
    </row>
    <row r="901" spans="5:5" ht="15" x14ac:dyDescent="0.2">
      <c r="E901" s="348"/>
    </row>
    <row r="902" spans="5:5" ht="15" x14ac:dyDescent="0.2">
      <c r="E902" s="348"/>
    </row>
    <row r="903" spans="5:5" ht="15" x14ac:dyDescent="0.2">
      <c r="E903" s="348"/>
    </row>
    <row r="904" spans="5:5" ht="15" x14ac:dyDescent="0.2">
      <c r="E904" s="348"/>
    </row>
    <row r="905" spans="5:5" ht="15" x14ac:dyDescent="0.2">
      <c r="E905" s="348"/>
    </row>
    <row r="906" spans="5:5" ht="15" x14ac:dyDescent="0.2">
      <c r="E906" s="348"/>
    </row>
    <row r="907" spans="5:5" ht="15" x14ac:dyDescent="0.2">
      <c r="E907" s="348"/>
    </row>
    <row r="908" spans="5:5" ht="15" x14ac:dyDescent="0.2">
      <c r="E908" s="348"/>
    </row>
    <row r="909" spans="5:5" ht="15" x14ac:dyDescent="0.2">
      <c r="E909" s="348"/>
    </row>
    <row r="910" spans="5:5" ht="15" x14ac:dyDescent="0.2">
      <c r="E910" s="348"/>
    </row>
    <row r="911" spans="5:5" ht="15" x14ac:dyDescent="0.2">
      <c r="E911" s="348"/>
    </row>
    <row r="912" spans="5:5" ht="15" x14ac:dyDescent="0.2">
      <c r="E912" s="348"/>
    </row>
    <row r="913" spans="5:5" ht="15" x14ac:dyDescent="0.2">
      <c r="E913" s="348"/>
    </row>
    <row r="914" spans="5:5" ht="15" x14ac:dyDescent="0.2">
      <c r="E914" s="348"/>
    </row>
    <row r="915" spans="5:5" ht="15" x14ac:dyDescent="0.2">
      <c r="E915" s="348"/>
    </row>
    <row r="916" spans="5:5" ht="15" x14ac:dyDescent="0.2">
      <c r="E916" s="348"/>
    </row>
    <row r="917" spans="5:5" ht="15" x14ac:dyDescent="0.2">
      <c r="E917" s="348"/>
    </row>
    <row r="918" spans="5:5" ht="15" x14ac:dyDescent="0.2">
      <c r="E918" s="348"/>
    </row>
    <row r="919" spans="5:5" ht="15" x14ac:dyDescent="0.2">
      <c r="E919" s="348"/>
    </row>
    <row r="920" spans="5:5" ht="15" x14ac:dyDescent="0.2">
      <c r="E920" s="348"/>
    </row>
    <row r="921" spans="5:5" ht="15" x14ac:dyDescent="0.2">
      <c r="E921" s="348"/>
    </row>
    <row r="922" spans="5:5" ht="15" x14ac:dyDescent="0.2">
      <c r="E922" s="348"/>
    </row>
    <row r="923" spans="5:5" ht="15" x14ac:dyDescent="0.2">
      <c r="E923" s="348"/>
    </row>
    <row r="924" spans="5:5" ht="15" x14ac:dyDescent="0.2">
      <c r="E924" s="348"/>
    </row>
    <row r="925" spans="5:5" ht="15" x14ac:dyDescent="0.2">
      <c r="E925" s="348"/>
    </row>
    <row r="926" spans="5:5" ht="15" x14ac:dyDescent="0.2">
      <c r="E926" s="348"/>
    </row>
    <row r="927" spans="5:5" ht="15" x14ac:dyDescent="0.2">
      <c r="E927" s="348"/>
    </row>
    <row r="928" spans="5:5" ht="15" x14ac:dyDescent="0.2">
      <c r="E928" s="348"/>
    </row>
    <row r="929" spans="5:5" ht="15" x14ac:dyDescent="0.2">
      <c r="E929" s="348"/>
    </row>
    <row r="930" spans="5:5" ht="15" x14ac:dyDescent="0.2">
      <c r="E930" s="348"/>
    </row>
    <row r="931" spans="5:5" ht="15" x14ac:dyDescent="0.2">
      <c r="E931" s="348"/>
    </row>
    <row r="932" spans="5:5" ht="15" x14ac:dyDescent="0.2">
      <c r="E932" s="348"/>
    </row>
    <row r="933" spans="5:5" ht="15" x14ac:dyDescent="0.2">
      <c r="E933" s="348"/>
    </row>
    <row r="934" spans="5:5" ht="15" x14ac:dyDescent="0.2">
      <c r="E934" s="348"/>
    </row>
    <row r="935" spans="5:5" ht="15" x14ac:dyDescent="0.2">
      <c r="E935" s="348"/>
    </row>
    <row r="936" spans="5:5" ht="15" x14ac:dyDescent="0.2">
      <c r="E936" s="348"/>
    </row>
    <row r="937" spans="5:5" ht="15" x14ac:dyDescent="0.2">
      <c r="E937" s="348"/>
    </row>
    <row r="938" spans="5:5" ht="15" x14ac:dyDescent="0.2">
      <c r="E938" s="348"/>
    </row>
    <row r="939" spans="5:5" ht="15" x14ac:dyDescent="0.2">
      <c r="E939" s="348"/>
    </row>
    <row r="940" spans="5:5" ht="15" x14ac:dyDescent="0.2">
      <c r="E940" s="348"/>
    </row>
    <row r="941" spans="5:5" ht="15" x14ac:dyDescent="0.2">
      <c r="E941" s="348"/>
    </row>
    <row r="942" spans="5:5" ht="15" x14ac:dyDescent="0.2">
      <c r="E942" s="348"/>
    </row>
    <row r="943" spans="5:5" ht="15" x14ac:dyDescent="0.2">
      <c r="E943" s="348"/>
    </row>
    <row r="944" spans="5:5" ht="15" x14ac:dyDescent="0.2">
      <c r="E944" s="348"/>
    </row>
    <row r="945" spans="5:5" ht="15" x14ac:dyDescent="0.2">
      <c r="E945" s="348"/>
    </row>
    <row r="946" spans="5:5" ht="15" x14ac:dyDescent="0.2">
      <c r="E946" s="348"/>
    </row>
    <row r="947" spans="5:5" ht="15" x14ac:dyDescent="0.2">
      <c r="E947" s="348"/>
    </row>
    <row r="948" spans="5:5" ht="15" x14ac:dyDescent="0.2">
      <c r="E948" s="348"/>
    </row>
    <row r="949" spans="5:5" ht="15" x14ac:dyDescent="0.2">
      <c r="E949" s="348"/>
    </row>
    <row r="950" spans="5:5" ht="15" x14ac:dyDescent="0.2">
      <c r="E950" s="348"/>
    </row>
    <row r="951" spans="5:5" ht="15" x14ac:dyDescent="0.2">
      <c r="E951" s="348"/>
    </row>
    <row r="952" spans="5:5" ht="15" x14ac:dyDescent="0.2">
      <c r="E952" s="348"/>
    </row>
    <row r="953" spans="5:5" ht="15" x14ac:dyDescent="0.2">
      <c r="E953" s="348"/>
    </row>
    <row r="954" spans="5:5" ht="15" x14ac:dyDescent="0.2">
      <c r="E954" s="348"/>
    </row>
    <row r="955" spans="5:5" ht="15" x14ac:dyDescent="0.2">
      <c r="E955" s="348"/>
    </row>
    <row r="956" spans="5:5" ht="15" x14ac:dyDescent="0.2">
      <c r="E956" s="348"/>
    </row>
    <row r="957" spans="5:5" ht="15" x14ac:dyDescent="0.2">
      <c r="E957" s="348"/>
    </row>
    <row r="958" spans="5:5" ht="15" x14ac:dyDescent="0.2">
      <c r="E958" s="348"/>
    </row>
    <row r="959" spans="5:5" ht="15" x14ac:dyDescent="0.2">
      <c r="E959" s="348"/>
    </row>
    <row r="960" spans="5:5" ht="15" x14ac:dyDescent="0.2">
      <c r="E960" s="348"/>
    </row>
    <row r="961" spans="5:5" ht="15" x14ac:dyDescent="0.2">
      <c r="E961" s="348"/>
    </row>
    <row r="962" spans="5:5" ht="15" x14ac:dyDescent="0.2">
      <c r="E962" s="348"/>
    </row>
    <row r="963" spans="5:5" ht="15" x14ac:dyDescent="0.2">
      <c r="E963" s="348"/>
    </row>
    <row r="964" spans="5:5" ht="15" x14ac:dyDescent="0.2">
      <c r="E964" s="348"/>
    </row>
    <row r="965" spans="5:5" ht="15" x14ac:dyDescent="0.2">
      <c r="E965" s="348"/>
    </row>
    <row r="966" spans="5:5" ht="15" x14ac:dyDescent="0.2">
      <c r="E966" s="348"/>
    </row>
    <row r="967" spans="5:5" ht="15" x14ac:dyDescent="0.2">
      <c r="E967" s="348"/>
    </row>
    <row r="968" spans="5:5" ht="15" x14ac:dyDescent="0.2">
      <c r="E968" s="348"/>
    </row>
    <row r="969" spans="5:5" ht="15" x14ac:dyDescent="0.2">
      <c r="E969" s="348"/>
    </row>
    <row r="970" spans="5:5" ht="15" x14ac:dyDescent="0.2">
      <c r="E970" s="348"/>
    </row>
    <row r="971" spans="5:5" ht="15" x14ac:dyDescent="0.2">
      <c r="E971" s="348"/>
    </row>
    <row r="972" spans="5:5" ht="15" x14ac:dyDescent="0.2">
      <c r="E972" s="348"/>
    </row>
    <row r="973" spans="5:5" ht="15" x14ac:dyDescent="0.2">
      <c r="E973" s="348"/>
    </row>
    <row r="974" spans="5:5" ht="15" x14ac:dyDescent="0.2">
      <c r="E974" s="348"/>
    </row>
    <row r="975" spans="5:5" ht="15" x14ac:dyDescent="0.2">
      <c r="E975" s="348"/>
    </row>
    <row r="976" spans="5:5" ht="15" x14ac:dyDescent="0.2">
      <c r="E976" s="348"/>
    </row>
    <row r="977" spans="5:5" ht="15" x14ac:dyDescent="0.2">
      <c r="E977" s="348"/>
    </row>
    <row r="978" spans="5:5" ht="15" x14ac:dyDescent="0.2">
      <c r="E978" s="348"/>
    </row>
    <row r="979" spans="5:5" ht="15" x14ac:dyDescent="0.2">
      <c r="E979" s="348"/>
    </row>
    <row r="980" spans="5:5" ht="15" x14ac:dyDescent="0.2">
      <c r="E980" s="348"/>
    </row>
    <row r="981" spans="5:5" ht="15" x14ac:dyDescent="0.2">
      <c r="E981" s="348"/>
    </row>
    <row r="982" spans="5:5" ht="15" x14ac:dyDescent="0.2">
      <c r="E982" s="348"/>
    </row>
    <row r="983" spans="5:5" ht="15" x14ac:dyDescent="0.2">
      <c r="E983" s="348"/>
    </row>
    <row r="984" spans="5:5" ht="15" x14ac:dyDescent="0.2">
      <c r="E984" s="348"/>
    </row>
    <row r="985" spans="5:5" ht="15" x14ac:dyDescent="0.2">
      <c r="E985" s="348"/>
    </row>
    <row r="986" spans="5:5" ht="15" x14ac:dyDescent="0.2">
      <c r="E986" s="348"/>
    </row>
    <row r="987" spans="5:5" ht="15" x14ac:dyDescent="0.2">
      <c r="E987" s="348"/>
    </row>
    <row r="988" spans="5:5" ht="15" x14ac:dyDescent="0.2">
      <c r="E988" s="348"/>
    </row>
    <row r="989" spans="5:5" ht="15" x14ac:dyDescent="0.2">
      <c r="E989" s="348"/>
    </row>
    <row r="990" spans="5:5" ht="15" x14ac:dyDescent="0.2">
      <c r="E990" s="348"/>
    </row>
    <row r="991" spans="5:5" ht="15" x14ac:dyDescent="0.2">
      <c r="E991" s="348"/>
    </row>
    <row r="992" spans="5:5" ht="15" x14ac:dyDescent="0.2">
      <c r="E992" s="348"/>
    </row>
    <row r="993" spans="5:5" ht="15" x14ac:dyDescent="0.2">
      <c r="E993" s="348"/>
    </row>
    <row r="994" spans="5:5" ht="15" x14ac:dyDescent="0.2">
      <c r="E994" s="348"/>
    </row>
    <row r="995" spans="5:5" ht="15" x14ac:dyDescent="0.2">
      <c r="E995" s="348"/>
    </row>
    <row r="996" spans="5:5" ht="15" x14ac:dyDescent="0.2">
      <c r="E996" s="348"/>
    </row>
    <row r="997" spans="5:5" ht="15" x14ac:dyDescent="0.2">
      <c r="E997" s="348"/>
    </row>
    <row r="998" spans="5:5" ht="15" x14ac:dyDescent="0.2">
      <c r="E998" s="348"/>
    </row>
    <row r="999" spans="5:5" ht="15" x14ac:dyDescent="0.2">
      <c r="E999" s="348"/>
    </row>
    <row r="1000" spans="5:5" ht="15" x14ac:dyDescent="0.2">
      <c r="E1000" s="348"/>
    </row>
    <row r="1001" spans="5:5" ht="15" x14ac:dyDescent="0.2">
      <c r="E1001" s="348"/>
    </row>
    <row r="1002" spans="5:5" ht="15" x14ac:dyDescent="0.2">
      <c r="E1002" s="348"/>
    </row>
    <row r="1003" spans="5:5" ht="15" x14ac:dyDescent="0.2">
      <c r="E1003" s="348"/>
    </row>
    <row r="1004" spans="5:5" ht="15" x14ac:dyDescent="0.2">
      <c r="E1004" s="348"/>
    </row>
    <row r="1005" spans="5:5" ht="15" x14ac:dyDescent="0.2">
      <c r="E1005" s="348"/>
    </row>
    <row r="1006" spans="5:5" ht="15" x14ac:dyDescent="0.2">
      <c r="E1006" s="348"/>
    </row>
    <row r="1007" spans="5:5" ht="15" x14ac:dyDescent="0.2">
      <c r="E1007" s="348"/>
    </row>
    <row r="1008" spans="5:5" ht="15" x14ac:dyDescent="0.2">
      <c r="E1008" s="348"/>
    </row>
    <row r="1009" spans="5:5" ht="15" x14ac:dyDescent="0.2">
      <c r="E1009" s="348"/>
    </row>
    <row r="1010" spans="5:5" ht="15" x14ac:dyDescent="0.2">
      <c r="E1010" s="348"/>
    </row>
    <row r="1011" spans="5:5" ht="15" x14ac:dyDescent="0.2">
      <c r="E1011" s="348"/>
    </row>
    <row r="1012" spans="5:5" ht="15" x14ac:dyDescent="0.2">
      <c r="E1012" s="348"/>
    </row>
    <row r="1013" spans="5:5" ht="15" x14ac:dyDescent="0.2">
      <c r="E1013" s="348"/>
    </row>
    <row r="1014" spans="5:5" ht="15" x14ac:dyDescent="0.2">
      <c r="E1014" s="348"/>
    </row>
    <row r="1015" spans="5:5" ht="15" x14ac:dyDescent="0.2">
      <c r="E1015" s="348"/>
    </row>
    <row r="1016" spans="5:5" ht="15" x14ac:dyDescent="0.2">
      <c r="E1016" s="348"/>
    </row>
    <row r="1017" spans="5:5" ht="15" x14ac:dyDescent="0.2">
      <c r="E1017" s="348"/>
    </row>
    <row r="1018" spans="5:5" ht="15" x14ac:dyDescent="0.2">
      <c r="E1018" s="348"/>
    </row>
    <row r="1019" spans="5:5" ht="15" x14ac:dyDescent="0.2">
      <c r="E1019" s="348"/>
    </row>
    <row r="1020" spans="5:5" ht="15" x14ac:dyDescent="0.2">
      <c r="E1020" s="348"/>
    </row>
    <row r="1021" spans="5:5" ht="15" x14ac:dyDescent="0.2">
      <c r="E1021" s="348"/>
    </row>
    <row r="1022" spans="5:5" ht="15" x14ac:dyDescent="0.2">
      <c r="E1022" s="348"/>
    </row>
    <row r="1023" spans="5:5" ht="15" x14ac:dyDescent="0.2">
      <c r="E1023" s="348"/>
    </row>
    <row r="1024" spans="5:5" ht="15" x14ac:dyDescent="0.2">
      <c r="E1024" s="348"/>
    </row>
    <row r="1025" spans="5:5" ht="15" x14ac:dyDescent="0.2">
      <c r="E1025" s="348"/>
    </row>
    <row r="1026" spans="5:5" ht="15" x14ac:dyDescent="0.2">
      <c r="E1026" s="348"/>
    </row>
    <row r="1027" spans="5:5" ht="15" x14ac:dyDescent="0.2">
      <c r="E1027" s="348"/>
    </row>
    <row r="1028" spans="5:5" ht="15" x14ac:dyDescent="0.2">
      <c r="E1028" s="348"/>
    </row>
    <row r="1029" spans="5:5" ht="15" x14ac:dyDescent="0.2">
      <c r="E1029" s="348"/>
    </row>
    <row r="1030" spans="5:5" ht="15" x14ac:dyDescent="0.2">
      <c r="E1030" s="348"/>
    </row>
    <row r="1031" spans="5:5" ht="15" x14ac:dyDescent="0.2">
      <c r="E1031" s="348"/>
    </row>
    <row r="1032" spans="5:5" ht="15" x14ac:dyDescent="0.2">
      <c r="E1032" s="348"/>
    </row>
    <row r="1033" spans="5:5" ht="15" x14ac:dyDescent="0.2">
      <c r="E1033" s="348"/>
    </row>
    <row r="1034" spans="5:5" ht="15" x14ac:dyDescent="0.2">
      <c r="E1034" s="348"/>
    </row>
    <row r="1035" spans="5:5" ht="15" x14ac:dyDescent="0.2">
      <c r="E1035" s="348"/>
    </row>
    <row r="1036" spans="5:5" ht="15" x14ac:dyDescent="0.2">
      <c r="E1036" s="348"/>
    </row>
    <row r="1037" spans="5:5" ht="15" x14ac:dyDescent="0.2">
      <c r="E1037" s="348"/>
    </row>
    <row r="1038" spans="5:5" ht="15" x14ac:dyDescent="0.2">
      <c r="E1038" s="348"/>
    </row>
    <row r="1039" spans="5:5" ht="15" x14ac:dyDescent="0.2">
      <c r="E1039" s="348"/>
    </row>
    <row r="1040" spans="5:5" ht="15" x14ac:dyDescent="0.2">
      <c r="E1040" s="348"/>
    </row>
    <row r="1041" spans="5:5" ht="15" x14ac:dyDescent="0.2">
      <c r="E1041" s="348"/>
    </row>
    <row r="1042" spans="5:5" ht="15" x14ac:dyDescent="0.2">
      <c r="E1042" s="348"/>
    </row>
    <row r="1043" spans="5:5" ht="15" x14ac:dyDescent="0.2">
      <c r="E1043" s="348"/>
    </row>
    <row r="1044" spans="5:5" ht="15" x14ac:dyDescent="0.2">
      <c r="E1044" s="348"/>
    </row>
    <row r="1045" spans="5:5" ht="15" x14ac:dyDescent="0.2">
      <c r="E1045" s="348"/>
    </row>
    <row r="1046" spans="5:5" ht="15" x14ac:dyDescent="0.2">
      <c r="E1046" s="348"/>
    </row>
    <row r="1047" spans="5:5" ht="15" x14ac:dyDescent="0.2">
      <c r="E1047" s="348"/>
    </row>
    <row r="1048" spans="5:5" ht="15" x14ac:dyDescent="0.2">
      <c r="E1048" s="348"/>
    </row>
    <row r="1049" spans="5:5" ht="15" x14ac:dyDescent="0.2">
      <c r="E1049" s="348"/>
    </row>
    <row r="1050" spans="5:5" ht="15" x14ac:dyDescent="0.2">
      <c r="E1050" s="348"/>
    </row>
    <row r="1051" spans="5:5" ht="15" x14ac:dyDescent="0.2">
      <c r="E1051" s="348"/>
    </row>
    <row r="1052" spans="5:5" ht="15" x14ac:dyDescent="0.2">
      <c r="E1052" s="348"/>
    </row>
    <row r="1053" spans="5:5" ht="15" x14ac:dyDescent="0.2">
      <c r="E1053" s="348"/>
    </row>
    <row r="1054" spans="5:5" ht="15" x14ac:dyDescent="0.2">
      <c r="E1054" s="348"/>
    </row>
    <row r="1055" spans="5:5" ht="15" x14ac:dyDescent="0.2">
      <c r="E1055" s="348"/>
    </row>
    <row r="1056" spans="5:5" ht="15" x14ac:dyDescent="0.2">
      <c r="E1056" s="348"/>
    </row>
    <row r="1057" spans="5:5" ht="15" x14ac:dyDescent="0.2">
      <c r="E1057" s="348"/>
    </row>
    <row r="1058" spans="5:5" ht="15" x14ac:dyDescent="0.2">
      <c r="E1058" s="348"/>
    </row>
    <row r="1059" spans="5:5" ht="15" x14ac:dyDescent="0.2">
      <c r="E1059" s="348"/>
    </row>
    <row r="1060" spans="5:5" ht="15" x14ac:dyDescent="0.2">
      <c r="E1060" s="348"/>
    </row>
    <row r="1061" spans="5:5" ht="15" x14ac:dyDescent="0.2">
      <c r="E1061" s="348"/>
    </row>
    <row r="1062" spans="5:5" ht="15" x14ac:dyDescent="0.2">
      <c r="E1062" s="348"/>
    </row>
    <row r="1063" spans="5:5" ht="15" x14ac:dyDescent="0.2">
      <c r="E1063" s="348"/>
    </row>
    <row r="1064" spans="5:5" ht="15" x14ac:dyDescent="0.2">
      <c r="E1064" s="348"/>
    </row>
    <row r="1065" spans="5:5" ht="15" x14ac:dyDescent="0.2">
      <c r="E1065" s="348"/>
    </row>
    <row r="1066" spans="5:5" ht="15" x14ac:dyDescent="0.2">
      <c r="E1066" s="348"/>
    </row>
    <row r="1067" spans="5:5" ht="15" x14ac:dyDescent="0.2">
      <c r="E1067" s="348"/>
    </row>
    <row r="1068" spans="5:5" ht="15" x14ac:dyDescent="0.2">
      <c r="E1068" s="348"/>
    </row>
    <row r="1069" spans="5:5" ht="15" x14ac:dyDescent="0.2">
      <c r="E1069" s="348"/>
    </row>
    <row r="1070" spans="5:5" ht="15" x14ac:dyDescent="0.2">
      <c r="E1070" s="348"/>
    </row>
    <row r="1071" spans="5:5" ht="15" x14ac:dyDescent="0.2">
      <c r="E1071" s="348"/>
    </row>
    <row r="1072" spans="5:5" ht="15" x14ac:dyDescent="0.2">
      <c r="E1072" s="348"/>
    </row>
    <row r="1073" spans="5:5" ht="15" x14ac:dyDescent="0.2">
      <c r="E1073" s="348"/>
    </row>
    <row r="1074" spans="5:5" ht="15" x14ac:dyDescent="0.2">
      <c r="E1074" s="348"/>
    </row>
    <row r="1075" spans="5:5" ht="15" x14ac:dyDescent="0.2">
      <c r="E1075" s="348"/>
    </row>
    <row r="1076" spans="5:5" ht="15" x14ac:dyDescent="0.2">
      <c r="E1076" s="348"/>
    </row>
    <row r="1077" spans="5:5" ht="15" x14ac:dyDescent="0.2">
      <c r="E1077" s="348"/>
    </row>
    <row r="1078" spans="5:5" ht="15" x14ac:dyDescent="0.2">
      <c r="E1078" s="348"/>
    </row>
    <row r="1079" spans="5:5" ht="15" x14ac:dyDescent="0.2">
      <c r="E1079" s="348"/>
    </row>
    <row r="1080" spans="5:5" ht="15" x14ac:dyDescent="0.2">
      <c r="E1080" s="348"/>
    </row>
    <row r="1081" spans="5:5" ht="15" x14ac:dyDescent="0.2">
      <c r="E1081" s="348"/>
    </row>
    <row r="1082" spans="5:5" ht="15" x14ac:dyDescent="0.2">
      <c r="E1082" s="348"/>
    </row>
    <row r="1083" spans="5:5" ht="15" x14ac:dyDescent="0.2">
      <c r="E1083" s="348"/>
    </row>
    <row r="1084" spans="5:5" ht="15" x14ac:dyDescent="0.2">
      <c r="E1084" s="348"/>
    </row>
    <row r="1085" spans="5:5" ht="15" x14ac:dyDescent="0.2">
      <c r="E1085" s="348"/>
    </row>
    <row r="1086" spans="5:5" ht="15" x14ac:dyDescent="0.2">
      <c r="E1086" s="348"/>
    </row>
    <row r="1087" spans="5:5" ht="15" x14ac:dyDescent="0.2">
      <c r="E1087" s="348"/>
    </row>
    <row r="1088" spans="5:5" ht="15" x14ac:dyDescent="0.2">
      <c r="E1088" s="348"/>
    </row>
    <row r="1089" spans="5:5" ht="15" x14ac:dyDescent="0.2">
      <c r="E1089" s="348"/>
    </row>
    <row r="1090" spans="5:5" ht="15" x14ac:dyDescent="0.2">
      <c r="E1090" s="348"/>
    </row>
    <row r="1091" spans="5:5" ht="15" x14ac:dyDescent="0.2">
      <c r="E1091" s="348"/>
    </row>
    <row r="1092" spans="5:5" ht="15" x14ac:dyDescent="0.2">
      <c r="E1092" s="348"/>
    </row>
    <row r="1093" spans="5:5" ht="15" x14ac:dyDescent="0.2">
      <c r="E1093" s="348"/>
    </row>
    <row r="1094" spans="5:5" ht="15" x14ac:dyDescent="0.2">
      <c r="E1094" s="348"/>
    </row>
    <row r="1095" spans="5:5" ht="15" x14ac:dyDescent="0.2">
      <c r="E1095" s="348"/>
    </row>
    <row r="1096" spans="5:5" ht="15" x14ac:dyDescent="0.2">
      <c r="E1096" s="348"/>
    </row>
    <row r="1097" spans="5:5" ht="15" x14ac:dyDescent="0.2">
      <c r="E1097" s="348"/>
    </row>
    <row r="1098" spans="5:5" ht="15" x14ac:dyDescent="0.2">
      <c r="E1098" s="348"/>
    </row>
    <row r="1099" spans="5:5" ht="15" x14ac:dyDescent="0.2">
      <c r="E1099" s="348"/>
    </row>
    <row r="1100" spans="5:5" ht="15" x14ac:dyDescent="0.2">
      <c r="E1100" s="348"/>
    </row>
    <row r="1101" spans="5:5" ht="15" x14ac:dyDescent="0.2">
      <c r="E1101" s="348"/>
    </row>
    <row r="1102" spans="5:5" ht="15" x14ac:dyDescent="0.2">
      <c r="E1102" s="348"/>
    </row>
    <row r="1103" spans="5:5" ht="15" x14ac:dyDescent="0.2">
      <c r="E1103" s="348"/>
    </row>
    <row r="1104" spans="5:5" ht="15" x14ac:dyDescent="0.2">
      <c r="E1104" s="348"/>
    </row>
    <row r="1105" spans="5:5" ht="15" x14ac:dyDescent="0.2">
      <c r="E1105" s="348"/>
    </row>
    <row r="1106" spans="5:5" ht="15" x14ac:dyDescent="0.2">
      <c r="E1106" s="348"/>
    </row>
    <row r="1107" spans="5:5" ht="15" x14ac:dyDescent="0.2">
      <c r="E1107" s="348"/>
    </row>
    <row r="1108" spans="5:5" ht="15" x14ac:dyDescent="0.2">
      <c r="E1108" s="348"/>
    </row>
    <row r="1109" spans="5:5" ht="15" x14ac:dyDescent="0.2">
      <c r="E1109" s="348"/>
    </row>
    <row r="1110" spans="5:5" ht="15" x14ac:dyDescent="0.2">
      <c r="E1110" s="348"/>
    </row>
    <row r="1111" spans="5:5" ht="15" x14ac:dyDescent="0.2">
      <c r="E1111" s="348"/>
    </row>
    <row r="1112" spans="5:5" ht="15" x14ac:dyDescent="0.2">
      <c r="E1112" s="348"/>
    </row>
    <row r="1113" spans="5:5" ht="15" x14ac:dyDescent="0.2">
      <c r="E1113" s="348"/>
    </row>
    <row r="1114" spans="5:5" ht="15" x14ac:dyDescent="0.2">
      <c r="E1114" s="348"/>
    </row>
    <row r="1115" spans="5:5" ht="15" x14ac:dyDescent="0.2">
      <c r="E1115" s="348"/>
    </row>
    <row r="1116" spans="5:5" ht="15" x14ac:dyDescent="0.2">
      <c r="E1116" s="348"/>
    </row>
    <row r="1117" spans="5:5" ht="15" x14ac:dyDescent="0.2">
      <c r="E1117" s="348"/>
    </row>
    <row r="1118" spans="5:5" ht="15" x14ac:dyDescent="0.2">
      <c r="E1118" s="348"/>
    </row>
    <row r="1119" spans="5:5" ht="15" x14ac:dyDescent="0.2">
      <c r="E1119" s="348"/>
    </row>
    <row r="1120" spans="5:5" ht="15" x14ac:dyDescent="0.2">
      <c r="E1120" s="348"/>
    </row>
    <row r="1121" spans="5:5" ht="15" x14ac:dyDescent="0.2">
      <c r="E1121" s="348"/>
    </row>
    <row r="1122" spans="5:5" ht="15" x14ac:dyDescent="0.2">
      <c r="E1122" s="348"/>
    </row>
    <row r="1123" spans="5:5" ht="15" x14ac:dyDescent="0.2">
      <c r="E1123" s="348"/>
    </row>
    <row r="1124" spans="5:5" ht="15" x14ac:dyDescent="0.2">
      <c r="E1124" s="348"/>
    </row>
    <row r="1125" spans="5:5" ht="15" x14ac:dyDescent="0.2">
      <c r="E1125" s="348"/>
    </row>
    <row r="1126" spans="5:5" ht="15" x14ac:dyDescent="0.2">
      <c r="E1126" s="348"/>
    </row>
    <row r="1127" spans="5:5" ht="15" x14ac:dyDescent="0.2">
      <c r="E1127" s="348"/>
    </row>
    <row r="1128" spans="5:5" ht="15" x14ac:dyDescent="0.2">
      <c r="E1128" s="348"/>
    </row>
    <row r="1129" spans="5:5" ht="15" x14ac:dyDescent="0.2">
      <c r="E1129" s="348"/>
    </row>
    <row r="1130" spans="5:5" ht="15" x14ac:dyDescent="0.2">
      <c r="E1130" s="348"/>
    </row>
    <row r="1131" spans="5:5" ht="15" x14ac:dyDescent="0.2">
      <c r="E1131" s="348"/>
    </row>
    <row r="1132" spans="5:5" ht="15" x14ac:dyDescent="0.2">
      <c r="E1132" s="348"/>
    </row>
    <row r="1133" spans="5:5" ht="15" x14ac:dyDescent="0.2">
      <c r="E1133" s="348"/>
    </row>
    <row r="1134" spans="5:5" ht="15" x14ac:dyDescent="0.2">
      <c r="E1134" s="348"/>
    </row>
    <row r="1135" spans="5:5" ht="15" x14ac:dyDescent="0.2">
      <c r="E1135" s="348"/>
    </row>
    <row r="1136" spans="5:5" ht="15" x14ac:dyDescent="0.2">
      <c r="E1136" s="348"/>
    </row>
    <row r="1137" spans="5:5" ht="15" x14ac:dyDescent="0.2">
      <c r="E1137" s="348"/>
    </row>
    <row r="1138" spans="5:5" ht="15" x14ac:dyDescent="0.2">
      <c r="E1138" s="348"/>
    </row>
    <row r="1139" spans="5:5" ht="15" x14ac:dyDescent="0.2">
      <c r="E1139" s="348"/>
    </row>
    <row r="1140" spans="5:5" ht="15" x14ac:dyDescent="0.2">
      <c r="E1140" s="348"/>
    </row>
    <row r="1141" spans="5:5" ht="15" x14ac:dyDescent="0.2">
      <c r="E1141" s="348"/>
    </row>
    <row r="1142" spans="5:5" ht="15" x14ac:dyDescent="0.2">
      <c r="E1142" s="348"/>
    </row>
    <row r="1143" spans="5:5" ht="15" x14ac:dyDescent="0.2">
      <c r="E1143" s="348"/>
    </row>
    <row r="1144" spans="5:5" ht="15" x14ac:dyDescent="0.2">
      <c r="E1144" s="348"/>
    </row>
    <row r="1145" spans="5:5" ht="15" x14ac:dyDescent="0.2">
      <c r="E1145" s="348"/>
    </row>
    <row r="1146" spans="5:5" ht="15" x14ac:dyDescent="0.2">
      <c r="E1146" s="348"/>
    </row>
    <row r="1147" spans="5:5" ht="15" x14ac:dyDescent="0.2">
      <c r="E1147" s="348"/>
    </row>
    <row r="1148" spans="5:5" ht="15" x14ac:dyDescent="0.2">
      <c r="E1148" s="348"/>
    </row>
    <row r="1149" spans="5:5" ht="15" x14ac:dyDescent="0.2">
      <c r="E1149" s="348"/>
    </row>
    <row r="1150" spans="5:5" ht="15" x14ac:dyDescent="0.2">
      <c r="E1150" s="348"/>
    </row>
    <row r="1151" spans="5:5" ht="15" x14ac:dyDescent="0.2">
      <c r="E1151" s="348"/>
    </row>
    <row r="1152" spans="5:5" ht="15" x14ac:dyDescent="0.2">
      <c r="E1152" s="348"/>
    </row>
    <row r="1153" spans="5:5" ht="15" x14ac:dyDescent="0.2">
      <c r="E1153" s="348"/>
    </row>
    <row r="1154" spans="5:5" ht="15" x14ac:dyDescent="0.2">
      <c r="E1154" s="348"/>
    </row>
    <row r="1155" spans="5:5" ht="15" x14ac:dyDescent="0.2">
      <c r="E1155" s="348"/>
    </row>
    <row r="1156" spans="5:5" ht="15" x14ac:dyDescent="0.2">
      <c r="E1156" s="348"/>
    </row>
    <row r="1157" spans="5:5" ht="15" x14ac:dyDescent="0.2">
      <c r="E1157" s="348"/>
    </row>
    <row r="1158" spans="5:5" ht="15" x14ac:dyDescent="0.2">
      <c r="E1158" s="348"/>
    </row>
    <row r="1159" spans="5:5" ht="15" x14ac:dyDescent="0.2">
      <c r="E1159" s="348"/>
    </row>
    <row r="1160" spans="5:5" ht="15" x14ac:dyDescent="0.2">
      <c r="E1160" s="348"/>
    </row>
    <row r="1161" spans="5:5" ht="15" x14ac:dyDescent="0.2">
      <c r="E1161" s="348"/>
    </row>
    <row r="1162" spans="5:5" ht="15" x14ac:dyDescent="0.2">
      <c r="E1162" s="348"/>
    </row>
    <row r="1163" spans="5:5" ht="15" x14ac:dyDescent="0.2">
      <c r="E1163" s="348"/>
    </row>
    <row r="1164" spans="5:5" ht="15" x14ac:dyDescent="0.2">
      <c r="E1164" s="348"/>
    </row>
    <row r="1165" spans="5:5" ht="15" x14ac:dyDescent="0.2">
      <c r="E1165" s="348"/>
    </row>
    <row r="1166" spans="5:5" ht="15" x14ac:dyDescent="0.2">
      <c r="E1166" s="348"/>
    </row>
    <row r="1167" spans="5:5" ht="15" x14ac:dyDescent="0.2">
      <c r="E1167" s="348"/>
    </row>
    <row r="1168" spans="5:5" ht="15" x14ac:dyDescent="0.2">
      <c r="E1168" s="348"/>
    </row>
    <row r="1169" spans="5:5" ht="15" x14ac:dyDescent="0.2">
      <c r="E1169" s="348"/>
    </row>
    <row r="1170" spans="5:5" ht="15" x14ac:dyDescent="0.2">
      <c r="E1170" s="348"/>
    </row>
    <row r="1171" spans="5:5" ht="15" x14ac:dyDescent="0.2">
      <c r="E1171" s="348"/>
    </row>
    <row r="1172" spans="5:5" ht="15" x14ac:dyDescent="0.2">
      <c r="E1172" s="348"/>
    </row>
    <row r="1173" spans="5:5" ht="15" x14ac:dyDescent="0.2">
      <c r="E1173" s="348"/>
    </row>
    <row r="1174" spans="5:5" ht="15" x14ac:dyDescent="0.2">
      <c r="E1174" s="348"/>
    </row>
    <row r="1175" spans="5:5" ht="15" x14ac:dyDescent="0.2">
      <c r="E1175" s="348"/>
    </row>
    <row r="1176" spans="5:5" ht="15" x14ac:dyDescent="0.2">
      <c r="E1176" s="348"/>
    </row>
    <row r="1177" spans="5:5" ht="15" x14ac:dyDescent="0.2">
      <c r="E1177" s="348"/>
    </row>
    <row r="1178" spans="5:5" ht="15" x14ac:dyDescent="0.2">
      <c r="E1178" s="348"/>
    </row>
    <row r="1179" spans="5:5" ht="15" x14ac:dyDescent="0.2">
      <c r="E1179" s="348"/>
    </row>
    <row r="1180" spans="5:5" ht="15" x14ac:dyDescent="0.2">
      <c r="E1180" s="348"/>
    </row>
    <row r="1181" spans="5:5" ht="15" x14ac:dyDescent="0.2">
      <c r="E1181" s="348"/>
    </row>
    <row r="1182" spans="5:5" ht="15" x14ac:dyDescent="0.2">
      <c r="E1182" s="348"/>
    </row>
    <row r="1183" spans="5:5" ht="15" x14ac:dyDescent="0.2">
      <c r="E1183" s="348"/>
    </row>
    <row r="1184" spans="5:5" ht="15" x14ac:dyDescent="0.2">
      <c r="E1184" s="348"/>
    </row>
    <row r="1185" spans="5:5" ht="15" x14ac:dyDescent="0.2">
      <c r="E1185" s="348"/>
    </row>
    <row r="1186" spans="5:5" ht="15" x14ac:dyDescent="0.2">
      <c r="E1186" s="348"/>
    </row>
    <row r="1187" spans="5:5" ht="15" x14ac:dyDescent="0.2">
      <c r="E1187" s="348"/>
    </row>
    <row r="1188" spans="5:5" ht="15" x14ac:dyDescent="0.2">
      <c r="E1188" s="348"/>
    </row>
    <row r="1189" spans="5:5" ht="15" x14ac:dyDescent="0.2">
      <c r="E1189" s="348"/>
    </row>
    <row r="1190" spans="5:5" ht="15" x14ac:dyDescent="0.2">
      <c r="E1190" s="348"/>
    </row>
    <row r="1191" spans="5:5" ht="15" x14ac:dyDescent="0.2">
      <c r="E1191" s="348"/>
    </row>
    <row r="1192" spans="5:5" ht="15" x14ac:dyDescent="0.2">
      <c r="E1192" s="348"/>
    </row>
    <row r="1193" spans="5:5" ht="15" x14ac:dyDescent="0.2">
      <c r="E1193" s="348"/>
    </row>
    <row r="1194" spans="5:5" ht="15" x14ac:dyDescent="0.2">
      <c r="E1194" s="348"/>
    </row>
    <row r="1195" spans="5:5" ht="15" x14ac:dyDescent="0.2">
      <c r="E1195" s="348"/>
    </row>
    <row r="1196" spans="5:5" ht="15" x14ac:dyDescent="0.2">
      <c r="E1196" s="348"/>
    </row>
    <row r="1197" spans="5:5" ht="15" x14ac:dyDescent="0.2">
      <c r="E1197" s="348"/>
    </row>
    <row r="1198" spans="5:5" ht="15" x14ac:dyDescent="0.2">
      <c r="E1198" s="348"/>
    </row>
    <row r="1199" spans="5:5" ht="15" x14ac:dyDescent="0.2">
      <c r="E1199" s="348"/>
    </row>
    <row r="1200" spans="5:5" ht="15" x14ac:dyDescent="0.2">
      <c r="E1200" s="348"/>
    </row>
    <row r="1201" spans="5:5" ht="15" x14ac:dyDescent="0.2">
      <c r="E1201" s="348"/>
    </row>
    <row r="1202" spans="5:5" ht="15" x14ac:dyDescent="0.2">
      <c r="E1202" s="348"/>
    </row>
    <row r="1203" spans="5:5" ht="15" x14ac:dyDescent="0.2">
      <c r="E1203" s="348"/>
    </row>
    <row r="1204" spans="5:5" ht="15" x14ac:dyDescent="0.2">
      <c r="E1204" s="348"/>
    </row>
    <row r="1205" spans="5:5" ht="15" x14ac:dyDescent="0.2">
      <c r="E1205" s="348"/>
    </row>
    <row r="1206" spans="5:5" ht="15" x14ac:dyDescent="0.2">
      <c r="E1206" s="348"/>
    </row>
    <row r="1207" spans="5:5" ht="15" x14ac:dyDescent="0.2">
      <c r="E1207" s="348"/>
    </row>
    <row r="1208" spans="5:5" ht="15" x14ac:dyDescent="0.2">
      <c r="E1208" s="348"/>
    </row>
    <row r="1209" spans="5:5" ht="15" x14ac:dyDescent="0.2">
      <c r="E1209" s="348"/>
    </row>
    <row r="1210" spans="5:5" ht="15" x14ac:dyDescent="0.2">
      <c r="E1210" s="348"/>
    </row>
    <row r="1211" spans="5:5" ht="15" x14ac:dyDescent="0.2">
      <c r="E1211" s="348"/>
    </row>
    <row r="1212" spans="5:5" ht="15" x14ac:dyDescent="0.2">
      <c r="E1212" s="348"/>
    </row>
    <row r="1213" spans="5:5" ht="15" x14ac:dyDescent="0.2">
      <c r="E1213" s="348"/>
    </row>
    <row r="1214" spans="5:5" ht="15" x14ac:dyDescent="0.2">
      <c r="E1214" s="348"/>
    </row>
    <row r="1215" spans="5:5" ht="15" x14ac:dyDescent="0.2">
      <c r="E1215" s="348"/>
    </row>
    <row r="1216" spans="5:5" ht="15" x14ac:dyDescent="0.2">
      <c r="E1216" s="348"/>
    </row>
    <row r="1217" spans="5:5" ht="15" x14ac:dyDescent="0.2">
      <c r="E1217" s="348"/>
    </row>
    <row r="1218" spans="5:5" ht="15" x14ac:dyDescent="0.2">
      <c r="E1218" s="348"/>
    </row>
    <row r="1219" spans="5:5" ht="15" x14ac:dyDescent="0.2">
      <c r="E1219" s="348"/>
    </row>
    <row r="1220" spans="5:5" ht="15" x14ac:dyDescent="0.2">
      <c r="E1220" s="348"/>
    </row>
    <row r="1221" spans="5:5" ht="15" x14ac:dyDescent="0.2">
      <c r="E1221" s="348"/>
    </row>
    <row r="1222" spans="5:5" ht="15" x14ac:dyDescent="0.2">
      <c r="E1222" s="348"/>
    </row>
    <row r="1223" spans="5:5" ht="15" x14ac:dyDescent="0.2">
      <c r="E1223" s="348"/>
    </row>
    <row r="1224" spans="5:5" ht="15" x14ac:dyDescent="0.2">
      <c r="E1224" s="348"/>
    </row>
    <row r="1225" spans="5:5" ht="15" x14ac:dyDescent="0.2">
      <c r="E1225" s="348"/>
    </row>
    <row r="1226" spans="5:5" ht="15" x14ac:dyDescent="0.2">
      <c r="E1226" s="348"/>
    </row>
    <row r="1227" spans="5:5" ht="15" x14ac:dyDescent="0.2">
      <c r="E1227" s="348"/>
    </row>
  </sheetData>
  <sortState xmlns:xlrd2="http://schemas.microsoft.com/office/spreadsheetml/2017/richdata2" ref="A3:F27">
    <sortCondition ref="A3:A27"/>
  </sortState>
  <printOptions horizontalCentered="1"/>
  <pageMargins left="1" right="1" top="1" bottom="1" header="0.3" footer="0.3"/>
  <pageSetup scale="8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34"/>
  <sheetViews>
    <sheetView showGridLines="0" zoomScaleNormal="100" workbookViewId="0"/>
  </sheetViews>
  <sheetFormatPr defaultColWidth="8.85546875" defaultRowHeight="12.75" x14ac:dyDescent="0.2"/>
  <cols>
    <col min="1" max="1" width="16.85546875" style="2" customWidth="1"/>
    <col min="2" max="2" width="15" style="2" customWidth="1"/>
    <col min="3" max="3" width="22.85546875" style="2" customWidth="1"/>
    <col min="4" max="4" width="22.42578125" style="2" customWidth="1"/>
    <col min="5" max="6" width="27.28515625" style="2" customWidth="1"/>
    <col min="7" max="8" width="21.5703125" style="2" customWidth="1"/>
    <col min="9" max="16384" width="8.85546875" style="2"/>
  </cols>
  <sheetData>
    <row r="1" spans="1:8" ht="45.75" customHeight="1" x14ac:dyDescent="0.2">
      <c r="A1" s="24" t="s">
        <v>698</v>
      </c>
      <c r="B1" s="1"/>
      <c r="C1" s="1"/>
      <c r="D1" s="1"/>
      <c r="E1" s="1"/>
      <c r="F1" s="1"/>
      <c r="G1" s="1"/>
      <c r="H1" s="1"/>
    </row>
    <row r="2" spans="1:8" ht="45.75" customHeight="1" x14ac:dyDescent="0.2">
      <c r="A2" s="177" t="s">
        <v>351</v>
      </c>
      <c r="B2" s="177" t="s">
        <v>358</v>
      </c>
      <c r="C2" s="176" t="s">
        <v>699</v>
      </c>
      <c r="D2" s="176" t="s">
        <v>700</v>
      </c>
      <c r="E2" s="176" t="s">
        <v>701</v>
      </c>
      <c r="F2" s="176" t="s">
        <v>702</v>
      </c>
      <c r="G2" s="176" t="s">
        <v>703</v>
      </c>
      <c r="H2" s="176" t="s">
        <v>704</v>
      </c>
    </row>
    <row r="3" spans="1:8" ht="24.95" customHeight="1" x14ac:dyDescent="0.2">
      <c r="A3" s="28" t="s">
        <v>83</v>
      </c>
      <c r="B3" s="28" t="s">
        <v>82</v>
      </c>
      <c r="C3" s="330">
        <v>172112573.33000001</v>
      </c>
      <c r="D3" s="233">
        <f>C3/$C$29</f>
        <v>1.5174078994032905E-2</v>
      </c>
      <c r="E3" s="330">
        <v>26634295.519999996</v>
      </c>
      <c r="F3" s="233">
        <f>E3/$E$29</f>
        <v>4.4279851148226967E-2</v>
      </c>
      <c r="G3" s="330">
        <v>122724429.04000001</v>
      </c>
      <c r="H3" s="233">
        <f>G3/$G$29</f>
        <v>3.1597388018657462E-2</v>
      </c>
    </row>
    <row r="4" spans="1:8" ht="24.95" customHeight="1" x14ac:dyDescent="0.2">
      <c r="A4" s="28" t="s">
        <v>60</v>
      </c>
      <c r="B4" s="28" t="s">
        <v>59</v>
      </c>
      <c r="C4" s="330">
        <v>226571365.63</v>
      </c>
      <c r="D4" s="233">
        <f t="shared" ref="D4:D27" si="0">C4/$C$29</f>
        <v>1.9975366897011414E-2</v>
      </c>
      <c r="E4" s="330">
        <v>35399974.420000009</v>
      </c>
      <c r="F4" s="233">
        <f t="shared" ref="F4:F27" si="1">E4/$E$29</f>
        <v>5.8852902521547255E-2</v>
      </c>
      <c r="G4" s="330">
        <v>153035014.88</v>
      </c>
      <c r="H4" s="233">
        <f t="shared" ref="H4:H27" si="2">G4/$G$29</f>
        <v>3.9401338294499821E-2</v>
      </c>
    </row>
    <row r="5" spans="1:8" ht="24.95" customHeight="1" x14ac:dyDescent="0.2">
      <c r="A5" s="28" t="s">
        <v>87</v>
      </c>
      <c r="B5" s="28" t="s">
        <v>86</v>
      </c>
      <c r="C5" s="330">
        <v>137796126.63</v>
      </c>
      <c r="D5" s="233">
        <f t="shared" si="0"/>
        <v>1.2148614538150785E-2</v>
      </c>
      <c r="E5" s="330">
        <v>25321729.340000004</v>
      </c>
      <c r="F5" s="233">
        <f t="shared" si="1"/>
        <v>4.2097693372401677E-2</v>
      </c>
      <c r="G5" s="330">
        <v>74996328.829999998</v>
      </c>
      <c r="H5" s="233">
        <f t="shared" si="2"/>
        <v>1.930901712522106E-2</v>
      </c>
    </row>
    <row r="6" spans="1:8" ht="24.95" customHeight="1" x14ac:dyDescent="0.2">
      <c r="A6" s="28" t="s">
        <v>73</v>
      </c>
      <c r="B6" s="28" t="s">
        <v>72</v>
      </c>
      <c r="C6" s="330">
        <v>984482436.56999993</v>
      </c>
      <c r="D6" s="233">
        <f t="shared" si="0"/>
        <v>8.6795601109912038E-2</v>
      </c>
      <c r="E6" s="330">
        <v>24253267.720000003</v>
      </c>
      <c r="F6" s="233">
        <f t="shared" si="1"/>
        <v>4.0321362496457659E-2</v>
      </c>
      <c r="G6" s="330">
        <v>292552822.06</v>
      </c>
      <c r="H6" s="233">
        <f t="shared" si="2"/>
        <v>7.5322452969572781E-2</v>
      </c>
    </row>
    <row r="7" spans="1:8" ht="24.95" customHeight="1" x14ac:dyDescent="0.2">
      <c r="A7" s="28" t="s">
        <v>118</v>
      </c>
      <c r="B7" s="28" t="s">
        <v>117</v>
      </c>
      <c r="C7" s="330">
        <v>380774202.98999995</v>
      </c>
      <c r="D7" s="233">
        <f t="shared" si="0"/>
        <v>3.3570457539914458E-2</v>
      </c>
      <c r="E7" s="330">
        <v>20223818.98</v>
      </c>
      <c r="F7" s="233">
        <f t="shared" si="1"/>
        <v>3.3622353307998717E-2</v>
      </c>
      <c r="G7" s="330">
        <v>189494024.22</v>
      </c>
      <c r="H7" s="233">
        <f t="shared" si="2"/>
        <v>4.8788299585771001E-2</v>
      </c>
    </row>
    <row r="8" spans="1:8" ht="24.95" customHeight="1" x14ac:dyDescent="0.2">
      <c r="A8" s="28" t="s">
        <v>105</v>
      </c>
      <c r="B8" s="28" t="s">
        <v>104</v>
      </c>
      <c r="C8" s="330">
        <v>75533190.720000014</v>
      </c>
      <c r="D8" s="233">
        <f t="shared" si="0"/>
        <v>6.6592845628951772E-3</v>
      </c>
      <c r="E8" s="330">
        <v>18108105.960000001</v>
      </c>
      <c r="F8" s="233">
        <f t="shared" si="1"/>
        <v>3.010495381351546E-2</v>
      </c>
      <c r="G8" s="330">
        <v>76427360.329999998</v>
      </c>
      <c r="H8" s="233">
        <f t="shared" si="2"/>
        <v>1.9677459316609736E-2</v>
      </c>
    </row>
    <row r="9" spans="1:8" ht="24.95" customHeight="1" x14ac:dyDescent="0.2">
      <c r="A9" s="28" t="s">
        <v>93</v>
      </c>
      <c r="B9" s="28" t="s">
        <v>92</v>
      </c>
      <c r="C9" s="330">
        <v>211294290.48999989</v>
      </c>
      <c r="D9" s="233">
        <f t="shared" si="0"/>
        <v>1.8628483630513119E-2</v>
      </c>
      <c r="E9" s="330">
        <v>28080318.270000003</v>
      </c>
      <c r="F9" s="233">
        <f t="shared" si="1"/>
        <v>4.6683882149492588E-2</v>
      </c>
      <c r="G9" s="330">
        <v>129694814.31</v>
      </c>
      <c r="H9" s="233">
        <f t="shared" si="2"/>
        <v>3.3392026378261795E-2</v>
      </c>
    </row>
    <row r="10" spans="1:8" ht="24.95" customHeight="1" x14ac:dyDescent="0.2">
      <c r="A10" s="28" t="s">
        <v>99</v>
      </c>
      <c r="B10" s="28" t="s">
        <v>98</v>
      </c>
      <c r="C10" s="330">
        <v>35852530.5</v>
      </c>
      <c r="D10" s="233">
        <f t="shared" si="0"/>
        <v>3.1608912667866504E-3</v>
      </c>
      <c r="E10" s="330">
        <v>17430146.25</v>
      </c>
      <c r="F10" s="233">
        <f t="shared" si="1"/>
        <v>2.8977837272334453E-2</v>
      </c>
      <c r="G10" s="330">
        <v>95476300.900000006</v>
      </c>
      <c r="H10" s="233">
        <f t="shared" si="2"/>
        <v>2.4581916980360267E-2</v>
      </c>
    </row>
    <row r="11" spans="1:8" ht="24.95" customHeight="1" x14ac:dyDescent="0.2">
      <c r="A11" s="28" t="s">
        <v>54</v>
      </c>
      <c r="B11" s="28" t="s">
        <v>53</v>
      </c>
      <c r="C11" s="330">
        <v>267359214.1699999</v>
      </c>
      <c r="D11" s="233">
        <f t="shared" si="0"/>
        <v>2.3571373997294122E-2</v>
      </c>
      <c r="E11" s="330">
        <v>26254026.030000001</v>
      </c>
      <c r="F11" s="233">
        <f t="shared" si="1"/>
        <v>4.3647648340355893E-2</v>
      </c>
      <c r="G11" s="330">
        <v>103127649.69</v>
      </c>
      <c r="H11" s="233">
        <f t="shared" si="2"/>
        <v>2.6551880405530626E-2</v>
      </c>
    </row>
    <row r="12" spans="1:8" ht="24.95" customHeight="1" x14ac:dyDescent="0.2">
      <c r="A12" s="28" t="s">
        <v>129</v>
      </c>
      <c r="B12" s="28" t="s">
        <v>128</v>
      </c>
      <c r="C12" s="330">
        <v>1939485571.3000009</v>
      </c>
      <c r="D12" s="233">
        <f t="shared" si="0"/>
        <v>0.17099219828795323</v>
      </c>
      <c r="E12" s="330">
        <v>30407088.040000003</v>
      </c>
      <c r="F12" s="233">
        <f t="shared" si="1"/>
        <v>5.0552166144255228E-2</v>
      </c>
      <c r="G12" s="330">
        <v>311881927.50999999</v>
      </c>
      <c r="H12" s="233">
        <f t="shared" si="2"/>
        <v>8.0299043610366327E-2</v>
      </c>
    </row>
    <row r="13" spans="1:8" ht="24.95" customHeight="1" x14ac:dyDescent="0.2">
      <c r="A13" s="28" t="s">
        <v>96</v>
      </c>
      <c r="B13" s="28" t="s">
        <v>95</v>
      </c>
      <c r="C13" s="330">
        <v>333074729.57999998</v>
      </c>
      <c r="D13" s="233">
        <f t="shared" si="0"/>
        <v>2.9365096109931408E-2</v>
      </c>
      <c r="E13" s="330">
        <v>13443925.26</v>
      </c>
      <c r="F13" s="233">
        <f t="shared" si="1"/>
        <v>2.2350694761709568E-2</v>
      </c>
      <c r="G13" s="330">
        <v>143909984.31</v>
      </c>
      <c r="H13" s="233">
        <f t="shared" si="2"/>
        <v>3.7051951673940146E-2</v>
      </c>
    </row>
    <row r="14" spans="1:8" ht="24.95" customHeight="1" x14ac:dyDescent="0.2">
      <c r="A14" s="28" t="s">
        <v>164</v>
      </c>
      <c r="B14" s="28" t="s">
        <v>163</v>
      </c>
      <c r="C14" s="330">
        <v>852611981.90999997</v>
      </c>
      <c r="D14" s="233">
        <f t="shared" si="0"/>
        <v>7.5169415658874528E-2</v>
      </c>
      <c r="E14" s="330">
        <v>21068537.57</v>
      </c>
      <c r="F14" s="233">
        <f t="shared" si="1"/>
        <v>3.5026708583671511E-2</v>
      </c>
      <c r="G14" s="330">
        <v>174438632.54000008</v>
      </c>
      <c r="H14" s="233">
        <f t="shared" si="2"/>
        <v>4.4912045636927821E-2</v>
      </c>
    </row>
    <row r="15" spans="1:8" ht="24.95" customHeight="1" x14ac:dyDescent="0.2">
      <c r="A15" s="28" t="s">
        <v>90</v>
      </c>
      <c r="B15" s="28" t="s">
        <v>89</v>
      </c>
      <c r="C15" s="330">
        <v>1990944147.9499998</v>
      </c>
      <c r="D15" s="233">
        <f t="shared" si="0"/>
        <v>0.17552897611830059</v>
      </c>
      <c r="E15" s="330">
        <v>23572918.889999997</v>
      </c>
      <c r="F15" s="233">
        <f t="shared" si="1"/>
        <v>3.9190274013240642E-2</v>
      </c>
      <c r="G15" s="330">
        <v>236523150.5</v>
      </c>
      <c r="H15" s="233">
        <f t="shared" si="2"/>
        <v>6.0896708342460054E-2</v>
      </c>
    </row>
    <row r="16" spans="1:8" ht="24.95" customHeight="1" x14ac:dyDescent="0.2">
      <c r="A16" s="28" t="s">
        <v>154</v>
      </c>
      <c r="B16" s="28" t="s">
        <v>153</v>
      </c>
      <c r="C16" s="330">
        <v>255765272.20999998</v>
      </c>
      <c r="D16" s="233">
        <f t="shared" si="0"/>
        <v>2.2549209330591027E-2</v>
      </c>
      <c r="E16" s="330">
        <v>12668564.969999999</v>
      </c>
      <c r="F16" s="233">
        <f t="shared" si="1"/>
        <v>2.1061648531758966E-2</v>
      </c>
      <c r="G16" s="330">
        <v>68834259.960000008</v>
      </c>
      <c r="H16" s="233">
        <f t="shared" si="2"/>
        <v>1.7722492888717026E-2</v>
      </c>
    </row>
    <row r="17" spans="1:18" ht="24.95" customHeight="1" x14ac:dyDescent="0.2">
      <c r="A17" s="28" t="s">
        <v>69</v>
      </c>
      <c r="B17" s="28" t="s">
        <v>68</v>
      </c>
      <c r="C17" s="330">
        <v>139848905.88</v>
      </c>
      <c r="D17" s="233">
        <f t="shared" si="0"/>
        <v>1.2329595124833942E-2</v>
      </c>
      <c r="E17" s="330">
        <v>29676576.200000003</v>
      </c>
      <c r="F17" s="233">
        <f t="shared" si="1"/>
        <v>4.9337681026264117E-2</v>
      </c>
      <c r="G17" s="330">
        <v>105280741.03999999</v>
      </c>
      <c r="H17" s="233">
        <f t="shared" si="2"/>
        <v>2.7106228576939846E-2</v>
      </c>
    </row>
    <row r="18" spans="1:18" ht="24.95" customHeight="1" x14ac:dyDescent="0.2">
      <c r="A18" s="28" t="s">
        <v>51</v>
      </c>
      <c r="B18" s="28" t="s">
        <v>50</v>
      </c>
      <c r="C18" s="330">
        <v>215573388.66000003</v>
      </c>
      <c r="D18" s="233">
        <f t="shared" si="0"/>
        <v>1.9005744700977201E-2</v>
      </c>
      <c r="E18" s="330">
        <v>35192236.309999995</v>
      </c>
      <c r="F18" s="233">
        <f t="shared" si="1"/>
        <v>5.850753530198978E-2</v>
      </c>
      <c r="G18" s="330">
        <v>90028401.230000004</v>
      </c>
      <c r="H18" s="233">
        <f t="shared" si="2"/>
        <v>2.3179267148486941E-2</v>
      </c>
    </row>
    <row r="19" spans="1:18" ht="24.95" customHeight="1" x14ac:dyDescent="0.2">
      <c r="A19" s="28" t="s">
        <v>48</v>
      </c>
      <c r="B19" s="28" t="s">
        <v>47</v>
      </c>
      <c r="C19" s="330">
        <v>359272749.4600001</v>
      </c>
      <c r="D19" s="233">
        <f t="shared" si="0"/>
        <v>3.167481012707158E-2</v>
      </c>
      <c r="E19" s="330">
        <v>14369713.219999999</v>
      </c>
      <c r="F19" s="233">
        <f t="shared" si="1"/>
        <v>2.388982888421106E-2</v>
      </c>
      <c r="G19" s="330">
        <v>325125907.23000002</v>
      </c>
      <c r="H19" s="233">
        <f t="shared" si="2"/>
        <v>8.3708920269785755E-2</v>
      </c>
    </row>
    <row r="20" spans="1:18" ht="24.95" customHeight="1" x14ac:dyDescent="0.2">
      <c r="A20" s="28" t="s">
        <v>148</v>
      </c>
      <c r="B20" s="28" t="s">
        <v>147</v>
      </c>
      <c r="C20" s="330">
        <v>204779449.97999999</v>
      </c>
      <c r="D20" s="233">
        <f t="shared" si="0"/>
        <v>1.8054111272819522E-2</v>
      </c>
      <c r="E20" s="330">
        <v>24710593.889999997</v>
      </c>
      <c r="F20" s="233">
        <f t="shared" si="1"/>
        <v>4.1081673003584916E-2</v>
      </c>
      <c r="G20" s="330">
        <v>170675486.44</v>
      </c>
      <c r="H20" s="233">
        <f t="shared" si="2"/>
        <v>4.3943162844620472E-2</v>
      </c>
    </row>
    <row r="21" spans="1:18" ht="24.95" customHeight="1" x14ac:dyDescent="0.2">
      <c r="A21" s="28" t="s">
        <v>102</v>
      </c>
      <c r="B21" s="28" t="s">
        <v>101</v>
      </c>
      <c r="C21" s="330">
        <v>289722869.93000001</v>
      </c>
      <c r="D21" s="233">
        <f t="shared" si="0"/>
        <v>2.5543036337423986E-2</v>
      </c>
      <c r="E21" s="330">
        <v>15639584.980000002</v>
      </c>
      <c r="F21" s="233">
        <f t="shared" si="1"/>
        <v>2.6001006650032334E-2</v>
      </c>
      <c r="G21" s="330">
        <v>83526542.459999993</v>
      </c>
      <c r="H21" s="233">
        <f t="shared" si="2"/>
        <v>2.1505258509740364E-2</v>
      </c>
    </row>
    <row r="22" spans="1:18" ht="24.95" customHeight="1" x14ac:dyDescent="0.2">
      <c r="A22" s="28" t="s">
        <v>125</v>
      </c>
      <c r="B22" s="28" t="s">
        <v>124</v>
      </c>
      <c r="C22" s="330">
        <v>119085467.81</v>
      </c>
      <c r="D22" s="233">
        <f t="shared" si="0"/>
        <v>1.0499013875794118E-2</v>
      </c>
      <c r="E22" s="330">
        <v>14369507.600000001</v>
      </c>
      <c r="F22" s="233">
        <f t="shared" si="1"/>
        <v>2.3889487038376012E-2</v>
      </c>
      <c r="G22" s="330">
        <v>84891247.820000008</v>
      </c>
      <c r="H22" s="233">
        <f t="shared" si="2"/>
        <v>2.185662396426619E-2</v>
      </c>
    </row>
    <row r="23" spans="1:18" ht="24.95" customHeight="1" x14ac:dyDescent="0.2">
      <c r="A23" s="28" t="s">
        <v>63</v>
      </c>
      <c r="B23" s="28" t="s">
        <v>62</v>
      </c>
      <c r="C23" s="330">
        <v>1206818754.6599998</v>
      </c>
      <c r="D23" s="233">
        <f t="shared" si="0"/>
        <v>0.1063975906024021</v>
      </c>
      <c r="E23" s="330">
        <v>34019731.970000006</v>
      </c>
      <c r="F23" s="233">
        <f t="shared" si="1"/>
        <v>5.6558232096021233E-2</v>
      </c>
      <c r="G23" s="330">
        <v>276641224.19999999</v>
      </c>
      <c r="H23" s="233">
        <f t="shared" si="2"/>
        <v>7.1225754899660459E-2</v>
      </c>
    </row>
    <row r="24" spans="1:18" ht="24.95" customHeight="1" x14ac:dyDescent="0.2">
      <c r="A24" s="28" t="s">
        <v>45</v>
      </c>
      <c r="B24" s="28" t="s">
        <v>44</v>
      </c>
      <c r="C24" s="330">
        <v>280968160.00999999</v>
      </c>
      <c r="D24" s="233">
        <f t="shared" si="0"/>
        <v>2.477118883479433E-2</v>
      </c>
      <c r="E24" s="330">
        <v>37071273.700000003</v>
      </c>
      <c r="F24" s="233">
        <f t="shared" si="1"/>
        <v>6.1631458586113241E-2</v>
      </c>
      <c r="G24" s="330">
        <v>163578403.89999998</v>
      </c>
      <c r="H24" s="233">
        <f t="shared" si="2"/>
        <v>4.2115904224873872E-2</v>
      </c>
    </row>
    <row r="25" spans="1:18" ht="24.95" customHeight="1" x14ac:dyDescent="0.2">
      <c r="A25" s="28" t="s">
        <v>78</v>
      </c>
      <c r="B25" s="28" t="s">
        <v>77</v>
      </c>
      <c r="C25" s="330">
        <v>189702029.17999998</v>
      </c>
      <c r="D25" s="233">
        <f t="shared" si="0"/>
        <v>1.672483026900342E-2</v>
      </c>
      <c r="E25" s="330">
        <v>23567321.050000001</v>
      </c>
      <c r="F25" s="233">
        <f t="shared" si="1"/>
        <v>3.918096753386463E-2</v>
      </c>
      <c r="G25" s="330">
        <v>150702016.28999999</v>
      </c>
      <c r="H25" s="233">
        <f t="shared" si="2"/>
        <v>3.8800670096066532E-2</v>
      </c>
    </row>
    <row r="26" spans="1:18" ht="24.95" customHeight="1" x14ac:dyDescent="0.2">
      <c r="A26" s="28" t="s">
        <v>57</v>
      </c>
      <c r="B26" s="28" t="s">
        <v>56</v>
      </c>
      <c r="C26" s="330">
        <v>137438557.40000001</v>
      </c>
      <c r="D26" s="233">
        <f t="shared" si="0"/>
        <v>1.211708991657969E-2</v>
      </c>
      <c r="E26" s="330">
        <v>23859853.48</v>
      </c>
      <c r="F26" s="233">
        <f t="shared" si="1"/>
        <v>3.9667306376455845E-2</v>
      </c>
      <c r="G26" s="330">
        <v>64199571.650000006</v>
      </c>
      <c r="H26" s="233">
        <f t="shared" si="2"/>
        <v>1.6529217466519912E-2</v>
      </c>
    </row>
    <row r="27" spans="1:18" ht="24.95" customHeight="1" x14ac:dyDescent="0.2">
      <c r="A27" s="28" t="s">
        <v>66</v>
      </c>
      <c r="B27" s="28" t="s">
        <v>65</v>
      </c>
      <c r="C27" s="330">
        <v>335670410.3499999</v>
      </c>
      <c r="D27" s="233">
        <f t="shared" si="0"/>
        <v>2.9593940896138586E-2</v>
      </c>
      <c r="E27" s="330">
        <v>26156101.18</v>
      </c>
      <c r="F27" s="233">
        <f t="shared" si="1"/>
        <v>4.3484847046120177E-2</v>
      </c>
      <c r="G27" s="330">
        <v>196239264.66999996</v>
      </c>
      <c r="H27" s="233">
        <f t="shared" si="2"/>
        <v>5.0524970772143567E-2</v>
      </c>
    </row>
    <row r="28" spans="1:18" ht="9.9499999999999993" customHeight="1" x14ac:dyDescent="0.2">
      <c r="A28" s="317"/>
      <c r="B28" s="317"/>
      <c r="C28" s="331"/>
      <c r="D28" s="317"/>
      <c r="E28" s="331"/>
      <c r="F28" s="332"/>
      <c r="G28" s="331"/>
      <c r="H28" s="317"/>
    </row>
    <row r="29" spans="1:18" ht="24.95" customHeight="1" x14ac:dyDescent="0.2">
      <c r="A29" s="101" t="s">
        <v>439</v>
      </c>
      <c r="B29" s="101"/>
      <c r="C29" s="218">
        <f t="shared" ref="C29:G29" si="3">SUM(C3:C27)</f>
        <v>11342538377.300001</v>
      </c>
      <c r="D29" s="219">
        <f>SUM(D3:D27)</f>
        <v>0.99999999999999978</v>
      </c>
      <c r="E29" s="218">
        <f t="shared" si="3"/>
        <v>601499210.80000007</v>
      </c>
      <c r="F29" s="219">
        <f>SUM(F3:F27)</f>
        <v>1</v>
      </c>
      <c r="G29" s="218">
        <f t="shared" si="3"/>
        <v>3884005506.0100007</v>
      </c>
      <c r="H29" s="335">
        <f>SUM(H3:H27)</f>
        <v>1</v>
      </c>
    </row>
    <row r="30" spans="1:18" ht="9.9499999999999993" customHeight="1" x14ac:dyDescent="0.2">
      <c r="A30" s="317"/>
      <c r="B30" s="317"/>
      <c r="C30" s="331"/>
      <c r="D30" s="333"/>
      <c r="E30" s="331"/>
      <c r="F30" s="333"/>
      <c r="G30" s="331"/>
      <c r="H30" s="333"/>
    </row>
    <row r="31" spans="1:18" ht="24.95" customHeight="1" x14ac:dyDescent="0.25">
      <c r="A31" s="101" t="s">
        <v>705</v>
      </c>
      <c r="B31" s="101"/>
      <c r="C31" s="218">
        <f>ROUND(+C29/25,2)</f>
        <v>453701535.08999997</v>
      </c>
      <c r="D31" s="219">
        <f t="shared" ref="D31:H31" si="4">ROUND(+D29/25,2)</f>
        <v>0.04</v>
      </c>
      <c r="E31" s="218">
        <f t="shared" si="4"/>
        <v>24059968.43</v>
      </c>
      <c r="F31" s="219">
        <f t="shared" si="4"/>
        <v>0.04</v>
      </c>
      <c r="G31" s="218">
        <f t="shared" si="4"/>
        <v>155360220.24000001</v>
      </c>
      <c r="H31" s="219">
        <f t="shared" si="4"/>
        <v>0.04</v>
      </c>
      <c r="I31" s="334"/>
      <c r="J31" s="334"/>
      <c r="K31" s="334"/>
      <c r="L31" s="334"/>
      <c r="M31" s="334"/>
      <c r="N31" s="334"/>
      <c r="O31" s="334"/>
      <c r="P31" s="334"/>
      <c r="Q31" s="334"/>
      <c r="R31" s="334"/>
    </row>
    <row r="32" spans="1:18" ht="18" x14ac:dyDescent="0.25">
      <c r="A32" s="334"/>
      <c r="B32" s="334"/>
      <c r="C32" s="334"/>
      <c r="D32" s="334"/>
      <c r="E32" s="334"/>
      <c r="F32" s="334"/>
      <c r="G32" s="334"/>
      <c r="H32" s="334"/>
      <c r="I32" s="334"/>
      <c r="J32" s="334"/>
      <c r="K32" s="334"/>
      <c r="L32" s="334"/>
      <c r="M32" s="334"/>
      <c r="N32" s="334"/>
      <c r="O32" s="334"/>
      <c r="P32" s="334"/>
      <c r="Q32" s="334"/>
      <c r="R32" s="334"/>
    </row>
    <row r="33" spans="1:18" ht="11.25" customHeight="1" x14ac:dyDescent="0.25">
      <c r="A33" s="58"/>
      <c r="B33" s="58"/>
      <c r="C33" s="58"/>
      <c r="D33" s="58"/>
      <c r="E33" s="58"/>
      <c r="F33" s="58"/>
      <c r="G33" s="58"/>
      <c r="H33" s="58"/>
      <c r="I33" s="334"/>
      <c r="J33" s="334"/>
      <c r="K33" s="334"/>
      <c r="L33" s="334"/>
      <c r="M33" s="334"/>
      <c r="N33" s="334"/>
      <c r="O33" s="334"/>
      <c r="P33" s="334"/>
      <c r="Q33" s="334"/>
      <c r="R33" s="334"/>
    </row>
    <row r="34" spans="1:18" ht="18" x14ac:dyDescent="0.25">
      <c r="A34" s="334"/>
      <c r="B34" s="334"/>
      <c r="C34" s="334"/>
      <c r="D34" s="334"/>
      <c r="E34" s="334"/>
      <c r="F34" s="334"/>
      <c r="G34" s="334"/>
      <c r="H34" s="334"/>
      <c r="I34" s="334"/>
      <c r="J34" s="334"/>
      <c r="K34" s="334"/>
      <c r="L34" s="334"/>
      <c r="M34" s="334"/>
      <c r="N34" s="334"/>
      <c r="O34" s="334"/>
      <c r="P34" s="334"/>
      <c r="Q34" s="334"/>
      <c r="R34" s="334"/>
    </row>
  </sheetData>
  <printOptions horizontalCentered="1"/>
  <pageMargins left="1" right="1" top="1" bottom="1" header="0.3" footer="0.3"/>
  <pageSetup scale="59" firstPageNumber="2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36"/>
  <sheetViews>
    <sheetView showGridLines="0" zoomScaleNormal="100" workbookViewId="0"/>
  </sheetViews>
  <sheetFormatPr defaultColWidth="9" defaultRowHeight="12.75" x14ac:dyDescent="0.2"/>
  <cols>
    <col min="1" max="1" width="45.28515625" style="2" customWidth="1"/>
    <col min="2" max="2" width="14.85546875" style="2" customWidth="1"/>
    <col min="3" max="3" width="22" style="283" customWidth="1"/>
    <col min="4" max="4" width="20.140625" style="283" customWidth="1"/>
    <col min="5" max="16384" width="9" style="2"/>
  </cols>
  <sheetData>
    <row r="1" spans="1:4" ht="45.75" customHeight="1" x14ac:dyDescent="0.2">
      <c r="A1" s="24" t="s">
        <v>706</v>
      </c>
      <c r="B1" s="1"/>
      <c r="C1" s="1"/>
      <c r="D1" s="1"/>
    </row>
    <row r="2" spans="1:4" ht="45.75" customHeight="1" x14ac:dyDescent="0.2">
      <c r="A2" s="91" t="s">
        <v>707</v>
      </c>
      <c r="B2" s="177" t="s">
        <v>358</v>
      </c>
      <c r="C2" s="176" t="s">
        <v>708</v>
      </c>
      <c r="D2" s="176" t="s">
        <v>709</v>
      </c>
    </row>
    <row r="3" spans="1:4" ht="20.25" customHeight="1" x14ac:dyDescent="0.2">
      <c r="A3" s="28" t="s">
        <v>83</v>
      </c>
      <c r="B3" s="28" t="s">
        <v>82</v>
      </c>
      <c r="C3" s="327">
        <v>111.14825991867431</v>
      </c>
      <c r="D3" s="327">
        <v>292.66492761465616</v>
      </c>
    </row>
    <row r="4" spans="1:4" ht="20.25" customHeight="1" x14ac:dyDescent="0.2">
      <c r="A4" s="28" t="s">
        <v>60</v>
      </c>
      <c r="B4" s="28" t="s">
        <v>59</v>
      </c>
      <c r="C4" s="327">
        <v>227.76950409569292</v>
      </c>
      <c r="D4" s="327">
        <v>327.15820074777326</v>
      </c>
    </row>
    <row r="5" spans="1:4" ht="20.25" customHeight="1" x14ac:dyDescent="0.2">
      <c r="A5" s="28" t="s">
        <v>87</v>
      </c>
      <c r="B5" s="28" t="s">
        <v>86</v>
      </c>
      <c r="C5" s="327">
        <v>141.41067345622375</v>
      </c>
      <c r="D5" s="327">
        <v>210.72145597081067</v>
      </c>
    </row>
    <row r="6" spans="1:4" ht="20.25" customHeight="1" x14ac:dyDescent="0.2">
      <c r="A6" s="28" t="s">
        <v>73</v>
      </c>
      <c r="B6" s="28" t="s">
        <v>72</v>
      </c>
      <c r="C6" s="327">
        <v>337.22097013418346</v>
      </c>
      <c r="D6" s="327">
        <v>320.51870887641985</v>
      </c>
    </row>
    <row r="7" spans="1:4" ht="20.25" customHeight="1" x14ac:dyDescent="0.2">
      <c r="A7" s="28" t="s">
        <v>118</v>
      </c>
      <c r="B7" s="28" t="s">
        <v>117</v>
      </c>
      <c r="C7" s="327">
        <v>179.74385896033309</v>
      </c>
      <c r="D7" s="327">
        <v>229.61851080682601</v>
      </c>
    </row>
    <row r="8" spans="1:4" ht="20.25" customHeight="1" x14ac:dyDescent="0.2">
      <c r="A8" s="28" t="s">
        <v>105</v>
      </c>
      <c r="B8" s="28" t="s">
        <v>104</v>
      </c>
      <c r="C8" s="327">
        <v>81.31043051340265</v>
      </c>
      <c r="D8" s="327">
        <v>155.33358223147627</v>
      </c>
    </row>
    <row r="9" spans="1:4" ht="20.25" customHeight="1" x14ac:dyDescent="0.2">
      <c r="A9" s="28" t="s">
        <v>93</v>
      </c>
      <c r="B9" s="28" t="s">
        <v>92</v>
      </c>
      <c r="C9" s="327">
        <v>220.91736576753561</v>
      </c>
      <c r="D9" s="327">
        <v>305.34058091101252</v>
      </c>
    </row>
    <row r="10" spans="1:4" ht="20.25" customHeight="1" x14ac:dyDescent="0.2">
      <c r="A10" s="28" t="s">
        <v>99</v>
      </c>
      <c r="B10" s="28" t="s">
        <v>98</v>
      </c>
      <c r="C10" s="327">
        <v>60.05916384340297</v>
      </c>
      <c r="D10" s="327">
        <v>196.64089762140031</v>
      </c>
    </row>
    <row r="11" spans="1:4" ht="20.25" customHeight="1" x14ac:dyDescent="0.2">
      <c r="A11" s="28" t="s">
        <v>54</v>
      </c>
      <c r="B11" s="28" t="s">
        <v>53</v>
      </c>
      <c r="C11" s="327">
        <v>214.26865978790227</v>
      </c>
      <c r="D11" s="327">
        <v>237.08973640716198</v>
      </c>
    </row>
    <row r="12" spans="1:4" ht="20.25" customHeight="1" x14ac:dyDescent="0.2">
      <c r="A12" s="28" t="s">
        <v>129</v>
      </c>
      <c r="B12" s="28" t="s">
        <v>128</v>
      </c>
      <c r="C12" s="327">
        <v>642.60590689503715</v>
      </c>
      <c r="D12" s="327">
        <v>402.54828751411594</v>
      </c>
    </row>
    <row r="13" spans="1:4" ht="20.25" customHeight="1" x14ac:dyDescent="0.2">
      <c r="A13" s="28" t="s">
        <v>96</v>
      </c>
      <c r="B13" s="28" t="s">
        <v>95</v>
      </c>
      <c r="C13" s="327">
        <v>205.95620235742521</v>
      </c>
      <c r="D13" s="327">
        <v>248.06434762022394</v>
      </c>
    </row>
    <row r="14" spans="1:4" ht="20.25" customHeight="1" x14ac:dyDescent="0.2">
      <c r="A14" s="28" t="s">
        <v>164</v>
      </c>
      <c r="B14" s="28" t="s">
        <v>163</v>
      </c>
      <c r="C14" s="327">
        <v>378.05604063245028</v>
      </c>
      <c r="D14" s="327">
        <v>339.0047768053206</v>
      </c>
    </row>
    <row r="15" spans="1:4" ht="20.25" customHeight="1" x14ac:dyDescent="0.2">
      <c r="A15" s="28" t="s">
        <v>90</v>
      </c>
      <c r="B15" s="28" t="s">
        <v>89</v>
      </c>
      <c r="C15" s="327">
        <v>748.12130382826706</v>
      </c>
      <c r="D15" s="327">
        <v>495.13897174873705</v>
      </c>
    </row>
    <row r="16" spans="1:4" ht="20.25" customHeight="1" x14ac:dyDescent="0.2">
      <c r="A16" s="28" t="s">
        <v>154</v>
      </c>
      <c r="B16" s="28" t="s">
        <v>710</v>
      </c>
      <c r="C16" s="327">
        <v>130.15111538521867</v>
      </c>
      <c r="D16" s="327">
        <v>178.82032181284893</v>
      </c>
    </row>
    <row r="17" spans="1:4" ht="20.25" customHeight="1" x14ac:dyDescent="0.2">
      <c r="A17" s="28" t="s">
        <v>69</v>
      </c>
      <c r="B17" s="28" t="s">
        <v>68</v>
      </c>
      <c r="C17" s="327">
        <v>139.21054743867239</v>
      </c>
      <c r="D17" s="327">
        <v>395.45566779989389</v>
      </c>
    </row>
    <row r="18" spans="1:4" ht="20.25" customHeight="1" x14ac:dyDescent="0.2">
      <c r="A18" s="28" t="s">
        <v>51</v>
      </c>
      <c r="B18" s="28" t="s">
        <v>50</v>
      </c>
      <c r="C18" s="327">
        <v>152.08479231366456</v>
      </c>
      <c r="D18" s="327">
        <v>280.13295082031487</v>
      </c>
    </row>
    <row r="19" spans="1:4" ht="20.25" customHeight="1" x14ac:dyDescent="0.2">
      <c r="A19" s="28" t="s">
        <v>48</v>
      </c>
      <c r="B19" s="28" t="s">
        <v>47</v>
      </c>
      <c r="C19" s="327">
        <v>102.79556071193299</v>
      </c>
      <c r="D19" s="327">
        <v>237.7927682296571</v>
      </c>
    </row>
    <row r="20" spans="1:4" ht="20.25" customHeight="1" x14ac:dyDescent="0.2">
      <c r="A20" s="28" t="s">
        <v>148</v>
      </c>
      <c r="B20" s="28" t="s">
        <v>147</v>
      </c>
      <c r="C20" s="327">
        <v>131.32882762994853</v>
      </c>
      <c r="D20" s="327">
        <v>210.30965411588716</v>
      </c>
    </row>
    <row r="21" spans="1:4" ht="20.25" customHeight="1" x14ac:dyDescent="0.2">
      <c r="A21" s="28" t="s">
        <v>102</v>
      </c>
      <c r="B21" s="28" t="s">
        <v>101</v>
      </c>
      <c r="C21" s="327">
        <v>233.73664527652295</v>
      </c>
      <c r="D21" s="327">
        <v>224.78738846637967</v>
      </c>
    </row>
    <row r="22" spans="1:4" ht="20.25" customHeight="1" x14ac:dyDescent="0.2">
      <c r="A22" s="28" t="s">
        <v>125</v>
      </c>
      <c r="B22" s="28" t="s">
        <v>124</v>
      </c>
      <c r="C22" s="327">
        <v>64.656519582470665</v>
      </c>
      <c r="D22" s="327">
        <v>209.42502759544197</v>
      </c>
    </row>
    <row r="23" spans="1:4" ht="20.25" customHeight="1" x14ac:dyDescent="0.2">
      <c r="A23" s="28" t="s">
        <v>63</v>
      </c>
      <c r="B23" s="28" t="s">
        <v>62</v>
      </c>
      <c r="C23" s="327">
        <v>342.58498793250817</v>
      </c>
      <c r="D23" s="327">
        <v>399.34097055571277</v>
      </c>
    </row>
    <row r="24" spans="1:4" ht="20.25" customHeight="1" x14ac:dyDescent="0.2">
      <c r="A24" s="28" t="s">
        <v>45</v>
      </c>
      <c r="B24" s="28" t="s">
        <v>44</v>
      </c>
      <c r="C24" s="327">
        <v>135.95948204874836</v>
      </c>
      <c r="D24" s="327">
        <v>245.99496694428785</v>
      </c>
    </row>
    <row r="25" spans="1:4" ht="20.25" customHeight="1" x14ac:dyDescent="0.2">
      <c r="A25" s="28" t="s">
        <v>78</v>
      </c>
      <c r="B25" s="28" t="s">
        <v>77</v>
      </c>
      <c r="C25" s="327">
        <v>175.26325032153835</v>
      </c>
      <c r="D25" s="327">
        <v>218.80000916580408</v>
      </c>
    </row>
    <row r="26" spans="1:4" ht="20.25" customHeight="1" x14ac:dyDescent="0.2">
      <c r="A26" s="28" t="s">
        <v>57</v>
      </c>
      <c r="B26" s="28" t="s">
        <v>56</v>
      </c>
      <c r="C26" s="327">
        <v>105.27151076957463</v>
      </c>
      <c r="D26" s="327">
        <v>206.19168668929206</v>
      </c>
    </row>
    <row r="27" spans="1:4" ht="20.25" customHeight="1" x14ac:dyDescent="0.2">
      <c r="A27" s="28" t="s">
        <v>66</v>
      </c>
      <c r="B27" s="28" t="s">
        <v>65</v>
      </c>
      <c r="C27" s="327">
        <v>163.79796960286086</v>
      </c>
      <c r="D27" s="327">
        <v>246.64447230946922</v>
      </c>
    </row>
    <row r="28" spans="1:4" s="266" customFormat="1" ht="9.9499999999999993" customHeight="1" x14ac:dyDescent="0.2">
      <c r="A28" s="317"/>
      <c r="B28" s="317"/>
      <c r="C28" s="328"/>
      <c r="D28" s="328"/>
    </row>
    <row r="29" spans="1:4" ht="20.25" customHeight="1" x14ac:dyDescent="0.2">
      <c r="A29" s="102" t="s">
        <v>711</v>
      </c>
      <c r="B29" s="101"/>
      <c r="C29" s="329">
        <f>SUM(C3:C28)</f>
        <v>5425.4295492041902</v>
      </c>
      <c r="D29" s="329">
        <f>SUM(D3:D28)</f>
        <v>6813.5388693809246</v>
      </c>
    </row>
    <row r="30" spans="1:4" x14ac:dyDescent="0.2">
      <c r="C30" s="2"/>
      <c r="D30" s="2"/>
    </row>
    <row r="31" spans="1:4" ht="15.75" customHeight="1" x14ac:dyDescent="0.2">
      <c r="A31" s="322" t="s">
        <v>712</v>
      </c>
      <c r="B31" s="173"/>
      <c r="C31" s="173"/>
      <c r="D31" s="173"/>
    </row>
    <row r="32" spans="1:4" x14ac:dyDescent="0.2">
      <c r="A32" s="33" t="s">
        <v>713</v>
      </c>
      <c r="B32" s="3"/>
      <c r="C32" s="3"/>
      <c r="D32" s="3"/>
    </row>
    <row r="33" spans="1:4" x14ac:dyDescent="0.2">
      <c r="A33" s="33" t="s">
        <v>1622</v>
      </c>
    </row>
    <row r="34" spans="1:4" x14ac:dyDescent="0.2">
      <c r="A34" s="33" t="s">
        <v>714</v>
      </c>
    </row>
    <row r="35" spans="1:4" x14ac:dyDescent="0.2">
      <c r="A35" s="33" t="s">
        <v>715</v>
      </c>
    </row>
    <row r="36" spans="1:4" x14ac:dyDescent="0.2">
      <c r="C36" s="2"/>
      <c r="D36" s="2"/>
    </row>
  </sheetData>
  <printOptions horizontalCentered="1"/>
  <pageMargins left="1" right="1" top="1" bottom="1" header="0.3" footer="0.3"/>
  <pageSetup scale="91"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2FE0F491FE7148853A9C7725982CE9" ma:contentTypeVersion="15" ma:contentTypeDescription="Create a new document." ma:contentTypeScope="" ma:versionID="7ea80bffdadc7b55c177030b0df98345">
  <xsd:schema xmlns:xsd="http://www.w3.org/2001/XMLSchema" xmlns:xs="http://www.w3.org/2001/XMLSchema" xmlns:p="http://schemas.microsoft.com/office/2006/metadata/properties" xmlns:ns2="db29e713-7527-4db4-a333-336648860c2c" xmlns:ns3="4306b4f2-b0d5-45e2-b9bb-d2d4c8c093ae" xmlns:ns4="ed4be357-4923-4acf-984f-bc02dfc8243f" targetNamespace="http://schemas.microsoft.com/office/2006/metadata/properties" ma:root="true" ma:fieldsID="d86be60a5e2a979c5423e732d03df9d0" ns2:_="" ns3:_="" ns4:_="">
    <xsd:import namespace="db29e713-7527-4db4-a333-336648860c2c"/>
    <xsd:import namespace="4306b4f2-b0d5-45e2-b9bb-d2d4c8c093ae"/>
    <xsd:import namespace="ed4be357-4923-4acf-984f-bc02dfc8243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HighlightinWorkArea"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4: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29e713-7527-4db4-a333-336648860c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HighlightinWorkArea" ma:index="13" nillable="true" ma:displayName="Highlight in Work Area" ma:description="Select &quot;Yes&quot; if this document should appear on the team work area page." ma:format="Dropdown" ma:internalName="HighlightinWorkArea">
      <xsd:simpleType>
        <xsd:restriction base="dms:Choice">
          <xsd:enumeration value="Yes"/>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100b2c1-7ce8-4bfa-b3ce-153ab71b1a08"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06b4f2-b0d5-45e2-b9bb-d2d4c8c093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4be357-4923-4acf-984f-bc02dfc8243f"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32165F22-54FE-4ED6-BA49-4C6287A1EB2E}" ma:internalName="TaxCatchAll" ma:showField="CatchAllData" ma:web="{4306b4f2-b0d5-45e2-b9bb-d2d4c8c093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q l B n 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q l B n 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p Q Z 1 Q o i k e 4 D g A A A B E A A A A T A B w A R m 9 y b X V s Y X M v U 2 V j d G l v b j E u b S C i G A A o o B Q A A A A A A A A A A A A A A A A A A A A A A A A A A A A r T k 0 u y c z P U w i G 0 I b W A F B L A Q I t A B Q A A g A I A K p Q Z 1 S H I L 8 k p A A A A P U A A A A S A A A A A A A A A A A A A A A A A A A A A A B D b 2 5 m a W c v U G F j a 2 F n Z S 5 4 b W x Q S w E C L Q A U A A I A C A C q U G d U D 8 r p q 6 Q A A A D p A A A A E w A A A A A A A A A A A A A A A A D w A A A A W 0 N v b n R l b n R f V H l w Z X N d L n h t b F B L A Q I t A B Q A A g A I A K p Q Z 1 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h n F s k 4 4 S R 5 N K 9 k T 1 6 V c 4 A A A A A A I A A A A A A A N m A A D A A A A A E A A A A N n y F j b 1 V Q 4 O z 6 / W A Z i R b L I A A A A A B I A A A K A A A A A Q A A A A W y U z 8 D T 6 n U G y i M O X h W g v C F A A A A C E 0 B A K s V 4 v 2 q g q G K K u 7 9 J H 1 A C 2 J P H y K A h r o L T 6 1 g 3 S N a Q M h d y Q T P I J E l i l 3 + 5 i e W G i V n s L B A x k 2 Z q r z x n 1 h F r Z 4 a J x 3 C f s G U j G i R A W s 9 L e N B Q A A A A j 8 C Y 7 + V l 4 i s d V z H T T o t R u q P i 3 t A = = < / 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HighlightinWorkArea xmlns="db29e713-7527-4db4-a333-336648860c2c" xsi:nil="true"/>
    <lcf76f155ced4ddcb4097134ff3c332f xmlns="db29e713-7527-4db4-a333-336648860c2c">
      <Terms xmlns="http://schemas.microsoft.com/office/infopath/2007/PartnerControls"/>
    </lcf76f155ced4ddcb4097134ff3c332f>
    <TaxCatchAll xmlns="ed4be357-4923-4acf-984f-bc02dfc8243f" xsi:nil="true"/>
  </documentManagement>
</p:properties>
</file>

<file path=customXml/itemProps1.xml><?xml version="1.0" encoding="utf-8"?>
<ds:datastoreItem xmlns:ds="http://schemas.openxmlformats.org/officeDocument/2006/customXml" ds:itemID="{7CD472D5-7B85-41AF-A31C-2292CBDBEA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29e713-7527-4db4-a333-336648860c2c"/>
    <ds:schemaRef ds:uri="4306b4f2-b0d5-45e2-b9bb-d2d4c8c093ae"/>
    <ds:schemaRef ds:uri="ed4be357-4923-4acf-984f-bc02dfc824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FA4D0A-6B37-433B-9EB4-2D4565CB7A61}">
  <ds:schemaRefs>
    <ds:schemaRef ds:uri="http://schemas.microsoft.com/DataMashup"/>
  </ds:schemaRefs>
</ds:datastoreItem>
</file>

<file path=customXml/itemProps3.xml><?xml version="1.0" encoding="utf-8"?>
<ds:datastoreItem xmlns:ds="http://schemas.openxmlformats.org/officeDocument/2006/customXml" ds:itemID="{F90141E5-6EB6-4CFC-91AD-D8BBE0B5B2E9}">
  <ds:schemaRefs>
    <ds:schemaRef ds:uri="http://schemas.microsoft.com/sharepoint/v3/contenttype/forms"/>
  </ds:schemaRefs>
</ds:datastoreItem>
</file>

<file path=customXml/itemProps4.xml><?xml version="1.0" encoding="utf-8"?>
<ds:datastoreItem xmlns:ds="http://schemas.openxmlformats.org/officeDocument/2006/customXml" ds:itemID="{AEEE758D-5F4D-44A2-9DFF-52ED5E8B1167}">
  <ds:schemaRefs>
    <ds:schemaRef ds:uri="4306b4f2-b0d5-45e2-b9bb-d2d4c8c093ae"/>
    <ds:schemaRef ds:uri="http://schemas.microsoft.com/office/2006/documentManagement/types"/>
    <ds:schemaRef ds:uri="http://schemas.microsoft.com/office/2006/metadata/properties"/>
    <ds:schemaRef ds:uri="http://purl.org/dc/terms/"/>
    <ds:schemaRef ds:uri="http://schemas.microsoft.com/office/infopath/2007/PartnerControls"/>
    <ds:schemaRef ds:uri="db29e713-7527-4db4-a333-336648860c2c"/>
    <ds:schemaRef ds:uri="http://purl.org/dc/dcmitype/"/>
    <ds:schemaRef ds:uri="http://schemas.openxmlformats.org/package/2006/metadata/core-properties"/>
    <ds:schemaRef ds:uri="ed4be357-4923-4acf-984f-bc02dfc8243f"/>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54</vt:i4>
      </vt:variant>
    </vt:vector>
  </HeadingPairs>
  <TitlesOfParts>
    <vt:vector size="91" baseType="lpstr">
      <vt:lpstr>COUNTY_STATISTICS</vt:lpstr>
      <vt:lpstr>DISTRICT STATISTICS</vt:lpstr>
      <vt:lpstr>SDD-District Contact Info</vt:lpstr>
      <vt:lpstr>District Square Miles</vt:lpstr>
      <vt:lpstr>Square Miles Detail</vt:lpstr>
      <vt:lpstr>DistrictPopulationVehicle Miles</vt:lpstr>
      <vt:lpstr>TPP District Ctr Miles</vt:lpstr>
      <vt:lpstr>FIN-District Cst NonCont &amp; Cont</vt:lpstr>
      <vt:lpstr>FIN-DIST FTE</vt:lpstr>
      <vt:lpstr>FIN-DIV FTE</vt:lpstr>
      <vt:lpstr>TX Counties</vt:lpstr>
      <vt:lpstr>DMV-County Square Miles</vt:lpstr>
      <vt:lpstr>Cty Population Vehicle Miles</vt:lpstr>
      <vt:lpstr>Cty ctr Mile Ln Mile </vt:lpstr>
      <vt:lpstr>FIN-County Cst NonCont &amp; Cont M</vt:lpstr>
      <vt:lpstr>AVN-Aviation Text</vt:lpstr>
      <vt:lpstr>AVN-CIP Pgm</vt:lpstr>
      <vt:lpstr>AVN-RAMP Pgm</vt:lpstr>
      <vt:lpstr>PTN-Public Trans. Text</vt:lpstr>
      <vt:lpstr>PTN-Public Trans Grant</vt:lpstr>
      <vt:lpstr>PFD-SIB text</vt:lpstr>
      <vt:lpstr>PFD-SIB Pg82 CTY</vt:lpstr>
      <vt:lpstr>PFD-SIB Detail -CTY</vt:lpstr>
      <vt:lpstr>PFD-SIB Pg82 - District</vt:lpstr>
      <vt:lpstr>PFD-SIB Pg83-District</vt:lpstr>
      <vt:lpstr>TRF-Safety text</vt:lpstr>
      <vt:lpstr>TRF-Traffic Safety Pgm</vt:lpstr>
      <vt:lpstr>PFD- Pass Thru Tolls</vt:lpstr>
      <vt:lpstr>State Highway Fund</vt:lpstr>
      <vt:lpstr>TX Mobility Fund</vt:lpstr>
      <vt:lpstr>CST-COMPLETED CONST</vt:lpstr>
      <vt:lpstr>CST-CONST COMPLETED on Budget</vt:lpstr>
      <vt:lpstr>ROW-DISCOS ED</vt:lpstr>
      <vt:lpstr>ROW-APPRAISE FEES BY COUNTY</vt:lpstr>
      <vt:lpstr>ROW-ROWAPS Svc Fees</vt:lpstr>
      <vt:lpstr>Public-Relation-Media</vt:lpstr>
      <vt:lpstr>TRV Programs-21</vt:lpstr>
      <vt:lpstr>'FIN-County Cst NonCont &amp; Cont M'!DIST</vt:lpstr>
      <vt:lpstr>'FIN-County Cst NonCont &amp; Cont M'!MAINTENANCE</vt:lpstr>
      <vt:lpstr>'AVN-Aviation Text'!Print_Area</vt:lpstr>
      <vt:lpstr>'AVN-CIP Pgm'!Print_Area</vt:lpstr>
      <vt:lpstr>'AVN-RAMP Pgm'!Print_Area</vt:lpstr>
      <vt:lpstr>'CST-COMPLETED CONST'!Print_Area</vt:lpstr>
      <vt:lpstr>'CST-CONST COMPLETED on Budget'!Print_Area</vt:lpstr>
      <vt:lpstr>'Cty ctr Mile Ln Mile '!Print_Area</vt:lpstr>
      <vt:lpstr>'Cty Population Vehicle Miles'!Print_Area</vt:lpstr>
      <vt:lpstr>'District Square Miles'!Print_Area</vt:lpstr>
      <vt:lpstr>'DISTRICT STATISTICS'!Print_Area</vt:lpstr>
      <vt:lpstr>'DistrictPopulationVehicle Miles'!Print_Area</vt:lpstr>
      <vt:lpstr>'DMV-County Square Miles'!Print_Area</vt:lpstr>
      <vt:lpstr>'FIN-County Cst NonCont &amp; Cont M'!Print_Area</vt:lpstr>
      <vt:lpstr>'FIN-DIST FTE'!Print_Area</vt:lpstr>
      <vt:lpstr>'FIN-District Cst NonCont &amp; Cont'!Print_Area</vt:lpstr>
      <vt:lpstr>'FIN-DIV FTE'!Print_Area</vt:lpstr>
      <vt:lpstr>'PFD- Pass Thru Tolls'!Print_Area</vt:lpstr>
      <vt:lpstr>'PFD-SIB Detail -CTY'!Print_Area</vt:lpstr>
      <vt:lpstr>'PFD-SIB Pg82 - District'!Print_Area</vt:lpstr>
      <vt:lpstr>'PFD-SIB Pg82 CTY'!Print_Area</vt:lpstr>
      <vt:lpstr>'PFD-SIB Pg83-District'!Print_Area</vt:lpstr>
      <vt:lpstr>'PFD-SIB text'!Print_Area</vt:lpstr>
      <vt:lpstr>'PTN-Public Trans Grant'!Print_Area</vt:lpstr>
      <vt:lpstr>'PTN-Public Trans. Text'!Print_Area</vt:lpstr>
      <vt:lpstr>'Public-Relation-Media'!Print_Area</vt:lpstr>
      <vt:lpstr>'ROW-APPRAISE FEES BY COUNTY'!Print_Area</vt:lpstr>
      <vt:lpstr>'ROW-DISCOS ED'!Print_Area</vt:lpstr>
      <vt:lpstr>'ROW-ROWAPS Svc Fees'!Print_Area</vt:lpstr>
      <vt:lpstr>'SDD-District Contact Info'!Print_Area</vt:lpstr>
      <vt:lpstr>'Square Miles Detail'!Print_Area</vt:lpstr>
      <vt:lpstr>'State Highway Fund'!Print_Area</vt:lpstr>
      <vt:lpstr>'TPP District Ctr Miles'!Print_Area</vt:lpstr>
      <vt:lpstr>'TRF-Safety text'!Print_Area</vt:lpstr>
      <vt:lpstr>'TRF-Traffic Safety Pgm'!Print_Area</vt:lpstr>
      <vt:lpstr>'TRV Programs-21'!Print_Area</vt:lpstr>
      <vt:lpstr>'TX Counties'!Print_Area</vt:lpstr>
      <vt:lpstr>'TX Mobility Fund'!Print_Area</vt:lpstr>
      <vt:lpstr>'AVN-CIP Pgm'!Print_Titles</vt:lpstr>
      <vt:lpstr>'AVN-RAMP Pgm'!Print_Titles</vt:lpstr>
      <vt:lpstr>'CST-COMPLETED CONST'!Print_Titles</vt:lpstr>
      <vt:lpstr>'CST-CONST COMPLETED on Budget'!Print_Titles</vt:lpstr>
      <vt:lpstr>'Cty ctr Mile Ln Mile '!Print_Titles</vt:lpstr>
      <vt:lpstr>'Cty Population Vehicle Miles'!Print_Titles</vt:lpstr>
      <vt:lpstr>'DMV-County Square Miles'!Print_Titles</vt:lpstr>
      <vt:lpstr>'FIN-County Cst NonCont &amp; Cont M'!Print_Titles</vt:lpstr>
      <vt:lpstr>'PFD- Pass Thru Tolls'!Print_Titles</vt:lpstr>
      <vt:lpstr>'PFD-SIB Detail -CTY'!Print_Titles</vt:lpstr>
      <vt:lpstr>'PTN-Public Trans Grant'!Print_Titles</vt:lpstr>
      <vt:lpstr>'PTN-Public Trans. Text'!Print_Titles</vt:lpstr>
      <vt:lpstr>'ROW-DISCOS ED'!Print_Titles</vt:lpstr>
      <vt:lpstr>'ROW-ROWAPS Svc Fees'!Print_Titles</vt:lpstr>
      <vt:lpstr>'Square Miles Detail'!Print_Titles</vt:lpstr>
      <vt:lpstr>'State Highway Fund'!Print_Titles</vt:lpstr>
    </vt:vector>
  </TitlesOfParts>
  <Manager/>
  <Company>TxDOT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District and County Statistics (DISCOS) Fiscal Year 2024</dc:title>
  <dc:subject>This publication provides selected transportation-related statistics for each of the 254 counties and 25 Texas Department of Transportation districts within the state of Texas.</dc:subject>
  <dc:creator>Julia.Taylor@txdot.gov</dc:creator>
  <cp:keywords/>
  <dc:description/>
  <cp:lastModifiedBy>Julia Taylor</cp:lastModifiedBy>
  <cp:revision/>
  <dcterms:created xsi:type="dcterms:W3CDTF">2008-01-04T21:19:36Z</dcterms:created>
  <dcterms:modified xsi:type="dcterms:W3CDTF">2024-11-25T23:09:42Z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0x010100C12FE0F491FE7148853A9C7725982CE9</vt:lpwstr>
  </property>
  <property fmtid="{D5CDD505-2E9C-101B-9397-08002B2CF9AE}" pid="3" name="MediaServiceImageTags">
    <vt:lpwstr/>
  </property>
</Properties>
</file>